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EstaPasta_de_trabalho" autoCompressPictures="0" defaultThemeVersion="124226"/>
  <mc:AlternateContent xmlns:mc="http://schemas.openxmlformats.org/markup-compatibility/2006">
    <mc:Choice Requires="x15">
      <x15ac:absPath xmlns:x15ac="http://schemas.microsoft.com/office/spreadsheetml/2010/11/ac" url="C:\Users\fernanda.sousa\Desktop\"/>
    </mc:Choice>
  </mc:AlternateContent>
  <xr:revisionPtr revIDLastSave="0" documentId="13_ncr:1_{10C609DC-320B-4670-AAD1-7234573E3AB1}" xr6:coauthVersionLast="45" xr6:coauthVersionMax="45" xr10:uidLastSave="{00000000-0000-0000-0000-000000000000}"/>
  <bookViews>
    <workbookView xWindow="-120" yWindow="-120" windowWidth="19440" windowHeight="11640" tabRatio="894" firstSheet="15" activeTab="20" xr2:uid="{00000000-000D-0000-FFFF-FFFF00000000}"/>
  </bookViews>
  <sheets>
    <sheet name="P1-PLAN.-RESUMO" sheetId="81" r:id="rId1"/>
    <sheet name="P1' apoio-PLAN.-RESUMO" sheetId="124" r:id="rId2"/>
    <sheet name="P2(SUL)-PLAN.-RESUMO" sheetId="121" state="hidden" r:id="rId3"/>
    <sheet name="P2-PLAN.-RESUMO" sheetId="122" r:id="rId4"/>
    <sheet name="P3-PLAN.-RESUMO" sheetId="123" r:id="rId5"/>
    <sheet name="P4-PLAN.-RESUMO" sheetId="126" r:id="rId6"/>
    <sheet name="P6-PLAN.-RESUMO" sheetId="129" state="hidden" r:id="rId7"/>
    <sheet name="METODOLOGIAS" sheetId="131" r:id="rId8"/>
    <sheet name="P1-UTMB CEI-DIM.-EQUIP.-FER." sheetId="47" r:id="rId9"/>
    <sheet name="P1'-EQUIPE-APOIO" sheetId="107" r:id="rId10"/>
    <sheet name="P2-UTMB ASUL-DIM.-EQUIP.-FER." sheetId="101" state="hidden" r:id="rId11"/>
    <sheet name="P2-OPER.COMPOSTAGEM" sheetId="113" r:id="rId12"/>
    <sheet name="P3-TRANSP.-REJEITO-COMPOSTO CRU" sheetId="119" r:id="rId13"/>
    <sheet name="P4-TRANSP.-CHORUME" sheetId="125" r:id="rId14"/>
    <sheet name="P6-MELHORIAS" sheetId="130" state="hidden" r:id="rId15"/>
    <sheet name="BDI" sheetId="99" r:id="rId16"/>
    <sheet name="PL.-MDO" sheetId="120" r:id="rId17"/>
    <sheet name="PL.-CUSTOS- EQUIP.VEÍCULOS" sheetId="134" r:id="rId18"/>
    <sheet name="PL.CUSTOS EQUIP.INSUMOS.OUTROS" sheetId="135" r:id="rId19"/>
    <sheet name="PRE-TRATAMENTO CHORUME" sheetId="137" r:id="rId20"/>
    <sheet name="RESUMO PRINCIPAL" sheetId="97" r:id="rId21"/>
    <sheet name="ENGENHARIA AMBIENTAL E ANALISES" sheetId="136" state="hidden" r:id="rId22"/>
    <sheet name="INSUMOS 08 2020" sheetId="138" state="hidden" r:id="rId23"/>
    <sheet name="SINTETICO 08 2020" sheetId="139" state="hidden" r:id="rId24"/>
  </sheets>
  <externalReferences>
    <externalReference r:id="rId25"/>
    <externalReference r:id="rId26"/>
    <externalReference r:id="rId27"/>
  </externalReferences>
  <definedNames>
    <definedName name="___CTE1">#REF!</definedName>
    <definedName name="___CTE2">#REF!</definedName>
    <definedName name="___Ele200604">#REF!</definedName>
    <definedName name="___Ser200704">[1]Ser200902!$A$1:$B$8131</definedName>
    <definedName name="__CTE1">#REF!</definedName>
    <definedName name="__CTE2">#REF!</definedName>
    <definedName name="__Ele200604">#REF!</definedName>
    <definedName name="__Ser200704">[1]Ser200902!$A$1:$B$8131</definedName>
    <definedName name="_CTE1">#REF!</definedName>
    <definedName name="_CTE2">#REF!</definedName>
    <definedName name="_Ele200604">#REF!</definedName>
    <definedName name="_Fill" hidden="1">#REF!</definedName>
    <definedName name="_xlnm._FilterDatabase" localSheetId="9" hidden="1">'P1''-EQUIPE-APOIO'!#REF!</definedName>
    <definedName name="_xlnm._FilterDatabase" localSheetId="8" hidden="1">'P1-UTMB CEI-DIM.-EQUIP.-FER.'!$B$97:$G$108</definedName>
    <definedName name="_xlnm._FilterDatabase" localSheetId="11" hidden="1">'P2-OPER.COMPOSTAGEM'!$B$103:$G$109</definedName>
    <definedName name="_xlnm._FilterDatabase" localSheetId="10" hidden="1">'P2-UTMB ASUL-DIM.-EQUIP.-FER.'!$B$84:$G$96</definedName>
    <definedName name="_xlnm._FilterDatabase" localSheetId="12" hidden="1">'P3-TRANSP.-REJEITO-COMPOSTO CRU'!#REF!</definedName>
    <definedName name="_xlnm._FilterDatabase" localSheetId="13" hidden="1">'P4-TRANSP.-CHORUME'!#REF!</definedName>
    <definedName name="_xlnm._FilterDatabase" localSheetId="18" hidden="1">'PL.CUSTOS EQUIP.INSUMOS.OUTROS'!$A$4:$F$40</definedName>
    <definedName name="_xlnm._FilterDatabase" localSheetId="16" hidden="1">'PL.-MDO'!$B$4:$Z$4</definedName>
    <definedName name="_Ser200704">[1]Ser200902!$A$1:$B$8131</definedName>
    <definedName name="_Table1_In1" localSheetId="7" hidden="1">'[2]MEC '!#REF!</definedName>
    <definedName name="_Table1_In1" localSheetId="1" hidden="1">'[3]MEC '!#REF!</definedName>
    <definedName name="_Table1_In1" localSheetId="9" hidden="1">'[3]MEC '!#REF!</definedName>
    <definedName name="_Table1_In1" localSheetId="2" hidden="1">'[3]MEC '!#REF!</definedName>
    <definedName name="_Table1_In1" localSheetId="11" hidden="1">'[3]MEC '!#REF!</definedName>
    <definedName name="_Table1_In1" localSheetId="3" hidden="1">'[3]MEC '!#REF!</definedName>
    <definedName name="_Table1_In1" localSheetId="10" hidden="1">'[3]MEC '!#REF!</definedName>
    <definedName name="_Table1_In1" localSheetId="4" hidden="1">'[3]MEC '!#REF!</definedName>
    <definedName name="_Table1_In1" localSheetId="12" hidden="1">'[3]MEC '!#REF!</definedName>
    <definedName name="_Table1_In1" localSheetId="5" hidden="1">'[3]MEC '!#REF!</definedName>
    <definedName name="_Table1_In1" localSheetId="13" hidden="1">'[3]MEC '!#REF!</definedName>
    <definedName name="_Table1_In1" localSheetId="14" hidden="1">'[3]MEC '!#REF!</definedName>
    <definedName name="_Table1_In1" localSheetId="6" hidden="1">'[3]MEC '!#REF!</definedName>
    <definedName name="_Table1_In1" localSheetId="18" hidden="1">'[2]MEC '!#REF!</definedName>
    <definedName name="_Table1_In1" localSheetId="17" hidden="1">'[2]MEC '!#REF!</definedName>
    <definedName name="_Table1_In1" localSheetId="16" hidden="1">'[3]MEC '!#REF!</definedName>
    <definedName name="_Table1_In1" hidden="1">'[3]MEC '!#REF!</definedName>
    <definedName name="_xlnm.Print_Area" localSheetId="15">BDI!$A$1:$D$15</definedName>
    <definedName name="_xlnm.Print_Area" localSheetId="7">METODOLOGIAS!$A$1:$G$44</definedName>
    <definedName name="_xlnm.Print_Area" localSheetId="1">'P1'' apoio-PLAN.-RESUMO'!$B$1:$G$44</definedName>
    <definedName name="_xlnm.Print_Area" localSheetId="9">'P1''-EQUIPE-APOIO'!$A$1:$G$51</definedName>
    <definedName name="_xlnm.Print_Area" localSheetId="0">'P1-PLAN.-RESUMO'!$B$1:$G$92</definedName>
    <definedName name="_xlnm.Print_Area" localSheetId="8">'P1-UTMB CEI-DIM.-EQUIP.-FER.'!$A$1:$G$124</definedName>
    <definedName name="_xlnm.Print_Area" localSheetId="2">'P2(SUL)-PLAN.-RESUMO'!$B$1:$G$84</definedName>
    <definedName name="_xlnm.Print_Area" localSheetId="11">'P2-OPER.COMPOSTAGEM'!$A$1:$G$114</definedName>
    <definedName name="_xlnm.Print_Area" localSheetId="3">'P2-PLAN.-RESUMO'!$B$1:$G$62</definedName>
    <definedName name="_xlnm.Print_Area" localSheetId="10">'P2-UTMB ASUL-DIM.-EQUIP.-FER.'!$A$1:$G$110</definedName>
    <definedName name="_xlnm.Print_Area" localSheetId="4">'P3-PLAN.-RESUMO'!$B$1:$G$49</definedName>
    <definedName name="_xlnm.Print_Area" localSheetId="12">'P3-TRANSP.-REJEITO-COMPOSTO CRU'!$A$1:$G$97</definedName>
    <definedName name="_xlnm.Print_Area" localSheetId="5">'P4-PLAN.-RESUMO'!$B$1:$G$46</definedName>
    <definedName name="_xlnm.Print_Area" localSheetId="13">'P4-TRANSP.-CHORUME'!$A$1:$G$52</definedName>
    <definedName name="_xlnm.Print_Area" localSheetId="14">'P6-MELHORIAS'!$B$1:$E$67</definedName>
    <definedName name="_xlnm.Print_Area" localSheetId="6">'P6-PLAN.-RESUMO'!$B$1:$H$98</definedName>
    <definedName name="_xlnm.Print_Area" localSheetId="18">'PL.CUSTOS EQUIP.INSUMOS.OUTROS'!$A$1:$G$96</definedName>
    <definedName name="_xlnm.Print_Area" localSheetId="17">'PL.-CUSTOS- EQUIP.VEÍCULOS'!$B$1:$J$55</definedName>
    <definedName name="_xlnm.Print_Area" localSheetId="16">'PL.-MDO'!$B$1:$Z$43</definedName>
    <definedName name="_xlnm.Print_Area" localSheetId="20">'RESUMO PRINCIPAL'!$A$1:$N$23</definedName>
    <definedName name="_xlnm.Database">#REF!</definedName>
    <definedName name="dolar">#REF!</definedName>
    <definedName name="fator">#REF!</definedName>
    <definedName name="HTML_CodePage" hidden="1">1252</definedName>
    <definedName name="HTML_Control" localSheetId="7" hidden="1">{"'RELATÓRIO'!$A$1:$E$20","'RELATÓRIO'!$A$22:$D$34","'INTERNET'!$A$31:$G$58","'INTERNET'!$A$1:$G$28","'SÉRIE HISTÓRICA'!$A$167:$H$212","'SÉRIE HISTÓRICA'!$A$56:$H$101"}</definedName>
    <definedName name="HTML_Control" localSheetId="9" hidden="1">{"'RELATÓRIO'!$A$1:$E$20","'RELATÓRIO'!$A$22:$D$34","'INTERNET'!$A$31:$G$58","'INTERNET'!$A$1:$G$28","'SÉRIE HISTÓRICA'!$A$167:$H$212","'SÉRIE HISTÓRICA'!$A$56:$H$101"}</definedName>
    <definedName name="HTML_Control" localSheetId="8" hidden="1">{"'RELATÓRIO'!$A$1:$E$20","'RELATÓRIO'!$A$22:$D$34","'INTERNET'!$A$31:$G$58","'INTERNET'!$A$1:$G$28","'SÉRIE HISTÓRICA'!$A$167:$H$212","'SÉRIE HISTÓRICA'!$A$56:$H$101"}</definedName>
    <definedName name="HTML_Control" localSheetId="11" hidden="1">{"'RELATÓRIO'!$A$1:$E$20","'RELATÓRIO'!$A$22:$D$34","'INTERNET'!$A$31:$G$58","'INTERNET'!$A$1:$G$28","'SÉRIE HISTÓRICA'!$A$167:$H$212","'SÉRIE HISTÓRICA'!$A$56:$H$101"}</definedName>
    <definedName name="HTML_Control" localSheetId="10" hidden="1">{"'RELATÓRIO'!$A$1:$E$20","'RELATÓRIO'!$A$22:$D$34","'INTERNET'!$A$31:$G$58","'INTERNET'!$A$1:$G$28","'SÉRIE HISTÓRICA'!$A$167:$H$212","'SÉRIE HISTÓRICA'!$A$56:$H$101"}</definedName>
    <definedName name="HTML_Control" localSheetId="12" hidden="1">{"'RELATÓRIO'!$A$1:$E$20","'RELATÓRIO'!$A$22:$D$34","'INTERNET'!$A$31:$G$58","'INTERNET'!$A$1:$G$28","'SÉRIE HISTÓRICA'!$A$167:$H$212","'SÉRIE HISTÓRICA'!$A$56:$H$101"}</definedName>
    <definedName name="HTML_Control" localSheetId="13" hidden="1">{"'RELATÓRIO'!$A$1:$E$20","'RELATÓRIO'!$A$22:$D$34","'INTERNET'!$A$31:$G$58","'INTERNET'!$A$1:$G$28","'SÉRIE HISTÓRICA'!$A$167:$H$212","'SÉRIE HISTÓRICA'!$A$56:$H$101"}</definedName>
    <definedName name="HTML_Control" localSheetId="18" hidden="1">{"'RELATÓRIO'!$A$1:$E$20","'RELATÓRIO'!$A$22:$D$34","'INTERNET'!$A$31:$G$58","'INTERNET'!$A$1:$G$28","'SÉRIE HISTÓRICA'!$A$167:$H$212","'SÉRIE HISTÓRICA'!$A$56:$H$101"}</definedName>
    <definedName name="HTML_Control" localSheetId="17" hidden="1">{"'RELATÓRIO'!$A$1:$E$20","'RELATÓRIO'!$A$22:$D$34","'INTERNET'!$A$31:$G$58","'INTERNET'!$A$1:$G$28","'SÉRIE HISTÓRICA'!$A$167:$H$212","'SÉRIE HISTÓRICA'!$A$56:$H$101"}</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 name="ILUM">#REF!</definedName>
    <definedName name="_xlnm.Print_Titles" localSheetId="9">'P1''-EQUIPE-APOIO'!$1:$3</definedName>
    <definedName name="_xlnm.Print_Titles" localSheetId="0">'P1-PLAN.-RESUMO'!$2:$4</definedName>
    <definedName name="_xlnm.Print_Titles" localSheetId="8">'P1-UTMB CEI-DIM.-EQUIP.-FER.'!$1:$3</definedName>
    <definedName name="_xlnm.Print_Titles" localSheetId="2">'P2(SUL)-PLAN.-RESUMO'!$2:$4</definedName>
    <definedName name="_xlnm.Print_Titles" localSheetId="11">'P2-OPER.COMPOSTAGEM'!$1:$3</definedName>
    <definedName name="_xlnm.Print_Titles" localSheetId="10">'P2-UTMB ASUL-DIM.-EQUIP.-FER.'!$1:$3</definedName>
    <definedName name="_xlnm.Print_Titles" localSheetId="12">'P3-TRANSP.-REJEITO-COMPOSTO CRU'!$1:$3</definedName>
    <definedName name="_xlnm.Print_Titles" localSheetId="13">'P4-TRANSP.-CHORUME'!$1:$3</definedName>
    <definedName name="_xlnm.Print_Titles" localSheetId="14">'P6-MELHORIAS'!$1:$5</definedName>
    <definedName name="_xlnm.Print_Titles" localSheetId="6">'P6-PLAN.-RESUMO'!$1:$4</definedName>
    <definedName name="_xlnm.Print_Titles" localSheetId="17">'PL.-CUSTOS- EQUIP.VEÍCULOS'!$B:$C</definedName>
    <definedName name="_xlnm.Print_Titles" localSheetId="16">'PL.-MDO'!$1:$4</definedName>
    <definedName name="Xo">#REF!</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E10" i="123" l="1"/>
  <c r="C11" i="125" l="1"/>
  <c r="C16" i="125"/>
  <c r="C10" i="125"/>
  <c r="B30" i="137"/>
  <c r="B13" i="137"/>
  <c r="C15" i="125"/>
  <c r="E94" i="119"/>
  <c r="E95" i="119"/>
  <c r="G94" i="119"/>
  <c r="G95" i="119"/>
  <c r="E19" i="123"/>
  <c r="F94" i="119"/>
  <c r="F95" i="119"/>
  <c r="E14" i="123"/>
  <c r="E92" i="119"/>
  <c r="G92" i="119"/>
  <c r="E93" i="119"/>
  <c r="G93" i="119"/>
  <c r="F92" i="119"/>
  <c r="F93" i="119"/>
  <c r="B94" i="119"/>
  <c r="B93" i="119"/>
  <c r="B92" i="119"/>
  <c r="F37" i="107"/>
  <c r="E6" i="124"/>
  <c r="F38" i="107"/>
  <c r="E7" i="124"/>
  <c r="F39" i="107"/>
  <c r="E8" i="124"/>
  <c r="F41" i="107"/>
  <c r="E10" i="124"/>
  <c r="F42" i="107"/>
  <c r="E11" i="124"/>
  <c r="E12" i="124"/>
  <c r="F44" i="107"/>
  <c r="E13" i="124"/>
  <c r="C7" i="107"/>
  <c r="E19" i="107"/>
  <c r="E16" i="107"/>
  <c r="E20" i="107"/>
  <c r="C8" i="107"/>
  <c r="E18" i="107"/>
  <c r="E21" i="107"/>
  <c r="E22" i="107"/>
  <c r="G50" i="107"/>
  <c r="E23" i="124"/>
  <c r="I25" i="134"/>
  <c r="F50" i="107"/>
  <c r="E17" i="124"/>
  <c r="J25" i="134"/>
  <c r="E27" i="107"/>
  <c r="E28" i="107"/>
  <c r="E25" i="107"/>
  <c r="E29" i="107"/>
  <c r="E30" i="107"/>
  <c r="F51" i="107"/>
  <c r="E18" i="124"/>
  <c r="F76" i="119"/>
  <c r="E5" i="123"/>
  <c r="F77" i="119"/>
  <c r="E6" i="123"/>
  <c r="C18" i="47"/>
  <c r="C19" i="47"/>
  <c r="C7" i="47"/>
  <c r="C8" i="47"/>
  <c r="D35" i="47"/>
  <c r="D38" i="47"/>
  <c r="D41" i="47"/>
  <c r="D42" i="47"/>
  <c r="D43" i="47"/>
  <c r="D44" i="47"/>
  <c r="D45" i="47"/>
  <c r="G124" i="47"/>
  <c r="E63" i="81"/>
  <c r="H25" i="134"/>
  <c r="F124" i="47"/>
  <c r="E59" i="81"/>
  <c r="G25" i="134"/>
  <c r="C16" i="47"/>
  <c r="D26" i="47"/>
  <c r="D29" i="47"/>
  <c r="D32" i="47"/>
  <c r="F123" i="47"/>
  <c r="E58" i="81"/>
  <c r="H50" i="134"/>
  <c r="E124" i="47"/>
  <c r="E54" i="81"/>
  <c r="F52" i="121"/>
  <c r="G52" i="121" s="1"/>
  <c r="G53" i="121" s="1"/>
  <c r="G50" i="134"/>
  <c r="D23" i="47"/>
  <c r="D30" i="47"/>
  <c r="D31" i="47"/>
  <c r="E123" i="47"/>
  <c r="E53" i="81"/>
  <c r="E46" i="81"/>
  <c r="E47" i="81"/>
  <c r="E48" i="81"/>
  <c r="B11" i="137"/>
  <c r="B14" i="137"/>
  <c r="E51" i="47"/>
  <c r="E52" i="47"/>
  <c r="G54" i="47"/>
  <c r="G55" i="47" s="1"/>
  <c r="E45" i="81"/>
  <c r="G4" i="136"/>
  <c r="N4" i="136"/>
  <c r="G5" i="136"/>
  <c r="N5" i="136"/>
  <c r="O6" i="136"/>
  <c r="F7" i="136"/>
  <c r="O7" i="136"/>
  <c r="O8" i="136"/>
  <c r="E9" i="136"/>
  <c r="F9" i="136"/>
  <c r="O9" i="136"/>
  <c r="E10" i="136"/>
  <c r="B10" i="136"/>
  <c r="O10" i="136"/>
  <c r="B13" i="136"/>
  <c r="C13" i="136"/>
  <c r="E44" i="81"/>
  <c r="F33" i="121"/>
  <c r="G33" i="121" s="1"/>
  <c r="E33" i="81"/>
  <c r="E34" i="81"/>
  <c r="E35" i="81"/>
  <c r="F36" i="121"/>
  <c r="G36" i="121" s="1"/>
  <c r="E36" i="81"/>
  <c r="E37" i="81"/>
  <c r="E38" i="81"/>
  <c r="F39" i="121"/>
  <c r="G39" i="121" s="1"/>
  <c r="E39" i="81"/>
  <c r="E40" i="81"/>
  <c r="E41" i="81"/>
  <c r="E32" i="81"/>
  <c r="E31" i="81"/>
  <c r="F68" i="47"/>
  <c r="E6" i="81"/>
  <c r="F69" i="47"/>
  <c r="E7" i="81"/>
  <c r="F70" i="47"/>
  <c r="E8" i="81"/>
  <c r="F10" i="121"/>
  <c r="G10" i="121" s="1"/>
  <c r="F71" i="47"/>
  <c r="E9" i="81"/>
  <c r="F72" i="47"/>
  <c r="E10" i="81"/>
  <c r="F73" i="47"/>
  <c r="E11" i="81"/>
  <c r="F74" i="47"/>
  <c r="E12" i="81"/>
  <c r="F75" i="47"/>
  <c r="E13" i="81"/>
  <c r="F15" i="121"/>
  <c r="G15" i="121" s="1"/>
  <c r="F76" i="47"/>
  <c r="E14" i="81"/>
  <c r="F77" i="47"/>
  <c r="E15" i="81"/>
  <c r="F78" i="47"/>
  <c r="E16" i="81"/>
  <c r="F79" i="47"/>
  <c r="E17" i="81"/>
  <c r="F80" i="47"/>
  <c r="E18" i="81"/>
  <c r="F81" i="47"/>
  <c r="E19" i="81"/>
  <c r="F82" i="47"/>
  <c r="E20" i="81"/>
  <c r="F83" i="47"/>
  <c r="E21" i="81"/>
  <c r="C84" i="47"/>
  <c r="D84" i="47"/>
  <c r="F84" i="47"/>
  <c r="E22" i="81"/>
  <c r="E85" i="47"/>
  <c r="F85" i="47"/>
  <c r="E23" i="81"/>
  <c r="F86" i="47"/>
  <c r="E24" i="81"/>
  <c r="F87" i="47"/>
  <c r="E25" i="81"/>
  <c r="F88" i="47"/>
  <c r="E26" i="81"/>
  <c r="F89" i="47"/>
  <c r="E27" i="81"/>
  <c r="F90" i="47"/>
  <c r="E28" i="81"/>
  <c r="F67" i="47"/>
  <c r="E5" i="81"/>
  <c r="D25" i="134"/>
  <c r="C10" i="113"/>
  <c r="C17" i="113"/>
  <c r="D68" i="113"/>
  <c r="C18" i="113"/>
  <c r="D69" i="113"/>
  <c r="D70" i="113"/>
  <c r="D74" i="113"/>
  <c r="D77" i="113"/>
  <c r="D80" i="113"/>
  <c r="F114" i="113"/>
  <c r="E27" i="122"/>
  <c r="D36" i="113"/>
  <c r="D37" i="113"/>
  <c r="D38" i="113"/>
  <c r="D39" i="113"/>
  <c r="D43" i="113"/>
  <c r="D46" i="113"/>
  <c r="D49" i="113"/>
  <c r="D53" i="113"/>
  <c r="D54" i="113"/>
  <c r="D58" i="113"/>
  <c r="D61" i="113"/>
  <c r="D64" i="113"/>
  <c r="F113" i="113"/>
  <c r="E26" i="122"/>
  <c r="C7" i="113"/>
  <c r="C8" i="113"/>
  <c r="D40" i="113"/>
  <c r="D47" i="113"/>
  <c r="D48" i="113"/>
  <c r="D50" i="113"/>
  <c r="D55" i="113"/>
  <c r="D62" i="113"/>
  <c r="D63" i="113"/>
  <c r="D65" i="113"/>
  <c r="G113" i="113"/>
  <c r="E32" i="122"/>
  <c r="D71" i="113"/>
  <c r="D78" i="113"/>
  <c r="D79" i="113"/>
  <c r="D81" i="113"/>
  <c r="G114" i="113"/>
  <c r="E33" i="122"/>
  <c r="E14" i="122"/>
  <c r="E15" i="122"/>
  <c r="E16" i="122"/>
  <c r="E17" i="122"/>
  <c r="E13" i="122"/>
  <c r="F94" i="113"/>
  <c r="E6" i="122"/>
  <c r="C95" i="113"/>
  <c r="D95" i="113"/>
  <c r="F95" i="113"/>
  <c r="E7" i="122"/>
  <c r="E96" i="113"/>
  <c r="F96" i="113"/>
  <c r="E8" i="122"/>
  <c r="F97" i="113"/>
  <c r="E9" i="122"/>
  <c r="F98" i="113"/>
  <c r="E10" i="122"/>
  <c r="F93" i="113"/>
  <c r="E5" i="122"/>
  <c r="C8" i="125"/>
  <c r="C7" i="125"/>
  <c r="D30" i="125"/>
  <c r="D31" i="125"/>
  <c r="D23" i="125"/>
  <c r="D32" i="125"/>
  <c r="D33" i="125"/>
  <c r="D34" i="125"/>
  <c r="D35" i="125"/>
  <c r="G52" i="125"/>
  <c r="E17" i="126"/>
  <c r="F25" i="134"/>
  <c r="F52" i="125"/>
  <c r="E12" i="126"/>
  <c r="C7" i="119"/>
  <c r="C8" i="119"/>
  <c r="C10" i="119"/>
  <c r="C17" i="119"/>
  <c r="D27" i="119"/>
  <c r="D31" i="119"/>
  <c r="D32" i="119"/>
  <c r="D35" i="119"/>
  <c r="D36" i="119"/>
  <c r="C19" i="119"/>
  <c r="D42" i="119"/>
  <c r="D46" i="119"/>
  <c r="D47" i="119"/>
  <c r="D50" i="119"/>
  <c r="D51" i="119"/>
  <c r="C11" i="119"/>
  <c r="C18" i="119"/>
  <c r="D57" i="119"/>
  <c r="D61" i="119"/>
  <c r="D62" i="119"/>
  <c r="C13" i="119"/>
  <c r="D54" i="119"/>
  <c r="D63" i="119"/>
  <c r="D64" i="119"/>
  <c r="D65" i="119"/>
  <c r="D66" i="119"/>
  <c r="I27" i="123"/>
  <c r="I35" i="124" s="1"/>
  <c r="F35" i="124" s="1"/>
  <c r="E25" i="134"/>
  <c r="F50" i="134"/>
  <c r="E50" i="134"/>
  <c r="F91" i="47"/>
  <c r="E52" i="125"/>
  <c r="C17" i="125"/>
  <c r="D50" i="134"/>
  <c r="F56" i="101"/>
  <c r="G56" i="101"/>
  <c r="E7" i="121"/>
  <c r="D39" i="119"/>
  <c r="D48" i="119"/>
  <c r="D49" i="119"/>
  <c r="C20" i="119"/>
  <c r="F10" i="136"/>
  <c r="J10" i="136"/>
  <c r="H10" i="136"/>
  <c r="K10" i="136"/>
  <c r="F46" i="125"/>
  <c r="E5" i="126"/>
  <c r="B6" i="137"/>
  <c r="M10" i="136"/>
  <c r="L10" i="136"/>
  <c r="N9" i="136"/>
  <c r="H9" i="136"/>
  <c r="J9" i="136"/>
  <c r="I9" i="136"/>
  <c r="N8" i="136"/>
  <c r="H8" i="136"/>
  <c r="J8" i="136"/>
  <c r="K8" i="136"/>
  <c r="I8" i="136"/>
  <c r="N7" i="136"/>
  <c r="D7" i="136"/>
  <c r="G7" i="136"/>
  <c r="I7" i="136"/>
  <c r="J7" i="136"/>
  <c r="N6" i="136"/>
  <c r="I6" i="136"/>
  <c r="J6" i="136"/>
  <c r="H6" i="136"/>
  <c r="K6" i="136"/>
  <c r="M6" i="136"/>
  <c r="L6" i="136"/>
  <c r="O5" i="136"/>
  <c r="I5" i="136"/>
  <c r="J5" i="136"/>
  <c r="L5" i="136"/>
  <c r="H5" i="136"/>
  <c r="K5" i="136"/>
  <c r="M5" i="136"/>
  <c r="O4" i="136"/>
  <c r="H4" i="136"/>
  <c r="J4" i="136"/>
  <c r="K4" i="136"/>
  <c r="I4" i="136"/>
  <c r="C48" i="47"/>
  <c r="C47" i="47"/>
  <c r="D13" i="107"/>
  <c r="D11" i="107"/>
  <c r="F43" i="107"/>
  <c r="C14" i="119"/>
  <c r="G42" i="123"/>
  <c r="K8" i="97"/>
  <c r="G58" i="135"/>
  <c r="G76" i="135"/>
  <c r="M2" i="97"/>
  <c r="H49" i="129"/>
  <c r="F51" i="129"/>
  <c r="F43" i="129"/>
  <c r="H43" i="129"/>
  <c r="F42" i="129"/>
  <c r="H42" i="129"/>
  <c r="F41" i="129"/>
  <c r="H41" i="129"/>
  <c r="F40" i="129"/>
  <c r="H40" i="129"/>
  <c r="H39" i="129"/>
  <c r="H44" i="129"/>
  <c r="H45" i="129"/>
  <c r="H46" i="129"/>
  <c r="H47" i="129"/>
  <c r="H48" i="129"/>
  <c r="F38" i="129"/>
  <c r="H38" i="129"/>
  <c r="F65" i="129"/>
  <c r="H65" i="129"/>
  <c r="F64" i="129"/>
  <c r="H64" i="129"/>
  <c r="F63" i="129"/>
  <c r="H63" i="129"/>
  <c r="E64" i="130"/>
  <c r="E32" i="130"/>
  <c r="F35" i="129"/>
  <c r="H35" i="129"/>
  <c r="G89" i="129"/>
  <c r="G75" i="129"/>
  <c r="F28" i="129"/>
  <c r="H28" i="129"/>
  <c r="F27" i="129"/>
  <c r="F26" i="129"/>
  <c r="F25" i="129"/>
  <c r="F24" i="129"/>
  <c r="F23" i="129"/>
  <c r="H23" i="129"/>
  <c r="F22" i="129"/>
  <c r="H22" i="129"/>
  <c r="F21" i="129"/>
  <c r="F20" i="129"/>
  <c r="F19" i="129"/>
  <c r="F18" i="129"/>
  <c r="F91" i="129"/>
  <c r="H91" i="129"/>
  <c r="F90" i="129"/>
  <c r="F89" i="129"/>
  <c r="F88" i="129"/>
  <c r="F87" i="129"/>
  <c r="F86" i="129"/>
  <c r="F85" i="129"/>
  <c r="F84" i="129"/>
  <c r="F83" i="129"/>
  <c r="F82" i="129"/>
  <c r="F80" i="129"/>
  <c r="F79" i="129"/>
  <c r="F78" i="129"/>
  <c r="F68" i="129"/>
  <c r="H68" i="129"/>
  <c r="F67" i="129"/>
  <c r="F62" i="129"/>
  <c r="E61" i="130"/>
  <c r="F60" i="129"/>
  <c r="F57" i="129"/>
  <c r="F56" i="129"/>
  <c r="H56" i="129"/>
  <c r="F55" i="129"/>
  <c r="E62" i="130"/>
  <c r="F61" i="129"/>
  <c r="H61" i="129"/>
  <c r="E43" i="130"/>
  <c r="F74" i="129"/>
  <c r="H74" i="129"/>
  <c r="E42" i="130"/>
  <c r="F73" i="129"/>
  <c r="E36" i="130"/>
  <c r="F53" i="129"/>
  <c r="E30" i="130"/>
  <c r="F33" i="129"/>
  <c r="H33" i="129"/>
  <c r="E29" i="130"/>
  <c r="F32" i="129"/>
  <c r="F80" i="121"/>
  <c r="F79" i="121"/>
  <c r="F16" i="129"/>
  <c r="F29" i="129"/>
  <c r="F7" i="129"/>
  <c r="H7" i="129"/>
  <c r="G84" i="121"/>
  <c r="G86" i="81"/>
  <c r="F48" i="121"/>
  <c r="G48" i="121" s="1"/>
  <c r="G49" i="121" s="1"/>
  <c r="F47" i="121"/>
  <c r="F44" i="121"/>
  <c r="C12" i="113"/>
  <c r="K7" i="97"/>
  <c r="P7" i="97"/>
  <c r="F14" i="129"/>
  <c r="F11" i="129"/>
  <c r="F10" i="129"/>
  <c r="F9" i="129"/>
  <c r="F8" i="129"/>
  <c r="F6" i="129"/>
  <c r="F5" i="129"/>
  <c r="H5" i="129"/>
  <c r="E12" i="130"/>
  <c r="E13" i="130"/>
  <c r="F13" i="129"/>
  <c r="H13" i="129"/>
  <c r="F12" i="129"/>
  <c r="F9" i="121"/>
  <c r="F6" i="121"/>
  <c r="D37" i="101"/>
  <c r="D24" i="101"/>
  <c r="D27" i="101"/>
  <c r="F41" i="121"/>
  <c r="G41" i="121" s="1"/>
  <c r="E41" i="121"/>
  <c r="F40" i="121"/>
  <c r="E39" i="121"/>
  <c r="F38" i="121"/>
  <c r="G38" i="121" s="1"/>
  <c r="F37" i="121"/>
  <c r="G37" i="121" s="1"/>
  <c r="E37" i="121"/>
  <c r="E36" i="121"/>
  <c r="F35" i="121"/>
  <c r="G35" i="121" s="1"/>
  <c r="F34" i="121"/>
  <c r="G34" i="121" s="1"/>
  <c r="E33" i="121"/>
  <c r="F32" i="121"/>
  <c r="F31" i="121"/>
  <c r="G31" i="121" s="1"/>
  <c r="E31" i="121"/>
  <c r="E48" i="121"/>
  <c r="E47" i="121"/>
  <c r="E46" i="121"/>
  <c r="E45" i="121"/>
  <c r="E44" i="121"/>
  <c r="E40" i="121"/>
  <c r="G40" i="121"/>
  <c r="E38" i="121"/>
  <c r="E35" i="121"/>
  <c r="E34" i="121"/>
  <c r="E32" i="121"/>
  <c r="E50" i="107"/>
  <c r="E51" i="107"/>
  <c r="D41" i="81"/>
  <c r="D40" i="81"/>
  <c r="D39" i="81"/>
  <c r="D38" i="81"/>
  <c r="D37" i="81"/>
  <c r="D36" i="81"/>
  <c r="D35" i="81"/>
  <c r="D34" i="81"/>
  <c r="D33" i="81"/>
  <c r="D32" i="81"/>
  <c r="D31" i="81"/>
  <c r="F57" i="101"/>
  <c r="G57" i="101"/>
  <c r="F74" i="101"/>
  <c r="G74" i="101"/>
  <c r="E25" i="121"/>
  <c r="F75" i="101"/>
  <c r="F70" i="101"/>
  <c r="F71" i="101"/>
  <c r="F62" i="101"/>
  <c r="F63" i="101"/>
  <c r="F64" i="101"/>
  <c r="G64" i="101"/>
  <c r="E15" i="121"/>
  <c r="F65" i="101"/>
  <c r="G65" i="101"/>
  <c r="E16" i="121"/>
  <c r="F76" i="101"/>
  <c r="F77" i="101"/>
  <c r="F59" i="101"/>
  <c r="F60" i="101"/>
  <c r="G60" i="101"/>
  <c r="E11" i="121"/>
  <c r="F54" i="101"/>
  <c r="G54" i="101"/>
  <c r="F55" i="101"/>
  <c r="F69" i="101"/>
  <c r="F68" i="101"/>
  <c r="F61" i="101"/>
  <c r="G61" i="101"/>
  <c r="E12" i="121"/>
  <c r="F66" i="101"/>
  <c r="G66" i="101"/>
  <c r="E17" i="121"/>
  <c r="F67" i="101"/>
  <c r="G67" i="101"/>
  <c r="E18" i="121"/>
  <c r="F58" i="101"/>
  <c r="G58" i="101"/>
  <c r="E9" i="121"/>
  <c r="G69" i="101"/>
  <c r="E20" i="121"/>
  <c r="G70" i="101"/>
  <c r="E21" i="121"/>
  <c r="G76" i="101"/>
  <c r="E27" i="121"/>
  <c r="G62" i="101"/>
  <c r="E13" i="121"/>
  <c r="G68" i="101"/>
  <c r="E19" i="121"/>
  <c r="G71" i="101"/>
  <c r="E22" i="121"/>
  <c r="G59" i="101"/>
  <c r="E10" i="121"/>
  <c r="G55" i="101"/>
  <c r="E6" i="121"/>
  <c r="G77" i="101"/>
  <c r="E28" i="121"/>
  <c r="G63" i="101"/>
  <c r="E14" i="121"/>
  <c r="G75" i="101"/>
  <c r="E26" i="121"/>
  <c r="E8" i="121"/>
  <c r="D40" i="101"/>
  <c r="G96" i="129"/>
  <c r="H51" i="129"/>
  <c r="H50" i="129"/>
  <c r="H53" i="129"/>
  <c r="H55" i="129"/>
  <c r="H62" i="129"/>
  <c r="H60" i="129"/>
  <c r="H67" i="129"/>
  <c r="H85" i="129"/>
  <c r="H83" i="129"/>
  <c r="H84" i="129"/>
  <c r="G90" i="129"/>
  <c r="H90" i="129"/>
  <c r="H86" i="129"/>
  <c r="C15" i="101"/>
  <c r="G76" i="129"/>
  <c r="H76" i="129"/>
  <c r="H32" i="129"/>
  <c r="H57" i="129"/>
  <c r="D21" i="101"/>
  <c r="H89" i="129"/>
  <c r="H88" i="129"/>
  <c r="H87" i="129"/>
  <c r="H82" i="129"/>
  <c r="H70" i="129"/>
  <c r="H27" i="129"/>
  <c r="H26" i="129"/>
  <c r="H25" i="129"/>
  <c r="H24" i="129"/>
  <c r="H21" i="129"/>
  <c r="H20" i="129"/>
  <c r="H19" i="129"/>
  <c r="D13" i="99"/>
  <c r="D8" i="99"/>
  <c r="H75" i="129"/>
  <c r="H78" i="129"/>
  <c r="H79" i="129"/>
  <c r="H80" i="129"/>
  <c r="H73" i="129"/>
  <c r="H14" i="129"/>
  <c r="H12" i="129"/>
  <c r="H11" i="129"/>
  <c r="H10" i="129"/>
  <c r="H9" i="129"/>
  <c r="H8" i="129"/>
  <c r="H6" i="129"/>
  <c r="H18" i="129"/>
  <c r="H29" i="129"/>
  <c r="H30" i="129"/>
  <c r="G40" i="126"/>
  <c r="K9" i="97"/>
  <c r="C18" i="125"/>
  <c r="H16" i="129"/>
  <c r="H17" i="129"/>
  <c r="D22" i="125"/>
  <c r="F47" i="125"/>
  <c r="F81" i="121"/>
  <c r="F76" i="121"/>
  <c r="F78" i="119"/>
  <c r="C14" i="113"/>
  <c r="D14" i="113"/>
  <c r="C15" i="113"/>
  <c r="D15" i="113"/>
  <c r="C13" i="113"/>
  <c r="C17" i="101"/>
  <c r="C16" i="101"/>
  <c r="D34" i="101"/>
  <c r="G47" i="121"/>
  <c r="F45" i="107"/>
  <c r="G32" i="121"/>
  <c r="C17" i="47"/>
  <c r="G56" i="122"/>
  <c r="D13" i="113"/>
  <c r="K6" i="97"/>
  <c r="P6" i="97"/>
  <c r="G46" i="121"/>
  <c r="G45" i="121"/>
  <c r="G44" i="121"/>
  <c r="G6" i="121"/>
  <c r="D30" i="101"/>
  <c r="D28" i="101"/>
  <c r="D29" i="101"/>
  <c r="E5" i="121"/>
  <c r="H71" i="129"/>
  <c r="H92" i="129"/>
  <c r="H7" i="136"/>
  <c r="K7" i="136"/>
  <c r="L7" i="136"/>
  <c r="D43" i="101"/>
  <c r="H15" i="129"/>
  <c r="G9" i="121"/>
  <c r="D41" i="101"/>
  <c r="D42" i="101"/>
  <c r="D44" i="101"/>
  <c r="G109" i="101"/>
  <c r="E61" i="121"/>
  <c r="L9" i="136"/>
  <c r="K9" i="136"/>
  <c r="D24" i="119"/>
  <c r="D33" i="119"/>
  <c r="D34" i="119"/>
  <c r="M8" i="136"/>
  <c r="L8" i="136"/>
  <c r="M4" i="136"/>
  <c r="L4" i="136"/>
  <c r="M7" i="136"/>
  <c r="F36" i="129"/>
  <c r="H36" i="129"/>
  <c r="H58" i="129"/>
  <c r="M9" i="136"/>
  <c r="I10" i="136"/>
  <c r="N10" i="136"/>
  <c r="H94" i="129"/>
  <c r="H96" i="129"/>
  <c r="H98" i="129"/>
  <c r="E109" i="101"/>
  <c r="E52" i="121"/>
  <c r="F109" i="101"/>
  <c r="E56" i="121"/>
  <c r="E113" i="113"/>
  <c r="E21" i="122"/>
  <c r="E114" i="113"/>
  <c r="E22" i="122"/>
  <c r="D72" i="101"/>
  <c r="E73" i="101"/>
  <c r="F73" i="101"/>
  <c r="G73" i="101"/>
  <c r="E24" i="121"/>
  <c r="C72" i="101"/>
  <c r="F72" i="101"/>
  <c r="G72" i="101"/>
  <c r="F78" i="101"/>
  <c r="F99" i="113"/>
  <c r="E23" i="121"/>
  <c r="G78" i="101"/>
  <c r="I41" i="122"/>
  <c r="I34" i="124" s="1"/>
  <c r="F34" i="124" s="1"/>
  <c r="G42" i="121" l="1"/>
  <c r="F56" i="121"/>
  <c r="G56" i="121" s="1"/>
  <c r="G57" i="121" s="1"/>
  <c r="G58" i="121" s="1"/>
  <c r="F61" i="121"/>
  <c r="G61" i="121" s="1"/>
  <c r="G62" i="121" s="1"/>
  <c r="F21" i="121"/>
  <c r="G21" i="121" s="1"/>
  <c r="F20" i="121"/>
  <c r="G20" i="121" s="1"/>
  <c r="F12" i="121"/>
  <c r="G12" i="121" s="1"/>
  <c r="F24" i="121"/>
  <c r="G24" i="121" s="1"/>
  <c r="F11" i="121"/>
  <c r="G11" i="121" s="1"/>
  <c r="F8" i="121"/>
  <c r="G8" i="121" s="1"/>
  <c r="F25" i="121"/>
  <c r="G25" i="121" s="1"/>
  <c r="F18" i="121"/>
  <c r="G18" i="121" s="1"/>
  <c r="F13" i="121"/>
  <c r="G13" i="121" s="1"/>
  <c r="F27" i="121"/>
  <c r="G27" i="121" s="1"/>
  <c r="F17" i="121"/>
  <c r="G17" i="121" s="1"/>
  <c r="F19" i="121"/>
  <c r="G19" i="121" s="1"/>
  <c r="F23" i="121"/>
  <c r="G23" i="121" s="1"/>
  <c r="F5" i="121"/>
  <c r="G5" i="121" s="1"/>
  <c r="G29" i="121" s="1"/>
  <c r="F26" i="121"/>
  <c r="G26" i="121" s="1"/>
  <c r="F16" i="121"/>
  <c r="G16" i="121" s="1"/>
  <c r="F14" i="121"/>
  <c r="G14" i="121" s="1"/>
  <c r="F7" i="121"/>
  <c r="G7" i="121" s="1"/>
  <c r="F28" i="121"/>
  <c r="G28" i="121" s="1"/>
  <c r="F22" i="121"/>
  <c r="G22" i="121" s="1"/>
  <c r="I25" i="126"/>
  <c r="I36" i="124" s="1"/>
  <c r="F36" i="124" s="1"/>
  <c r="I71" i="81"/>
  <c r="I33" i="124" s="1"/>
  <c r="F33" i="124" s="1"/>
  <c r="F63" i="121" l="1"/>
  <c r="G63" i="121"/>
  <c r="G64" i="121" s="1"/>
  <c r="I69" i="121" s="1"/>
  <c r="F37" i="124"/>
  <c r="G33" i="124" s="1"/>
  <c r="F66" i="121"/>
  <c r="G35" i="124" l="1"/>
  <c r="G36" i="124"/>
  <c r="G34" i="124"/>
  <c r="G37" i="124"/>
  <c r="E66" i="121" l="1"/>
  <c r="G66" i="121" s="1"/>
  <c r="G67" i="121" s="1"/>
  <c r="G69" i="121" s="1"/>
  <c r="G74" i="121" s="1"/>
  <c r="G75" i="121" l="1"/>
  <c r="G76" i="121" s="1"/>
  <c r="I88" i="81" l="1"/>
  <c r="G82" i="121"/>
  <c r="M10" i="97" l="1"/>
  <c r="N7" i="97" s="1"/>
  <c r="H44" i="123"/>
  <c r="G79" i="121"/>
  <c r="G78" i="121"/>
  <c r="G83" i="121"/>
  <c r="G80" i="121"/>
  <c r="N9" i="97" l="1"/>
  <c r="N10" i="97"/>
  <c r="M11" i="97"/>
  <c r="N6" i="97"/>
  <c r="N8" i="97"/>
  <c r="G81" i="121"/>
  <c r="G86" i="121" s="1"/>
</calcChain>
</file>

<file path=xl/sharedStrings.xml><?xml version="1.0" encoding="utf-8"?>
<sst xmlns="http://schemas.openxmlformats.org/spreadsheetml/2006/main" count="84906" uniqueCount="13324">
  <si>
    <t>Descrição</t>
  </si>
  <si>
    <t>Unidade</t>
  </si>
  <si>
    <t>Quantidade</t>
  </si>
  <si>
    <t>Mês</t>
  </si>
  <si>
    <t>Subtotal 1</t>
  </si>
  <si>
    <t>Subtotal 2</t>
  </si>
  <si>
    <t>Subtotal 3</t>
  </si>
  <si>
    <t>Vassourão</t>
  </si>
  <si>
    <t>Subtotal 4</t>
  </si>
  <si>
    <t>Subtotal 5</t>
  </si>
  <si>
    <t>TOTAL DOS CUSTOS OPERACIONAIS (1 + 2 + 3 + 4 + 5)</t>
  </si>
  <si>
    <t>R$/Mês</t>
  </si>
  <si>
    <t>SUBTOTAL</t>
  </si>
  <si>
    <t>Foice</t>
  </si>
  <si>
    <t>Desinfetante</t>
  </si>
  <si>
    <t>Discriminação</t>
  </si>
  <si>
    <t>TOTAL</t>
  </si>
  <si>
    <t>Item</t>
  </si>
  <si>
    <t>PIS</t>
  </si>
  <si>
    <t>COFINS</t>
  </si>
  <si>
    <t>Kg</t>
  </si>
  <si>
    <t>Facão</t>
  </si>
  <si>
    <t>mês</t>
  </si>
  <si>
    <t>Detergente</t>
  </si>
  <si>
    <t>Total</t>
  </si>
  <si>
    <t>Água</t>
  </si>
  <si>
    <t>Dias efetivos</t>
  </si>
  <si>
    <t>Horas/dia efetivos</t>
  </si>
  <si>
    <t>t/mês</t>
  </si>
  <si>
    <t>Consumo/mês</t>
  </si>
  <si>
    <t>unid.</t>
  </si>
  <si>
    <t>%</t>
  </si>
  <si>
    <t>Equipe Padrão</t>
  </si>
  <si>
    <t>vb</t>
  </si>
  <si>
    <t>Veículos e Equipamentos</t>
  </si>
  <si>
    <t>Horas efetivas/dia/equipamento</t>
  </si>
  <si>
    <t>Monitoramento e Análises</t>
  </si>
  <si>
    <t>Energia Elétrica</t>
  </si>
  <si>
    <t>TON/MÊS</t>
  </si>
  <si>
    <t>PROGRAMAÇÃO VISUAL</t>
  </si>
  <si>
    <t>Nº de catadores - (COOPERATIVAS)</t>
  </si>
  <si>
    <t>T/MÊS</t>
  </si>
  <si>
    <t>SERVIÇOS</t>
  </si>
  <si>
    <t>Manutenção Predial/CIVIL</t>
  </si>
  <si>
    <t>UNID</t>
  </si>
  <si>
    <t>LITRO</t>
  </si>
  <si>
    <t>TOTALIZAÇÃO - MENSAL</t>
  </si>
  <si>
    <t>preço unitário</t>
  </si>
  <si>
    <t>UND</t>
  </si>
  <si>
    <t>QUANT</t>
  </si>
  <si>
    <t>MANUTENÇÃO ELETROMECANICA</t>
  </si>
  <si>
    <t xml:space="preserve">Quadro Resumo de Mão de Obra </t>
  </si>
  <si>
    <t>Subtotal 6</t>
  </si>
  <si>
    <t>TAXA</t>
  </si>
  <si>
    <t>PREÇO C/ IMPOSTOS POR TONELADA (R$/T)</t>
  </si>
  <si>
    <t>PREÇO TOTAL MENSAL DO SERVIÇO C/ IMPOSTO (R$/MÊS)</t>
  </si>
  <si>
    <t>Subtotal 7</t>
  </si>
  <si>
    <t>OPERADOR PÁ CARREG - DIURNO</t>
  </si>
  <si>
    <t>OPERADOR PÁ CARREG - NOTURNO</t>
  </si>
  <si>
    <t>AJUDANTE - DIURNO</t>
  </si>
  <si>
    <t>AJUDANTE - NOTURNO</t>
  </si>
  <si>
    <t>OPERADOR DE QUADRO DE COMANDO - DIURNO</t>
  </si>
  <si>
    <t>OPERADOR DE QUADRO DE COMANDO - NOTURNO</t>
  </si>
  <si>
    <t>MECÂNICO DE USINA - DIURNO</t>
  </si>
  <si>
    <t>AUXILIAR DE MECÂNICO DE USINA - DIURNO</t>
  </si>
  <si>
    <t>MECÂNICO DE USINA - NOTURNO</t>
  </si>
  <si>
    <t>AUXILIAR DE MECÂNICO DE USINA - NOTURNO</t>
  </si>
  <si>
    <t>ELETRICISTA - DIURNO</t>
  </si>
  <si>
    <t>ELETRICISTA - NOTURNO</t>
  </si>
  <si>
    <t>SOLDADOR - DIURNO</t>
  </si>
  <si>
    <t>SOLDADOR - NOTURNO</t>
  </si>
  <si>
    <t>BOMBEIRO HIDRAULICO - DIURNO</t>
  </si>
  <si>
    <t>AUXILIAR ADMINISTRATIVO - DIURNO</t>
  </si>
  <si>
    <t>TÉCNICO EM SEGURANÇA DO TRABALHO - DIURNO</t>
  </si>
  <si>
    <t>PEDREIRO - DIURNO</t>
  </si>
  <si>
    <t>BORRACHEIRO - DIURNO</t>
  </si>
  <si>
    <t>BORRACHEIRO - NOTURNO</t>
  </si>
  <si>
    <t>item</t>
  </si>
  <si>
    <t>unidade</t>
  </si>
  <si>
    <t>Escova de Nylon Cerda Dura</t>
  </si>
  <si>
    <t>Saco plástico</t>
  </si>
  <si>
    <t>Multi pá</t>
  </si>
  <si>
    <t>Balde 8,5 litros</t>
  </si>
  <si>
    <t>Pá</t>
  </si>
  <si>
    <t>Cód.</t>
  </si>
  <si>
    <t>RESERVA TECNICA - 10%</t>
  </si>
  <si>
    <t>SEGURO CASCO</t>
  </si>
  <si>
    <t>-</t>
  </si>
  <si>
    <t>Girica</t>
  </si>
  <si>
    <t>ALMOXARIFE - DIURNO</t>
  </si>
  <si>
    <t>Pá cm cabo</t>
  </si>
  <si>
    <t>ESCAVADEIRA HIDRAULICA SOBRE ESTEIRAS, CACAMBA 0,80 A 1,30 M3, PESO OPERACIONAL 22,18 T, POTENCIA LIQUIDA 170 HP</t>
  </si>
  <si>
    <t>1º Turno</t>
  </si>
  <si>
    <t>1º Turno Diurno</t>
  </si>
  <si>
    <t>2º Turno</t>
  </si>
  <si>
    <t>Pá Carregadeira</t>
  </si>
  <si>
    <t>MOTORISTA - DIURNO</t>
  </si>
  <si>
    <t>MOTORISTA - NOTURNO</t>
  </si>
  <si>
    <t>ITEM</t>
  </si>
  <si>
    <t>DESCRIÇÃO</t>
  </si>
  <si>
    <t>P1</t>
  </si>
  <si>
    <t>P2</t>
  </si>
  <si>
    <t>Roçadeira tipo costal</t>
  </si>
  <si>
    <t>Fornecimento e aplicação de ACIDO - PRÉ-TRATAMENTO DO CHORUME</t>
  </si>
  <si>
    <t>Fornecimento e aplicação de CAL - PRÉ-TRATAMENTO DO CHORUME - SINAPI 1106</t>
  </si>
  <si>
    <t>Lt</t>
  </si>
  <si>
    <t>CUSTO P/ PRÉ-TRATAMENTO DO CHORUME</t>
  </si>
  <si>
    <t>Mobilização e Desmobilização de Equipe para Recuperação de manta PEAD c/ teste SPARK-TEST</t>
  </si>
  <si>
    <t>1.1</t>
  </si>
  <si>
    <t>1.2</t>
  </si>
  <si>
    <t>2.1</t>
  </si>
  <si>
    <t>2.2</t>
  </si>
  <si>
    <t>2.3</t>
  </si>
  <si>
    <t>P3</t>
  </si>
  <si>
    <t>FISCAL DE PISO - NOTURNO</t>
  </si>
  <si>
    <t>FISCAL DE PISO - DIURNO</t>
  </si>
  <si>
    <t>CUSTOS IDIRETOS, LUCROS E TRIBUTOS</t>
  </si>
  <si>
    <t>ISS</t>
  </si>
  <si>
    <t>Custos Indiretos</t>
  </si>
  <si>
    <t>Total Custos Indiretos</t>
  </si>
  <si>
    <t>Total Custos TRIBUTOS</t>
  </si>
  <si>
    <t>Tributos</t>
  </si>
  <si>
    <t>Lucro (Conforme parâmetros Acordão TCU nº 2.369/2011</t>
  </si>
  <si>
    <t>Despesas Administrativas / Operacionais (Conforme parâmetros Acordão TCU nº 2.369/2011</t>
  </si>
  <si>
    <t>GALÃO</t>
  </si>
  <si>
    <t>B1 - Operador de Maquinas</t>
  </si>
  <si>
    <t>A1 - Motorista de Carreta</t>
  </si>
  <si>
    <t>MOTORISTA DE CARRETA - DIURNO</t>
  </si>
  <si>
    <t>MOTORISTA DE CARRETA - NOTURNO</t>
  </si>
  <si>
    <t>TOTAL DOS CUSTOS OPERACIONAIS (1 + 2 + 3 + 4 + 5 + 6)</t>
  </si>
  <si>
    <t>Apenas p/ conhecimento</t>
  </si>
  <si>
    <t>B - ESCAVADEIRA</t>
  </si>
  <si>
    <t>A - PÁ CARREGADEIRA</t>
  </si>
  <si>
    <t>A1 - Operador de Maquinas</t>
  </si>
  <si>
    <t>2º Turno Diurno</t>
  </si>
  <si>
    <t>3º Turno Noturno</t>
  </si>
  <si>
    <t>OPERADOR DE PÁ CARREGADEIRA E ESCAVADEIRA - DIURNO</t>
  </si>
  <si>
    <t>OPERADOR DE PÁ CARREGADEIRA E ESCAVADEIRA - NOTURNO</t>
  </si>
  <si>
    <t>Rádio de Comunicação</t>
  </si>
  <si>
    <t>Noturno</t>
  </si>
  <si>
    <r>
      <rPr>
        <b/>
        <sz val="10"/>
        <rFont val="Arial"/>
        <family val="2"/>
      </rPr>
      <t>P1</t>
    </r>
    <r>
      <rPr>
        <sz val="10"/>
        <rFont val="Arial"/>
      </rPr>
      <t xml:space="preserve">  OPERAÇÃO, CONTROLE E MANUTENÇÃO DE USINA DE TRATAMENTO MECÂNICO BIOLÓGICO COM PRODUÇÃO DE COMPOSTO CRU - UTMB CEILANDIA </t>
    </r>
  </si>
  <si>
    <t xml:space="preserve">P1  - OPERAÇÃO, CONTROLE E MANUTENÇÃO DE USINA DE TRATAMENTO MECÂNICO BIOLÓGICO COM PRODUÇÃO DE COMPOSTO CRU - UTMB CEILANDIA </t>
  </si>
  <si>
    <t>P2  - OPERAÇÃO, CONTROLE E MANUTENÇÃO DE USINA DE TRATAMENTO MECÂNICO BIOLÓGICO COM PRODUÇÃO DE COMPOSTO CRU - UTMB ASA SUL</t>
  </si>
  <si>
    <t>T/m³</t>
  </si>
  <si>
    <t>M³/mês</t>
  </si>
  <si>
    <t>Equipamento para carregamento do R.D.U. nas esteiras</t>
  </si>
  <si>
    <t>Volume efetivo de carregamento/equipamento/hora</t>
  </si>
  <si>
    <t>1 - DIMENSIONAMENTO</t>
  </si>
  <si>
    <t>PRODUÇÃO
(P=60xCxFcxFexFC/Tc)</t>
  </si>
  <si>
    <t>Capacidade do Equipamento -C-</t>
  </si>
  <si>
    <t>Fator de Carga (FC)</t>
  </si>
  <si>
    <t>nº de equipamentos (arredondado)</t>
  </si>
  <si>
    <t>Equipe Padrão/equipamento</t>
  </si>
  <si>
    <t>Equipamento para carregamento do Rejeito e Composto cru nas Carretas</t>
  </si>
  <si>
    <t>Consumo/mês
Ref. Consumo praticado</t>
  </si>
  <si>
    <t>Quantidade de Composto cru produzido na UTMB-Asa Sul</t>
  </si>
  <si>
    <t>Total de Composto cru</t>
  </si>
  <si>
    <t>Equipamento para carregamento do composto cru (UTMB Ceilândia) nos caminhões basculantes (transporte interno)</t>
  </si>
  <si>
    <t>Capacidade por Caçamba - m³</t>
  </si>
  <si>
    <t>Equipamento para REVIRA do composto cru</t>
  </si>
  <si>
    <t>B1 - Motorista</t>
  </si>
  <si>
    <t>B - CAMINHÃO BASCULANTE TRUCADO - 12 M³</t>
  </si>
  <si>
    <t>Volume de Composto cru TOTAL</t>
  </si>
  <si>
    <t>1ª ETAPA - Transporte do Composto cru produzido na UTMB Asa Sul até a UTMB Ceilândia</t>
  </si>
  <si>
    <t>Quantidade de Rejeito na UTMB-Ceilândia (1)</t>
  </si>
  <si>
    <t>Quantidade de Rejeito na UTMB-Asa Sul (2)</t>
  </si>
  <si>
    <t>PINTOR PREDIAL - DIURNO</t>
  </si>
  <si>
    <t>AGENTE DE PORTARIA - DIURNO (12x36)</t>
  </si>
  <si>
    <t>AGENTE DE PORTARIA - NOTURNO (12x36)</t>
  </si>
  <si>
    <t>M3</t>
  </si>
  <si>
    <t>M4</t>
  </si>
  <si>
    <t>M6</t>
  </si>
  <si>
    <t>M7</t>
  </si>
  <si>
    <t>M8</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</si>
  <si>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</si>
  <si>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</si>
  <si>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</si>
  <si>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</si>
  <si>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</si>
  <si>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</si>
  <si>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</si>
  <si>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</si>
  <si>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</si>
  <si>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</si>
  <si>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</si>
  <si>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</si>
  <si>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</si>
  <si>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</si>
  <si>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</si>
  <si>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</si>
  <si>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</si>
  <si>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</si>
  <si>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</si>
  <si>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</si>
  <si>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</si>
  <si>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</si>
  <si>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</si>
  <si>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</si>
  <si>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</si>
  <si>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</si>
  <si>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</si>
  <si>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</si>
  <si>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AGENTE DE PORTARIA - DIURNO (12X36)</t>
  </si>
  <si>
    <t>AGENTE DE PORTARIA - NOTURNO (12X36)</t>
  </si>
  <si>
    <t>Salário Mínimo</t>
  </si>
  <si>
    <t>DF</t>
  </si>
  <si>
    <t>Vencimentos</t>
  </si>
  <si>
    <t>Custo do Posto</t>
  </si>
  <si>
    <t>Custo Total</t>
  </si>
  <si>
    <t>Total de Composto cru e Rejeito</t>
  </si>
  <si>
    <t>BOMBEIRO DIURNO</t>
  </si>
  <si>
    <t>PINTOR - DIURNO</t>
  </si>
  <si>
    <t>PEDREIRO - NOTURNO</t>
  </si>
  <si>
    <t>Rateio</t>
  </si>
  <si>
    <t>P4</t>
  </si>
  <si>
    <t>Serviço</t>
  </si>
  <si>
    <t>Custo</t>
  </si>
  <si>
    <t>EQUIPE DE APOIO (P1')</t>
  </si>
  <si>
    <t>TOTAL DOS CUSTOS OPERACIONAIS (1 + 2 + 3 + 4 + 5 + 6 + 7)</t>
  </si>
  <si>
    <t>M1</t>
  </si>
  <si>
    <t>M9</t>
  </si>
  <si>
    <t>M10</t>
  </si>
  <si>
    <t>P2 - OPERAÇÃO, CONTROLE E MANUTENÇÃO DE USINA DE TRATAMENTO MECÂNICO BIOLÓGICO COM PRODUÇÃO DE COMPOSTO CRU - UTMB ASA SUL</t>
  </si>
  <si>
    <t xml:space="preserve">P1 - OPERAÇÃO, CONTROLE E MANUTENÇÃO DE USINA DE TRATAMENTO MECÂNICO BIOLÓGICO COM PRODUÇÃO DE COMPOSTO CRU E PRE-TRATAMENTO DE CHORUME - UTMB CEILANDIA </t>
  </si>
  <si>
    <t>Custo Unitário</t>
  </si>
  <si>
    <t>CUSTO TOTAL</t>
  </si>
  <si>
    <t>Vb/ano</t>
  </si>
  <si>
    <t>TOTAL ANUAL</t>
  </si>
  <si>
    <t>TOTAL MENSAL</t>
  </si>
  <si>
    <t>PRÉ-TRATAMENTO DO CHORUME</t>
  </si>
  <si>
    <t>viagens/mês</t>
  </si>
  <si>
    <t>Cada litro corresponde a 1 decímetro cúbico ou também a 0,001 metro cúbico. Como referência, 1 litro de água corresponde aproximadamente a 1 quilograma da mesma substância, uma vez que a densidade da água se aproxima de 1 kg/l.</t>
  </si>
  <si>
    <t>Nº VIAGENS/MÊS</t>
  </si>
  <si>
    <t>Cj</t>
  </si>
  <si>
    <t>3º Turno Noturno
A partir de 2018</t>
  </si>
  <si>
    <t>2ª ETAPA - Transporte do Rejeito produzido na UTMB Asa Sul até o Aterro Sanitário de Brasília</t>
  </si>
  <si>
    <t>1ª Etapa</t>
  </si>
  <si>
    <t>2ª Etapa</t>
  </si>
  <si>
    <t>3ª Etapa</t>
  </si>
  <si>
    <t>kg/ano</t>
  </si>
  <si>
    <t>Quantidade média de Chorume transportado em litros p/ ano</t>
  </si>
  <si>
    <t>litros/ano</t>
  </si>
  <si>
    <t>litros/mês</t>
  </si>
  <si>
    <t>Quantidade média de Chorume transportado em litros p/ mês
"Considerando o número de meses (8 meses) onde ocorrem esta operação"</t>
  </si>
  <si>
    <t>Capacidade do Tanque (L)</t>
  </si>
  <si>
    <t>Vg/mês</t>
  </si>
  <si>
    <t>Ref.</t>
  </si>
  <si>
    <t>IMPLANTAÇÃO DO SISTEMA LUMINOSO</t>
  </si>
  <si>
    <t>FORNECIMENTO E INSTALÇÃO DE SISTEMA LUMINOSO NAS BALANÇAS</t>
  </si>
  <si>
    <t>COTAÇÃO - MERCADO</t>
  </si>
  <si>
    <t>Vb</t>
  </si>
  <si>
    <t>RECUPERAÇÃO DE TRITURADOR</t>
  </si>
  <si>
    <t>IMPLANTAÇÃO SALA AUDIO VISUAL</t>
  </si>
  <si>
    <t>CADEIRAS</t>
  </si>
  <si>
    <t xml:space="preserve">BEBEDOURO ELÉTRICO COM INSTALAÇÃO </t>
  </si>
  <si>
    <t xml:space="preserve">PROJETOR COM INSTALAÇÃO </t>
  </si>
  <si>
    <t xml:space="preserve">CAIXA DE SOM COM INSTALAÇÃO </t>
  </si>
  <si>
    <t>KIT MICROFONE</t>
  </si>
  <si>
    <t xml:space="preserve">VENTILADOR COM INSTALAÇÃO </t>
  </si>
  <si>
    <t xml:space="preserve">COMPUTADOR - DESCKTOP COM INSTALAÇÃO </t>
  </si>
  <si>
    <t>NOBREAK</t>
  </si>
  <si>
    <t>MESA COMPUTADOR</t>
  </si>
  <si>
    <t>ARMÁRIO</t>
  </si>
  <si>
    <t xml:space="preserve">SUPORTE ANTIFURTO PARA PROJETOR COM INSTALAÇÃO </t>
  </si>
  <si>
    <t>SINAPI - 88488</t>
  </si>
  <si>
    <t>M²</t>
  </si>
  <si>
    <t>INSTALAÇÃO BRIQUETADOR</t>
  </si>
  <si>
    <t>M³</t>
  </si>
  <si>
    <t>DEMOLIÇÃO PARCIAL DO PISO</t>
  </si>
  <si>
    <t xml:space="preserve">ESCAVAÇÃO MANUAL DE VALAS </t>
  </si>
  <si>
    <t>ATERRO MANUAL APILOADO COM SOQUETE</t>
  </si>
  <si>
    <t xml:space="preserve">ELETRODUTO EM AÇO GALVANIZADO </t>
  </si>
  <si>
    <t>M</t>
  </si>
  <si>
    <t>REPOSIÇÃO DE PISO DE CONCRETO</t>
  </si>
  <si>
    <t>SINAPI - 97636</t>
  </si>
  <si>
    <t>SINAPI -  93358</t>
  </si>
  <si>
    <t>SINAPI - 96995</t>
  </si>
  <si>
    <t>SINAPI - 40780</t>
  </si>
  <si>
    <t>IMPLANTAÇÃO DO SISTEMA DE MONITORAMENTO POR CIRCUITO FECHADO DE VÍDEO - CFTV</t>
  </si>
  <si>
    <t>ENGENHEIRO COM ENCARGOS COMPLEMENTARES de Controle e Automação (SINAPI Cód. 90778)</t>
  </si>
  <si>
    <t>H</t>
  </si>
  <si>
    <t>UTMB - Ceilândia
QUADROS DE AUTOMAÇÃO ligados aos quadros elétricos existentes por meio de relés e contatoras, CLP com uma fonte de alimentação chaveada dedicada ao CLP para cada quadro, uma CPU com memória de 4MB para cada quadro, 128 entradas digitais para cada quadro, 32 saídas digitais para cada quadro, 8 entradas analógicas para cada quadro, 8 saídas analógicas para cada quadro, uma comunicação por Ethernet para cada quadro, bornes duplos para todas entradas e saídas do CLP, 32 relés tipo MUR, 100 m cabo STP cat5 (ou superior) blindado, 1 switch padrão industrial que atenda 6 pontos e um Software de Programação (versão profissional).</t>
  </si>
  <si>
    <t>UTMB - Asa Sul
QUADROS DE AUTOMAÇÃO ligados aos quadros elétricos existentes por meio de relés e contatoras, CLP com uma fonte de alimentação chaveada dedicada ao CLP para cada quadro, uma CPU com memória de 4MB para cada quadro, 64 entradas digitais para cada quadro, 24 saídas digitais para cada quadro, 8 entradas analógicas para cada quadro, 8 saídas analógicas para cada quadro, uma comunicação por Ethernet para cada quadro, bornes duplos para todas entradas e saídas do CLP, 32 relés tipo MUR, 100 m cabo STP cat5 (ou superior) blindado, 1 switch padrão industrial que atenda 6 pontos e um Software de Programação (versão profissional).</t>
  </si>
  <si>
    <t>m</t>
  </si>
  <si>
    <t>Inversores de frequência para 2 motores de 7,5cv , 1 motor de 12,5cv e 1 motor de 20cv</t>
  </si>
  <si>
    <t>SINAPI - 90778</t>
  </si>
  <si>
    <t>SINAPI - 88266</t>
  </si>
  <si>
    <t>SINAPI - 96562</t>
  </si>
  <si>
    <t>Eletrocalha 150x100 mm para ligação dos quadros de automação aos quadros de comando - UTMB Ceilândia</t>
  </si>
  <si>
    <t>Eletrocalha 150x100 mm para ligação dos quadros de automação aos quadros de comando - UTMB Asa Sul</t>
  </si>
  <si>
    <t>BDI</t>
  </si>
  <si>
    <t>I</t>
  </si>
  <si>
    <t>REFERÊNCIAS:</t>
  </si>
  <si>
    <t>Fórmula de cálculo do BDI: Relatório do Acordão n° 2.622/2013 - TCU / Plenário</t>
  </si>
  <si>
    <t>CUSTOS INDIRETOS, LUCROS E TRIBUTOS</t>
  </si>
  <si>
    <t>PARA SIMPLES AQUISIÇÃO DE SERVIÇOS</t>
  </si>
  <si>
    <t>IMPLANTAÇÃO DA AUTOMAÇÃO E CONTROLE POR CLP</t>
  </si>
  <si>
    <t>4 balanças integradoras para correias transportadoras e módulo de controle - UTMB Ceilândia</t>
  </si>
  <si>
    <t>4 balanças integradoras para correias transportadoras e módulo de controle - UTMB Asa Sul</t>
  </si>
  <si>
    <t>Mão de Obra - Especializada/Serviços</t>
  </si>
  <si>
    <t>Mão de obra para, desmontagem, recuperação, reforma e montagem de dois trituradores</t>
  </si>
  <si>
    <t>Movimentação de carga</t>
  </si>
  <si>
    <t>SINAPI - 88250</t>
  </si>
  <si>
    <t>SINAPI - 88275</t>
  </si>
  <si>
    <t>SINAPI - 93287</t>
  </si>
  <si>
    <t>SINAPI - 88296</t>
  </si>
  <si>
    <t>P6 - MODERNIZAÇÃO E MELHORIAS NAS USINAS, ASA SUL (UTMB) E CEILÂNDIA (UTMB)</t>
  </si>
  <si>
    <t>INSTALÇÃO DE SISTEMA LUMINOSO NAS BALANÇAS</t>
  </si>
  <si>
    <t>CIRCUITO FECHADO DE TRANSMISSÃO DE VÍDEO - CFTV - UTMB CEILÂNDIA E UTMB ASA SUL</t>
  </si>
  <si>
    <t>ATERRO MANUAL</t>
  </si>
  <si>
    <t>AUXILIAR DE MECÂNICO</t>
  </si>
  <si>
    <t>MECÃNICO DE EQUIPAMENTOS PESADOS</t>
  </si>
  <si>
    <t>TRANSPORTE C/ CAMINHAO CARROCERIA</t>
  </si>
  <si>
    <t>KM</t>
  </si>
  <si>
    <t>GUINDASTE HIDRÁULICO</t>
  </si>
  <si>
    <t>OPERADOR DE GUINDASTE</t>
  </si>
  <si>
    <t>ENGENHEIRO DE CONTROLE DE AUTOMAÇÃO</t>
  </si>
  <si>
    <t>TÉCNICO ELETROTÉCNICO</t>
  </si>
  <si>
    <t>Instalação e parametrização de 4 balanças integradoras em correias transportadoras a ser realizada aos sábados e domingos (sem contar passagem aérea e hospedagem)</t>
  </si>
  <si>
    <t>Serviço de instalação e parametrização de 4 balanças integradoras em correias transportadoras a ser realizada aos sábados e domingos (sem contar passagem aérea e hospedagem) - UTMB Ceilândia</t>
  </si>
  <si>
    <t>Serviço de instalação e parametrização de 4 balanças integradoras em correias transportadoras a ser realizada aos sábados e domingos (sem contar passagem aérea e hospedagem) - UTMB Asa Sul</t>
  </si>
  <si>
    <t>SITEMA SUPERVISÓRIO
COTAÇÃO - MERCADO</t>
  </si>
  <si>
    <t>PC Desktop - Processador Core i5-, 2,9 (3,6) GHz, 6 MB Cache) Drive (SATA): 1x 500 GB HDD; 8 GB DDR3 SDRAM (1x 4 GB); single channel/ DVD +-RW/ Sistema operacional Server 2012 OU Windows 10, 4 Monitores de 42". Nobreak de Alimentação: 100/240 V AC fonte de alimentação industrial. - UTMB Ceilândia</t>
  </si>
  <si>
    <t>PC Desktop - Processador Core i5-, 2,9 (3,6) GHz, 6 MB Cache) Drive (SATA): 1x 500 GB HDD; 8 GB DDR3 SDRAM (1x 4 GB); single channel/ DVD +-RW/ Sistema operacional Server 2012 OU Windows 10, 4 Monitores de 42". Nobreak de Alimentação: 100/240 V AC fonte de alimentação industrial. - UTMB Asa Sul</t>
  </si>
  <si>
    <t>Licença (hardkey) runtime que atenda 2048 tags (sendo 1 acesso local e 2 remotos via TCP/IP) - UTMB Ceilândia e UTMB Asa Sul</t>
  </si>
  <si>
    <t>Licença de desenvolvimento de 4096 tags (uma apenas)  - UTMB Ceilândia e UTMB Asa Sul</t>
  </si>
  <si>
    <t>Software para programação CLP - versão profissional  - UTMB Ceilândia e UTMB Asa Sul</t>
  </si>
  <si>
    <t>CLP
COTAÇÃO - MERCADO</t>
  </si>
  <si>
    <t>Equipamentos/Software</t>
  </si>
  <si>
    <t>Cabo PP 2x#1,5mm² nas cores preto e branco (70%), amarelo e branco (20%), azul e branco (10%) para conexão com o quadro de automação e o de comando</t>
  </si>
  <si>
    <t>IMPLANTAÇÃO SALA AUDIO VISUAL
UTMB CEILÂNDIA E UTMB ASA SUL</t>
  </si>
  <si>
    <t>MECÃNICO DE EQUIPAMENTOS PESADOS COM ENCARGOS COMPLEMENTARES</t>
  </si>
  <si>
    <t>AUXILIAR DE MECÂNICO COM ENCARGOS COMPLEMENTARES</t>
  </si>
  <si>
    <t>TRANSPORTE COMERCIAL COM CAMINHAO CARROCERIA 9 T, RODOVIA COM REVESTIMENTO PRIMARIO</t>
  </si>
  <si>
    <t>km</t>
  </si>
  <si>
    <t xml:space="preserve">GUINDASTE HIDRÁULICO AUTOPROPELIDO, COM LANÇA TELESCÓPICA 40 M, CAPACIDADE MÁXIMA 60 T, POTÊNCIA 260 KW </t>
  </si>
  <si>
    <t>OPERADOR DE GUINDASTE COM ENCARGOS COMPLEMENTARES</t>
  </si>
  <si>
    <t>GUINDASTE HIDRÁULICO AUTOPROPELIDO, COM LANÇA TELESCÓPICA 40 M, CAPACIDADE MÁXIMA 60 T, POTÊNCIA 260 KW</t>
  </si>
  <si>
    <t>CHP</t>
  </si>
  <si>
    <t>Avaliação Técnica</t>
  </si>
  <si>
    <t>ENGENHEIRO MECÂNICO - AVALIADOR</t>
  </si>
  <si>
    <t>MECÃNICO DE EQUIPAMENTOS PESADOS - AVALIADOR</t>
  </si>
  <si>
    <t>Recuperação dos trituradores</t>
  </si>
  <si>
    <t>Acompanhamento da recuperação, instalação e ativação dos trituradores</t>
  </si>
  <si>
    <t>ENGENHEIRO MECÂNICO COM ENCARGOS COMPLEMENTARES</t>
  </si>
  <si>
    <t>Mão de obra para, desmontagem, recuperação, reforma e montagem dos briquetadores</t>
  </si>
  <si>
    <t>Estrutura para apoio do Triturador</t>
  </si>
  <si>
    <t>ESCADA EM CONCRETO ARMADO, FCK = 15 MPA, MOLDADA IN LOCO</t>
  </si>
  <si>
    <t>SINAPI - 85233</t>
  </si>
  <si>
    <t>GUARDA-CORPO COM CORRIMAO EM TUBO DE ACO GALVANIZADO 1 1/2"</t>
  </si>
  <si>
    <t>SINAPI - 84862</t>
  </si>
  <si>
    <t>Mão de obra para montagem dos briquetadores</t>
  </si>
  <si>
    <t>INSTALAÇÃO DE BRIQUETADOR
2 (dois) NA UTMB CEILÂNDIA E 1 (um) NA UTMB ASA SUL</t>
  </si>
  <si>
    <t>PINTURA DE PAREDE E TETO (dimensões da sala 10x5m e pé direito de 2,5m)  COM MÃO DE OBRA - UTMB CEILÂNDIA e UTMB ASA SIL</t>
  </si>
  <si>
    <t>Técnico ELETROTÉCNICO COM ENCARGOS COMPLEMENTARES Eletrotécnico (especialista em automação) (SINAPI Cód. 88266)</t>
  </si>
  <si>
    <t>Infraestrutura</t>
  </si>
  <si>
    <t>Execução de Estrutura em Concreto Armado nas dimensões de 2 metros de largura, 2,5 metros de comprimento e 2,5 metros de altura. Fundações em estacas cravadas, blocos e cintas. Deve ser executado Guarda corpo h= 1,2 metros em torno de todo o perímetro e escada de acesso em doi lances em estrutura metálica. Deve também ser previsto os pontos de ancoragem para um triturador.  Somente na UTMB Asa Sul.</t>
  </si>
  <si>
    <t>Fator de Eficiência (Fe)
(Tempo de operação, despreza paradas p/ lubrificação, idas ao banheiro, tempo para beber água e etc...)</t>
  </si>
  <si>
    <t>Veículo caminhão basculante para transporte e distribuição do composto cru (UTMB Ceilândia) até os pátios de maturação do composto cru (UTMB Ceilândia)</t>
  </si>
  <si>
    <t>Equipamento para carregamento do composto MATURADO (UTMB Ceilândia e UTMB Asa Sul) nos caminhões basculantes (transporte interno até peneiras)</t>
  </si>
  <si>
    <t>Veículo caminhão basculante para transporte e distribuição do composto MATURADO até as peneiras (UTMB Ceilândia)</t>
  </si>
  <si>
    <t>Equipamento para distribuição do composto MATURADO nas peneiras e distribuição do mesmo no pátio de estocagem</t>
  </si>
  <si>
    <t xml:space="preserve">* leva em consideração o ciclo de chuva no Distrito Federal </t>
  </si>
  <si>
    <t>ETAPAS DA COMPOSTAGEM</t>
  </si>
  <si>
    <t>4ª Etapa</t>
  </si>
  <si>
    <t>5ª Etapa</t>
  </si>
  <si>
    <t>6ª Etapa</t>
  </si>
  <si>
    <t>(A) - Quantidade de Composto cru produzido na UTMB-Ceilândia</t>
  </si>
  <si>
    <t>(B) - Quantidade de Composto cru produzido na UTMB-Asa Sul</t>
  </si>
  <si>
    <t>(1) - Volume de Composto cru produzido na UTMB-Ceilândia</t>
  </si>
  <si>
    <t>(2) - Volume de Composto cru produzido na UTMB-Asa Sul</t>
  </si>
  <si>
    <t>Volume efetivo de carregamento P/ 1ª Etapa
= (1)</t>
  </si>
  <si>
    <t>Volume efetivo de carregamento P/ 3ª Etapa
= [(1)+(2)]</t>
  </si>
  <si>
    <t>Volume efetivo de carregamento P/ 4ª Etapa
= [(1)+(2)]</t>
  </si>
  <si>
    <t>Volume efetivo de carregamento P/ 6ª Etapa
= 2 x [(1)+(2)]</t>
  </si>
  <si>
    <t>Equipamento para atender as etapas 2 e 5</t>
  </si>
  <si>
    <t>Quantidade efetiva a ser transportada p/ atender a 2ª etapa = (A)</t>
  </si>
  <si>
    <t>Quantidade efetiva TOTAL a ser transportada p/ atender as etapas 2 e 5</t>
  </si>
  <si>
    <t>nº de turnos efetivos</t>
  </si>
  <si>
    <t>Total p/ rateio</t>
  </si>
  <si>
    <t>(1) - Volume de Resíduos</t>
  </si>
  <si>
    <t>(3) - Volume de Rejeito</t>
  </si>
  <si>
    <t>(2) - Volume de Composto cru</t>
  </si>
  <si>
    <t>Volume efetivo de carregamento/equipamento/hora
= [(3) / (7,33*26)]</t>
  </si>
  <si>
    <t>Equipamentos</t>
  </si>
  <si>
    <t>FORNECIMENTO DE BRIQUETADOR</t>
  </si>
  <si>
    <t>TOTAL GERAL - P6</t>
  </si>
  <si>
    <t>TOTAL DOS CUSTOS (1 + 2 + 3 + 4 + 5 + 6)</t>
  </si>
  <si>
    <t>Quantidade efetiva a ser transportada p/ atender a 5ª etapa = [(A)+(B)]</t>
  </si>
  <si>
    <t xml:space="preserve">No local (UTMB Asa Sul), existe uma rampa utilizada para carregamento do rejeito e do composto cru as carretas que os transportam até a UTMB Ceilândia. Tal rampa está localizada proxima aos patios de armazenamento do rejeto e do composto cru, sendo assim, o mesmo equipamento garante a realização as duas atividades. </t>
  </si>
  <si>
    <t>número de equipamentos
= [(PRODUÇÃO) / (Volume efetivo de carregamento/equipamento/hora)]</t>
  </si>
  <si>
    <t>SINAPI - 95745</t>
  </si>
  <si>
    <t>SINAPI - 72838</t>
  </si>
  <si>
    <t>PREÇO C/ IMPOSTOS POR VIAGEM (R$/Vg)</t>
  </si>
  <si>
    <t>ENCARREGADO DE MANUTENÇÃO ELETROMECÂNICA DE USINA - DIURNO</t>
  </si>
  <si>
    <t>ENCARREGADO MANUTENÇÃO ELETROMECÂNICA DE DE USINA - NOTURNO</t>
  </si>
  <si>
    <t>ENCARREGADO DE MANUTENÇÃO PREDIAL/CIVIL - DIURNO</t>
  </si>
  <si>
    <t>ENCARREGADO DE MANUTENÇÃO PREDIAL/CIVIL - NOTURNO</t>
  </si>
  <si>
    <t>GERENTE DE USINA -ENGENHEIRO PLENO - DIURNO</t>
  </si>
  <si>
    <r>
      <rPr>
        <b/>
        <sz val="10"/>
        <rFont val="Arial"/>
        <family val="2"/>
      </rPr>
      <t xml:space="preserve">GERENTE DE USINA </t>
    </r>
    <r>
      <rPr>
        <sz val="10"/>
        <rFont val="Arial"/>
      </rPr>
      <t>-ENGENHEIRO PLENO - DIURNO</t>
    </r>
  </si>
  <si>
    <t>Despesas Administrativas / Operacionais (Conforme parâmetros Acordão TCU nº 2.369/2011)</t>
  </si>
  <si>
    <t>Lucro (Conforme parâmetros Acordão TCU nº 2.369/2011)</t>
  </si>
  <si>
    <t>APONTADOR DE PESAGEM - DIURNO</t>
  </si>
  <si>
    <t>APONTADOR DE PESAGEM - NOTURNO</t>
  </si>
  <si>
    <t xml:space="preserve">METODOLOGIAS ADOTADAS </t>
  </si>
  <si>
    <t>Parâmetros Iniciais</t>
  </si>
  <si>
    <t>A - Lotes a serem licitados</t>
  </si>
  <si>
    <t>B - Serviços as serem contratados</t>
  </si>
  <si>
    <t>METODOLOGIA ADOTADA PARA CUSTO DOS EQUIPAMENTOS/VEÍCULOS</t>
  </si>
  <si>
    <t>METODOLOGIA ADOTADA PARA CUSTO DOS POSTOS DE TRABALHO</t>
  </si>
  <si>
    <t>A - Turnos de Trabalho</t>
  </si>
  <si>
    <t>F - Ocorrência de Horas Extras</t>
  </si>
  <si>
    <t>NÃO</t>
  </si>
  <si>
    <t>Calculo do ADICIONAL NOTURNO - 20%</t>
  </si>
  <si>
    <t>A - Formula p/ calculo do Adicional noturno - 20%</t>
  </si>
  <si>
    <t>Lote Único</t>
  </si>
  <si>
    <t xml:space="preserve">P1  OPERAÇÃO, CONTROLE E MANUTENÇÃO DE USINA DE TRATAMENTO MECÂNICO BIOLÓGICO COM PRODUÇÃO DE COMPOSTO CRU - UTMB CEILANDIA </t>
  </si>
  <si>
    <t>P1'  - EQUIPE DE APOIO AS USINAS UTMB CEILÂNDIA E UTMB ASA SUL</t>
  </si>
  <si>
    <t>1 - PESSOAL REMUNERAÇÃO E ENCARGOS</t>
  </si>
  <si>
    <t>2 - MAT, FERRAMENTAS e UTENSÍLIOS</t>
  </si>
  <si>
    <t>3 - CUSTOS FIXOS DA USINA</t>
  </si>
  <si>
    <t>4 - Custos Fixos c/ Equipamentos
(Seguro Casco, IPVA, DPVAT, Licenciamento, GPS e Programação Visual)</t>
  </si>
  <si>
    <t>5 - Custos Variáveis dos Equipamentos (Hora Produtiva)</t>
  </si>
  <si>
    <t>6 - Custos Variáveis dos Equipamentos (Hora Improdutiva)</t>
  </si>
  <si>
    <t>A - DIMENSIONAMENTO</t>
  </si>
  <si>
    <t>1 - PESSOAL</t>
  </si>
  <si>
    <t>2 - MATERIAIS - UTENSÍLIOS, FERRAMENTAS E OUTROS</t>
  </si>
  <si>
    <t>4 - EQUIPAMENTOS - RESUMO</t>
  </si>
  <si>
    <t>Qtde de Equipamentos</t>
  </si>
  <si>
    <t>Qtde Horas
Produtiva</t>
  </si>
  <si>
    <t>Qtde Horas
Improdutiva</t>
  </si>
  <si>
    <t>Pá carregadeira</t>
  </si>
  <si>
    <t>Retro escavadeira</t>
  </si>
  <si>
    <t>Vb/equip</t>
  </si>
  <si>
    <t>C.H.P.</t>
  </si>
  <si>
    <t>C.H.I.</t>
  </si>
  <si>
    <t>CUSTOS - EQUIPAMENTOS/VEÍCULOS</t>
  </si>
  <si>
    <t>A - CUSTO HORÁRIO PRODUTIVO/IMPRODUTIVO</t>
  </si>
  <si>
    <t>VE007</t>
  </si>
  <si>
    <t>VE008</t>
  </si>
  <si>
    <t>VE009</t>
  </si>
  <si>
    <t>Caminhão Caçamba Basculante de 12m³</t>
  </si>
  <si>
    <t>Cavalo mecânico + semirreboque Caçamba Basculante de 45/55m³</t>
  </si>
  <si>
    <t>COMPOSIÇÃO</t>
  </si>
  <si>
    <t>Chassi (1)</t>
  </si>
  <si>
    <t>Componente A (2)</t>
  </si>
  <si>
    <t>Semirreboque 3 eixos c/ Caçamba basculante  de 45/55m³ c/ lona de proteção da carga Ref. Pesquisa de Mercado</t>
  </si>
  <si>
    <t>Componente B (3)</t>
  </si>
  <si>
    <t>Componente C (4)</t>
  </si>
  <si>
    <t>Componente D (5)</t>
  </si>
  <si>
    <t>Componente E (6)</t>
  </si>
  <si>
    <t>Componente F (7)</t>
  </si>
  <si>
    <t>Componente G (8)</t>
  </si>
  <si>
    <t>VALOR DE AQUISIÇÃO (1+2+3+4+5+6+7+8)</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</si>
  <si>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</si>
  <si>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</si>
  <si>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</si>
  <si>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</si>
  <si>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</si>
  <si>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</si>
  <si>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</si>
  <si>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</si>
  <si>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</si>
  <si>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</si>
  <si>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</si>
  <si>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</si>
  <si>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Gasolina</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</si>
  <si>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</si>
  <si>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</si>
  <si>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</si>
  <si>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</si>
  <si>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</si>
  <si>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</si>
  <si>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</si>
  <si>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</si>
  <si>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IMPOSTOS/LIC.</t>
  </si>
  <si>
    <t>Alíquota - IPVA/DF
Apenas p/ os componentes q/ possuem motor)</t>
  </si>
  <si>
    <t>DPVAT/DF*</t>
  </si>
  <si>
    <t>Licenciamento/DF**</t>
  </si>
  <si>
    <t>GPS</t>
  </si>
  <si>
    <t>Contrato 60 meses</t>
  </si>
  <si>
    <t>Mensalidade</t>
  </si>
  <si>
    <t>Tamanho/Área</t>
  </si>
  <si>
    <t>"((4x2)+(0,5x0,6))x2lados"</t>
  </si>
  <si>
    <t>"((3x1)+(0,5x0,6))x2lados"</t>
  </si>
  <si>
    <t>"((0,5x0,6))x2lados"</t>
  </si>
  <si>
    <t>Frequência de Troca</t>
  </si>
  <si>
    <t>Custo/m²</t>
  </si>
  <si>
    <t>Custo Mensal</t>
  </si>
  <si>
    <t>Custo Unitário
Atualizado</t>
  </si>
  <si>
    <t>Litro</t>
  </si>
  <si>
    <t>Enxada</t>
  </si>
  <si>
    <t>Mult pá</t>
  </si>
  <si>
    <t>Pá Quadrada</t>
  </si>
  <si>
    <t>Saco plástico 120 litros</t>
  </si>
  <si>
    <t xml:space="preserve">Minivan/furgão c/ motor 130CV e Capacidade de carga de 3.500 kg </t>
  </si>
  <si>
    <t>Semirreboque 3 eixos c/ Caçamba basculante  de 45/55m³ c/ lona de proteção da carga</t>
  </si>
  <si>
    <t>Chassi Caminhão PBT 23.000Kg 6x2 Pot. 286CV</t>
  </si>
  <si>
    <t xml:space="preserve">Caçamba basculante  de 6m³ </t>
  </si>
  <si>
    <t xml:space="preserve">Caçamba basculante  de 12m³ </t>
  </si>
  <si>
    <t>Cavalo Mecânico 4X2, PBTC 49.000 KG, Cap. De Tração *66.000*Kg, 360 CV</t>
  </si>
  <si>
    <t>Escavadeira</t>
  </si>
  <si>
    <t>Cal Hidratada</t>
  </si>
  <si>
    <t>kg</t>
  </si>
  <si>
    <t>Acido</t>
  </si>
  <si>
    <t>Enxada Esteira 25X23cm c/ Cabo</t>
  </si>
  <si>
    <t>Pá com cabo</t>
  </si>
  <si>
    <t>3 - Custos Fixos c/ Equipamentos
(Seguro Casco, IPVA, DPVAT, Licenciamento, GPS e Programação Visual)</t>
  </si>
  <si>
    <t>4 - Custos Variáveis dos Equipamentos (Hora Produtiva)</t>
  </si>
  <si>
    <t>5 - Custos Variáveis dos Equipamentos (Hora Improdutiva)</t>
  </si>
  <si>
    <t>(4) Dias efetivos trabalhados no mês</t>
  </si>
  <si>
    <t>(5) nº de veículos necessários para demanda prevista
=(1)</t>
  </si>
  <si>
    <t>VE024</t>
  </si>
  <si>
    <t>Roçadeira Costal</t>
  </si>
  <si>
    <t>ROCADEIRA COSTAL COM MOTOR A GASOLINA DE *32* CC</t>
  </si>
  <si>
    <t>NA</t>
  </si>
  <si>
    <t>VE025</t>
  </si>
  <si>
    <t>Rádio de Comunucação VHF Longa Distância</t>
  </si>
  <si>
    <t>Equipamento - Roçadeira</t>
  </si>
  <si>
    <t>(2) Fator de Eficiência (Fe)
(Tempo de operação, despreza paradas p/ lubrificação, idas ao banheiro, tempo para beber água e etc...)</t>
  </si>
  <si>
    <t>(6) Quantidade de horas "PRODUTIVAS" no mês
= [(3)x(4)x(5)]</t>
  </si>
  <si>
    <t>Equipamento - Rádio de Comunicação VHF</t>
  </si>
  <si>
    <t>(1) -Quantidade no 1º turno (disponivel nos demais)</t>
  </si>
  <si>
    <t>Rádio de Comunicação VHF</t>
  </si>
  <si>
    <t>3 - EQUIPAMENTOS - RESUMO</t>
  </si>
  <si>
    <t>Caminhão basculante 12m³</t>
  </si>
  <si>
    <t>Carrinho de mão/girica</t>
  </si>
  <si>
    <t>Volume efetivo de carregamento/equipamento/hora
= [(1) / (7,33x3x26)]</t>
  </si>
  <si>
    <t>Fator de Conversão (Fc)
(Material de 1ª Categoria FC=1,0/1,25 = ,80)</t>
  </si>
  <si>
    <t>Horas Produtivas necessárias no mês
=[(Volume de resíduos) / P ]</t>
  </si>
  <si>
    <t>Horas Improdutivas no mês
= (nºveíc. X dias/mês X nº turno X nº horas efetivas nomês) - hos.prod.mês</t>
  </si>
  <si>
    <t>Volume efetivo de carregamento/equipamento/hora
= {[(2)+(3)] / 26 / 3 / 7,33}</t>
  </si>
  <si>
    <t>PA CARREGADEIRA SOBRE RODAS, POTENCIA LIQUIDA 197 HP, CAPACIDADE DA CACAMBA DE 2,5 A 3,5 M3, PESO OPERACIONAL DE 18338 KG</t>
  </si>
  <si>
    <t>Volume de Rejeito (1)
TOTAL</t>
  </si>
  <si>
    <t>Volume de Rejeito (2)
TOTAL</t>
  </si>
  <si>
    <t>Tempo Total Ciclo (minuto)
=[(1)+(2)]</t>
  </si>
  <si>
    <t>PRODUÇÃO
(P=60xLxFexFC/Tc)</t>
  </si>
  <si>
    <t>Cavalo Mecânico + Semireboque c/ Tanque 30.000 Litros</t>
  </si>
  <si>
    <t>2 - Custos Fixos c/ Equipamentos
(Seguro Casco, IPVA, DPVAT, Licenciamento, GPS e Programação Visual)</t>
  </si>
  <si>
    <t>3 - Custos Variáveis dos Equipamentos (Hora Produtiva)</t>
  </si>
  <si>
    <t>4 - Custos Variáveis dos Equipamentos (Hora Improdutiva)</t>
  </si>
  <si>
    <t>VE008B</t>
  </si>
  <si>
    <t>Semirreboque 3 eixos Semireboque c/ Tanque 30.000 Litros Ref. Pesquisa de Mercado</t>
  </si>
  <si>
    <t>Semirreboque 3 eixos c/ Tanque 30.000 Litros</t>
  </si>
  <si>
    <t>Descrição do Posto</t>
  </si>
  <si>
    <t>Encargos Complementares</t>
  </si>
  <si>
    <t>Horas</t>
  </si>
  <si>
    <t>[1]
Salário
(hora)</t>
  </si>
  <si>
    <t>[2]
Código
SINAPI</t>
  </si>
  <si>
    <t>Apoio</t>
  </si>
  <si>
    <t>Coordenação</t>
  </si>
  <si>
    <t>Método de Custos Horários de Equipamentos - Depreciação. Manutenção e Operação - SINAPI</t>
  </si>
  <si>
    <t>Tempo Total Ciclo (minuto)
Conforme Manual de Custos de Infraestrutura de Transportes - DNIT
Composição de referência 5502351
Cód. Equipamento E9511</t>
  </si>
  <si>
    <t xml:space="preserve">CABO FLEXIVEL 2,5MM² </t>
  </si>
  <si>
    <t>SINAPI - 91927</t>
  </si>
  <si>
    <t>CABO DE COBRE FLEXÍVEL ISOLADO, 2,5 MM², ANTI-CHAMA 0,6/1,0 KV</t>
  </si>
  <si>
    <t>CAIXA DE PASSAGEM 30X30X40 COM TAMPA E DRENO BRITA</t>
  </si>
  <si>
    <t>SINAPI - 83446</t>
  </si>
  <si>
    <t>Cavalo Mecânico + Semirreboque c/ Tanque 30.000 Litros</t>
  </si>
  <si>
    <t>A - Cavalo Mecânico + Semirreboque c/ Tanque 30.000 Litros</t>
  </si>
  <si>
    <t>A - Cavalo Mecanico + Semirreboque basculante 45/55m³</t>
  </si>
  <si>
    <t>Cavalo mecanico + semirreboque basculante 45/55m³</t>
  </si>
  <si>
    <t>PLANILHA DE CUSTOS DE MERCADO E CUSTOS VIGENTES - EQUIPAMENTOS/VEÍCULOS/INSUMOS</t>
  </si>
  <si>
    <t>CUSTOS DE MERCADO - EQUIPAMENTOS/VEÍCULOS/INSUMOS</t>
  </si>
  <si>
    <t>Engenharia Ambiental Monitoramento e Análises</t>
  </si>
  <si>
    <t>MANUTENÇÃO ELETROMECÂNICA</t>
  </si>
  <si>
    <t>Engenharia Ambiental, Monitoramento e Análises</t>
  </si>
  <si>
    <t>Chassi Caminhão PBT 23.000Kg 6x2 Pot. 286CV Ref. SINAPI</t>
  </si>
  <si>
    <t>Cavalo Mecânico 4X2, PBTC 49.000 KG, Cap. De Tração *66.000*Kg, 360 CV Ref. SINAPI</t>
  </si>
  <si>
    <t>Pá Carregadeira sobre rodas 197HP, caçamba 2,5 a 3,5m³ c/ Peso Operacional de 19T Ref. SINAPI</t>
  </si>
  <si>
    <t>Roçadeira Costal c/ motor a Gasolina de 32CC Ref. SINAPI</t>
  </si>
  <si>
    <t>Rádio de Comunucação VHF Longa Distância Ref. Pesquisa de Mercado</t>
  </si>
  <si>
    <t>Caçamba basculante  de 12m³ Ref. SINAPI</t>
  </si>
  <si>
    <t>Programação Visual em adesivo PVC</t>
  </si>
  <si>
    <t>m²</t>
  </si>
  <si>
    <t>Rastreador GPS</t>
  </si>
  <si>
    <t>Referência</t>
  </si>
  <si>
    <t>Código</t>
  </si>
  <si>
    <t>Unid</t>
  </si>
  <si>
    <t>MASTRO PARA INSTALAÇAO DE SINALEIRO</t>
  </si>
  <si>
    <t>SINAPI - 96987</t>
  </si>
  <si>
    <t>BASE METÁLICA PARA MASTRO 1 ½</t>
  </si>
  <si>
    <t>SINAPI - 96988</t>
  </si>
  <si>
    <t>MASTRO 1 ½</t>
  </si>
  <si>
    <t>SINAPI - 85096</t>
  </si>
  <si>
    <t>preço total
mensal</t>
  </si>
  <si>
    <t>Escova de nylon/aço cerda dura</t>
  </si>
  <si>
    <t>SINAPI - 34602</t>
  </si>
  <si>
    <t>BANCO DE PREÇOS</t>
  </si>
  <si>
    <t>Pontos</t>
  </si>
  <si>
    <t>(1) - Total</t>
  </si>
  <si>
    <r>
      <t xml:space="preserve">Total de Horas
</t>
    </r>
    <r>
      <rPr>
        <b/>
        <sz val="9"/>
        <rFont val="Arial"/>
        <family val="2"/>
      </rPr>
      <t>=[(1) X 26,07 X 7,33]</t>
    </r>
  </si>
  <si>
    <t>SINAPI - 88243</t>
  </si>
  <si>
    <t>P6 - Composições (Ref. DITEC/SLU)</t>
  </si>
  <si>
    <t>Qtde/Coef.
Ref. DITEC/SLU</t>
  </si>
  <si>
    <t>Anexo C2 - MEMORIAL DE CÁLCULO - RE-DIMENSIONADO/2019</t>
  </si>
  <si>
    <t>Anexo C1 - PLANILHA PRINCIPAL - RE-DIMENSIONADO/2019</t>
  </si>
  <si>
    <t xml:space="preserve">FORNECIMENTO E INSTALÇÃO DE CIRCUITO FECHADO DE TRANSMISSÃO DE VÍDEO - CFTV </t>
  </si>
  <si>
    <t>Trabalho de recuperação de 2 Trituradores (UCTL) - Desmontagem de carcaças, peças mecânicas e motores, reparos dos circuitos elétricos, reparos de elementos mecânicos (rolamentos, buchas, roletes, etc.), substituição de peças caso necessário. Adaptação de equipamentos à linha de produção da UTMB - Ceilândia e obras Civis e instalações elétricas efetuado por MECÂNICO DE EQUIPAMENTOS PESADOS e AJUDANTE ESPECIALIZADO</t>
  </si>
  <si>
    <t>Mão de obra para serviço de adaptação de equipamentos à linha de produção das UTMB Ceilândia e Asa Sul para obra civis e instalações elétricas  por MECÂNICO DE EQUIPAMENTOS PESADOS, ELETRICISTA e AJUDANTE ESPECIALIZADO</t>
  </si>
  <si>
    <t>MECÂNICO DE EQUIPAMENTOS PESADOS COM ENCARGOS COMPLEMENTARES  para serviço de adaptação de equipamentos à linha de produção das UTMB Ceilândia e Asa Sul para obra civis e instalações elétricas.</t>
  </si>
  <si>
    <t>ELETRICISTA COM ENCARGOS COMPLEMENTARES  para serviço de adaptação de equipamentos à linha de produção das UTMB Ceilândia e Asa Sul para obra civis e instalações elétricas.</t>
  </si>
  <si>
    <t xml:space="preserve"> AJUDANTE ESPECIALIZADO COM ENCARGOS COMPLEMENTARES  para serviço de adaptação de equipamentos à linha de produção das UTMB Ceilândia e Asa Sul para obra civis e instalações elétricas.</t>
  </si>
  <si>
    <t>AJUDANTE ESPECIALIZADO COM ENCARGOS COMPLEMENTARES p/ Trabalho de recuperação de 2 Trituradores (UTMB Ceilândia) - Desmontagem de carcaças, peças mecânicas e motores, reparos dos circuitos elétricos, reparos de elementos mecânicos (rolamentos, buchas, roletes, etc.), substituição de peças caso necessário. Adaptação de equipamentos à linha de produção da UTMB - Ceilândia e UTMB Asa Sul e obras Civis, instalações elétricas necessárias.</t>
  </si>
  <si>
    <t>MECÂNICO DE EQUIPAMENTOS PESADOS COM ENCARGOS COMPLEMENTARES p/ Trabalho de recuperação de 2 Trituradores (UTMB Ceilândia) - Desmontagem de carcaças, peças mecânicas e motores, reparos dos circuitos elétricos, reparos de elementos mecânicos (rolamentos, buchas, roletes, etc.), substituição de peças caso necessário. Adaptação de equipamentos à linha de produção da UTMB - Ceilândia e UTMB Asa Sul e obras Civis, instalações elétricas necessárias.</t>
  </si>
  <si>
    <t>SINAPI - 88264</t>
  </si>
  <si>
    <t>ESTACA HÉLICE CONTÍNUA, DIÂMETRO DE 30 CM, COMPRIMENTO TOTAL ATÉ 15 M, PERFURATRIZ COM TORQUE DE 170 KN.M (EXCLUSIVE MOBILIZAÇÃO E DESMOBILIZAÇÃO). AF_02/2015</t>
  </si>
  <si>
    <t>ARRASAMENTO MECANICO DE ESTACA DE CONCRETO ARMADO, DIAMETROS DE 41 CM A 60 CM. AF_11/2016</t>
  </si>
  <si>
    <t>SINAPI - 90809</t>
  </si>
  <si>
    <t>SINAPI - 95602</t>
  </si>
  <si>
    <t>Unid.</t>
  </si>
  <si>
    <t>ESCAVACAO MANUAL DE VALA</t>
  </si>
  <si>
    <t>LASTRO DE VALA COM PREPARO DE FUNDO, LARGURA MENOR QUE 1,5 M, COM CAMADA DE BRITA, LANÇAMENTO MANUAL, EM LOCAL COM NÍVEL BAIXO DE INTERFERÊNCIA. AF_06/2016</t>
  </si>
  <si>
    <t>FABRICAÇÃO, MONTAGEM E DESMONTAGEM DE FÔRMA PARA VIGA BALDRAME, EM CHAPA DE MADEIRA COMPENSADA RESINADA, E=17 MM, 4 UTILIZAÇÕES. AF_06/2017 - BLOCOS E CINTAS</t>
  </si>
  <si>
    <t>MONTAGEM E DESMONTAGEM DE FÔRMA DE LAJE MACIÇA COM ÁREA MÉDIA MAIOR QUE 20 M², PÉ-DIREITO SIMPLES, EM CHAPA DE MADEIRA COMPENSADA RESINADA, 8 UTILIZAÇÕES. AF_12/2015 - LAJE</t>
  </si>
  <si>
    <t>ARMAÇÃO DE LAJE DE UMA ESTRUTURA CONVENCIONAL DE CONCRETO ARMADO EM UM EDIFÍCIO DE MÚLTIPLOS PAVIMENTOS UTILIZANDO AÇO CA-60 DE 5,0 MM - MONTAGEM. AF_12/2015</t>
  </si>
  <si>
    <t>ARMAÇÃO DE BLOCO, VIGA BALDRAME OU SAPATA UTILIZANDO AÇO CA-50 DE 6,3 MM - MONTAGEM. AF_06/2017</t>
  </si>
  <si>
    <t>ARMAÇÃO DE BLOCO, VIGA BALDRAME OU SAPATA UTILIZANDO AÇO CA-50 DE 8 MM KG AS 10,74
- MONTAGEM. AF_06/2017</t>
  </si>
  <si>
    <t>ARMAÇÃO DE BLOCO, VIGA BALDRAME OU SAPATA UTILIZANDO AÇO CA-50 DE 10 MM - MONTAGEM. AF_06/2017</t>
  </si>
  <si>
    <t>ARMAÇÃO DE BLOCO, VIGA BALDRAME OU SAPATA UTILIZANDO AÇO CA-50 DE 12,5MM - MONTAGEM. AF_06/2017</t>
  </si>
  <si>
    <t>CONCRETAGEM DE EDIFICAÇÕES FEITAS COM SISTEMA DE FÔRMAS MANUSEÁVEIS, COM CONCRETO USINADO AUTOADENSÁVEL FCK 25 MPA - LANÇAMENTO E ACABAMENTO. AF_06/2015</t>
  </si>
  <si>
    <t>SINAPI - 94103</t>
  </si>
  <si>
    <t>SINAPI - 96542</t>
  </si>
  <si>
    <t>SINAPI - 92522</t>
  </si>
  <si>
    <t>SINAPI - 92768</t>
  </si>
  <si>
    <t>SINAPI - 96544</t>
  </si>
  <si>
    <t>SINAPI - 96545</t>
  </si>
  <si>
    <t>SINAPI - 96546</t>
  </si>
  <si>
    <t>SINAPI - 96547</t>
  </si>
  <si>
    <t>SINAPI - 99235</t>
  </si>
  <si>
    <t>m³</t>
  </si>
  <si>
    <t>KG</t>
  </si>
  <si>
    <t>SINAPI - 93358</t>
  </si>
  <si>
    <t>2 - EQUIPAMENTOS - RESUMO</t>
  </si>
  <si>
    <t>DATA</t>
  </si>
  <si>
    <t>Quantidade de Resíduos
Ref. Anexo T do Projeto Básico</t>
  </si>
  <si>
    <t>Quantidade de Composto cru
Ref. Anexo T do Projeto Básico</t>
  </si>
  <si>
    <t>Quantidade de Rejeito
Ref. Anexo T do Projeto Básico</t>
  </si>
  <si>
    <t>PESO ESPECÍFICO DO RESÍDUO DOMICILIAR URBANO
Ref. Anexo T do Projeto Básico
 Conforme NOTA TÉCNICA Nº 36/2017 e seus Complementos de Esclarecimentos a DICISÃO 5679/2017 - TCDF</t>
  </si>
  <si>
    <t>Peso Específico do Composto
Ref. Anexo T do Projeto Básico</t>
  </si>
  <si>
    <t>PINTURA DE PAREDE E TETO (Ref. Anexo T do Projeto Básico)</t>
  </si>
  <si>
    <t>não remunerar</t>
  </si>
  <si>
    <t>elaborar metodologia e realizar registros em campo</t>
  </si>
  <si>
    <t>Óleo Diesel</t>
  </si>
  <si>
    <t>Produto</t>
  </si>
  <si>
    <t xml:space="preserve">Região </t>
  </si>
  <si>
    <t>Estado</t>
  </si>
  <si>
    <t>Número de Postos Pesquisados</t>
  </si>
  <si>
    <t>Unidade de Medida</t>
  </si>
  <si>
    <t>Preço Médio Revenda</t>
  </si>
  <si>
    <t>Média</t>
  </si>
  <si>
    <t>Coeficiente de Variação</t>
  </si>
  <si>
    <t>Mediana</t>
  </si>
  <si>
    <t>CENTRO OESTE</t>
  </si>
  <si>
    <t>R$/L</t>
  </si>
  <si>
    <t>Balde 10 litros</t>
  </si>
  <si>
    <t>ESPECIALISTA EM COMPOSTAGEM
E TRATAMENTO DE CHORUME -
ENGENHEIRO QUIMICO/
ENGENHEIRO SANITARISTA/
ENGENHEIRO AMBIENTAL/ QUIMICO</t>
  </si>
  <si>
    <t>M39</t>
  </si>
  <si>
    <r>
      <rPr>
        <b/>
        <sz val="10"/>
        <rFont val="Arial"/>
        <family val="2"/>
      </rPr>
      <t>P2</t>
    </r>
    <r>
      <rPr>
        <sz val="10"/>
        <rFont val="Arial"/>
      </rPr>
      <t xml:space="preserve">  OPERAÇÃO DE COMPOSTAGEM</t>
    </r>
  </si>
  <si>
    <r>
      <rPr>
        <b/>
        <sz val="10"/>
        <rFont val="Arial"/>
        <family val="2"/>
      </rPr>
      <t>P3</t>
    </r>
    <r>
      <rPr>
        <sz val="10"/>
        <rFont val="Arial"/>
      </rPr>
      <t xml:space="preserve">  TRANSPORTE DE REJEITO E COMPOSTO CRU</t>
    </r>
  </si>
  <si>
    <r>
      <rPr>
        <b/>
        <sz val="10"/>
        <rFont val="Arial"/>
        <family val="2"/>
      </rPr>
      <t>P4</t>
    </r>
    <r>
      <rPr>
        <sz val="10"/>
        <rFont val="Arial"/>
      </rPr>
      <t xml:space="preserve">  TRANSPORTE DE CHORUME</t>
    </r>
  </si>
  <si>
    <t>ENCARREGADO DE MANUTENÇÃO PREDIAL</t>
  </si>
  <si>
    <t>P2  - OPERAÇÃO DE COMPOSTAGEM (Maturação e Peneiramento)</t>
  </si>
  <si>
    <t>P4  - TRANSPORTE DE CHORUME</t>
  </si>
  <si>
    <t>P3  - TRANSPORTE DE REJEITO E COMPOSTO CRU</t>
  </si>
  <si>
    <t>ANEXO J2 - PLANILHA MEMORIA DE CALCULO</t>
  </si>
  <si>
    <t>Tempo Total Ciclo (minuto)</t>
  </si>
  <si>
    <t>TOTALIZAÇÃO - SEMESTRAL</t>
  </si>
  <si>
    <t>AUXILIAR ADMINISTRATIVO/TÉCNICO - DIURNO</t>
  </si>
  <si>
    <t>Quantidade de Rejeito Beneficiado - Ceilândia (3)</t>
  </si>
  <si>
    <t>Quantidade de Rejeito
Beneficiado</t>
  </si>
  <si>
    <t>(4) - Volume de Rejeito beneficiado</t>
  </si>
  <si>
    <t>Equipamento para carregamento do Rejeito  e do Rejeito Beneficiado nas Carretas</t>
  </si>
  <si>
    <t xml:space="preserve">Número Total  de viagens
</t>
  </si>
  <si>
    <t>AUXILIAR ADMINISTRATIVO/ TÉCNICO - DIURNO</t>
  </si>
  <si>
    <t>PREÇO DO COMBUSTÍVEL (Ref. ANP-DF  04/2019 a 4/2020)</t>
  </si>
  <si>
    <t>* DPVAT-2020: para veículos, R$ 5,23, para Ônibus, R$ 10,57, para furgão, R$ *, para mototriciclo, R$ 12,30 e para Caminhões/Equipamentos, R$ 5,78 (Reboque e semirreboque isentos)</t>
  </si>
  <si>
    <t>** Licenciamento2020/DF: R$ 75,30</t>
  </si>
  <si>
    <t>(3) - Tempo de descarga (minuto)</t>
  </si>
  <si>
    <t>(2) - Tempo do percurso (minuto)</t>
  </si>
  <si>
    <t>(1) - Tempo de carga(minuto)</t>
  </si>
  <si>
    <t>Coleta e Transporte do Chorume produzido nos pátios de compostagem da UTMB Ceilândia até o ASB - Porém pode haver alteração para URE ou outras localidades, em casos excepcionais, conforme o Projeto básico.</t>
  </si>
  <si>
    <t>3ª ETAPA - Transporte do Rejeito e Rejeito beneficiado produzido na UTMB Ceilândia até o Aterro Sanitário de Brasília</t>
  </si>
  <si>
    <t>(1) - Tempo do percurso (minuto)</t>
  </si>
  <si>
    <t>(2) - Tempo de descarga (minuto)</t>
  </si>
  <si>
    <t>ENCARREGADO MANUTENÇÃO DE USINA - NOTURNO</t>
  </si>
  <si>
    <t>ENCARREGADO DE MANUTENÇÃO DE USINA - DIURNO</t>
  </si>
  <si>
    <t>Anexo - PLANILHA DE CUSTOS</t>
  </si>
  <si>
    <t>ANEXO - PLANILHA MEMORIA DE CALCULO</t>
  </si>
  <si>
    <t>P1' - EQUIPE DE APOIO E COORDENAÇÃO DA USINA CEILÂNDIA (UTMB)</t>
  </si>
  <si>
    <t>P2 - OPERAÇÃO DE COMPOSTAGEM (Maturação e Peneiramento)</t>
  </si>
  <si>
    <t>P3 - TRANSPORTE DE REJEITO E COMPOSTO CRU</t>
  </si>
  <si>
    <t>P4 - TRANSPORTE DE CHORUME (UTMB Ceilândia)</t>
  </si>
  <si>
    <t>Anexo - PARAMETROS PARA COMPOSIÇÃO DO BDI</t>
  </si>
  <si>
    <t>Anexo - P L A N I L H A   D E   C U S T O   D E   M Ã O   D E   O B R A</t>
  </si>
  <si>
    <t>Anexo - PLANILHA DE CUSTOS EQUIPAMENTOS</t>
  </si>
  <si>
    <t>Anexo  - PLANILHA RESUMO - CUSTO DOS SERVIÇOS</t>
  </si>
  <si>
    <t>ANEXO - PLANILHA DE CUSTOS EQUIPAMENTOS</t>
  </si>
  <si>
    <t>TÉCNICO EM SEGURANÇA DO TRABALHO - NOTURNO</t>
  </si>
  <si>
    <t>E - Encargos Complementares - SALÁRIO MÍNIMO 2020</t>
  </si>
  <si>
    <t>1º turno - Diurno</t>
  </si>
  <si>
    <t>2º turno - Diurno</t>
  </si>
  <si>
    <t>Volume de Rejeito Beneficiado (3)
TOTAL</t>
  </si>
  <si>
    <r>
      <t xml:space="preserve">AGENTE DE PORTARIA - </t>
    </r>
    <r>
      <rPr>
        <sz val="10"/>
        <rFont val="Arial"/>
      </rPr>
      <t>NOT</t>
    </r>
    <r>
      <rPr>
        <sz val="10"/>
        <rFont val="Arial"/>
      </rPr>
      <t>URNO (12x36)</t>
    </r>
    <r>
      <rPr>
        <sz val="10"/>
        <rFont val="Arial"/>
      </rPr>
      <t xml:space="preserve"> (Hora noturna de 22h as 5h)</t>
    </r>
  </si>
  <si>
    <t>Horista</t>
  </si>
  <si>
    <t>Mensalista</t>
  </si>
  <si>
    <t>[4]
Salário base (sem encargos sociais)</t>
  </si>
  <si>
    <t>[5]
Adicional Noturno
(hora)
=[(4)X20%]</t>
  </si>
  <si>
    <t>[6]
Adicional Insalubridade 20%
(hora)
=[(sal. Mín.X20%)/ jornada de trabalho]</t>
  </si>
  <si>
    <t>[7]
Adicional Insalubridade 40%
(hora)
=[(sal. Mín.X40%)/ jornada de trabalho]</t>
  </si>
  <si>
    <t>[8]
Salário (com encargos sociais de horista)</t>
  </si>
  <si>
    <t>Mensal (conversão SINAPI)</t>
  </si>
  <si>
    <t>[9]
Auxílio Alimentação
SINAPI
Cód. 37370</t>
  </si>
  <si>
    <t>[10]
Transporte
SINAPI
Cód. 37371</t>
  </si>
  <si>
    <t>[11]
Exames
SINAPI
Cód. 37372</t>
  </si>
  <si>
    <t>[12]
Seguro
SINAPI
Cód. 37373</t>
  </si>
  <si>
    <t>[13]
Ferramentas
SINAPI
Cód. 88236</t>
  </si>
  <si>
    <t>[14]
EPI
SINAPI
Cód. 88237</t>
  </si>
  <si>
    <t>[15]
Curso de Capacitação
SINAPI
Cód. 95313</t>
  </si>
  <si>
    <t>Funcionário/mês</t>
  </si>
  <si>
    <t>(3) nº de horas efetivas/equipamento (praticado)
=[(Horas/dia efetivos = 6,67 hs) X (2)]</t>
  </si>
  <si>
    <t>(11) Quantidade de horas "IMPRODUTIVAS" no mês
= {[(efet./dia = 6,67hs) X (nº de turnos a disposição = 3)X(4)X(5)] - (6)}</t>
  </si>
  <si>
    <t>(3) nº de horas efetivas/equipamento (praticado)
=[(Horas/dia efetivos = 6,67hs) X (nº de turnos disponiveis = 3) X (2)]</t>
  </si>
  <si>
    <t>Quantidade de Resíduos</t>
  </si>
  <si>
    <t>Quantidade de Composto cru</t>
  </si>
  <si>
    <t>Quantidade de Rejeito</t>
  </si>
  <si>
    <t>PESO ESPECÍFICO DO RESÍDUO DOMICILIAR URBANO
 Conforme NOTA TÉCNICA Nº 36/2017 e seus Complementos de Esclarecimentos a DICISÃO 5679/2017 - TCDF</t>
  </si>
  <si>
    <t>Volume efetivo de carregamento/equipamento/hora
= [(1) / (6,67x3x25,71)]</t>
  </si>
  <si>
    <t>Tempo Total Ciclo (minuto)
Conforme Manual de Custos de Infraestrutura de Transportes - DNIT
Composição de referência 5501875
Cód. Equipamento E9511</t>
  </si>
  <si>
    <t>Tempo Total Ciclo (minuto)
Conforme Manual de Custos de Infraestrutura de Transportes - DNIT
Composição de referência 5502110
Cód. Equipamento E9615</t>
  </si>
  <si>
    <t>USINA- CEILÂNDIA</t>
  </si>
  <si>
    <t>REFERÊNCIA</t>
  </si>
  <si>
    <t>CEB</t>
  </si>
  <si>
    <t>CAESB</t>
  </si>
  <si>
    <t>JANEIRO/2019</t>
  </si>
  <si>
    <t>FEVEREIRO/2019</t>
  </si>
  <si>
    <t>MARÇO/2019</t>
  </si>
  <si>
    <t>ABRIL/2019</t>
  </si>
  <si>
    <t>MAIO/2019</t>
  </si>
  <si>
    <t>JUNHO/2019</t>
  </si>
  <si>
    <t>JULHO/2019</t>
  </si>
  <si>
    <t>AGOSTO/2019</t>
  </si>
  <si>
    <t>SETEMBRO/2019</t>
  </si>
  <si>
    <t>OUTUBRO/2019</t>
  </si>
  <si>
    <t>NOVEMBRO/2019</t>
  </si>
  <si>
    <t>DEZEMBRO/2019</t>
  </si>
  <si>
    <t>PLANILHA DE CUSTOS DO MONITORAMENTO E ANÁLIESES AMBIENTAIS</t>
  </si>
  <si>
    <t xml:space="preserve">COTAÇÃO DE MERCADO </t>
  </si>
  <si>
    <t>EMPRESA 1</t>
  </si>
  <si>
    <t>EMPRESA 2</t>
  </si>
  <si>
    <t>EMPRESA 3</t>
  </si>
  <si>
    <t>EMPRESA 4</t>
  </si>
  <si>
    <t>EMPRESA 5</t>
  </si>
  <si>
    <t>EMPRESA 6</t>
  </si>
  <si>
    <t>DP</t>
  </si>
  <si>
    <t>CV</t>
  </si>
  <si>
    <t>Val Máx</t>
  </si>
  <si>
    <t>Val Mín</t>
  </si>
  <si>
    <t>Média Final</t>
  </si>
  <si>
    <t>Mediana Final</t>
  </si>
  <si>
    <t xml:space="preserve">Monitoramento de Águas Subterrâneas
(Trimestral/UTMB – Ceilândia)
</t>
  </si>
  <si>
    <t xml:space="preserve">Monitoramento de Águas Superficiais
(Trimestral/UTMB – Ceilândia)
</t>
  </si>
  <si>
    <t xml:space="preserve">Monitoramento do Solo
(Trimestral/UTMB – Ceilândia)
</t>
  </si>
  <si>
    <t xml:space="preserve">Monitoramento de Chorume
(Mensal/UTMB – Ceilândia)
</t>
  </si>
  <si>
    <t xml:space="preserve">
Análise das Leiras de Composto Orgânico de Lixo
(Mensal/UTMB – Ceilândia)
</t>
  </si>
  <si>
    <t>Gravimetria 
(Semestral/UTMB – Ceilândia)</t>
  </si>
  <si>
    <t>Granulometria
 (Semestral/UTMB – Ceilândia)</t>
  </si>
  <si>
    <t>Anual</t>
  </si>
  <si>
    <t>Mensal</t>
  </si>
  <si>
    <r>
      <t>Os valores em vermelho foram retirados do cálculo por serem preços inexequíveis ou ex</t>
    </r>
    <r>
      <rPr>
        <b/>
        <i/>
        <sz val="10"/>
        <color indexed="8"/>
        <rFont val="Arial"/>
        <family val="2"/>
      </rPr>
      <t xml:space="preserve">cessivamente elevados, </t>
    </r>
  </si>
  <si>
    <t>Análises UTMB - Ceilândia</t>
  </si>
  <si>
    <t>levando-se em conta o coeficiente de variação e os valores máximos e mínimos obtidos com o desvio padrão.</t>
  </si>
  <si>
    <t>Adotou-se o menor valor entre a média e a mediana para cada item.</t>
  </si>
  <si>
    <t>Preparação da Solução de Cal Hidratada (Batelada)</t>
  </si>
  <si>
    <r>
      <rPr>
        <b/>
        <sz val="11"/>
        <color theme="1"/>
        <rFont val="Calibri"/>
        <family val="2"/>
      </rPr>
      <t>[1]</t>
    </r>
    <r>
      <rPr>
        <sz val="11"/>
        <color indexed="8"/>
        <rFont val="Calibri"/>
        <family val="2"/>
      </rPr>
      <t xml:space="preserve"> - Concentração Mássica de Solução de Cal Hidratada (kg/L)</t>
    </r>
  </si>
  <si>
    <r>
      <rPr>
        <b/>
        <sz val="11"/>
        <color theme="1"/>
        <rFont val="Calibri"/>
        <family val="2"/>
      </rPr>
      <t>[2]</t>
    </r>
    <r>
      <rPr>
        <sz val="11"/>
        <color indexed="8"/>
        <rFont val="Calibri"/>
        <family val="2"/>
      </rPr>
      <t xml:space="preserve"> - Volume da Batelada do Misturador da UTMB - Ceilândia (L) </t>
    </r>
  </si>
  <si>
    <r>
      <rPr>
        <b/>
        <sz val="11"/>
        <color theme="1"/>
        <rFont val="Calibri"/>
        <family val="2"/>
      </rPr>
      <t>[3] = [1]x[2]</t>
    </r>
    <r>
      <rPr>
        <sz val="11"/>
        <color indexed="8"/>
        <rFont val="Calibri"/>
        <family val="2"/>
      </rPr>
      <t xml:space="preserve"> - Massa de Cal para Batelada de Solução (kg)</t>
    </r>
  </si>
  <si>
    <t xml:space="preserve">Adição da Solução no Chorume </t>
  </si>
  <si>
    <r>
      <rPr>
        <b/>
        <sz val="11"/>
        <color theme="1"/>
        <rFont val="Calibri"/>
        <family val="2"/>
      </rPr>
      <t>[4]</t>
    </r>
    <r>
      <rPr>
        <sz val="11"/>
        <color indexed="8"/>
        <rFont val="Calibri"/>
        <family val="2"/>
      </rPr>
      <t xml:space="preserve"> - Vazão Volumétrica de Solução (L/min)</t>
    </r>
  </si>
  <si>
    <r>
      <rPr>
        <b/>
        <sz val="11"/>
        <color theme="1"/>
        <rFont val="Calibri"/>
        <family val="2"/>
      </rPr>
      <t>[5] = [1]x[4]</t>
    </r>
    <r>
      <rPr>
        <sz val="11"/>
        <color indexed="8"/>
        <rFont val="Calibri"/>
        <family val="2"/>
      </rPr>
      <t xml:space="preserve"> - Vazão Mássica de Cal (kg/min)</t>
    </r>
  </si>
  <si>
    <r>
      <rPr>
        <b/>
        <sz val="11"/>
        <color theme="1"/>
        <rFont val="Calibri"/>
        <family val="2"/>
      </rPr>
      <t xml:space="preserve">[6] </t>
    </r>
    <r>
      <rPr>
        <sz val="11"/>
        <color indexed="8"/>
        <rFont val="Calibri"/>
        <family val="2"/>
      </rPr>
      <t>- Vazão Volumétrica de Chorume Tratado por [5] (m^3/min)</t>
    </r>
  </si>
  <si>
    <r>
      <rPr>
        <b/>
        <sz val="11"/>
        <color theme="1"/>
        <rFont val="Calibri"/>
        <family val="2"/>
      </rPr>
      <t>[7]</t>
    </r>
    <r>
      <rPr>
        <sz val="11"/>
        <color indexed="8"/>
        <rFont val="Calibri"/>
        <family val="2"/>
      </rPr>
      <t xml:space="preserve"> - Volume de Chorume Médio Anual (m^3/ano)</t>
    </r>
  </si>
  <si>
    <r>
      <rPr>
        <b/>
        <sz val="11"/>
        <color theme="1"/>
        <rFont val="Calibri"/>
        <family val="2"/>
      </rPr>
      <t>[8] = ([5]x[7])/[6]</t>
    </r>
    <r>
      <rPr>
        <sz val="11"/>
        <color indexed="8"/>
        <rFont val="Calibri"/>
        <family val="2"/>
      </rPr>
      <t xml:space="preserve"> - Massa de Cal Anual (kg/ano)</t>
    </r>
  </si>
  <si>
    <t>Controle de pH (Neutralizar o pH do Efluente)</t>
  </si>
  <si>
    <t>Volume de Ácido Estimado (L) (Quantidade anual conforme praticado no Contrato nº 11/2020 vigente)</t>
  </si>
  <si>
    <t>Ciclo de Chuvas</t>
  </si>
  <si>
    <t>Tonelada/m3</t>
  </si>
  <si>
    <t>2011/2012</t>
  </si>
  <si>
    <t>2012/2013</t>
  </si>
  <si>
    <t>2013/2014</t>
  </si>
  <si>
    <t>2014/2015</t>
  </si>
  <si>
    <t>2015/2016</t>
  </si>
  <si>
    <t>2016/2017</t>
  </si>
  <si>
    <t>2017/2018</t>
  </si>
  <si>
    <t>2018/2019</t>
  </si>
  <si>
    <t>Fonte: Ofício CE VA_317 2019</t>
  </si>
  <si>
    <t>Média Anual</t>
  </si>
  <si>
    <t>Escavadeira sobre esteiras 170HP, caçamba 0,8 a 1,3m³ c/ Peso Operacional de 22T Ref. SINAPI</t>
  </si>
  <si>
    <t>B- Jornada efetiva</t>
  </si>
  <si>
    <t>C- Intervalo</t>
  </si>
  <si>
    <t>06h40 às 14h20</t>
  </si>
  <si>
    <t>06h40min</t>
  </si>
  <si>
    <t>1h00min</t>
  </si>
  <si>
    <t>14h20 às 22h00</t>
  </si>
  <si>
    <t>22h00 às 6h</t>
  </si>
  <si>
    <t>07h00min</t>
  </si>
  <si>
    <t>Peso Específico do Composto</t>
  </si>
  <si>
    <t xml:space="preserve">Equipamento para atender as etapas 1, 3 e 4 </t>
  </si>
  <si>
    <t>Volume efetivo TOTAL de carregamento P/ atender as etapas 1, 3 e 4</t>
  </si>
  <si>
    <t xml:space="preserve">Equipamento para atender a etapa 6 </t>
  </si>
  <si>
    <t>Volume efetivo TOTAL de carregamento P/ atender a etapa 6</t>
  </si>
  <si>
    <t>Horas Improdutivas no mês
= (dias/mês X nº turno X nº horas efetivas nomês) - hos.prod.mês</t>
  </si>
  <si>
    <t xml:space="preserve">Total peso líquido (kg) - Ano
</t>
  </si>
  <si>
    <t>Horas Produtivas necessárias no mês
=[(Volume de resíduos) / (nºveíc. X P) ]</t>
  </si>
  <si>
    <t>Horas Produtivas necessárias no mês
=[(Volume de resíduos) / (nºveíc. X P)  ]</t>
  </si>
  <si>
    <t>Volume efetivo de carregamento/equipamento/hora (para os 2 turnos efetivos)</t>
  </si>
  <si>
    <t>Turnos efetivos</t>
  </si>
  <si>
    <t>Anexo O6 - PLANILHA DE DIMENSIONAMENTO PRÉ-TRATAMENTO DE CHORUME</t>
  </si>
  <si>
    <t xml:space="preserve">        PRECOS DE INSUMOS</t>
  </si>
  <si>
    <t/>
  </si>
  <si>
    <t>MES DE COLETA: 08/2020</t>
  </si>
  <si>
    <t>LOCALIDADE: 4495 - BRASILIA</t>
  </si>
  <si>
    <t>ENCARGOS SOCIAIS (%) HORISTA 112,85  MENSALISTA  72,54</t>
  </si>
  <si>
    <t xml:space="preserve">CODIGO  </t>
  </si>
  <si>
    <t>DESCRICAO DO INSUMO</t>
  </si>
  <si>
    <t>UNIDADE</t>
  </si>
  <si>
    <t>ORIGEM DO PRECO</t>
  </si>
  <si>
    <t xml:space="preserve">  PRECO MEDIANO R$</t>
  </si>
  <si>
    <t>!EM PROCESSO DE DESATIVACAO! CADEADO EM ACO INOX, LARGURA DE *50* MM, COM HASTE EM ACO TEMPERADO, SEM MOLA - CHAVES INCLUIDAS</t>
  </si>
  <si>
    <t xml:space="preserve">UN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</si>
  <si>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</si>
  <si>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</si>
  <si>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</si>
  <si>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</si>
  <si>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</si>
  <si>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</si>
  <si>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</si>
  <si>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</si>
  <si>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</si>
  <si>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</si>
  <si>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</si>
  <si>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</si>
  <si>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</si>
  <si>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</si>
  <si>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</si>
  <si>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</si>
  <si>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</si>
  <si>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</si>
  <si>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</si>
  <si>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</si>
  <si>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</si>
  <si>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</si>
  <si>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</si>
  <si>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</si>
  <si>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</si>
  <si>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</si>
  <si>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</si>
  <si>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</si>
  <si>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</si>
  <si>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</si>
  <si>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</si>
  <si>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</si>
  <si>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</si>
  <si>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</si>
  <si>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</si>
  <si>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</si>
  <si>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</si>
  <si>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</si>
  <si>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</si>
  <si>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</si>
  <si>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</si>
  <si>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</si>
  <si>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</si>
  <si>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</si>
  <si>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</si>
  <si>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</si>
  <si>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</si>
  <si>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</si>
  <si>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</si>
  <si>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</si>
  <si>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</si>
  <si>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</si>
  <si>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</si>
  <si>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</si>
  <si>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</si>
  <si>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</si>
  <si>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</si>
  <si>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</si>
  <si>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</si>
  <si>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</si>
  <si>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</si>
  <si>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</si>
  <si>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</si>
  <si>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</si>
  <si>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</si>
  <si>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</si>
  <si>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</si>
  <si>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</si>
  <si>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</si>
  <si>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</si>
  <si>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</si>
  <si>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</si>
  <si>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</si>
  <si>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</si>
  <si>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</si>
  <si>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</si>
  <si>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</si>
  <si>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</si>
  <si>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</si>
  <si>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</si>
  <si>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</si>
  <si>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</si>
  <si>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</si>
  <si>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</si>
  <si>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</si>
  <si>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</si>
  <si>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</si>
  <si>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</si>
  <si>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</si>
  <si>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</si>
  <si>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</si>
  <si>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</si>
  <si>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</si>
  <si>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</si>
  <si>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</si>
  <si>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</si>
  <si>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</si>
  <si>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</si>
  <si>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</si>
  <si>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</si>
  <si>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</si>
  <si>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</si>
  <si>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</si>
  <si>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</si>
  <si>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</si>
  <si>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</si>
  <si>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</si>
  <si>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</si>
  <si>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</si>
  <si>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</si>
  <si>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</si>
  <si>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</si>
  <si>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</si>
  <si>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</si>
  <si>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</si>
  <si>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</si>
  <si>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</si>
  <si>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</si>
  <si>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</si>
  <si>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</si>
  <si>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</si>
  <si>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</si>
  <si>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</si>
  <si>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</si>
  <si>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</si>
  <si>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</si>
  <si>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</si>
  <si>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</si>
  <si>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</si>
  <si>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</si>
  <si>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</si>
  <si>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</si>
  <si>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</si>
  <si>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</si>
  <si>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</si>
  <si>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</si>
  <si>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</si>
  <si>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</si>
  <si>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</si>
  <si>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</si>
  <si>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</si>
  <si>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</si>
  <si>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</si>
  <si>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</si>
  <si>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</si>
  <si>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</si>
  <si>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</si>
  <si>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</si>
  <si>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</si>
  <si>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</si>
  <si>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</si>
  <si>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</si>
  <si>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</si>
  <si>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</si>
  <si>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</si>
  <si>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</si>
  <si>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</si>
  <si>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</si>
  <si>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</si>
  <si>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</si>
  <si>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</si>
  <si>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</si>
  <si>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</si>
  <si>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</si>
  <si>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</si>
  <si>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</si>
  <si>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</si>
  <si>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</si>
  <si>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</si>
  <si>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</si>
  <si>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</si>
  <si>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</si>
  <si>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</si>
  <si>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</si>
  <si>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</si>
  <si>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</si>
  <si>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</si>
  <si>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</si>
  <si>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</si>
  <si>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</si>
  <si>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</si>
  <si>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</si>
  <si>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</si>
  <si>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</si>
  <si>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</si>
  <si>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</si>
  <si>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</si>
  <si>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</si>
  <si>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</si>
  <si>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</si>
  <si>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</si>
  <si>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</si>
  <si>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</si>
  <si>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</si>
  <si>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</si>
  <si>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</si>
  <si>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</si>
  <si>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</si>
  <si>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</si>
  <si>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</si>
  <si>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</si>
  <si>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</si>
  <si>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</si>
  <si>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</si>
  <si>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</si>
  <si>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</si>
  <si>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</si>
  <si>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</si>
  <si>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</si>
  <si>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</si>
  <si>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</si>
  <si>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</si>
  <si>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</si>
  <si>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</si>
  <si>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</si>
  <si>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</si>
  <si>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</si>
  <si>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</si>
  <si>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</si>
  <si>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</si>
  <si>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</si>
  <si>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</si>
  <si>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</si>
  <si>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</si>
  <si>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</si>
  <si>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</si>
  <si>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</si>
  <si>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</si>
  <si>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</si>
  <si>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</si>
  <si>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</si>
  <si>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</si>
  <si>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</si>
  <si>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</si>
  <si>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</si>
  <si>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</si>
  <si>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</si>
  <si>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</si>
  <si>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</si>
  <si>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</si>
  <si>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</si>
  <si>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</si>
  <si>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</si>
  <si>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</si>
  <si>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</si>
  <si>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</si>
  <si>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</si>
  <si>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</si>
  <si>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</si>
  <si>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</si>
  <si>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</si>
  <si>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</si>
  <si>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</si>
  <si>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</si>
  <si>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</si>
  <si>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</si>
  <si>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</si>
  <si>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</si>
  <si>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</si>
  <si>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</si>
  <si>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</si>
  <si>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</si>
  <si>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</si>
  <si>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</si>
  <si>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</si>
  <si>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</si>
  <si>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</si>
  <si>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</si>
  <si>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</si>
  <si>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</si>
  <si>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</si>
  <si>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</si>
  <si>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</si>
  <si>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</si>
  <si>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</si>
  <si>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</si>
  <si>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</si>
  <si>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</si>
  <si>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</si>
  <si>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</si>
  <si>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</si>
  <si>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</si>
  <si>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</si>
  <si>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</si>
  <si>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</si>
  <si>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</si>
  <si>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</si>
  <si>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</si>
  <si>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</si>
  <si>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</si>
  <si>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</si>
  <si>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</si>
  <si>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</si>
  <si>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</si>
  <si>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</si>
  <si>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</si>
  <si>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</si>
  <si>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</si>
  <si>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</si>
  <si>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</si>
  <si>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</si>
  <si>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</si>
  <si>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</si>
  <si>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</si>
  <si>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</si>
  <si>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</si>
  <si>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</si>
  <si>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</si>
  <si>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</si>
  <si>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</si>
  <si>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</si>
  <si>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</si>
  <si>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</si>
  <si>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</si>
  <si>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</si>
  <si>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</si>
  <si>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</si>
  <si>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</si>
  <si>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</si>
  <si>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</si>
  <si>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</si>
  <si>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</si>
  <si>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</si>
  <si>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</si>
  <si>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</si>
  <si>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</si>
  <si>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</si>
  <si>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</si>
  <si>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</si>
  <si>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</si>
  <si>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</si>
  <si>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</si>
  <si>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</si>
  <si>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</si>
  <si>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</si>
  <si>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</si>
  <si>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</si>
  <si>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</si>
  <si>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</si>
  <si>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</si>
  <si>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</si>
  <si>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</si>
  <si>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</si>
  <si>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</si>
  <si>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</si>
  <si>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</si>
  <si>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</si>
  <si>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</si>
  <si>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</si>
  <si>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</si>
  <si>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</si>
  <si>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</si>
  <si>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</si>
  <si>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</si>
  <si>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</si>
  <si>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</si>
  <si>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</si>
  <si>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</si>
  <si>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</si>
  <si>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</si>
  <si>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</si>
  <si>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</si>
  <si>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</si>
  <si>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</si>
  <si>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</si>
  <si>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</si>
  <si>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</si>
  <si>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</si>
  <si>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</si>
  <si>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</si>
  <si>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</si>
  <si>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</si>
  <si>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</si>
  <si>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</si>
  <si>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</si>
  <si>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</si>
  <si>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</si>
  <si>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</si>
  <si>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</si>
  <si>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</si>
  <si>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</si>
  <si>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</si>
  <si>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</si>
  <si>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</si>
  <si>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</si>
  <si>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</si>
  <si>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</si>
  <si>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</si>
  <si>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</si>
  <si>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</si>
  <si>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</si>
  <si>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</si>
  <si>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</si>
  <si>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</si>
  <si>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</si>
  <si>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</si>
  <si>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</si>
  <si>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</si>
  <si>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</si>
  <si>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</si>
  <si>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</si>
  <si>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</si>
  <si>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</si>
  <si>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</si>
  <si>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</si>
  <si>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</si>
  <si>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</si>
  <si>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</si>
  <si>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</si>
  <si>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</si>
  <si>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</si>
  <si>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</si>
  <si>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</si>
  <si>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</si>
  <si>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</si>
  <si>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</si>
  <si>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</si>
  <si>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</si>
  <si>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</si>
  <si>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</si>
  <si>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</si>
  <si>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</si>
  <si>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</si>
  <si>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</si>
  <si>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</si>
  <si>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</si>
  <si>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</si>
  <si>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</si>
  <si>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</si>
  <si>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</si>
  <si>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</si>
  <si>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</si>
  <si>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</si>
  <si>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</si>
  <si>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</si>
  <si>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</si>
  <si>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</si>
  <si>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</si>
  <si>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</si>
  <si>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</si>
  <si>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</si>
  <si>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</si>
  <si>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</si>
  <si>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</si>
  <si>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</si>
  <si>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</si>
  <si>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</si>
  <si>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</si>
  <si>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</si>
  <si>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</si>
  <si>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</si>
  <si>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</si>
  <si>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</si>
  <si>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</si>
  <si>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</si>
  <si>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</si>
  <si>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</si>
  <si>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</si>
  <si>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</si>
  <si>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</si>
  <si>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</si>
  <si>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</si>
  <si>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</si>
  <si>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</si>
  <si>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</si>
  <si>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</si>
  <si>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</si>
  <si>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</si>
  <si>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</si>
  <si>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</si>
  <si>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</si>
  <si>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</si>
  <si>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</si>
  <si>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</si>
  <si>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</si>
  <si>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</si>
  <si>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</si>
  <si>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</si>
  <si>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</si>
  <si>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</si>
  <si>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</si>
  <si>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</si>
  <si>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</si>
  <si>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</si>
  <si>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</si>
  <si>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</si>
  <si>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</si>
  <si>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</si>
  <si>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</si>
  <si>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</si>
  <si>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</si>
  <si>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</si>
  <si>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</si>
  <si>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</si>
  <si>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</si>
  <si>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</si>
  <si>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</si>
  <si>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</si>
  <si>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</si>
  <si>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</si>
  <si>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</si>
  <si>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</si>
  <si>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</si>
  <si>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</si>
  <si>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</si>
  <si>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</si>
  <si>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</si>
  <si>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</si>
  <si>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</si>
  <si>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</si>
  <si>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</si>
  <si>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</si>
  <si>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</si>
  <si>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</si>
  <si>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</si>
  <si>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</si>
  <si>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</si>
  <si>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</si>
  <si>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</si>
  <si>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</si>
  <si>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</si>
  <si>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</si>
  <si>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</si>
  <si>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</si>
  <si>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</si>
  <si>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</si>
  <si>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</si>
  <si>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</si>
  <si>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</si>
  <si>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</si>
  <si>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</si>
  <si>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</si>
  <si>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</si>
  <si>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</si>
  <si>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</si>
  <si>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</si>
  <si>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</si>
  <si>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</si>
  <si>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</si>
  <si>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</si>
  <si>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</si>
  <si>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</si>
  <si>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</si>
  <si>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</si>
  <si>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</si>
  <si>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</si>
  <si>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</si>
  <si>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</si>
  <si>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</si>
  <si>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</si>
  <si>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</si>
  <si>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</si>
  <si>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</si>
  <si>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</si>
  <si>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</si>
  <si>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</si>
  <si>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</si>
  <si>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</si>
  <si>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</si>
  <si>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</si>
  <si>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</si>
  <si>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</si>
  <si>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</si>
  <si>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</si>
  <si>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</si>
  <si>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</si>
  <si>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</si>
  <si>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</si>
  <si>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</si>
  <si>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</si>
  <si>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</si>
  <si>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</si>
  <si>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</si>
  <si>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</si>
  <si>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</si>
  <si>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</si>
  <si>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</si>
  <si>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</si>
  <si>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</si>
  <si>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</si>
  <si>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</si>
  <si>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</si>
  <si>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</si>
  <si>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</si>
  <si>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</si>
  <si>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</si>
  <si>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</si>
  <si>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</si>
  <si>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</si>
  <si>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</si>
  <si>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</si>
  <si>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</si>
  <si>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</si>
  <si>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</si>
  <si>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</si>
  <si>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</si>
  <si>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</si>
  <si>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</si>
  <si>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</si>
  <si>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</si>
  <si>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</si>
  <si>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</si>
  <si>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</si>
  <si>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</si>
  <si>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</si>
  <si>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</si>
  <si>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</si>
  <si>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</si>
  <si>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</si>
  <si>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</si>
  <si>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</si>
  <si>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</si>
  <si>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</si>
  <si>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</si>
  <si>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</si>
  <si>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</si>
  <si>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</si>
  <si>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</si>
  <si>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</si>
  <si>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</si>
  <si>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</si>
  <si>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</si>
  <si>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</si>
  <si>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</si>
  <si>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</si>
  <si>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</si>
  <si>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</si>
  <si>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</si>
  <si>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</si>
  <si>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</si>
  <si>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</si>
  <si>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</si>
  <si>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</si>
  <si>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</si>
  <si>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</si>
  <si>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</si>
  <si>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</si>
  <si>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</si>
  <si>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</si>
  <si>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</si>
  <si>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</si>
  <si>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</si>
  <si>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</si>
  <si>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</si>
  <si>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</si>
  <si>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</si>
  <si>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</si>
  <si>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</si>
  <si>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</si>
  <si>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</si>
  <si>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</si>
  <si>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</si>
  <si>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</si>
  <si>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</si>
  <si>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</si>
  <si>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</si>
  <si>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</si>
  <si>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</si>
  <si>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</si>
  <si>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</si>
  <si>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</si>
  <si>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</si>
  <si>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</si>
  <si>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</si>
  <si>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</si>
  <si>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</si>
  <si>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</si>
  <si>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</si>
  <si>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</si>
  <si>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</si>
  <si>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</si>
  <si>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</si>
  <si>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</si>
  <si>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</si>
  <si>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</si>
  <si>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</si>
  <si>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</si>
  <si>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</si>
  <si>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</si>
  <si>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</si>
  <si>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</si>
  <si>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</si>
  <si>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</si>
  <si>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</si>
  <si>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</si>
  <si>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</si>
  <si>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</si>
  <si>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</si>
  <si>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</si>
  <si>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</si>
  <si>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</si>
  <si>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</si>
  <si>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</si>
  <si>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</si>
  <si>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</si>
  <si>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</si>
  <si>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</si>
  <si>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</si>
  <si>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</si>
  <si>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</si>
  <si>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</si>
  <si>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</si>
  <si>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</si>
  <si>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</si>
  <si>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</si>
  <si>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</si>
  <si>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</si>
  <si>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</si>
  <si>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</si>
  <si>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</si>
  <si>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</si>
  <si>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</si>
  <si>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</si>
  <si>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</si>
  <si>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</si>
  <si>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</si>
  <si>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</si>
  <si>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</si>
  <si>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</si>
  <si>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</si>
  <si>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</si>
  <si>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</si>
  <si>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</si>
  <si>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</si>
  <si>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</si>
  <si>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</si>
  <si>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</si>
  <si>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</si>
  <si>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</si>
  <si>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</si>
  <si>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</si>
  <si>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</si>
  <si>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</si>
  <si>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</si>
  <si>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</si>
  <si>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</si>
  <si>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</si>
  <si>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</si>
  <si>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</si>
  <si>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</si>
  <si>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</si>
  <si>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</si>
  <si>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</si>
  <si>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</si>
  <si>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</si>
  <si>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</si>
  <si>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</si>
  <si>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</si>
  <si>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</si>
  <si>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</si>
  <si>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</si>
  <si>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</si>
  <si>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</si>
  <si>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</si>
  <si>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</si>
  <si>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</si>
  <si>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</si>
  <si>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</si>
  <si>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</si>
  <si>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</si>
  <si>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</si>
  <si>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</si>
  <si>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</si>
  <si>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</si>
  <si>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</si>
  <si>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</si>
  <si>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</si>
  <si>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</si>
  <si>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</si>
  <si>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</si>
  <si>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</si>
  <si>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</si>
  <si>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</si>
  <si>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</si>
  <si>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</si>
  <si>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</si>
  <si>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</si>
  <si>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</si>
  <si>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</si>
  <si>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</si>
  <si>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</si>
  <si>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</si>
  <si>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</si>
  <si>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</si>
  <si>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</si>
  <si>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</si>
  <si>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</si>
  <si>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</si>
  <si>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</si>
  <si>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</si>
  <si>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</si>
  <si>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</si>
  <si>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</si>
  <si>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</si>
  <si>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</si>
  <si>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</si>
  <si>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</si>
  <si>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</si>
  <si>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</si>
  <si>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</si>
  <si>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</si>
  <si>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</si>
  <si>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</si>
  <si>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</si>
  <si>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</si>
  <si>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</si>
  <si>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</si>
  <si>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</si>
  <si>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</si>
  <si>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</si>
  <si>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</si>
  <si>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</si>
  <si>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</si>
  <si>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</si>
  <si>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</si>
  <si>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</si>
  <si>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</si>
  <si>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</si>
  <si>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</si>
  <si>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</si>
  <si>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</si>
  <si>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</si>
  <si>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</si>
  <si>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</si>
  <si>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</si>
  <si>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</si>
  <si>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</si>
  <si>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</si>
  <si>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</si>
  <si>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</si>
  <si>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</si>
  <si>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</si>
  <si>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</si>
  <si>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</si>
  <si>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</si>
  <si>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</si>
  <si>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</si>
  <si>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</si>
  <si>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</si>
  <si>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</si>
  <si>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</si>
  <si>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</si>
  <si>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</si>
  <si>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</si>
  <si>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</si>
  <si>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</si>
  <si>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</si>
  <si>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</si>
  <si>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</si>
  <si>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</si>
  <si>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</si>
  <si>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</si>
  <si>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</si>
  <si>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</si>
  <si>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</si>
  <si>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</si>
  <si>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</si>
  <si>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</si>
  <si>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</si>
  <si>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</si>
  <si>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</si>
  <si>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</si>
  <si>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</si>
  <si>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</si>
  <si>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</si>
  <si>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</si>
  <si>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</si>
  <si>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</si>
  <si>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</si>
  <si>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</si>
  <si>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</si>
  <si>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</si>
  <si>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</si>
  <si>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</si>
  <si>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</si>
  <si>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</si>
  <si>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</si>
  <si>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</si>
  <si>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</si>
  <si>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</si>
  <si>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</si>
  <si>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</si>
  <si>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</si>
  <si>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</si>
  <si>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</si>
  <si>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</si>
  <si>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</si>
  <si>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</si>
  <si>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</si>
  <si>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</si>
  <si>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</si>
  <si>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</si>
  <si>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</si>
  <si>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</si>
  <si>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</si>
  <si>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</si>
  <si>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</si>
  <si>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</si>
  <si>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</si>
  <si>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</si>
  <si>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</si>
  <si>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</si>
  <si>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</si>
  <si>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</si>
  <si>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</si>
  <si>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</si>
  <si>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</si>
  <si>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</si>
  <si>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</si>
  <si>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</si>
  <si>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</si>
  <si>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</si>
  <si>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</si>
  <si>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</si>
  <si>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</si>
  <si>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</si>
  <si>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</si>
  <si>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</si>
  <si>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</si>
  <si>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</si>
  <si>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</si>
  <si>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</si>
  <si>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</si>
  <si>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</si>
  <si>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</si>
  <si>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</si>
  <si>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</si>
  <si>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</si>
  <si>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</si>
  <si>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</si>
  <si>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</si>
  <si>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</si>
  <si>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</si>
  <si>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</si>
  <si>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</si>
  <si>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</si>
  <si>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</si>
  <si>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</si>
  <si>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</si>
  <si>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</si>
  <si>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</si>
  <si>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</si>
  <si>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</si>
  <si>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</si>
  <si>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</si>
  <si>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</si>
  <si>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</si>
  <si>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</si>
  <si>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</si>
  <si>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</si>
  <si>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</si>
  <si>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</si>
  <si>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</si>
  <si>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</si>
  <si>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</si>
  <si>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</si>
  <si>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</si>
  <si>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</si>
  <si>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</si>
  <si>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</si>
  <si>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</si>
  <si>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</si>
  <si>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</si>
  <si>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</si>
  <si>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</si>
  <si>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</si>
  <si>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</si>
  <si>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</si>
  <si>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</si>
  <si>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</si>
  <si>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</si>
  <si>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</si>
  <si>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</si>
  <si>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</si>
  <si>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</si>
  <si>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</si>
  <si>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</si>
  <si>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</si>
  <si>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</si>
  <si>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</si>
  <si>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</si>
  <si>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</si>
  <si>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</si>
  <si>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</si>
  <si>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</si>
  <si>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</si>
  <si>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</si>
  <si>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</si>
  <si>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</si>
  <si>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</si>
  <si>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</si>
  <si>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</si>
  <si>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</si>
  <si>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</si>
  <si>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</si>
  <si>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</si>
  <si>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</si>
  <si>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</si>
  <si>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</si>
  <si>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</si>
  <si>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</si>
  <si>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</si>
  <si>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</si>
  <si>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</si>
  <si>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</si>
  <si>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</si>
  <si>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</si>
  <si>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</si>
  <si>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</si>
  <si>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</si>
  <si>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</si>
  <si>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</si>
  <si>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</si>
  <si>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</si>
  <si>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</si>
  <si>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</si>
  <si>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</si>
  <si>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</si>
  <si>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</si>
  <si>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</si>
  <si>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</si>
  <si>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</si>
  <si>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</si>
  <si>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</si>
  <si>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</si>
  <si>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</si>
  <si>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</si>
  <si>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</si>
  <si>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</si>
  <si>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</si>
  <si>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</si>
  <si>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</si>
  <si>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</si>
  <si>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</si>
  <si>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</si>
  <si>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</si>
  <si>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</si>
  <si>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</si>
  <si>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</si>
  <si>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</si>
  <si>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</si>
  <si>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</si>
  <si>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</si>
  <si>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</si>
  <si>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</si>
  <si>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</si>
  <si>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</si>
  <si>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</si>
  <si>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</si>
  <si>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</si>
  <si>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</si>
  <si>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</si>
  <si>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</si>
  <si>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</si>
  <si>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</si>
  <si>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</si>
  <si>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</si>
  <si>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</si>
  <si>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</si>
  <si>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</si>
  <si>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</si>
  <si>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</si>
  <si>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</si>
  <si>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</si>
  <si>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</si>
  <si>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</si>
  <si>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</si>
  <si>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</si>
  <si>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</si>
  <si>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</si>
  <si>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</si>
  <si>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</si>
  <si>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</si>
  <si>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</si>
  <si>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</si>
  <si>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</si>
  <si>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</si>
  <si>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</si>
  <si>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</si>
  <si>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</si>
  <si>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</si>
  <si>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</si>
  <si>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</si>
  <si>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</si>
  <si>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</si>
  <si>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</si>
  <si>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</si>
  <si>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</si>
  <si>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</si>
  <si>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</si>
  <si>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</si>
  <si>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</si>
  <si>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</si>
  <si>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</si>
  <si>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</si>
  <si>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</si>
  <si>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</si>
  <si>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</si>
  <si>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</si>
  <si>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</si>
  <si>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</si>
  <si>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</si>
  <si>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</si>
  <si>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</si>
  <si>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</si>
  <si>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</si>
  <si>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</si>
  <si>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</si>
  <si>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</si>
  <si>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</si>
  <si>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</si>
  <si>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</si>
  <si>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</si>
  <si>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</si>
  <si>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</si>
  <si>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</si>
  <si>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</si>
  <si>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</si>
  <si>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</si>
  <si>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</si>
  <si>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</si>
  <si>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</si>
  <si>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</si>
  <si>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</si>
  <si>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</si>
  <si>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</si>
  <si>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</si>
  <si>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</si>
  <si>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</si>
  <si>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</si>
  <si>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</si>
  <si>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</si>
  <si>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</si>
  <si>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</si>
  <si>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</si>
  <si>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</si>
  <si>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</si>
  <si>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</si>
  <si>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</si>
  <si>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</si>
  <si>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</si>
  <si>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</si>
  <si>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</si>
  <si>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</si>
  <si>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</si>
  <si>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</si>
  <si>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</si>
  <si>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</si>
  <si>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</si>
  <si>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</si>
  <si>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</si>
  <si>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</si>
  <si>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</si>
  <si>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</si>
  <si>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</si>
  <si>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</si>
  <si>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</si>
  <si>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</si>
  <si>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</si>
  <si>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</si>
  <si>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</si>
  <si>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</si>
  <si>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</si>
  <si>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</si>
  <si>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</si>
  <si>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</si>
  <si>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</si>
  <si>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</si>
  <si>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</si>
  <si>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</si>
  <si>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</si>
  <si>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</si>
  <si>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</si>
  <si>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</si>
  <si>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</si>
  <si>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</si>
  <si>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</si>
  <si>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</si>
  <si>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</si>
  <si>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</si>
  <si>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</si>
  <si>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</si>
  <si>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</si>
  <si>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</si>
  <si>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</si>
  <si>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</si>
  <si>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</si>
  <si>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</si>
  <si>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</si>
  <si>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</si>
  <si>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</si>
  <si>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</si>
  <si>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</si>
  <si>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</si>
  <si>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</si>
  <si>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</si>
  <si>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</si>
  <si>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</si>
  <si>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</si>
  <si>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</si>
  <si>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</si>
  <si>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</si>
  <si>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</si>
  <si>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</si>
  <si>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</si>
  <si>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</si>
  <si>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</si>
  <si>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</si>
  <si>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</si>
  <si>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</si>
  <si>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</si>
  <si>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</si>
  <si>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</si>
  <si>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</si>
  <si>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</si>
  <si>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</si>
  <si>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</si>
  <si>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</si>
  <si>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</si>
  <si>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</si>
  <si>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</si>
  <si>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</si>
  <si>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</si>
  <si>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</si>
  <si>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</si>
  <si>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</si>
  <si>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</si>
  <si>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</si>
  <si>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</si>
  <si>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</si>
  <si>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</si>
  <si>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</si>
  <si>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</si>
  <si>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</si>
  <si>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</si>
  <si>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</si>
  <si>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</si>
  <si>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</si>
  <si>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</si>
  <si>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</si>
  <si>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</si>
  <si>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</si>
  <si>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</si>
  <si>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</si>
  <si>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</si>
  <si>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</si>
  <si>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</si>
  <si>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</si>
  <si>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</si>
  <si>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</si>
  <si>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</si>
  <si>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</si>
  <si>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</si>
  <si>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</si>
  <si>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</si>
  <si>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</si>
  <si>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</si>
  <si>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</si>
  <si>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</si>
  <si>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</si>
  <si>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</si>
  <si>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</si>
  <si>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</si>
  <si>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</si>
  <si>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</si>
  <si>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</si>
  <si>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</si>
  <si>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</si>
  <si>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</si>
  <si>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</si>
  <si>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</si>
  <si>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</si>
  <si>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</si>
  <si>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</si>
  <si>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</si>
  <si>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</si>
  <si>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</si>
  <si>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</si>
  <si>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</si>
  <si>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</si>
  <si>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</si>
  <si>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</si>
  <si>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</si>
  <si>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</si>
  <si>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</si>
  <si>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</si>
  <si>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</si>
  <si>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</si>
  <si>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</si>
  <si>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</si>
  <si>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</si>
  <si>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</si>
  <si>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</si>
  <si>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</si>
  <si>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</si>
  <si>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</si>
  <si>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</si>
  <si>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</si>
  <si>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</si>
  <si>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</si>
  <si>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</si>
  <si>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</si>
  <si>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</si>
  <si>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</si>
  <si>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</si>
  <si>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</si>
  <si>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</si>
  <si>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</si>
  <si>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</si>
  <si>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</si>
  <si>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</si>
  <si>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</si>
  <si>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</si>
  <si>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</si>
  <si>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</si>
  <si>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</si>
  <si>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</si>
  <si>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</si>
  <si>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</si>
  <si>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</si>
  <si>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</si>
  <si>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</si>
  <si>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</si>
  <si>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</si>
  <si>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</si>
  <si>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</si>
  <si>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</si>
  <si>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</si>
  <si>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</si>
  <si>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</si>
  <si>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</si>
  <si>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</si>
  <si>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</si>
  <si>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</si>
  <si>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</si>
  <si>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</si>
  <si>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</si>
  <si>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</si>
  <si>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</si>
  <si>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</si>
  <si>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</si>
  <si>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</si>
  <si>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</si>
  <si>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</si>
  <si>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</si>
  <si>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</si>
  <si>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</si>
  <si>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</si>
  <si>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</si>
  <si>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</si>
  <si>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</si>
  <si>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</si>
  <si>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</si>
  <si>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</si>
  <si>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</si>
  <si>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</si>
  <si>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</si>
  <si>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</si>
  <si>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</si>
  <si>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</si>
  <si>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</si>
  <si>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</si>
  <si>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</si>
  <si>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</si>
  <si>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</si>
  <si>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</si>
  <si>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</si>
  <si>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</si>
  <si>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</si>
  <si>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</si>
  <si>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</si>
  <si>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</si>
  <si>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</si>
  <si>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</si>
  <si>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</si>
  <si>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</si>
  <si>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</si>
  <si>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</si>
  <si>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</si>
  <si>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</si>
  <si>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</si>
  <si>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</si>
  <si>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</si>
  <si>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</si>
  <si>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</si>
  <si>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</si>
  <si>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</si>
  <si>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</si>
  <si>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</si>
  <si>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</si>
  <si>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</si>
  <si>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</si>
  <si>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</si>
  <si>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</si>
  <si>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</si>
  <si>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</si>
  <si>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</si>
  <si>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</si>
  <si>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</si>
  <si>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</si>
  <si>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</si>
  <si>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</si>
  <si>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</si>
  <si>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</si>
  <si>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</si>
  <si>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</si>
  <si>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</si>
  <si>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</si>
  <si>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</si>
  <si>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</si>
  <si>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</si>
  <si>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</si>
  <si>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</si>
  <si>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</si>
  <si>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</si>
  <si>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</si>
  <si>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</si>
  <si>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</si>
  <si>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</si>
  <si>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</si>
  <si>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</si>
  <si>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</si>
  <si>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</si>
  <si>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</si>
  <si>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</si>
  <si>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</si>
  <si>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</si>
  <si>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</si>
  <si>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</si>
  <si>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</si>
  <si>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</si>
  <si>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</si>
  <si>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</si>
  <si>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</si>
  <si>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</si>
  <si>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</si>
  <si>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</si>
  <si>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</si>
  <si>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</si>
  <si>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</si>
  <si>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</si>
  <si>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</si>
  <si>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</si>
  <si>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</si>
  <si>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</si>
  <si>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</si>
  <si>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</si>
  <si>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</si>
  <si>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</si>
  <si>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</si>
  <si>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</si>
  <si>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</si>
  <si>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</si>
  <si>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</si>
  <si>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</si>
  <si>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</si>
  <si>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</si>
  <si>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</si>
  <si>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</si>
  <si>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</si>
  <si>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</si>
  <si>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</si>
  <si>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</si>
  <si>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</si>
  <si>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</si>
  <si>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</si>
  <si>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</si>
  <si>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</si>
  <si>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</si>
  <si>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</si>
  <si>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</si>
  <si>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</si>
  <si>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</si>
  <si>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</si>
  <si>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</si>
  <si>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</si>
  <si>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</si>
  <si>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</si>
  <si>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</si>
  <si>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</si>
  <si>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</si>
  <si>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</si>
  <si>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</si>
  <si>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</si>
  <si>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</si>
  <si>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</si>
  <si>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</si>
  <si>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</si>
  <si>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</si>
  <si>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</si>
  <si>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</si>
  <si>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</si>
  <si>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</si>
  <si>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</si>
  <si>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</si>
  <si>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</si>
  <si>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</si>
  <si>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</si>
  <si>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</si>
  <si>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</si>
  <si>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</si>
  <si>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</si>
  <si>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</si>
  <si>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</si>
  <si>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</si>
  <si>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</si>
  <si>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</si>
  <si>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</si>
  <si>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</si>
  <si>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</si>
  <si>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</si>
  <si>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</si>
  <si>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</si>
  <si>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</si>
  <si>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</si>
  <si>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</si>
  <si>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</si>
  <si>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</si>
  <si>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</si>
  <si>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</si>
  <si>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</si>
  <si>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</si>
  <si>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</si>
  <si>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</si>
  <si>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</si>
  <si>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</si>
  <si>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</si>
  <si>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</si>
  <si>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</si>
  <si>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</si>
  <si>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</si>
  <si>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</si>
  <si>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</si>
  <si>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</si>
  <si>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</si>
  <si>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</si>
  <si>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</si>
  <si>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</si>
  <si>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</si>
  <si>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</si>
  <si>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</si>
  <si>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</si>
  <si>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</si>
  <si>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</si>
  <si>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</si>
  <si>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</si>
  <si>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</si>
  <si>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</si>
  <si>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</si>
  <si>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</si>
  <si>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</si>
  <si>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</si>
  <si>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</si>
  <si>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</si>
  <si>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</si>
  <si>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</si>
  <si>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</si>
  <si>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</si>
  <si>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</si>
  <si>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</si>
  <si>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</si>
  <si>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</si>
  <si>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</si>
  <si>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</si>
  <si>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</si>
  <si>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</si>
  <si>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</si>
  <si>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</si>
  <si>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</si>
  <si>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</si>
  <si>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</si>
  <si>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</si>
  <si>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</si>
  <si>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</si>
  <si>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</si>
  <si>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</si>
  <si>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</si>
  <si>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</si>
  <si>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</si>
  <si>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</si>
  <si>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</si>
  <si>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</si>
  <si>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</si>
  <si>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</si>
  <si>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</si>
  <si>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</si>
  <si>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</si>
  <si>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</si>
  <si>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</si>
  <si>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</si>
  <si>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</si>
  <si>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</si>
  <si>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</si>
  <si>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</si>
  <si>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</si>
  <si>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</si>
  <si>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</si>
  <si>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</si>
  <si>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</si>
  <si>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</si>
  <si>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</si>
  <si>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</si>
  <si>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</si>
  <si>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</si>
  <si>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</si>
  <si>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</si>
  <si>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</si>
  <si>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</si>
  <si>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</si>
  <si>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</si>
  <si>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</si>
  <si>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</si>
  <si>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</si>
  <si>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</si>
  <si>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</si>
  <si>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</si>
  <si>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</si>
  <si>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</si>
  <si>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</si>
  <si>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</si>
  <si>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</si>
  <si>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</si>
  <si>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</si>
  <si>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</si>
  <si>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</si>
  <si>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</si>
  <si>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</si>
  <si>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</si>
  <si>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</si>
  <si>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</si>
  <si>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</si>
  <si>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</si>
  <si>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</si>
  <si>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</si>
  <si>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</si>
  <si>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</si>
  <si>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</si>
  <si>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</si>
  <si>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</si>
  <si>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</si>
  <si>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</si>
  <si>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</si>
  <si>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</si>
  <si>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</si>
  <si>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</si>
  <si>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</si>
  <si>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</si>
  <si>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</si>
  <si>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</si>
  <si>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</si>
  <si>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</si>
  <si>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</si>
  <si>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</si>
  <si>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</si>
  <si>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</si>
  <si>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</si>
  <si>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</si>
  <si>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</si>
  <si>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</si>
  <si>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</si>
  <si>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</si>
  <si>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</si>
  <si>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</si>
  <si>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</si>
  <si>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</si>
  <si>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</si>
  <si>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</si>
  <si>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</si>
  <si>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</si>
  <si>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</si>
  <si>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</si>
  <si>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</si>
  <si>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</si>
  <si>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</si>
  <si>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</si>
  <si>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</si>
  <si>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</si>
  <si>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</si>
  <si>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</si>
  <si>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</si>
  <si>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</si>
  <si>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</si>
  <si>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</si>
  <si>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</si>
  <si>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</si>
  <si>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</si>
  <si>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</si>
  <si>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</si>
  <si>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</si>
  <si>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</si>
  <si>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</si>
  <si>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</si>
  <si>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</si>
  <si>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</si>
  <si>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</si>
  <si>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</si>
  <si>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</si>
  <si>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</si>
  <si>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</si>
  <si>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</si>
  <si>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</si>
  <si>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</si>
  <si>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</si>
  <si>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</si>
  <si>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</si>
  <si>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</si>
  <si>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</si>
  <si>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</si>
  <si>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</si>
  <si>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</si>
  <si>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</si>
  <si>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</si>
  <si>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</si>
  <si>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</si>
  <si>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</si>
  <si>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</si>
  <si>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</si>
  <si>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</si>
  <si>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</si>
  <si>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</si>
  <si>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</si>
  <si>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</si>
  <si>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</si>
  <si>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</si>
  <si>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</si>
  <si>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</si>
  <si>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</si>
  <si>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</si>
  <si>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</si>
  <si>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</si>
  <si>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</si>
  <si>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</si>
  <si>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</si>
  <si>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</si>
  <si>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</si>
  <si>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</si>
  <si>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</si>
  <si>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</si>
  <si>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</si>
  <si>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</si>
  <si>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</si>
  <si>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</si>
  <si>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</si>
  <si>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</si>
  <si>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</si>
  <si>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</si>
  <si>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</si>
  <si>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</si>
  <si>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</si>
  <si>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</si>
  <si>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</si>
  <si>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</si>
  <si>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</si>
  <si>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</si>
  <si>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</si>
  <si>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</si>
  <si>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</si>
  <si>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</si>
  <si>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</si>
  <si>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</si>
  <si>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</si>
  <si>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</si>
  <si>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</si>
  <si>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</si>
  <si>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</si>
  <si>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</si>
  <si>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</si>
  <si>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</si>
  <si>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</si>
  <si>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</si>
  <si>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</si>
  <si>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</si>
  <si>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</si>
  <si>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</si>
  <si>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</si>
  <si>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</si>
  <si>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</si>
  <si>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</si>
  <si>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</si>
  <si>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</si>
  <si>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</si>
  <si>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</si>
  <si>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</si>
  <si>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</si>
  <si>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</si>
  <si>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</si>
  <si>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</si>
  <si>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</si>
  <si>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</si>
  <si>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</si>
  <si>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</si>
  <si>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</si>
  <si>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</si>
  <si>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</si>
  <si>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</si>
  <si>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</si>
  <si>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</si>
  <si>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</si>
  <si>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</si>
  <si>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</si>
  <si>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</si>
  <si>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</si>
  <si>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</si>
  <si>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</si>
  <si>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</si>
  <si>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</si>
  <si>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</si>
  <si>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</si>
  <si>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</si>
  <si>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</si>
  <si>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</si>
  <si>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</si>
  <si>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</si>
  <si>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</si>
  <si>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</si>
  <si>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</si>
  <si>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</si>
  <si>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</si>
  <si>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</si>
  <si>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</si>
  <si>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</si>
  <si>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</si>
  <si>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</si>
  <si>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</si>
  <si>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</si>
  <si>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</si>
  <si>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</si>
  <si>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</si>
  <si>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</si>
  <si>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</si>
  <si>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</si>
  <si>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</si>
  <si>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</si>
  <si>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</si>
  <si>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</si>
  <si>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</si>
  <si>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</si>
  <si>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</si>
  <si>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</si>
  <si>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</si>
  <si>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</si>
  <si>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</si>
  <si>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</si>
  <si>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</si>
  <si>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</si>
  <si>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</si>
  <si>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</si>
  <si>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</si>
  <si>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</si>
  <si>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</si>
  <si>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</si>
  <si>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</si>
  <si>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</si>
  <si>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</si>
  <si>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</si>
  <si>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</si>
  <si>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</si>
  <si>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</si>
  <si>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</si>
  <si>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</si>
  <si>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</si>
  <si>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</si>
  <si>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</si>
  <si>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</si>
  <si>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</si>
  <si>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</si>
  <si>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</si>
  <si>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</si>
  <si>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</si>
  <si>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</si>
  <si>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</si>
  <si>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</si>
  <si>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</si>
  <si>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</si>
  <si>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</si>
  <si>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</si>
  <si>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</si>
  <si>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</si>
  <si>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</si>
  <si>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</si>
  <si>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</si>
  <si>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</si>
  <si>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</si>
  <si>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</si>
  <si>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</si>
  <si>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</si>
  <si>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</si>
  <si>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</si>
  <si>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</si>
  <si>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</si>
  <si>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</si>
  <si>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</si>
  <si>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</si>
  <si>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</si>
  <si>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</si>
  <si>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</si>
  <si>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</si>
  <si>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</si>
  <si>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</si>
  <si>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</si>
  <si>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</si>
  <si>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</si>
  <si>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</si>
  <si>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</si>
  <si>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</si>
  <si>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</si>
  <si>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</si>
  <si>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</si>
  <si>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</si>
  <si>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</si>
  <si>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</si>
  <si>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</si>
  <si>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</si>
  <si>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</si>
  <si>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</si>
  <si>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</si>
  <si>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</si>
  <si>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</si>
  <si>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</si>
  <si>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</si>
  <si>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</si>
  <si>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</si>
  <si>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</si>
  <si>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</si>
  <si>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</si>
  <si>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</si>
  <si>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</si>
  <si>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</si>
  <si>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</si>
  <si>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</si>
  <si>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</si>
  <si>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</si>
  <si>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</si>
  <si>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</si>
  <si>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</si>
  <si>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</si>
  <si>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</si>
  <si>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</si>
  <si>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</si>
  <si>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</si>
  <si>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</si>
  <si>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</si>
  <si>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</si>
  <si>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</si>
  <si>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</si>
  <si>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</si>
  <si>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</si>
  <si>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</si>
  <si>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</si>
  <si>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</si>
  <si>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</si>
  <si>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</si>
  <si>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</si>
  <si>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</si>
  <si>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</si>
  <si>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</si>
  <si>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</si>
  <si>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</si>
  <si>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</si>
  <si>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</si>
  <si>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</si>
  <si>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</si>
  <si>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</si>
  <si>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</si>
  <si>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</si>
  <si>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</si>
  <si>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</si>
  <si>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</si>
  <si>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</si>
  <si>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</si>
  <si>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</si>
  <si>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</si>
  <si>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</si>
  <si>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</si>
  <si>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</si>
  <si>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</si>
  <si>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</si>
  <si>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</si>
  <si>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</si>
  <si>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</si>
  <si>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</si>
  <si>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</si>
  <si>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</si>
  <si>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</si>
  <si>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</si>
  <si>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</si>
  <si>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</si>
  <si>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</si>
  <si>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</si>
  <si>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</si>
  <si>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</si>
  <si>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</si>
  <si>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</si>
  <si>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</si>
  <si>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</si>
  <si>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</si>
  <si>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</si>
  <si>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</si>
  <si>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</si>
  <si>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</si>
  <si>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</si>
  <si>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</si>
  <si>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</si>
  <si>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</si>
  <si>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</si>
  <si>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</si>
  <si>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</si>
  <si>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</si>
  <si>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</si>
  <si>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</si>
  <si>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</si>
  <si>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</si>
  <si>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</si>
  <si>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</si>
  <si>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</si>
  <si>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</si>
  <si>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</si>
  <si>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</si>
  <si>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</si>
  <si>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</si>
  <si>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</si>
  <si>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</si>
  <si>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</si>
  <si>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</si>
  <si>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</si>
  <si>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</si>
  <si>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</si>
  <si>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</si>
  <si>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</si>
  <si>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</si>
  <si>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</si>
  <si>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</si>
  <si>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</si>
  <si>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</si>
  <si>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</si>
  <si>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</si>
  <si>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</si>
  <si>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</si>
  <si>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</si>
  <si>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</si>
  <si>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</si>
  <si>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</si>
  <si>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</si>
  <si>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</si>
  <si>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</si>
  <si>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</si>
  <si>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</si>
  <si>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</si>
  <si>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</si>
  <si>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</si>
  <si>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</si>
  <si>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</si>
  <si>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</si>
  <si>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</si>
  <si>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</si>
  <si>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</si>
  <si>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</si>
  <si>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</si>
  <si>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</si>
  <si>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</si>
  <si>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</si>
  <si>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</si>
  <si>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</si>
  <si>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</si>
  <si>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</si>
  <si>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</si>
  <si>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</si>
  <si>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</si>
  <si>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</si>
  <si>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</si>
  <si>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</si>
  <si>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</si>
  <si>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</si>
  <si>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</si>
  <si>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</si>
  <si>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</si>
  <si>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</si>
  <si>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</si>
  <si>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</si>
  <si>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</si>
  <si>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</si>
  <si>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</si>
  <si>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</si>
  <si>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</si>
  <si>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</si>
  <si>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</si>
  <si>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</si>
  <si>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</si>
  <si>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</si>
  <si>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</si>
  <si>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</si>
  <si>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</si>
  <si>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</si>
  <si>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</si>
  <si>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</si>
  <si>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</si>
  <si>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</si>
  <si>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</si>
  <si>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</si>
  <si>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</si>
  <si>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</si>
  <si>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</si>
  <si>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</si>
  <si>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</si>
  <si>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</si>
  <si>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</si>
  <si>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</si>
  <si>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</si>
  <si>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</si>
  <si>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</si>
  <si>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</si>
  <si>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</si>
  <si>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</si>
  <si>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</si>
  <si>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</si>
  <si>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</si>
  <si>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</si>
  <si>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</si>
  <si>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</si>
  <si>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</si>
  <si>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</si>
  <si>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</si>
  <si>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</si>
  <si>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</si>
  <si>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</si>
  <si>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</si>
  <si>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</si>
  <si>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</si>
  <si>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</si>
  <si>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</si>
  <si>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</si>
  <si>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</si>
  <si>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</si>
  <si>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</si>
  <si>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</si>
  <si>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</si>
  <si>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</si>
  <si>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</si>
  <si>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</si>
  <si>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</si>
  <si>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</si>
  <si>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</si>
  <si>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</si>
  <si>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</si>
  <si>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</si>
  <si>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</si>
  <si>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</si>
  <si>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</si>
  <si>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</si>
  <si>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</si>
  <si>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</si>
  <si>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</si>
  <si>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</si>
  <si>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</si>
  <si>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</si>
  <si>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</si>
  <si>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</si>
  <si>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</si>
  <si>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</si>
  <si>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</si>
  <si>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</si>
  <si>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</si>
  <si>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</si>
  <si>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</si>
  <si>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</si>
  <si>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</si>
  <si>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</si>
  <si>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</si>
  <si>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</si>
  <si>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</si>
  <si>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</si>
  <si>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</si>
  <si>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</si>
  <si>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</si>
  <si>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</si>
  <si>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</si>
  <si>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</si>
  <si>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</si>
  <si>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</si>
  <si>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</si>
  <si>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</si>
  <si>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</si>
  <si>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</si>
  <si>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</si>
  <si>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</si>
  <si>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</si>
  <si>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</si>
  <si>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</si>
  <si>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</si>
  <si>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</si>
  <si>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</si>
  <si>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</si>
  <si>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</si>
  <si>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</si>
  <si>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</si>
  <si>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</si>
  <si>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</si>
  <si>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</si>
  <si>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</si>
  <si>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</si>
  <si>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</si>
  <si>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</si>
  <si>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</si>
  <si>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</si>
  <si>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</si>
  <si>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</si>
  <si>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</si>
  <si>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</si>
  <si>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</si>
  <si>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</si>
  <si>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</si>
  <si>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</si>
  <si>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</si>
  <si>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</si>
  <si>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</si>
  <si>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</si>
  <si>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</si>
  <si>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</si>
  <si>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</si>
  <si>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</si>
  <si>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</si>
  <si>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</si>
  <si>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</si>
  <si>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</si>
  <si>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</si>
  <si>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</si>
  <si>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</si>
  <si>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</si>
  <si>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</si>
  <si>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</si>
  <si>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</si>
  <si>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</si>
  <si>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</si>
  <si>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</si>
  <si>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</si>
  <si>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</si>
  <si>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</si>
  <si>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</si>
  <si>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</si>
  <si>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</si>
  <si>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</si>
  <si>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</si>
  <si>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</si>
  <si>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</si>
  <si>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</si>
  <si>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</si>
  <si>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</si>
  <si>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</si>
  <si>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</si>
  <si>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</si>
  <si>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</si>
  <si>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</si>
  <si>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</si>
  <si>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</si>
  <si>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</si>
  <si>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</si>
  <si>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</si>
  <si>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</si>
  <si>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</si>
  <si>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</si>
  <si>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</si>
  <si>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</si>
  <si>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</si>
  <si>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</si>
  <si>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</si>
  <si>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</si>
  <si>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</si>
  <si>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</si>
  <si>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</si>
  <si>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</si>
  <si>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</si>
  <si>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</si>
  <si>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</si>
  <si>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</si>
  <si>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</si>
  <si>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</si>
  <si>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</si>
  <si>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</si>
  <si>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</si>
  <si>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</si>
  <si>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</si>
  <si>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</si>
  <si>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</si>
  <si>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</si>
  <si>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</si>
  <si>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</si>
  <si>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</si>
  <si>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</si>
  <si>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</si>
  <si>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</si>
  <si>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</si>
  <si>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</si>
  <si>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</si>
  <si>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</si>
  <si>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</si>
  <si>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</si>
  <si>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</si>
  <si>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</si>
  <si>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</si>
  <si>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</si>
  <si>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</si>
  <si>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</si>
  <si>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</si>
  <si>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</si>
  <si>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</si>
  <si>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</si>
  <si>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</si>
  <si>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</si>
  <si>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</si>
  <si>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</si>
  <si>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</si>
  <si>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</si>
  <si>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</si>
  <si>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</si>
  <si>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</si>
  <si>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</si>
  <si>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</si>
  <si>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</si>
  <si>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</si>
  <si>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</si>
  <si>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</si>
  <si>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</si>
  <si>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</si>
  <si>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</si>
  <si>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</si>
  <si>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</si>
  <si>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</si>
  <si>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</si>
  <si>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</si>
  <si>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</si>
  <si>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</si>
  <si>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</si>
  <si>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</si>
  <si>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</si>
  <si>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</si>
  <si>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</si>
  <si>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</si>
  <si>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</si>
  <si>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</si>
  <si>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</si>
  <si>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</si>
  <si>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</si>
  <si>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</si>
  <si>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</si>
  <si>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</si>
  <si>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</si>
  <si>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</si>
  <si>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</si>
  <si>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</si>
  <si>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</si>
  <si>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</si>
  <si>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</si>
  <si>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</si>
  <si>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</si>
  <si>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</si>
  <si>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</si>
  <si>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</si>
  <si>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</si>
  <si>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</si>
  <si>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</si>
  <si>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</si>
  <si>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</si>
  <si>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</si>
  <si>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</si>
  <si>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</si>
  <si>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</si>
  <si>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</si>
  <si>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</si>
  <si>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</si>
  <si>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</si>
  <si>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</si>
  <si>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</si>
  <si>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</si>
  <si>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</si>
  <si>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</si>
  <si>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</si>
  <si>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</si>
  <si>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</si>
  <si>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</si>
  <si>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</si>
  <si>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</si>
  <si>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</si>
  <si>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</si>
  <si>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</si>
  <si>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</si>
  <si>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</si>
  <si>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</si>
  <si>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</si>
  <si>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</si>
  <si>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</si>
  <si>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</si>
  <si>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</si>
  <si>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</si>
  <si>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</si>
  <si>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</si>
  <si>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</si>
  <si>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</si>
  <si>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</si>
  <si>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</si>
  <si>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</si>
  <si>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</si>
  <si>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</si>
  <si>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</si>
  <si>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</si>
  <si>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</si>
  <si>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</si>
  <si>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</si>
  <si>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</si>
  <si>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</si>
  <si>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</si>
  <si>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</si>
  <si>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</si>
  <si>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</si>
  <si>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</si>
  <si>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</si>
  <si>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</si>
  <si>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</si>
  <si>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</si>
  <si>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</si>
  <si>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</si>
  <si>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</si>
  <si>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</si>
  <si>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</si>
  <si>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</si>
  <si>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</si>
  <si>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</si>
  <si>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</si>
  <si>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</si>
  <si>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</si>
  <si>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</si>
  <si>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</si>
  <si>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</si>
  <si>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</si>
  <si>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</si>
  <si>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</si>
  <si>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</si>
  <si>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</si>
  <si>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</si>
  <si>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</si>
  <si>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</si>
  <si>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</si>
  <si>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</si>
  <si>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</si>
  <si>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</si>
  <si>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</si>
  <si>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</si>
  <si>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</si>
  <si>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</si>
  <si>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</si>
  <si>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</si>
  <si>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</si>
  <si>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</si>
  <si>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</si>
  <si>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</si>
  <si>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</si>
  <si>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</si>
  <si>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</si>
  <si>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</si>
  <si>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</si>
  <si>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</si>
  <si>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</si>
  <si>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</si>
  <si>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</si>
  <si>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</si>
  <si>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</si>
  <si>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</si>
  <si>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</si>
  <si>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</si>
  <si>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</si>
  <si>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</si>
  <si>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</si>
  <si>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</si>
  <si>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</si>
  <si>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</si>
  <si>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</si>
  <si>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</si>
  <si>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</si>
  <si>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</si>
  <si>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</si>
  <si>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</si>
  <si>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</si>
  <si>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</si>
  <si>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</si>
  <si>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</si>
  <si>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</si>
  <si>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</si>
  <si>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</si>
  <si>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</si>
  <si>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</si>
  <si>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</si>
  <si>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</si>
  <si>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</si>
  <si>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</si>
  <si>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</si>
  <si>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</si>
  <si>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</si>
  <si>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</si>
  <si>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</si>
  <si>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</si>
  <si>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</si>
  <si>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</si>
  <si>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</si>
  <si>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</si>
  <si>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</si>
  <si>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</si>
  <si>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</si>
  <si>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</si>
  <si>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</si>
  <si>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</si>
  <si>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</si>
  <si>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</si>
  <si>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</si>
  <si>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</si>
  <si>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</si>
  <si>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</si>
  <si>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</si>
  <si>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</si>
  <si>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</si>
  <si>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</si>
  <si>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</si>
  <si>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</si>
  <si>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</si>
  <si>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</si>
  <si>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</si>
  <si>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</si>
  <si>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</si>
  <si>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</si>
  <si>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</si>
  <si>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</si>
  <si>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</si>
  <si>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</si>
  <si>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</si>
  <si>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</si>
  <si>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</si>
  <si>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</si>
  <si>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</si>
  <si>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</si>
  <si>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</si>
  <si>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</si>
  <si>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</si>
  <si>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</si>
  <si>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</si>
  <si>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</si>
  <si>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</si>
  <si>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</si>
  <si>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</si>
  <si>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</si>
  <si>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</si>
  <si>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</si>
  <si>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</si>
  <si>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</si>
  <si>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</si>
  <si>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</si>
  <si>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</si>
  <si>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</si>
  <si>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</si>
  <si>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</si>
  <si>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</si>
  <si>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</si>
  <si>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</si>
  <si>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</si>
  <si>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</si>
  <si>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</si>
  <si>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</si>
  <si>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</si>
  <si>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</si>
  <si>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</si>
  <si>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</si>
  <si>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</si>
  <si>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</si>
  <si>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</si>
  <si>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</si>
  <si>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</si>
  <si>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</si>
  <si>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</si>
  <si>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</si>
  <si>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</si>
  <si>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</si>
  <si>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</si>
  <si>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</si>
  <si>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</si>
  <si>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</si>
  <si>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</si>
  <si>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</si>
  <si>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</si>
  <si>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</si>
  <si>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</si>
  <si>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</si>
  <si>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</si>
  <si>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</si>
  <si>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</si>
  <si>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</si>
  <si>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</si>
  <si>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</si>
  <si>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</si>
  <si>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</si>
  <si>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</si>
  <si>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</si>
  <si>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</si>
  <si>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</si>
  <si>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</si>
  <si>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</si>
  <si>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</si>
  <si>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</si>
  <si>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</si>
  <si>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</si>
  <si>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</si>
  <si>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</si>
  <si>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</si>
  <si>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</si>
  <si>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</si>
  <si>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</si>
  <si>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</si>
  <si>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</si>
  <si>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</si>
  <si>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</si>
  <si>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</si>
  <si>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</si>
  <si>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</si>
  <si>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</si>
  <si>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</si>
  <si>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</si>
  <si>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</si>
  <si>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</si>
  <si>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</si>
  <si>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</si>
  <si>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</si>
  <si>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</si>
  <si>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</si>
  <si>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</si>
  <si>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</si>
  <si>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</si>
  <si>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</si>
  <si>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</si>
  <si>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</si>
  <si>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</si>
  <si>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</si>
  <si>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</si>
  <si>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</si>
  <si>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</si>
  <si>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</si>
  <si>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</si>
  <si>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</si>
  <si>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</si>
  <si>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</si>
  <si>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</si>
  <si>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</si>
  <si>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</si>
  <si>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</si>
  <si>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</si>
  <si>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</si>
  <si>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</si>
  <si>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</si>
  <si>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</si>
  <si>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</si>
  <si>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</si>
  <si>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</si>
  <si>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</si>
  <si>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</si>
  <si>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</si>
  <si>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</si>
  <si>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</si>
  <si>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</si>
  <si>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</si>
  <si>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</si>
  <si>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</si>
  <si>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</si>
  <si>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</si>
  <si>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</si>
  <si>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</si>
  <si>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</si>
  <si>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</si>
  <si>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</si>
  <si>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</si>
  <si>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</si>
  <si>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</si>
  <si>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</si>
  <si>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</si>
  <si>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</si>
  <si>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</si>
  <si>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</si>
  <si>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</si>
  <si>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</si>
  <si>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</si>
  <si>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</si>
  <si>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</si>
  <si>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</si>
  <si>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</si>
  <si>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</si>
  <si>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</si>
  <si>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</si>
  <si>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</si>
  <si>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</si>
  <si>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</si>
  <si>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</si>
  <si>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</si>
  <si>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</si>
  <si>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</si>
  <si>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</si>
  <si>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</si>
  <si>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</si>
  <si>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</si>
  <si>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</si>
  <si>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</si>
  <si>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</si>
  <si>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</si>
  <si>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</si>
  <si>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</si>
  <si>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</si>
  <si>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</si>
  <si>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</si>
  <si>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</si>
  <si>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</si>
  <si>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</si>
  <si>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</si>
  <si>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</si>
  <si>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</si>
  <si>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</si>
  <si>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</si>
  <si>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</si>
  <si>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</si>
  <si>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</si>
  <si>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</si>
  <si>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</si>
  <si>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</si>
  <si>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</si>
  <si>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</si>
  <si>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</si>
  <si>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</si>
  <si>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</si>
  <si>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</si>
  <si>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</si>
  <si>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</si>
  <si>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</si>
  <si>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</si>
  <si>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</si>
  <si>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</si>
  <si>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</si>
  <si>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</si>
  <si>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</si>
  <si>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</si>
  <si>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</si>
  <si>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</si>
  <si>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</si>
  <si>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</si>
  <si>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</si>
  <si>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</si>
  <si>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</si>
  <si>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</si>
  <si>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</si>
  <si>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</si>
  <si>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</si>
  <si>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</si>
  <si>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</si>
  <si>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</si>
  <si>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</si>
  <si>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</si>
  <si>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</si>
  <si>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</si>
  <si>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</si>
  <si>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</si>
  <si>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</si>
  <si>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</si>
  <si>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</si>
  <si>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</si>
  <si>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</si>
  <si>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</si>
  <si>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</si>
  <si>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</si>
  <si>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</si>
  <si>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</si>
  <si>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</si>
  <si>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</si>
  <si>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</si>
  <si>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</si>
  <si>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</si>
  <si>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</si>
  <si>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</si>
  <si>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</si>
  <si>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</si>
  <si>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</si>
  <si>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</si>
  <si>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</si>
  <si>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</si>
  <si>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</si>
  <si>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</si>
  <si>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</si>
  <si>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</si>
  <si>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</si>
  <si>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</si>
  <si>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</si>
  <si>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</si>
  <si>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</si>
  <si>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</si>
  <si>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</si>
  <si>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</si>
  <si>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</si>
  <si>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</si>
  <si>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</si>
  <si>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</si>
  <si>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</si>
  <si>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</si>
  <si>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</si>
  <si>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</si>
  <si>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</si>
  <si>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</si>
  <si>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</si>
  <si>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</si>
  <si>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</si>
  <si>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</si>
  <si>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</si>
  <si>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</si>
  <si>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</si>
  <si>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</si>
  <si>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</si>
  <si>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</si>
  <si>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</si>
  <si>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</si>
  <si>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</si>
  <si>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</si>
  <si>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</si>
  <si>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</si>
  <si>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</si>
  <si>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</si>
  <si>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</si>
  <si>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</si>
  <si>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</si>
  <si>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</si>
  <si>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</si>
  <si>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</si>
  <si>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</si>
  <si>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</si>
  <si>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</si>
  <si>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</si>
  <si>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</si>
  <si>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</si>
  <si>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</si>
  <si>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</si>
  <si>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</si>
  <si>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</si>
  <si>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</si>
  <si>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</si>
  <si>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</si>
  <si>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</si>
  <si>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</si>
  <si>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</si>
  <si>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</si>
  <si>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</si>
  <si>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</si>
  <si>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</si>
  <si>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</si>
  <si>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</si>
  <si>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</si>
  <si>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</si>
  <si>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</si>
  <si>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</si>
  <si>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</si>
  <si>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</si>
  <si>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</si>
  <si>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</si>
  <si>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</si>
  <si>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</si>
  <si>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</si>
  <si>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</si>
  <si>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</si>
  <si>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</si>
  <si>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</si>
  <si>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</si>
  <si>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</si>
  <si>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</si>
  <si>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</si>
  <si>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</si>
  <si>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</si>
  <si>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</si>
  <si>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</si>
  <si>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</si>
  <si>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</si>
  <si>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</si>
  <si>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</si>
  <si>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</si>
  <si>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</si>
  <si>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</si>
  <si>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</si>
  <si>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</si>
  <si>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</si>
  <si>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</si>
  <si>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</si>
  <si>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</si>
  <si>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</si>
  <si>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</si>
  <si>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</si>
  <si>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</si>
  <si>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</si>
  <si>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</si>
  <si>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</si>
  <si>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</si>
  <si>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</si>
  <si>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</si>
  <si>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</si>
  <si>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</si>
  <si>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</si>
  <si>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</si>
  <si>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</si>
  <si>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</si>
  <si>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</si>
  <si>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</si>
  <si>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</si>
  <si>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</si>
  <si>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</si>
  <si>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</si>
  <si>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</si>
  <si>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</si>
  <si>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</si>
  <si>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</si>
  <si>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</si>
  <si>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</si>
  <si>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</si>
  <si>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</si>
  <si>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</si>
  <si>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</si>
  <si>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</si>
  <si>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</si>
  <si>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</si>
  <si>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</si>
  <si>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</si>
  <si>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</si>
  <si>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</si>
  <si>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</si>
  <si>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</si>
  <si>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</si>
  <si>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</si>
  <si>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</si>
  <si>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</si>
  <si>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</si>
  <si>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</si>
  <si>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</si>
  <si>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</si>
  <si>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</si>
  <si>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</si>
  <si>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</si>
  <si>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</si>
  <si>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</si>
  <si>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</si>
  <si>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</si>
  <si>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</si>
  <si>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</si>
  <si>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</si>
  <si>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</si>
  <si>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</si>
  <si>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</si>
  <si>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</si>
  <si>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</si>
  <si>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</si>
  <si>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</si>
  <si>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</si>
  <si>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</si>
  <si>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</si>
  <si>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</si>
  <si>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</si>
  <si>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</si>
  <si>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</si>
  <si>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</si>
  <si>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</si>
  <si>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</si>
  <si>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</si>
  <si>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</si>
  <si>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</si>
  <si>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</si>
  <si>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</si>
  <si>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</si>
  <si>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</si>
  <si>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</si>
  <si>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</si>
  <si>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</si>
  <si>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</si>
  <si>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</si>
  <si>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</si>
  <si>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</si>
  <si>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</si>
  <si>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</si>
  <si>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</si>
  <si>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</si>
  <si>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</si>
  <si>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</si>
  <si>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</si>
  <si>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</si>
  <si>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</si>
  <si>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</si>
  <si>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</si>
  <si>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</si>
  <si>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</si>
  <si>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</si>
  <si>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</si>
  <si>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</si>
  <si>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</si>
  <si>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</si>
  <si>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</si>
  <si>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</si>
  <si>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</si>
  <si>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</si>
  <si>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</si>
  <si>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</si>
  <si>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</si>
  <si>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</si>
  <si>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</si>
  <si>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</si>
  <si>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</si>
  <si>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</si>
  <si>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</si>
  <si>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</si>
  <si>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</si>
  <si>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</si>
  <si>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</si>
  <si>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</si>
  <si>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</si>
  <si>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</si>
  <si>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</si>
  <si>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</si>
  <si>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</si>
  <si>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</si>
  <si>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</si>
  <si>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</si>
  <si>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</si>
  <si>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</si>
  <si>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</si>
  <si>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</si>
  <si>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</si>
  <si>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</si>
  <si>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</si>
  <si>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</si>
  <si>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</si>
  <si>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</si>
  <si>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</si>
  <si>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</si>
  <si>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</si>
  <si>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</si>
  <si>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</si>
  <si>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</si>
  <si>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</si>
  <si>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</si>
  <si>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</si>
  <si>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</si>
  <si>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</si>
  <si>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</si>
  <si>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</si>
  <si>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</si>
  <si>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</si>
  <si>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</si>
  <si>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</si>
  <si>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</si>
  <si>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</si>
  <si>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</si>
  <si>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</si>
  <si>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</si>
  <si>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</si>
  <si>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</si>
  <si>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</si>
  <si>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</si>
  <si>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</si>
  <si>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</si>
  <si>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</si>
  <si>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</si>
  <si>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</si>
  <si>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</si>
  <si>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</si>
  <si>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</si>
  <si>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</si>
  <si>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</si>
  <si>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</si>
  <si>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</si>
  <si>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</si>
  <si>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</si>
  <si>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</si>
  <si>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</si>
  <si>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</si>
  <si>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</si>
  <si>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</si>
  <si>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</si>
  <si>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</si>
  <si>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</si>
  <si>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</si>
  <si>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</si>
  <si>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</si>
  <si>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</si>
  <si>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</si>
  <si>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</si>
  <si>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</si>
  <si>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</si>
  <si>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</si>
  <si>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</si>
  <si>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</si>
  <si>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</si>
  <si>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</si>
  <si>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</si>
  <si>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</si>
  <si>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</si>
  <si>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</si>
  <si>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</si>
  <si>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</si>
  <si>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</si>
  <si>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</si>
  <si>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</si>
  <si>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</si>
  <si>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</si>
  <si>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</si>
  <si>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</si>
  <si>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</si>
  <si>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</si>
  <si>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</si>
  <si>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</si>
  <si>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</si>
  <si>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</si>
  <si>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</si>
  <si>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</si>
  <si>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</si>
  <si>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</si>
  <si>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</si>
  <si>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</si>
  <si>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</si>
  <si>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</si>
  <si>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</si>
  <si>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</si>
  <si>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</si>
  <si>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</si>
  <si>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</si>
  <si>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</si>
  <si>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</si>
  <si>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</si>
  <si>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</si>
  <si>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</si>
  <si>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</si>
  <si>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</si>
  <si>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</si>
  <si>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</si>
  <si>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</si>
  <si>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</si>
  <si>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</si>
  <si>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</si>
  <si>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</si>
  <si>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</si>
  <si>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</si>
  <si>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</si>
  <si>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</si>
  <si>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</si>
  <si>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</si>
  <si>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</si>
  <si>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</si>
  <si>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</si>
  <si>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</si>
  <si>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</si>
  <si>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</si>
  <si>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</si>
  <si>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</si>
  <si>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</si>
  <si>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</si>
  <si>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</si>
  <si>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</si>
  <si>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</si>
  <si>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</si>
  <si>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</si>
  <si>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</si>
  <si>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</si>
  <si>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</si>
  <si>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</si>
  <si>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</si>
  <si>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</si>
  <si>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</si>
  <si>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</si>
  <si>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</si>
  <si>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</si>
  <si>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</si>
  <si>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</si>
  <si>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</si>
  <si>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</si>
  <si>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</si>
  <si>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</si>
  <si>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</si>
  <si>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</si>
  <si>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</si>
  <si>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</si>
  <si>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</si>
  <si>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</si>
  <si>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</si>
  <si>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</si>
  <si>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</si>
  <si>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</si>
  <si>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</si>
  <si>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</si>
  <si>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</si>
  <si>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</si>
  <si>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</si>
  <si>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</si>
  <si>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</si>
  <si>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</si>
  <si>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</si>
  <si>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</si>
  <si>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</si>
  <si>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</si>
  <si>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</si>
  <si>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</si>
  <si>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</si>
  <si>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</si>
  <si>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</si>
  <si>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</si>
  <si>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</si>
  <si>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</si>
  <si>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</si>
  <si>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</si>
  <si>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</si>
  <si>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</si>
  <si>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</si>
  <si>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</si>
  <si>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</si>
  <si>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</si>
  <si>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</si>
  <si>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</si>
  <si>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</si>
  <si>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</si>
  <si>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</si>
  <si>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</si>
  <si>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</si>
  <si>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</si>
  <si>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</si>
  <si>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</si>
  <si>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</si>
  <si>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</si>
  <si>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</si>
  <si>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</si>
  <si>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</si>
  <si>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</si>
  <si>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</si>
  <si>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</si>
  <si>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</si>
  <si>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</si>
  <si>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</si>
  <si>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</si>
  <si>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</si>
  <si>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</si>
  <si>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</si>
  <si>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</si>
  <si>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</si>
  <si>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</si>
  <si>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</si>
  <si>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</si>
  <si>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</si>
  <si>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</si>
  <si>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</si>
  <si>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</si>
  <si>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</si>
  <si>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</si>
  <si>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</si>
  <si>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</si>
  <si>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</si>
  <si>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</si>
  <si>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</si>
  <si>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</si>
  <si>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</si>
  <si>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</si>
  <si>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</si>
  <si>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</si>
  <si>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</si>
  <si>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</si>
  <si>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</si>
  <si>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</si>
  <si>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</si>
  <si>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</si>
  <si>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</si>
  <si>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</si>
  <si>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</si>
  <si>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</si>
  <si>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</si>
  <si>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</si>
  <si>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</si>
  <si>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</si>
  <si>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</si>
  <si>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</si>
  <si>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</si>
  <si>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</si>
  <si>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</si>
  <si>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</si>
  <si>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</si>
  <si>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</si>
  <si>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</si>
  <si>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</si>
  <si>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</si>
  <si>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</si>
  <si>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</si>
  <si>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</si>
  <si>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</si>
  <si>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</si>
  <si>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</si>
  <si>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</si>
  <si>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</si>
  <si>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</si>
  <si>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</si>
  <si>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</si>
  <si>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</si>
  <si>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</si>
  <si>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</si>
  <si>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</si>
  <si>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</si>
  <si>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</si>
  <si>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</si>
  <si>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</si>
  <si>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</si>
  <si>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</si>
  <si>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</si>
  <si>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</si>
  <si>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</si>
  <si>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</si>
  <si>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</si>
  <si>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</si>
  <si>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</si>
  <si>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</si>
  <si>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</si>
  <si>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</si>
  <si>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</si>
  <si>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</si>
  <si>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</si>
  <si>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</si>
  <si>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</si>
  <si>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</si>
  <si>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</si>
  <si>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</si>
  <si>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</si>
  <si>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</si>
  <si>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</si>
  <si>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</si>
  <si>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</si>
  <si>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</si>
  <si>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</si>
  <si>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</si>
  <si>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</si>
  <si>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</si>
  <si>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</si>
  <si>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</si>
  <si>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</si>
  <si>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</si>
  <si>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</si>
  <si>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</si>
  <si>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</si>
  <si>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</si>
  <si>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</si>
  <si>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</si>
  <si>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</si>
  <si>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</si>
  <si>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</si>
  <si>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</si>
  <si>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</si>
  <si>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</si>
  <si>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</si>
  <si>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</si>
  <si>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</si>
  <si>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</si>
  <si>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</si>
  <si>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</si>
  <si>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</si>
  <si>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</si>
  <si>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</si>
  <si>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</si>
  <si>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</si>
  <si>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</si>
  <si>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</si>
  <si>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</si>
  <si>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</si>
  <si>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</si>
  <si>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</si>
  <si>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</si>
  <si>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</si>
  <si>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</si>
  <si>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</si>
  <si>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</si>
  <si>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</si>
  <si>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</si>
  <si>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</si>
  <si>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</si>
  <si>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</si>
  <si>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</si>
  <si>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</si>
  <si>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</si>
  <si>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</si>
  <si>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</si>
  <si>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</si>
  <si>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</si>
  <si>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</si>
  <si>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</si>
  <si>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</si>
  <si>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</si>
  <si>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</si>
  <si>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</si>
  <si>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</si>
  <si>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</si>
  <si>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</si>
  <si>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</si>
  <si>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</si>
  <si>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</si>
  <si>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</si>
  <si>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</si>
  <si>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</si>
  <si>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</si>
  <si>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</si>
  <si>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</si>
  <si>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</si>
  <si>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</si>
  <si>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</si>
  <si>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</si>
  <si>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</si>
  <si>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</si>
  <si>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</si>
  <si>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</si>
  <si>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</si>
  <si>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</si>
  <si>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</si>
  <si>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</si>
  <si>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</si>
  <si>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</si>
  <si>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</si>
  <si>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</si>
  <si>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</si>
  <si>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</si>
  <si>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</si>
  <si>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</si>
  <si>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</si>
  <si>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</si>
  <si>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</si>
  <si>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</si>
  <si>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</si>
  <si>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</si>
  <si>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</si>
  <si>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</si>
  <si>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</si>
  <si>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</si>
  <si>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</si>
  <si>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</si>
  <si>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</si>
  <si>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</si>
  <si>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</si>
  <si>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</si>
  <si>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</si>
  <si>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</si>
  <si>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</si>
  <si>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</si>
  <si>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</si>
  <si>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</si>
  <si>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</si>
  <si>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</si>
  <si>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</si>
  <si>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</si>
  <si>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</si>
  <si>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</si>
  <si>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</si>
  <si>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</si>
  <si>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</si>
  <si>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</si>
  <si>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</si>
  <si>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</si>
  <si>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</si>
  <si>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</si>
  <si>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</si>
  <si>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</si>
  <si>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</si>
  <si>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</si>
  <si>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</si>
  <si>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</si>
  <si>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</si>
  <si>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</si>
  <si>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</si>
  <si>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</si>
  <si>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</si>
  <si>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</si>
  <si>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</si>
  <si>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</si>
  <si>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</si>
  <si>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</si>
  <si>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</si>
  <si>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</si>
  <si>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</si>
  <si>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</si>
  <si>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</si>
  <si>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</si>
  <si>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</si>
  <si>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</si>
  <si>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</si>
  <si>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</si>
  <si>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</si>
  <si>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</si>
  <si>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</si>
  <si>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</si>
  <si>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</si>
  <si>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</si>
  <si>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</si>
  <si>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</si>
  <si>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</si>
  <si>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</si>
  <si>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</si>
  <si>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</si>
  <si>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</si>
  <si>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</si>
  <si>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</si>
  <si>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</si>
  <si>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</si>
  <si>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</si>
  <si>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</si>
  <si>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</si>
  <si>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</si>
  <si>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</si>
  <si>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</si>
  <si>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</si>
  <si>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</si>
  <si>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</si>
  <si>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</si>
  <si>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</si>
  <si>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</si>
  <si>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</si>
  <si>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</si>
  <si>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</si>
  <si>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</si>
  <si>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</si>
  <si>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</si>
  <si>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</si>
  <si>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</si>
  <si>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</si>
  <si>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</si>
  <si>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</si>
  <si>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</si>
  <si>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</si>
  <si>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</si>
  <si>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</si>
  <si>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</si>
  <si>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</si>
  <si>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</si>
  <si>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</si>
  <si>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</si>
  <si>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</si>
  <si>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</si>
  <si>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</si>
  <si>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</si>
  <si>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</si>
  <si>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</si>
  <si>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</si>
  <si>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</si>
  <si>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</si>
  <si>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</si>
  <si>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</si>
  <si>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</si>
  <si>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</si>
  <si>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</si>
  <si>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</si>
  <si>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</si>
  <si>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</si>
  <si>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</si>
  <si>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</si>
  <si>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</si>
  <si>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</si>
  <si>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</si>
  <si>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</si>
  <si>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</si>
  <si>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</si>
  <si>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</si>
  <si>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</si>
  <si>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</si>
  <si>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</si>
  <si>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</si>
  <si>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</si>
  <si>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</si>
  <si>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</si>
  <si>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</si>
  <si>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</si>
  <si>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</si>
  <si>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</si>
  <si>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</si>
  <si>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</si>
  <si>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</si>
  <si>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</si>
  <si>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</si>
  <si>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</si>
  <si>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</si>
  <si>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</si>
  <si>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</si>
  <si>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</si>
  <si>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</si>
  <si>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</si>
  <si>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</si>
  <si>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</si>
  <si>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</si>
  <si>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</si>
  <si>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</si>
  <si>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</si>
  <si>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</si>
  <si>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</si>
  <si>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</si>
  <si>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</si>
  <si>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</si>
  <si>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</si>
  <si>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</si>
  <si>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</si>
  <si>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</si>
  <si>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</si>
  <si>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</si>
  <si>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</si>
  <si>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</si>
  <si>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</si>
  <si>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</si>
  <si>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</si>
  <si>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</si>
  <si>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</si>
  <si>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</si>
  <si>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</si>
  <si>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</si>
  <si>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</si>
  <si>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</si>
  <si>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</si>
  <si>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</si>
  <si>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</si>
  <si>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</si>
  <si>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</si>
  <si>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</si>
  <si>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</si>
  <si>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</si>
  <si>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</si>
  <si>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</si>
  <si>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</si>
  <si>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</si>
  <si>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</si>
  <si>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</si>
  <si>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</si>
  <si>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</si>
  <si>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</si>
  <si>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</si>
  <si>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</si>
  <si>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</si>
  <si>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</si>
  <si>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</si>
  <si>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</si>
  <si>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</si>
  <si>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</si>
  <si>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</si>
  <si>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</si>
  <si>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</si>
  <si>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</si>
  <si>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</si>
  <si>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</si>
  <si>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</si>
  <si>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</si>
  <si>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</si>
  <si>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</si>
  <si>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</si>
  <si>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</si>
  <si>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</si>
  <si>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</si>
  <si>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</si>
  <si>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</si>
  <si>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</si>
  <si>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</si>
  <si>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</si>
  <si>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</si>
  <si>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</si>
  <si>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</si>
  <si>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</si>
  <si>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</si>
  <si>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</si>
  <si>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</si>
  <si>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</si>
  <si>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</si>
  <si>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</si>
  <si>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</si>
  <si>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</si>
  <si>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</si>
  <si>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</si>
  <si>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</si>
  <si>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</si>
  <si>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</si>
  <si>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</si>
  <si>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</si>
  <si>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</si>
  <si>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</si>
  <si>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</si>
  <si>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</si>
  <si>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</si>
  <si>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</si>
  <si>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</si>
  <si>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</si>
  <si>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</si>
  <si>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</si>
  <si>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</si>
  <si>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</si>
  <si>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</si>
  <si>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</si>
  <si>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</si>
  <si>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</si>
  <si>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</si>
  <si>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</si>
  <si>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</si>
  <si>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</si>
  <si>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</si>
  <si>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</si>
  <si>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</si>
  <si>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</si>
  <si>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</si>
  <si>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</si>
  <si>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</si>
  <si>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</si>
  <si>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</si>
  <si>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</si>
  <si>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</si>
  <si>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</si>
  <si>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</si>
  <si>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</si>
  <si>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</si>
  <si>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</si>
  <si>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</si>
  <si>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</si>
  <si>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</si>
  <si>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</si>
  <si>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</si>
  <si>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</si>
  <si>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</si>
  <si>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</si>
  <si>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</si>
  <si>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</si>
  <si>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</si>
  <si>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</si>
  <si>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</si>
  <si>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</si>
  <si>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</si>
  <si>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</si>
  <si>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</si>
  <si>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</si>
  <si>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</si>
  <si>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</si>
  <si>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</si>
  <si>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</si>
  <si>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</si>
  <si>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</si>
  <si>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</si>
  <si>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</si>
  <si>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</si>
  <si>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</si>
  <si>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</si>
  <si>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</si>
  <si>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</si>
  <si>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</si>
  <si>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</si>
  <si>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</si>
  <si>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</si>
  <si>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</si>
  <si>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</si>
  <si>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</si>
  <si>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</si>
  <si>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</si>
  <si>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</si>
  <si>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</si>
  <si>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</si>
  <si>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</si>
  <si>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</si>
  <si>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</si>
  <si>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</si>
  <si>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</si>
  <si>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</si>
  <si>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</si>
  <si>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</si>
  <si>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</si>
  <si>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</si>
  <si>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</si>
  <si>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</si>
  <si>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</si>
  <si>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</si>
  <si>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</si>
  <si>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</si>
  <si>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</si>
  <si>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</si>
  <si>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</si>
  <si>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</si>
  <si>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</si>
  <si>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</si>
  <si>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</si>
  <si>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</si>
  <si>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</si>
  <si>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</si>
  <si>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</si>
  <si>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</si>
  <si>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</si>
  <si>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</si>
  <si>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</si>
  <si>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</si>
  <si>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</si>
  <si>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</si>
  <si>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</si>
  <si>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</si>
  <si>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</si>
  <si>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</si>
  <si>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</si>
  <si>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</si>
  <si>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</si>
  <si>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</si>
  <si>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</si>
  <si>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</si>
  <si>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</si>
  <si>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</si>
  <si>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</si>
  <si>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</si>
  <si>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</si>
  <si>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</si>
  <si>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</si>
  <si>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</si>
  <si>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</si>
  <si>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</si>
  <si>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</si>
  <si>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</si>
  <si>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</si>
  <si>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</si>
  <si>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</si>
  <si>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</si>
  <si>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</si>
  <si>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</si>
  <si>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</si>
  <si>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</si>
  <si>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</si>
  <si>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</si>
  <si>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</si>
  <si>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</si>
  <si>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</si>
  <si>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</si>
  <si>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</si>
  <si>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</si>
  <si>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</si>
  <si>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</si>
  <si>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</si>
  <si>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</si>
  <si>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</si>
  <si>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</si>
  <si>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</si>
  <si>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</si>
  <si>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</si>
  <si>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</si>
  <si>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</si>
  <si>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</si>
  <si>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</si>
  <si>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</si>
  <si>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</si>
  <si>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</si>
  <si>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</si>
  <si>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</si>
  <si>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</si>
  <si>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</si>
  <si>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</si>
  <si>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</si>
  <si>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</si>
  <si>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</si>
  <si>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</si>
  <si>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</si>
  <si>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</si>
  <si>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</si>
  <si>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</si>
  <si>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</si>
  <si>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</si>
  <si>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</si>
  <si>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</si>
  <si>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</si>
  <si>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</si>
  <si>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</si>
  <si>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</si>
  <si>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</si>
  <si>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</si>
  <si>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</si>
  <si>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</si>
  <si>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</si>
  <si>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</si>
  <si>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</si>
  <si>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</si>
  <si>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</si>
  <si>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</si>
  <si>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</si>
  <si>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</si>
  <si>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</si>
  <si>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</si>
  <si>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</si>
  <si>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</si>
  <si>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</si>
  <si>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</si>
  <si>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</si>
  <si>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</si>
  <si>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</si>
  <si>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</si>
  <si>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</si>
  <si>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</si>
  <si>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</si>
  <si>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</si>
  <si>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</si>
  <si>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</si>
  <si>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</si>
  <si>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</si>
  <si>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</si>
  <si>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</si>
  <si>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</si>
  <si>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</si>
  <si>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</si>
  <si>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</si>
  <si>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</si>
  <si>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</si>
  <si>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</si>
  <si>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</si>
  <si>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</si>
  <si>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</si>
  <si>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</si>
  <si>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</si>
  <si>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</si>
  <si>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</si>
  <si>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</si>
  <si>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</si>
  <si>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</si>
  <si>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</si>
  <si>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</si>
  <si>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</si>
  <si>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</si>
  <si>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</si>
  <si>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</si>
  <si>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</si>
  <si>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</si>
  <si>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</si>
  <si>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</si>
  <si>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</si>
  <si>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</si>
  <si>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</si>
  <si>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</si>
  <si>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</si>
  <si>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</si>
  <si>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</si>
  <si>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</si>
  <si>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</si>
  <si>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</si>
  <si>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</si>
  <si>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</si>
  <si>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</si>
  <si>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</si>
  <si>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</si>
  <si>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</si>
  <si>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</si>
  <si>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</si>
  <si>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</si>
  <si>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</si>
  <si>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</si>
  <si>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</si>
  <si>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</si>
  <si>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</si>
  <si>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</si>
  <si>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</si>
  <si>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</si>
  <si>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</si>
  <si>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</si>
  <si>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</si>
  <si>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</si>
  <si>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</si>
  <si>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</si>
  <si>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</si>
  <si>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</si>
  <si>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</si>
  <si>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</si>
  <si>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</si>
  <si>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</si>
  <si>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</si>
  <si>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</si>
  <si>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</si>
  <si>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</si>
  <si>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</si>
  <si>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</si>
  <si>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</si>
  <si>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</si>
  <si>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</si>
  <si>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</si>
  <si>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</si>
  <si>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</si>
  <si>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</si>
  <si>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</si>
  <si>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</si>
  <si>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</si>
  <si>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</si>
  <si>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</si>
  <si>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</si>
  <si>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</si>
  <si>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</si>
  <si>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</si>
  <si>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</si>
  <si>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</si>
  <si>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</si>
  <si>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</si>
  <si>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</si>
  <si>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</si>
  <si>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</si>
  <si>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</si>
  <si>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</si>
  <si>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</si>
  <si>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</si>
  <si>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</si>
  <si>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</si>
  <si>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</si>
  <si>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</si>
  <si>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</si>
  <si>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</si>
  <si>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</si>
  <si>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</si>
  <si>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</si>
  <si>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</si>
  <si>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</si>
  <si>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</si>
  <si>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</si>
  <si>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</si>
  <si>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</si>
  <si>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</si>
  <si>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</si>
  <si>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</si>
  <si>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</si>
  <si>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</si>
  <si>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</si>
  <si>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</si>
  <si>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</si>
  <si>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</si>
  <si>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</si>
  <si>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</si>
  <si>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</si>
  <si>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</si>
  <si>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</si>
  <si>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</si>
  <si>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</si>
  <si>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</si>
  <si>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</si>
  <si>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</si>
  <si>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</si>
  <si>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</si>
  <si>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</si>
  <si>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</si>
  <si>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</si>
  <si>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</si>
  <si>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</si>
  <si>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</si>
  <si>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</si>
  <si>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</si>
  <si>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</si>
  <si>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</si>
  <si>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</si>
  <si>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</si>
  <si>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</si>
  <si>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</si>
  <si>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</si>
  <si>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</si>
  <si>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</si>
  <si>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</si>
  <si>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</si>
  <si>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</si>
  <si>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</si>
  <si>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</si>
  <si>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</si>
  <si>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</si>
  <si>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</si>
  <si>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</si>
  <si>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</si>
  <si>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</si>
  <si>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</si>
  <si>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</si>
  <si>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</si>
  <si>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</si>
  <si>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</si>
  <si>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</si>
  <si>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</si>
  <si>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</si>
  <si>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</si>
  <si>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</si>
  <si>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</si>
  <si>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</si>
  <si>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</si>
  <si>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</si>
  <si>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</si>
  <si>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</si>
  <si>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</si>
  <si>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</si>
  <si>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</si>
  <si>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</si>
  <si>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</si>
  <si>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</si>
  <si>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</si>
  <si>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</si>
  <si>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</si>
  <si>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</si>
  <si>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</si>
  <si>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</si>
  <si>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</si>
  <si>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</si>
  <si>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</si>
  <si>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</si>
  <si>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</si>
  <si>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</si>
  <si>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</si>
  <si>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</si>
  <si>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</si>
  <si>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</si>
  <si>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</si>
  <si>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</si>
  <si>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</si>
  <si>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</si>
  <si>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</si>
  <si>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</si>
  <si>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</si>
  <si>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</si>
  <si>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</si>
  <si>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</si>
  <si>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</si>
  <si>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</si>
  <si>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</si>
  <si>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</si>
  <si>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</si>
  <si>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</si>
  <si>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</si>
  <si>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</si>
  <si>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</si>
  <si>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</si>
  <si>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</si>
  <si>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</si>
  <si>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</si>
  <si>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</si>
  <si>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</si>
  <si>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</si>
  <si>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</si>
  <si>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</si>
  <si>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</si>
  <si>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</si>
  <si>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</si>
  <si>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</si>
  <si>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</si>
  <si>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</si>
  <si>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</si>
  <si>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</si>
  <si>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</si>
  <si>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</si>
  <si>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</si>
  <si>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</si>
  <si>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</si>
  <si>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</si>
  <si>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</si>
  <si>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</si>
  <si>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</si>
  <si>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</si>
  <si>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</si>
  <si>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</si>
  <si>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</si>
  <si>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</si>
  <si>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</si>
  <si>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</si>
  <si>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</si>
  <si>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</si>
  <si>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</si>
  <si>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</si>
  <si>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</si>
  <si>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</si>
  <si>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</si>
  <si>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</si>
  <si>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</si>
  <si>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</si>
  <si>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</si>
  <si>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</si>
  <si>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</si>
  <si>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</si>
  <si>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</si>
  <si>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</si>
  <si>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</si>
  <si>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</si>
  <si>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</si>
  <si>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</si>
  <si>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</si>
  <si>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</si>
  <si>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</si>
  <si>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</si>
  <si>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</si>
  <si>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</si>
  <si>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</si>
  <si>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</si>
  <si>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</si>
  <si>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</si>
  <si>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</si>
  <si>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</si>
  <si>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</si>
  <si>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</si>
  <si>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</si>
  <si>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</si>
  <si>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</si>
  <si>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</si>
  <si>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</si>
  <si>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</si>
  <si>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</si>
  <si>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</si>
  <si>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</si>
  <si>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</si>
  <si>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</si>
  <si>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</si>
  <si>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</si>
  <si>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</si>
  <si>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</si>
  <si>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</si>
  <si>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</si>
  <si>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</si>
  <si>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</si>
  <si>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</si>
  <si>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</si>
  <si>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</si>
  <si>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</si>
  <si>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</si>
  <si>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</si>
  <si>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</si>
  <si>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</si>
  <si>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</si>
  <si>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</si>
  <si>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</si>
  <si>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</si>
  <si>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</si>
  <si>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</si>
  <si>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</si>
  <si>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</si>
  <si>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</si>
  <si>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</si>
  <si>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</si>
  <si>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</si>
  <si>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</si>
  <si>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</si>
  <si>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</si>
  <si>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</si>
  <si>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</si>
  <si>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</si>
  <si>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</si>
  <si>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</si>
  <si>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</si>
  <si>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</si>
  <si>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</si>
  <si>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</si>
  <si>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</si>
  <si>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</si>
  <si>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</si>
  <si>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</si>
  <si>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</si>
  <si>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</si>
  <si>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</si>
  <si>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</si>
  <si>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</si>
  <si>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</si>
  <si>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</si>
  <si>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</si>
  <si>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</si>
  <si>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</si>
  <si>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</si>
  <si>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</si>
  <si>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</si>
  <si>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</si>
  <si>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</si>
  <si>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</si>
  <si>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</si>
  <si>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</si>
  <si>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</si>
  <si>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</si>
  <si>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</si>
  <si>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</si>
  <si>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</si>
  <si>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</si>
  <si>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</si>
  <si>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</si>
  <si>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</si>
  <si>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</si>
  <si>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</si>
  <si>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</si>
  <si>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</si>
  <si>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</si>
  <si>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</si>
  <si>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</si>
  <si>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</si>
  <si>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</si>
  <si>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</si>
  <si>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</si>
  <si>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</si>
  <si>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</si>
  <si>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</si>
  <si>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</si>
  <si>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</si>
  <si>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</si>
  <si>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</si>
  <si>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</si>
  <si>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</si>
  <si>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</si>
  <si>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</si>
  <si>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</si>
  <si>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</si>
  <si>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</si>
  <si>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</si>
  <si>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</si>
  <si>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</si>
  <si>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</si>
  <si>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</si>
  <si>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</si>
  <si>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</si>
  <si>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</si>
  <si>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</si>
  <si>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</si>
  <si>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</si>
  <si>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</si>
  <si>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</si>
  <si>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</si>
  <si>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</si>
  <si>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</si>
  <si>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</si>
  <si>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</si>
  <si>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</si>
  <si>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</si>
  <si>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</si>
  <si>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</si>
  <si>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</si>
  <si>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</si>
  <si>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</si>
  <si>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</si>
  <si>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</si>
  <si>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</si>
  <si>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</si>
  <si>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</si>
  <si>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</si>
  <si>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</si>
  <si>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</si>
  <si>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</si>
  <si>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</si>
  <si>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</si>
  <si>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</si>
  <si>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</si>
  <si>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</si>
  <si>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</si>
  <si>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</si>
  <si>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</si>
  <si>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</si>
  <si>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</si>
  <si>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</si>
  <si>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</si>
  <si>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</si>
  <si>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</si>
  <si>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</si>
  <si>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</si>
  <si>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</si>
  <si>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</si>
  <si>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</si>
  <si>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</si>
  <si>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</si>
  <si>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</si>
  <si>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</si>
  <si>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</si>
  <si>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</si>
  <si>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</si>
  <si>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</si>
  <si>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</si>
  <si>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</si>
  <si>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</si>
  <si>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</si>
  <si>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</si>
  <si>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</si>
  <si>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</si>
  <si>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</si>
  <si>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</si>
  <si>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</si>
  <si>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</si>
  <si>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</si>
  <si>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</si>
  <si>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</si>
  <si>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</si>
  <si>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</si>
  <si>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</si>
  <si>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</si>
  <si>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</si>
  <si>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</si>
  <si>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</si>
  <si>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</si>
  <si>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</si>
  <si>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</si>
  <si>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</si>
  <si>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</si>
  <si>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</si>
  <si>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</si>
  <si>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</si>
  <si>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</si>
  <si>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</si>
  <si>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</si>
  <si>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</si>
  <si>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</si>
  <si>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</si>
  <si>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</si>
  <si>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</si>
  <si>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</si>
  <si>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</si>
  <si>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</si>
  <si>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</si>
  <si>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</si>
  <si>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</si>
  <si>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</si>
  <si>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</si>
  <si>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</si>
  <si>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</si>
  <si>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</si>
  <si>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</si>
  <si>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</si>
  <si>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</si>
  <si>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</si>
  <si>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</si>
  <si>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</si>
  <si>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</si>
  <si>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</si>
  <si>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</si>
  <si>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</si>
  <si>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</si>
  <si>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</si>
  <si>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</si>
  <si>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</si>
  <si>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</si>
  <si>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</si>
  <si>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</si>
  <si>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</si>
  <si>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</si>
  <si>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</si>
  <si>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</si>
  <si>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</si>
  <si>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</si>
  <si>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</si>
  <si>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</si>
  <si>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</si>
  <si>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</si>
  <si>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</si>
  <si>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</si>
  <si>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</si>
  <si>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</si>
  <si>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</si>
  <si>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</si>
  <si>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</si>
  <si>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</si>
  <si>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</si>
  <si>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</si>
  <si>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</si>
  <si>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</si>
  <si>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</si>
  <si>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</si>
  <si>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</si>
  <si>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</si>
  <si>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</si>
  <si>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</si>
  <si>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</si>
  <si>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</si>
  <si>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</si>
  <si>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</si>
  <si>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</si>
  <si>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</si>
  <si>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</si>
  <si>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</si>
  <si>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</si>
  <si>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</si>
  <si>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</si>
  <si>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</si>
  <si>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</si>
  <si>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</si>
  <si>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</si>
  <si>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</si>
  <si>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</si>
  <si>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</si>
  <si>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</si>
  <si>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</si>
  <si>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</si>
  <si>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</si>
  <si>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</si>
  <si>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</si>
  <si>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</si>
  <si>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</si>
  <si>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</si>
  <si>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</si>
  <si>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</si>
  <si>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</si>
  <si>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</si>
  <si>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</si>
  <si>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</si>
  <si>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</si>
  <si>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</si>
  <si>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</si>
  <si>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</si>
  <si>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</si>
  <si>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</si>
  <si>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</si>
  <si>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</si>
  <si>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</si>
  <si>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</si>
  <si>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</si>
  <si>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</si>
  <si>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</si>
  <si>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</si>
  <si>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</si>
  <si>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</si>
  <si>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</si>
  <si>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</si>
  <si>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</si>
  <si>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</si>
  <si>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</si>
  <si>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</si>
  <si>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</si>
  <si>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</si>
  <si>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</si>
  <si>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</si>
  <si>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</si>
  <si>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</si>
  <si>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</si>
  <si>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</si>
  <si>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</si>
  <si>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</si>
  <si>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</si>
  <si>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</si>
  <si>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</si>
  <si>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</si>
  <si>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</si>
  <si>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</si>
  <si>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</si>
  <si>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</si>
  <si>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</si>
  <si>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</si>
  <si>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</si>
  <si>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</si>
  <si>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</si>
  <si>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</si>
  <si>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</si>
  <si>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</si>
  <si>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</si>
  <si>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</si>
  <si>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</si>
  <si>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</si>
  <si>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</si>
  <si>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</si>
  <si>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</si>
  <si>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</si>
  <si>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</si>
  <si>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</si>
  <si>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</si>
  <si>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</si>
  <si>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</si>
  <si>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</si>
  <si>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</si>
  <si>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</si>
  <si>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</si>
  <si>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</si>
  <si>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</si>
  <si>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</si>
  <si>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</si>
  <si>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</si>
  <si>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</si>
  <si>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</si>
  <si>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</si>
  <si>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</si>
  <si>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</si>
  <si>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</si>
  <si>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</si>
  <si>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</si>
  <si>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</si>
  <si>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</si>
  <si>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</si>
  <si>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</si>
  <si>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</si>
  <si>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</si>
  <si>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</si>
  <si>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</si>
  <si>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</si>
  <si>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</si>
  <si>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</si>
  <si>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</si>
  <si>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</si>
  <si>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</si>
  <si>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</si>
  <si>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</si>
  <si>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</si>
  <si>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</si>
  <si>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</si>
  <si>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</si>
  <si>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</si>
  <si>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</si>
  <si>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</si>
  <si>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</si>
  <si>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</si>
  <si>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</si>
  <si>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</si>
  <si>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</si>
  <si>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</si>
  <si>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</si>
  <si>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</si>
  <si>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</si>
  <si>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</si>
  <si>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</si>
  <si>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</si>
  <si>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</si>
  <si>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</si>
  <si>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</si>
  <si>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</si>
  <si>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</si>
  <si>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</si>
  <si>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</si>
  <si>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</si>
  <si>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</si>
  <si>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</si>
  <si>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</si>
  <si>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</si>
  <si>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</si>
  <si>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</si>
  <si>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</si>
  <si>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</si>
  <si>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</si>
  <si>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</si>
  <si>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</si>
  <si>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</si>
  <si>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</si>
  <si>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</si>
  <si>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</si>
  <si>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</si>
  <si>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</si>
  <si>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</si>
  <si>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</si>
  <si>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</si>
  <si>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</si>
  <si>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</si>
  <si>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</si>
  <si>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</si>
  <si>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</si>
  <si>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</si>
  <si>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</si>
  <si>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</si>
  <si>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</si>
  <si>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</si>
  <si>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</si>
  <si>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</si>
  <si>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</si>
  <si>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</si>
  <si>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</si>
  <si>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</si>
  <si>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</si>
  <si>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</si>
  <si>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</si>
  <si>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</si>
  <si>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</si>
  <si>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</si>
  <si>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</si>
  <si>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</si>
  <si>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</si>
  <si>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</si>
  <si>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</si>
  <si>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</si>
  <si>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</si>
  <si>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</si>
  <si>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</si>
  <si>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</si>
  <si>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</si>
  <si>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</si>
  <si>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</si>
  <si>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</si>
  <si>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</si>
  <si>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</si>
  <si>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</si>
  <si>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</si>
  <si>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</si>
  <si>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</si>
  <si>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</si>
  <si>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</si>
  <si>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</si>
  <si>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</si>
  <si>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</si>
  <si>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</si>
  <si>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</si>
  <si>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</si>
  <si>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</si>
  <si>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</si>
  <si>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</si>
  <si>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</si>
  <si>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</si>
  <si>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</si>
  <si>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</si>
  <si>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</si>
  <si>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</si>
  <si>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</si>
  <si>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</si>
  <si>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</si>
  <si>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</si>
  <si>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</si>
  <si>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</si>
  <si>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</si>
  <si>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</si>
  <si>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</si>
  <si>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</si>
  <si>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</si>
  <si>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</si>
  <si>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</si>
  <si>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</si>
  <si>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</si>
  <si>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</si>
  <si>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</si>
  <si>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</si>
  <si>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</si>
  <si>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</si>
  <si>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</si>
  <si>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</si>
  <si>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</si>
  <si>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</si>
  <si>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</si>
  <si>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</si>
  <si>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</si>
  <si>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</si>
  <si>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</si>
  <si>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</si>
  <si>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</si>
  <si>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</si>
  <si>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</si>
  <si>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</si>
  <si>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</si>
  <si>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</si>
  <si>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</si>
  <si>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</si>
  <si>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</si>
  <si>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</si>
  <si>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</si>
  <si>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</si>
  <si>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</si>
  <si>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</si>
  <si>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</si>
  <si>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</si>
  <si>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</si>
  <si>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</si>
  <si>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</si>
  <si>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</si>
  <si>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</si>
  <si>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</si>
  <si>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</si>
  <si>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</si>
  <si>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</si>
  <si>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</si>
  <si>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</si>
  <si>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</si>
  <si>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</si>
  <si>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</si>
  <si>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</si>
  <si>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</si>
  <si>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</si>
  <si>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</si>
  <si>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</si>
  <si>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</si>
  <si>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</si>
  <si>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</si>
  <si>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</si>
  <si>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</si>
  <si>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</si>
  <si>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</si>
  <si>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</si>
  <si>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</si>
  <si>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</si>
  <si>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</si>
  <si>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</si>
  <si>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</si>
  <si>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</si>
  <si>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</si>
  <si>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</si>
  <si>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</si>
  <si>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</si>
  <si>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</si>
  <si>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</si>
  <si>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</si>
  <si>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</si>
  <si>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</si>
  <si>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</si>
  <si>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</si>
  <si>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</si>
  <si>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</si>
  <si>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</si>
  <si>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</si>
  <si>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</si>
  <si>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</si>
  <si>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</si>
  <si>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</si>
  <si>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</si>
  <si>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</si>
  <si>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</si>
  <si>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</si>
  <si>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</si>
  <si>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</si>
  <si>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</si>
  <si>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</si>
  <si>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</si>
  <si>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</si>
  <si>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</si>
  <si>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</si>
  <si>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</si>
  <si>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</si>
  <si>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</si>
  <si>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</si>
  <si>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</si>
  <si>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</si>
  <si>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</si>
  <si>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</si>
  <si>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</si>
  <si>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</si>
  <si>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</si>
  <si>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</si>
  <si>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</si>
  <si>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</si>
  <si>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</si>
  <si>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</si>
  <si>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</si>
  <si>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</si>
  <si>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</si>
  <si>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</si>
  <si>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</si>
  <si>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</si>
  <si>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</si>
  <si>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</si>
  <si>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</si>
  <si>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</si>
  <si>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</si>
  <si>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</si>
  <si>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</si>
  <si>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</si>
  <si>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</si>
  <si>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</si>
  <si>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</si>
  <si>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</si>
  <si>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</si>
  <si>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</si>
  <si>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</si>
  <si>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</si>
  <si>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</si>
  <si>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</si>
  <si>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</si>
  <si>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</si>
  <si>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</si>
  <si>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</si>
  <si>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</si>
  <si>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</si>
  <si>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</si>
  <si>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</si>
  <si>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</si>
  <si>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</si>
  <si>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</si>
  <si>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</si>
  <si>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</si>
  <si>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</si>
  <si>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</si>
  <si>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</si>
  <si>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</si>
  <si>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</si>
  <si>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</si>
  <si>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</si>
  <si>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</si>
  <si>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</si>
  <si>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</si>
  <si>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</si>
  <si>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</si>
  <si>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</si>
  <si>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</si>
  <si>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</si>
  <si>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</si>
  <si>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</si>
  <si>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</si>
  <si>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</si>
  <si>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</si>
  <si>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</si>
  <si>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</si>
  <si>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</si>
  <si>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</si>
  <si>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</si>
  <si>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</si>
  <si>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</si>
  <si>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</si>
  <si>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</si>
  <si>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</si>
  <si>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</si>
  <si>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</si>
  <si>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</si>
  <si>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</si>
  <si>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</si>
  <si>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</si>
  <si>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</si>
  <si>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</si>
  <si>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</si>
  <si>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</si>
  <si>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</si>
  <si>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</si>
  <si>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</si>
  <si>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</si>
  <si>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</si>
  <si>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</si>
  <si>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</si>
  <si>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</si>
  <si>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</si>
  <si>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</si>
  <si>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</si>
  <si>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</si>
  <si>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</si>
  <si>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</si>
  <si>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</si>
  <si>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</si>
  <si>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</si>
  <si>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</si>
  <si>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</si>
  <si>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</si>
  <si>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</si>
  <si>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</si>
  <si>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</si>
  <si>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</si>
  <si>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</si>
  <si>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</si>
  <si>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</si>
  <si>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</si>
  <si>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</si>
  <si>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</si>
  <si>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</si>
  <si>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</si>
  <si>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</si>
  <si>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</si>
  <si>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</si>
  <si>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</si>
  <si>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</si>
  <si>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</si>
  <si>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</si>
  <si>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</si>
  <si>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</si>
  <si>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</si>
  <si>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</si>
  <si>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</si>
  <si>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</si>
  <si>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</si>
  <si>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</si>
  <si>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</si>
  <si>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</si>
  <si>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</si>
  <si>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</si>
  <si>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</si>
  <si>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</si>
  <si>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</si>
  <si>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</si>
  <si>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</si>
  <si>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</si>
  <si>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</si>
  <si>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</si>
  <si>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</si>
  <si>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</si>
  <si>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</si>
  <si>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</si>
  <si>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</si>
  <si>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</si>
  <si>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</si>
  <si>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</si>
  <si>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</si>
  <si>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</si>
  <si>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</si>
  <si>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</si>
  <si>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</si>
  <si>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</si>
  <si>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</si>
  <si>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</si>
  <si>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</si>
  <si>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</si>
  <si>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</si>
  <si>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</si>
  <si>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</si>
  <si>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</si>
  <si>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</si>
  <si>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</si>
  <si>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</si>
  <si>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</si>
  <si>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</si>
  <si>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</si>
  <si>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</si>
  <si>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</si>
  <si>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</si>
  <si>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</si>
  <si>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</si>
  <si>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</si>
  <si>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</si>
  <si>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</si>
  <si>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</si>
  <si>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</si>
  <si>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</si>
  <si>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</si>
  <si>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</si>
  <si>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</si>
  <si>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</si>
  <si>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</si>
  <si>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</si>
  <si>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</si>
  <si>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</si>
  <si>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</si>
  <si>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</si>
  <si>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</si>
  <si>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</si>
  <si>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</si>
  <si>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</si>
  <si>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</si>
  <si>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</si>
  <si>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</si>
  <si>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</si>
  <si>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</si>
  <si>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</si>
  <si>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</si>
  <si>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</si>
  <si>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</si>
  <si>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</si>
  <si>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</si>
  <si>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</si>
  <si>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</si>
  <si>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</si>
  <si>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</si>
  <si>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</si>
  <si>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</si>
  <si>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</si>
  <si>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</si>
  <si>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</si>
  <si>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</si>
  <si>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</si>
  <si>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</si>
  <si>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</si>
  <si>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</si>
  <si>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</si>
  <si>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</si>
  <si>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</si>
  <si>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</si>
  <si>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</si>
  <si>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</si>
  <si>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</si>
  <si>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</si>
  <si>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</si>
  <si>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</si>
  <si>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</si>
  <si>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</si>
  <si>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</si>
  <si>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</si>
  <si>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</si>
  <si>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</si>
  <si>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</si>
  <si>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</si>
  <si>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</si>
  <si>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</si>
  <si>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</si>
  <si>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</si>
  <si>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</si>
  <si>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</si>
  <si>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</si>
  <si>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</si>
  <si>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</si>
  <si>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</si>
  <si>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</si>
  <si>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</si>
  <si>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</si>
  <si>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</si>
  <si>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</si>
  <si>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</si>
  <si>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</si>
  <si>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</si>
  <si>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</si>
  <si>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</si>
  <si>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</si>
  <si>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</si>
  <si>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</si>
  <si>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</si>
  <si>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</si>
  <si>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</si>
  <si>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</si>
  <si>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</si>
  <si>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</si>
  <si>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</si>
  <si>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</si>
  <si>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</si>
  <si>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</si>
  <si>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</si>
  <si>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</si>
  <si>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</si>
  <si>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</si>
  <si>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</si>
  <si>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</si>
  <si>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</si>
  <si>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</si>
  <si>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</si>
  <si>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</si>
  <si>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</si>
  <si>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</si>
  <si>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</si>
  <si>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</si>
  <si>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</si>
  <si>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</si>
  <si>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</si>
  <si>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</si>
  <si>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</si>
  <si>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</si>
  <si>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</si>
  <si>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</si>
  <si>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</si>
  <si>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</si>
  <si>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</si>
  <si>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</si>
  <si>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</si>
  <si>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</si>
  <si>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</si>
  <si>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</si>
  <si>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</si>
  <si>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</si>
  <si>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</si>
  <si>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</si>
  <si>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</si>
  <si>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</si>
  <si>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</si>
  <si>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</si>
  <si>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</si>
  <si>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</si>
  <si>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</si>
  <si>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</si>
  <si>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</si>
  <si>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</si>
  <si>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</si>
  <si>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</si>
  <si>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</si>
  <si>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</si>
  <si>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</si>
  <si>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</si>
  <si>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</si>
  <si>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</si>
  <si>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</si>
  <si>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</si>
  <si>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</si>
  <si>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</si>
  <si>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</si>
  <si>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</si>
  <si>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</si>
  <si>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</si>
  <si>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</si>
  <si>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</si>
  <si>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</si>
  <si>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</si>
  <si>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</si>
  <si>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</si>
  <si>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</si>
  <si>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</si>
  <si>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</si>
  <si>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</si>
  <si>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</si>
  <si>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</si>
  <si>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</si>
  <si>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</si>
  <si>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</si>
  <si>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</si>
  <si>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</si>
  <si>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</si>
  <si>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</si>
  <si>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</si>
  <si>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</si>
  <si>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</si>
  <si>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</si>
  <si>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</si>
  <si>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</si>
  <si>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</si>
  <si>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</si>
  <si>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</si>
  <si>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</si>
  <si>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</si>
  <si>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</si>
  <si>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</si>
  <si>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</si>
  <si>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</si>
  <si>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</si>
  <si>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</si>
  <si>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</si>
  <si>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</si>
  <si>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</si>
  <si>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</si>
  <si>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</si>
  <si>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</si>
  <si>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</si>
  <si>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</si>
  <si>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</si>
  <si>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</si>
  <si>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</si>
  <si>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</si>
  <si>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</si>
  <si>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</si>
  <si>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</si>
  <si>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</si>
  <si>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</si>
  <si>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</si>
  <si>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</si>
  <si>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</si>
  <si>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</si>
  <si>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</si>
  <si>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</si>
  <si>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</si>
  <si>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</si>
  <si>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</si>
  <si>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</si>
  <si>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</si>
  <si>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</si>
  <si>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</si>
  <si>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</si>
  <si>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</si>
  <si>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</si>
  <si>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</si>
  <si>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</si>
  <si>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</si>
  <si>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</si>
  <si>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</si>
  <si>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</si>
  <si>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</si>
  <si>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</si>
  <si>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</si>
  <si>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</si>
  <si>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</si>
  <si>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</si>
  <si>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</si>
  <si>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</si>
  <si>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</si>
  <si>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</si>
  <si>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</si>
  <si>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</si>
  <si>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</si>
  <si>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</si>
  <si>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</si>
  <si>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</si>
  <si>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</si>
  <si>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</si>
  <si>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</si>
  <si>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</si>
  <si>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</si>
  <si>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</si>
  <si>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</si>
  <si>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</si>
  <si>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</si>
  <si>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</si>
  <si>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</si>
  <si>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</si>
  <si>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</si>
  <si>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</si>
  <si>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</si>
  <si>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</si>
  <si>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</si>
  <si>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</si>
  <si>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</si>
  <si>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</si>
  <si>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</si>
  <si>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</si>
  <si>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</si>
  <si>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</si>
  <si>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</si>
  <si>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</si>
  <si>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</si>
  <si>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</si>
  <si>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</si>
  <si>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</si>
  <si>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</si>
  <si>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</si>
  <si>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</si>
  <si>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</si>
  <si>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</si>
  <si>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</si>
  <si>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</si>
  <si>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</si>
  <si>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</si>
  <si>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</si>
  <si>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</si>
  <si>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</si>
  <si>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</si>
  <si>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</si>
  <si>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</si>
  <si>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</si>
  <si>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</si>
  <si>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</si>
  <si>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</si>
  <si>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</si>
  <si>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</si>
  <si>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</si>
  <si>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</si>
  <si>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</si>
  <si>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</si>
  <si>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</si>
  <si>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</si>
  <si>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</si>
  <si>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</si>
  <si>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</si>
  <si>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</si>
  <si>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</si>
  <si>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</si>
  <si>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</si>
  <si>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</si>
  <si>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</si>
  <si>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</si>
  <si>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</si>
  <si>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</si>
  <si>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</si>
  <si>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</si>
  <si>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</si>
  <si>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</si>
  <si>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</si>
  <si>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</si>
  <si>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</si>
  <si>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TOTAL DE INSUMOS : 5279</t>
  </si>
  <si>
    <t>PCI.817.01 - CUSTO DE COMPOSIÇÕES - SINTÉTICO                                               DATA DE EMISSÃO: 11/09/2020 23:17:28            DATA DE RT: 11/09/2020</t>
  </si>
  <si>
    <t>ENCARGOS SOCIAIS SOBRE PREÇOS DA MÃO-DE-OBRA: 112,85%(HORA)   72,54%(MÊS)</t>
  </si>
  <si>
    <t>ABRANGÊNCIA : NACIONAL                                              LOCALIDADE  : BRASILIA                                                                                                            DATA DE PREÇO   : 08/2020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</si>
  <si>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</si>
  <si>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</si>
  <si>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</si>
  <si>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</si>
  <si>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</si>
  <si>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</si>
  <si>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</si>
  <si>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</si>
  <si>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</si>
  <si>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</si>
  <si>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</si>
  <si>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</si>
  <si>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</si>
  <si>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</si>
  <si>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</si>
  <si>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</si>
  <si>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</si>
  <si>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</si>
  <si>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</si>
  <si>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</si>
  <si>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</si>
  <si>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</si>
  <si>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</si>
  <si>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</si>
  <si>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</si>
  <si>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</si>
  <si>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</si>
  <si>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</si>
  <si>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</si>
  <si>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</si>
  <si>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</si>
  <si>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</si>
  <si>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</si>
  <si>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</si>
  <si>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</si>
  <si>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</si>
  <si>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</si>
  <si>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</si>
  <si>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</si>
  <si>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</si>
  <si>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</si>
  <si>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</si>
  <si>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</si>
  <si>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</si>
  <si>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</si>
  <si>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</si>
  <si>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</si>
  <si>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</si>
  <si>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</si>
  <si>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</si>
  <si>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</si>
  <si>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</si>
  <si>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</si>
  <si>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</si>
  <si>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</si>
  <si>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</si>
  <si>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</si>
  <si>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</si>
  <si>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</si>
  <si>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</si>
  <si>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</si>
  <si>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</si>
  <si>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</si>
  <si>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</si>
  <si>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</si>
  <si>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</si>
  <si>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</si>
  <si>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</si>
  <si>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</si>
  <si>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</si>
  <si>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</si>
  <si>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</si>
  <si>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</si>
  <si>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</si>
  <si>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</si>
  <si>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</si>
  <si>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</si>
  <si>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</si>
  <si>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</si>
  <si>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</si>
  <si>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</si>
  <si>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</si>
  <si>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</si>
  <si>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</si>
  <si>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</si>
  <si>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</si>
  <si>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</si>
  <si>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</si>
  <si>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</si>
  <si>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</si>
  <si>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</si>
  <si>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</si>
  <si>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</si>
  <si>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</si>
  <si>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</si>
  <si>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</si>
  <si>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</si>
  <si>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</si>
  <si>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</si>
  <si>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</si>
  <si>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</si>
  <si>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</si>
  <si>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</si>
  <si>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</si>
  <si>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</si>
  <si>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</si>
  <si>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</si>
  <si>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</si>
  <si>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</si>
  <si>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</si>
  <si>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</si>
  <si>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</si>
  <si>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</si>
  <si>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</si>
  <si>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</si>
  <si>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</si>
  <si>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</si>
  <si>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</si>
  <si>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</si>
  <si>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</si>
  <si>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</si>
  <si>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</si>
  <si>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</si>
  <si>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</si>
  <si>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</si>
  <si>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</si>
  <si>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</si>
  <si>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</si>
  <si>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</si>
  <si>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</si>
  <si>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</si>
  <si>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</si>
  <si>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</si>
  <si>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</si>
  <si>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</si>
  <si>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</si>
  <si>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</si>
  <si>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</si>
  <si>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</si>
  <si>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</si>
  <si>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</si>
  <si>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</si>
  <si>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</si>
  <si>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</si>
  <si>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</si>
  <si>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</si>
  <si>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</si>
  <si>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</si>
  <si>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</si>
  <si>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</si>
  <si>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</si>
  <si>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</si>
  <si>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</si>
  <si>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</si>
  <si>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</si>
  <si>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</si>
  <si>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</si>
  <si>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</si>
  <si>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</si>
  <si>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</si>
  <si>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</si>
  <si>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</si>
  <si>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</si>
  <si>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</si>
  <si>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</si>
  <si>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</si>
  <si>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</si>
  <si>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</si>
  <si>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</si>
  <si>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</si>
  <si>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</si>
  <si>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</si>
  <si>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</si>
  <si>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</si>
  <si>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</si>
  <si>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</si>
  <si>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</si>
  <si>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</si>
  <si>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</si>
  <si>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</si>
  <si>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</si>
  <si>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</si>
  <si>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</si>
  <si>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</si>
  <si>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</si>
  <si>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</si>
  <si>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</si>
  <si>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</si>
  <si>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</si>
  <si>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</si>
  <si>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</si>
  <si>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</si>
  <si>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</si>
  <si>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</si>
  <si>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</si>
  <si>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</si>
  <si>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</si>
  <si>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</si>
  <si>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</si>
  <si>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</si>
  <si>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</si>
  <si>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</si>
  <si>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</si>
  <si>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</si>
  <si>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</si>
  <si>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</si>
  <si>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</si>
  <si>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</si>
  <si>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</si>
  <si>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</si>
  <si>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</si>
  <si>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</si>
  <si>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</si>
  <si>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</si>
  <si>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</si>
  <si>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</si>
  <si>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</si>
  <si>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</si>
  <si>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</si>
  <si>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</si>
  <si>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</si>
  <si>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</si>
  <si>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</si>
  <si>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</si>
  <si>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</si>
  <si>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</si>
  <si>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</si>
  <si>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</si>
  <si>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</si>
  <si>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</si>
  <si>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</si>
  <si>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</si>
  <si>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</si>
  <si>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</si>
  <si>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</si>
  <si>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</si>
  <si>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</si>
  <si>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</si>
  <si>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</si>
  <si>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</si>
  <si>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</si>
  <si>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</si>
  <si>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</si>
  <si>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</si>
  <si>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</si>
  <si>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</si>
  <si>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</si>
  <si>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</si>
  <si>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</si>
  <si>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</si>
  <si>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</si>
  <si>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</si>
  <si>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</si>
  <si>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</si>
  <si>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</si>
  <si>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</si>
  <si>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</si>
  <si>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</si>
  <si>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</si>
  <si>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</si>
  <si>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</si>
  <si>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</si>
  <si>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</si>
  <si>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</si>
  <si>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</si>
  <si>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</si>
  <si>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</si>
  <si>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</si>
  <si>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</si>
  <si>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</si>
  <si>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</si>
  <si>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</si>
  <si>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</si>
  <si>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</si>
  <si>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</si>
  <si>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</si>
  <si>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</si>
  <si>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</si>
  <si>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</si>
  <si>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</si>
  <si>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</si>
  <si>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</si>
  <si>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</si>
  <si>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</si>
  <si>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</si>
  <si>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</si>
  <si>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</si>
  <si>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</si>
  <si>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</si>
  <si>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</si>
  <si>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</si>
  <si>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</si>
  <si>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</si>
  <si>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</si>
  <si>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</si>
  <si>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</si>
  <si>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</si>
  <si>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</si>
  <si>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</si>
  <si>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</si>
  <si>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</si>
  <si>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</si>
  <si>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</si>
  <si>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</si>
  <si>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</si>
  <si>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</si>
  <si>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</si>
  <si>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</si>
  <si>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</si>
  <si>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</si>
  <si>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</si>
  <si>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</si>
  <si>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</si>
  <si>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</si>
  <si>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</si>
  <si>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</si>
  <si>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</si>
  <si>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</si>
  <si>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</si>
  <si>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</si>
  <si>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</si>
  <si>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</si>
  <si>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</si>
  <si>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</si>
  <si>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</si>
  <si>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</si>
  <si>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</si>
  <si>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</si>
  <si>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</si>
  <si>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</si>
  <si>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</si>
  <si>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</si>
  <si>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</si>
  <si>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</si>
  <si>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</si>
  <si>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</si>
  <si>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</si>
  <si>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</si>
  <si>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</si>
  <si>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</si>
  <si>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</si>
  <si>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</si>
  <si>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</si>
  <si>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</si>
  <si>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</si>
  <si>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</si>
  <si>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</si>
  <si>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</si>
  <si>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</si>
  <si>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</si>
  <si>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</si>
  <si>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</si>
  <si>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</si>
  <si>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</si>
  <si>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</si>
  <si>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</si>
  <si>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</si>
  <si>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</si>
  <si>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</si>
  <si>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</si>
  <si>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</si>
  <si>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</si>
  <si>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</si>
  <si>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</si>
  <si>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</si>
  <si>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</si>
  <si>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</si>
  <si>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</si>
  <si>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</si>
  <si>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</si>
  <si>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</si>
  <si>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</si>
  <si>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</si>
  <si>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</si>
  <si>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</si>
  <si>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</si>
  <si>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</si>
  <si>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</si>
  <si>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</si>
  <si>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</si>
  <si>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</si>
  <si>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</si>
  <si>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</si>
  <si>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</si>
  <si>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</si>
  <si>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</si>
  <si>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</si>
  <si>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</si>
  <si>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</si>
  <si>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</si>
  <si>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</si>
  <si>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</si>
  <si>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</si>
  <si>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</si>
  <si>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</si>
  <si>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</si>
  <si>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</si>
  <si>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</si>
  <si>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</si>
  <si>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</si>
  <si>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</si>
  <si>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</si>
  <si>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</si>
  <si>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</si>
  <si>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</si>
  <si>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</si>
  <si>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</si>
  <si>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</si>
  <si>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</si>
  <si>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</si>
  <si>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</si>
  <si>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</si>
  <si>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</si>
  <si>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</si>
  <si>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</si>
  <si>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</si>
  <si>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</si>
  <si>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</si>
  <si>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</si>
  <si>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</si>
  <si>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</si>
  <si>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</si>
  <si>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</si>
  <si>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</si>
  <si>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</si>
  <si>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</si>
  <si>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</si>
  <si>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</si>
  <si>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</si>
  <si>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</si>
  <si>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</si>
  <si>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</si>
  <si>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</si>
  <si>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</si>
  <si>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</si>
  <si>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</si>
  <si>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</si>
  <si>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</si>
  <si>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</si>
  <si>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</si>
  <si>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</si>
  <si>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</si>
  <si>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</si>
  <si>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</si>
  <si>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</si>
  <si>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</si>
  <si>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</si>
  <si>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</si>
  <si>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</si>
  <si>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</si>
  <si>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</si>
  <si>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</si>
  <si>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</si>
  <si>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</si>
  <si>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</si>
  <si>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</si>
  <si>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</si>
  <si>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</si>
  <si>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</si>
  <si>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</si>
  <si>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</si>
  <si>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</si>
  <si>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</si>
  <si>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</si>
  <si>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</si>
  <si>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</si>
  <si>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</si>
  <si>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</si>
  <si>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</si>
  <si>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</si>
  <si>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</si>
  <si>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</si>
  <si>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</si>
  <si>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</si>
  <si>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</si>
  <si>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</si>
  <si>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</si>
  <si>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</si>
  <si>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</si>
  <si>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</si>
  <si>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</si>
  <si>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</si>
  <si>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</si>
  <si>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</si>
  <si>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</si>
  <si>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</si>
  <si>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</si>
  <si>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</si>
  <si>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</si>
  <si>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</si>
  <si>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</si>
  <si>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</si>
  <si>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</si>
  <si>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</si>
  <si>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</si>
  <si>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</si>
  <si>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</si>
  <si>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</si>
  <si>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</si>
  <si>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</si>
  <si>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</si>
  <si>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</si>
  <si>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</si>
  <si>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</si>
  <si>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</si>
  <si>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</si>
  <si>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</si>
  <si>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</si>
  <si>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</si>
  <si>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</si>
  <si>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</si>
  <si>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</si>
  <si>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</si>
  <si>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</si>
  <si>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</si>
  <si>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</si>
  <si>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</si>
  <si>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</si>
  <si>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</si>
  <si>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</si>
  <si>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</si>
  <si>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</si>
  <si>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</si>
  <si>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</si>
  <si>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</si>
  <si>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</si>
  <si>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</si>
  <si>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</si>
  <si>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</si>
  <si>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</si>
  <si>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</si>
  <si>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</si>
  <si>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</si>
  <si>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</si>
  <si>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</si>
  <si>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</si>
  <si>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</si>
  <si>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</si>
  <si>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</si>
  <si>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</si>
  <si>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</si>
  <si>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</si>
  <si>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</si>
  <si>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</si>
  <si>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</si>
  <si>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</si>
  <si>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</si>
  <si>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</si>
  <si>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</si>
  <si>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</si>
  <si>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</si>
  <si>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</si>
  <si>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</si>
  <si>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</si>
  <si>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</si>
  <si>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</si>
  <si>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</si>
  <si>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</si>
  <si>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</si>
  <si>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</si>
  <si>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</si>
  <si>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</si>
  <si>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</si>
  <si>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</si>
  <si>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</si>
  <si>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</si>
  <si>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</si>
  <si>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</si>
  <si>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</si>
  <si>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</si>
  <si>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</si>
  <si>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</si>
  <si>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</si>
  <si>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</si>
  <si>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</si>
  <si>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</si>
  <si>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</si>
  <si>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</si>
  <si>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</si>
  <si>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</si>
  <si>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</si>
  <si>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</si>
  <si>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</si>
  <si>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</si>
  <si>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</si>
  <si>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</si>
  <si>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</si>
  <si>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</si>
  <si>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</si>
  <si>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</si>
  <si>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</si>
  <si>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</si>
  <si>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</si>
  <si>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</si>
  <si>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</si>
  <si>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</si>
  <si>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</si>
  <si>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</si>
  <si>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</si>
  <si>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</si>
  <si>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</si>
  <si>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</si>
  <si>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</si>
  <si>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</si>
  <si>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</si>
  <si>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</si>
  <si>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</si>
  <si>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</si>
  <si>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</si>
  <si>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</si>
  <si>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</si>
  <si>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</si>
  <si>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</si>
  <si>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</si>
  <si>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</si>
  <si>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</si>
  <si>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</si>
  <si>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</si>
  <si>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</si>
  <si>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</si>
  <si>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</si>
  <si>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</si>
  <si>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</si>
  <si>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</si>
  <si>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</si>
  <si>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</si>
  <si>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</si>
  <si>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</si>
  <si>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</si>
  <si>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</si>
  <si>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</si>
  <si>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</si>
  <si>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</si>
  <si>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</si>
  <si>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</si>
  <si>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</si>
  <si>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</si>
  <si>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</si>
  <si>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</si>
  <si>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</si>
  <si>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</si>
  <si>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</si>
  <si>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</si>
  <si>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</si>
  <si>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</si>
  <si>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</si>
  <si>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</si>
  <si>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</si>
  <si>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</si>
  <si>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</si>
  <si>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</si>
  <si>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</si>
  <si>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</si>
  <si>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</si>
  <si>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</si>
  <si>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</si>
  <si>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</si>
  <si>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</si>
  <si>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</si>
  <si>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</si>
  <si>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</si>
  <si>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</si>
  <si>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</si>
  <si>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</si>
  <si>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</si>
  <si>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</si>
  <si>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</si>
  <si>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</si>
  <si>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</si>
  <si>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</si>
  <si>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</si>
  <si>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</si>
  <si>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</si>
  <si>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</si>
  <si>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</si>
  <si>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</si>
  <si>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</si>
  <si>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</si>
  <si>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</si>
  <si>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</si>
  <si>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</si>
  <si>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</si>
  <si>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</si>
  <si>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</si>
  <si>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</si>
  <si>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</si>
  <si>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</si>
  <si>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</si>
  <si>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</si>
  <si>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</si>
  <si>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</si>
  <si>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</si>
  <si>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</si>
  <si>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</si>
  <si>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</si>
  <si>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</si>
  <si>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</si>
  <si>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</si>
  <si>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</si>
  <si>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</si>
  <si>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</si>
  <si>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</si>
  <si>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</si>
  <si>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</si>
  <si>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</si>
  <si>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</si>
  <si>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</si>
  <si>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</si>
  <si>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</si>
  <si>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</si>
  <si>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</si>
  <si>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</si>
  <si>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</si>
  <si>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</si>
  <si>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</si>
  <si>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</si>
  <si>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</si>
  <si>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</si>
  <si>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</si>
  <si>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</si>
  <si>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</si>
  <si>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</si>
  <si>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</si>
  <si>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</si>
  <si>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</si>
  <si>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</si>
  <si>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</si>
  <si>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</si>
  <si>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</si>
  <si>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</si>
  <si>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</si>
  <si>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</si>
  <si>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</si>
  <si>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</si>
  <si>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</si>
  <si>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</si>
  <si>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</si>
  <si>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</si>
  <si>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</si>
  <si>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</si>
  <si>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</si>
  <si>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</si>
  <si>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</si>
  <si>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</si>
  <si>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</si>
  <si>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</si>
  <si>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</si>
  <si>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</si>
  <si>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</si>
  <si>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</si>
  <si>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</si>
  <si>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</si>
  <si>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</si>
  <si>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</si>
  <si>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</si>
  <si>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</si>
  <si>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</si>
  <si>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</si>
  <si>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</si>
  <si>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</si>
  <si>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</si>
  <si>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</si>
  <si>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</si>
  <si>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</si>
  <si>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</si>
  <si>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</si>
  <si>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</si>
  <si>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</si>
  <si>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</si>
  <si>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</si>
  <si>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</si>
  <si>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</si>
  <si>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</si>
  <si>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</si>
  <si>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</si>
  <si>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</si>
  <si>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</si>
  <si>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</si>
  <si>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</si>
  <si>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</si>
  <si>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</si>
  <si>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</si>
  <si>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</si>
  <si>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</si>
  <si>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</si>
  <si>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</si>
  <si>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</si>
  <si>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</si>
  <si>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</si>
  <si>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</si>
  <si>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</si>
  <si>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</si>
  <si>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</si>
  <si>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</si>
  <si>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</si>
  <si>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</si>
  <si>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</si>
  <si>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</si>
  <si>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</si>
  <si>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</si>
  <si>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</si>
  <si>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</si>
  <si>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</si>
  <si>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</si>
  <si>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</si>
  <si>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</si>
  <si>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</si>
  <si>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</si>
  <si>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</si>
  <si>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</si>
  <si>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</si>
  <si>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</si>
  <si>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</si>
  <si>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</si>
  <si>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</si>
  <si>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</si>
  <si>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</si>
  <si>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</si>
  <si>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</si>
  <si>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</si>
  <si>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</si>
  <si>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</si>
  <si>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</si>
  <si>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</si>
  <si>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</si>
  <si>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</si>
  <si>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</si>
  <si>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</si>
  <si>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</si>
  <si>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</si>
  <si>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</si>
  <si>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</si>
  <si>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</si>
  <si>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</si>
  <si>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</si>
  <si>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</si>
  <si>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</si>
  <si>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</si>
  <si>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</si>
  <si>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</si>
  <si>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</si>
  <si>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</si>
  <si>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</si>
  <si>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</si>
  <si>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</si>
  <si>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</si>
  <si>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</si>
  <si>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</si>
  <si>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</si>
  <si>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</si>
  <si>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</si>
  <si>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</si>
  <si>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</si>
  <si>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</si>
  <si>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</si>
  <si>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</si>
  <si>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</si>
  <si>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</si>
  <si>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</si>
  <si>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</si>
  <si>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</si>
  <si>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</si>
  <si>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</si>
  <si>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</si>
  <si>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</si>
  <si>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</si>
  <si>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</si>
  <si>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</si>
  <si>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</si>
  <si>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</si>
  <si>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</si>
  <si>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</si>
  <si>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</si>
  <si>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</si>
  <si>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</si>
  <si>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</si>
  <si>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</si>
  <si>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</si>
  <si>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</si>
  <si>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</si>
  <si>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</si>
  <si>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</si>
  <si>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</si>
  <si>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</si>
  <si>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</si>
  <si>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</si>
  <si>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</si>
  <si>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</si>
  <si>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</si>
  <si>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</si>
  <si>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</si>
  <si>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</si>
  <si>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</si>
  <si>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</si>
  <si>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</si>
  <si>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</si>
  <si>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</si>
  <si>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</si>
  <si>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</si>
  <si>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</si>
  <si>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</si>
  <si>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</si>
  <si>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</si>
  <si>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</si>
  <si>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</si>
  <si>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</si>
  <si>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</si>
  <si>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</si>
  <si>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</si>
  <si>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</si>
  <si>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</si>
  <si>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</si>
  <si>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</si>
  <si>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</si>
  <si>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</si>
  <si>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</si>
  <si>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</si>
  <si>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</si>
  <si>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</si>
  <si>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</si>
  <si>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</si>
  <si>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</si>
  <si>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</si>
  <si>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</si>
  <si>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</si>
  <si>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</si>
  <si>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</si>
  <si>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</si>
  <si>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</si>
  <si>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</si>
  <si>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</si>
  <si>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</si>
  <si>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</si>
  <si>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</si>
  <si>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</si>
  <si>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</si>
  <si>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</si>
  <si>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</si>
  <si>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</si>
  <si>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</si>
  <si>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</si>
  <si>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</si>
  <si>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</si>
  <si>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</si>
  <si>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</si>
  <si>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</si>
  <si>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</si>
  <si>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</si>
  <si>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</si>
  <si>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</si>
  <si>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</si>
  <si>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</si>
  <si>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</si>
  <si>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</si>
  <si>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</si>
  <si>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</si>
  <si>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</si>
  <si>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</si>
  <si>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</si>
  <si>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</si>
  <si>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</si>
  <si>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</si>
  <si>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</si>
  <si>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</si>
  <si>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</si>
  <si>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</si>
  <si>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</si>
  <si>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</si>
  <si>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</si>
  <si>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</si>
  <si>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</si>
  <si>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</si>
  <si>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</si>
  <si>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</si>
  <si>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</si>
  <si>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</si>
  <si>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</si>
  <si>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</si>
  <si>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</si>
  <si>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</si>
  <si>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</si>
  <si>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</si>
  <si>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</si>
  <si>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</si>
  <si>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</si>
  <si>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</si>
  <si>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</si>
  <si>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</si>
  <si>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</si>
  <si>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</si>
  <si>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</si>
  <si>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</si>
  <si>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</si>
  <si>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</si>
  <si>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</si>
  <si>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</si>
  <si>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</si>
  <si>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</si>
  <si>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</si>
  <si>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</si>
  <si>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</si>
  <si>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</si>
  <si>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</si>
  <si>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</si>
  <si>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</si>
  <si>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</si>
  <si>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</si>
  <si>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</si>
  <si>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</si>
  <si>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</si>
  <si>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</si>
  <si>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</si>
  <si>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</si>
  <si>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</si>
  <si>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</si>
  <si>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</si>
  <si>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</si>
  <si>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</si>
  <si>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</si>
  <si>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</si>
  <si>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</si>
  <si>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</si>
  <si>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</si>
  <si>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</si>
  <si>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</si>
  <si>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</si>
  <si>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</si>
  <si>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</si>
  <si>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</si>
  <si>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</si>
  <si>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</si>
  <si>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</si>
  <si>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</si>
  <si>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</si>
  <si>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</si>
  <si>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</si>
  <si>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</si>
  <si>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</si>
  <si>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</si>
  <si>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</si>
  <si>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</si>
  <si>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</si>
  <si>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</si>
  <si>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</si>
  <si>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</si>
  <si>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</si>
  <si>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</si>
  <si>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</si>
  <si>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</si>
  <si>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</si>
  <si>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</si>
  <si>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</si>
  <si>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</si>
  <si>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</si>
  <si>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</si>
  <si>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</si>
  <si>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</si>
  <si>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</si>
  <si>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</si>
  <si>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</si>
  <si>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</si>
  <si>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</si>
  <si>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</si>
  <si>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</si>
  <si>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</si>
  <si>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</si>
  <si>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</si>
  <si>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</si>
  <si>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</si>
  <si>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</si>
  <si>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</si>
  <si>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</si>
  <si>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</si>
  <si>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</si>
  <si>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</si>
  <si>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</si>
  <si>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</si>
  <si>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</si>
  <si>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</si>
  <si>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</si>
  <si>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</si>
  <si>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</si>
  <si>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</si>
  <si>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</si>
  <si>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</si>
  <si>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</si>
  <si>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</si>
  <si>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</si>
  <si>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</si>
  <si>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</si>
  <si>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</si>
  <si>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</si>
  <si>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</si>
  <si>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</si>
  <si>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</si>
  <si>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</si>
  <si>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</si>
  <si>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</si>
  <si>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</si>
  <si>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</si>
  <si>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</si>
  <si>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</si>
  <si>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</si>
  <si>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</si>
  <si>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</si>
  <si>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</si>
  <si>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</si>
  <si>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</si>
  <si>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</si>
  <si>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</si>
  <si>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</si>
  <si>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</si>
  <si>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</si>
  <si>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</si>
  <si>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</si>
  <si>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</si>
  <si>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</si>
  <si>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</si>
  <si>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</si>
  <si>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</si>
  <si>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</si>
  <si>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</si>
  <si>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</si>
  <si>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</si>
  <si>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</si>
  <si>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</si>
  <si>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</si>
  <si>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</si>
  <si>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</si>
  <si>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</si>
  <si>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</si>
  <si>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</si>
  <si>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</si>
  <si>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</si>
  <si>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</si>
  <si>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</si>
  <si>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</si>
  <si>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</si>
  <si>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</si>
  <si>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</si>
  <si>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</si>
  <si>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</si>
  <si>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</si>
  <si>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</si>
  <si>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</si>
  <si>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</si>
  <si>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</si>
  <si>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</si>
  <si>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</si>
  <si>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</si>
  <si>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</si>
  <si>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</si>
  <si>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</si>
  <si>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</si>
  <si>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</si>
  <si>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</si>
  <si>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</si>
  <si>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</si>
  <si>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</si>
  <si>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</si>
  <si>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</si>
  <si>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</si>
  <si>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</si>
  <si>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</si>
  <si>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</si>
  <si>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</si>
  <si>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</si>
  <si>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</si>
  <si>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</si>
  <si>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</si>
  <si>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</si>
  <si>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</si>
  <si>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</si>
  <si>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</si>
  <si>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</si>
  <si>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</si>
  <si>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</si>
  <si>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</si>
  <si>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</si>
  <si>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</si>
  <si>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</si>
  <si>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</si>
  <si>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</si>
  <si>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</si>
  <si>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</si>
  <si>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</si>
  <si>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</si>
  <si>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</si>
  <si>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</si>
  <si>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</si>
  <si>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</si>
  <si>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</si>
  <si>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</si>
  <si>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</si>
  <si>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</si>
  <si>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</si>
  <si>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</si>
  <si>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</si>
  <si>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</si>
  <si>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</si>
  <si>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</si>
  <si>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</si>
  <si>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</si>
  <si>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</si>
  <si>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</si>
  <si>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</si>
  <si>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</si>
  <si>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</si>
  <si>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</si>
  <si>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</si>
  <si>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</si>
  <si>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</si>
  <si>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</si>
  <si>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</si>
  <si>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</si>
  <si>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</si>
  <si>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</si>
  <si>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</si>
  <si>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</si>
  <si>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</si>
  <si>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</si>
  <si>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</si>
  <si>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</si>
  <si>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</si>
  <si>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</si>
  <si>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</si>
  <si>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</si>
  <si>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</si>
  <si>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</si>
  <si>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</si>
  <si>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</si>
  <si>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</si>
  <si>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</si>
  <si>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</si>
  <si>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</si>
  <si>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</si>
  <si>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</si>
  <si>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</si>
  <si>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</si>
  <si>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</si>
  <si>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</si>
  <si>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</si>
  <si>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</si>
  <si>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</si>
  <si>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</si>
  <si>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</si>
  <si>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</si>
  <si>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</si>
  <si>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</si>
  <si>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</si>
  <si>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</si>
  <si>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</si>
  <si>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</si>
  <si>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</si>
  <si>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</si>
  <si>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</si>
  <si>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</si>
  <si>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</si>
  <si>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</si>
  <si>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</si>
  <si>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</si>
  <si>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</si>
  <si>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</si>
  <si>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</si>
  <si>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</si>
  <si>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</si>
  <si>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</si>
  <si>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</si>
  <si>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</si>
  <si>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</si>
  <si>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</si>
  <si>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</si>
  <si>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</si>
  <si>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</si>
  <si>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</si>
  <si>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</si>
  <si>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</si>
  <si>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</si>
  <si>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</si>
  <si>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</si>
  <si>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</si>
  <si>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</si>
  <si>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</si>
  <si>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</si>
  <si>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</si>
  <si>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</si>
  <si>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</si>
  <si>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</si>
  <si>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</si>
  <si>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</si>
  <si>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</si>
  <si>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</si>
  <si>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</si>
  <si>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</si>
  <si>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</si>
  <si>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</si>
  <si>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</si>
  <si>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</si>
  <si>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</si>
  <si>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</si>
  <si>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</si>
  <si>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</si>
  <si>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</si>
  <si>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</si>
  <si>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</si>
  <si>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</si>
  <si>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</si>
  <si>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</si>
  <si>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</si>
  <si>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</si>
  <si>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</si>
  <si>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</si>
  <si>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</si>
  <si>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</si>
  <si>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</si>
  <si>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</si>
  <si>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</si>
  <si>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</si>
  <si>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</si>
  <si>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</si>
  <si>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</si>
  <si>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</si>
  <si>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</si>
  <si>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</si>
  <si>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</si>
  <si>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</si>
  <si>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</si>
  <si>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</si>
  <si>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</si>
  <si>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</si>
  <si>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</si>
  <si>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</si>
  <si>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</si>
  <si>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</si>
  <si>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</si>
  <si>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</si>
  <si>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</si>
  <si>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</si>
  <si>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</si>
  <si>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</si>
  <si>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</si>
  <si>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</si>
  <si>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</si>
  <si>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</si>
  <si>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</si>
  <si>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</si>
  <si>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</si>
  <si>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</si>
  <si>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</si>
  <si>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</si>
  <si>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</si>
  <si>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</si>
  <si>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</si>
  <si>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</si>
  <si>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</si>
  <si>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</si>
  <si>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</si>
  <si>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</si>
  <si>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</si>
  <si>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</si>
  <si>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</si>
  <si>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</si>
  <si>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</si>
  <si>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</si>
  <si>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</si>
  <si>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</si>
  <si>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</si>
  <si>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</si>
  <si>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</si>
  <si>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</si>
  <si>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</si>
  <si>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</si>
  <si>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</si>
  <si>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</si>
  <si>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</si>
  <si>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</si>
  <si>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</si>
  <si>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</si>
  <si>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</si>
  <si>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</si>
  <si>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</si>
  <si>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</si>
  <si>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</si>
  <si>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</si>
  <si>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</si>
  <si>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</si>
  <si>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</si>
  <si>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</si>
  <si>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</si>
  <si>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</si>
  <si>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</si>
  <si>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</si>
  <si>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</si>
  <si>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</si>
  <si>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</si>
  <si>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</si>
  <si>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</si>
  <si>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</si>
  <si>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</si>
  <si>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</si>
  <si>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</si>
  <si>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</si>
  <si>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</si>
  <si>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</si>
  <si>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</si>
  <si>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</si>
  <si>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</si>
  <si>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</si>
  <si>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</si>
  <si>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</si>
  <si>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</si>
  <si>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</si>
  <si>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</si>
  <si>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</si>
  <si>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</si>
  <si>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</si>
  <si>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</si>
  <si>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</si>
  <si>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</si>
  <si>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</si>
  <si>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</si>
  <si>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</si>
  <si>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</si>
  <si>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</si>
  <si>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</si>
  <si>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</si>
  <si>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</si>
  <si>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</si>
  <si>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</si>
  <si>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</si>
  <si>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</si>
  <si>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</si>
  <si>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</si>
  <si>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</si>
  <si>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</si>
  <si>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</si>
  <si>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</si>
  <si>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</si>
  <si>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</si>
  <si>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</si>
  <si>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</si>
  <si>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</si>
  <si>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</si>
  <si>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</si>
  <si>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</si>
  <si>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</si>
  <si>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</si>
  <si>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</si>
  <si>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</si>
  <si>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</si>
  <si>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</si>
  <si>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</si>
  <si>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</si>
  <si>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</si>
  <si>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</si>
  <si>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</si>
  <si>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</si>
  <si>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</si>
  <si>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</si>
  <si>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</si>
  <si>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</si>
  <si>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</si>
  <si>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</si>
  <si>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</si>
  <si>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</si>
  <si>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</si>
  <si>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</si>
  <si>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</si>
  <si>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</si>
  <si>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</si>
  <si>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</si>
  <si>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</si>
  <si>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</si>
  <si>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</si>
  <si>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</si>
  <si>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</si>
  <si>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</si>
  <si>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</si>
  <si>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</si>
  <si>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</si>
  <si>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</si>
  <si>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</si>
  <si>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</si>
  <si>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</si>
  <si>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</si>
  <si>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</si>
  <si>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</si>
  <si>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</si>
  <si>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</si>
  <si>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</si>
  <si>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</si>
  <si>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</si>
  <si>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</si>
  <si>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</si>
  <si>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</si>
  <si>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</si>
  <si>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</si>
  <si>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</si>
  <si>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</si>
  <si>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</si>
  <si>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</si>
  <si>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</si>
  <si>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</si>
  <si>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</si>
  <si>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</si>
  <si>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</si>
  <si>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</si>
  <si>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</si>
  <si>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</si>
  <si>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</si>
  <si>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</si>
  <si>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</si>
  <si>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</si>
  <si>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</si>
  <si>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</si>
  <si>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</si>
  <si>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</si>
  <si>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</si>
  <si>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</si>
  <si>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</si>
  <si>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</si>
  <si>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</si>
  <si>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</si>
  <si>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</si>
  <si>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</si>
  <si>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</si>
  <si>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</si>
  <si>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</si>
  <si>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</si>
  <si>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</si>
  <si>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</si>
  <si>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</si>
  <si>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</si>
  <si>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</si>
  <si>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</si>
  <si>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</si>
  <si>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</si>
  <si>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</si>
  <si>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</si>
  <si>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</si>
  <si>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</si>
  <si>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</si>
  <si>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</si>
  <si>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</si>
  <si>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</si>
  <si>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</si>
  <si>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</si>
  <si>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</si>
  <si>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</si>
  <si>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</si>
  <si>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</si>
  <si>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</si>
  <si>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</si>
  <si>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</si>
  <si>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</si>
  <si>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</si>
  <si>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</si>
  <si>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</si>
  <si>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</si>
  <si>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</si>
  <si>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</si>
  <si>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</si>
  <si>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</si>
  <si>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</si>
  <si>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</si>
  <si>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</si>
  <si>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</si>
  <si>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</si>
  <si>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</si>
  <si>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</si>
  <si>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</si>
  <si>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</si>
  <si>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</si>
  <si>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</si>
  <si>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</si>
  <si>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</si>
  <si>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</si>
  <si>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</si>
  <si>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</si>
  <si>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</si>
  <si>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</si>
  <si>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</si>
  <si>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</si>
  <si>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</si>
  <si>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</si>
  <si>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</si>
  <si>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</si>
  <si>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</si>
  <si>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</si>
  <si>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</si>
  <si>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</si>
  <si>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</si>
  <si>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</si>
  <si>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</si>
  <si>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</si>
  <si>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</si>
  <si>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</si>
  <si>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</si>
  <si>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</si>
  <si>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</si>
  <si>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</si>
  <si>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</si>
  <si>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</si>
  <si>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</si>
  <si>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</si>
  <si>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</si>
  <si>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</si>
  <si>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</si>
  <si>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</si>
  <si>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</si>
  <si>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</si>
  <si>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</si>
  <si>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</si>
  <si>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</si>
  <si>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</si>
  <si>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</si>
  <si>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</si>
  <si>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</si>
  <si>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</si>
  <si>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</si>
  <si>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</si>
  <si>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</si>
  <si>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</si>
  <si>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</si>
  <si>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</si>
  <si>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</si>
  <si>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</si>
  <si>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</si>
  <si>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</si>
  <si>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</si>
  <si>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</si>
  <si>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</si>
  <si>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</si>
  <si>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</si>
  <si>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</si>
  <si>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</si>
  <si>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</si>
  <si>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</si>
  <si>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</si>
  <si>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</si>
  <si>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</si>
  <si>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</si>
  <si>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</si>
  <si>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</si>
  <si>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</si>
  <si>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</si>
  <si>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</si>
  <si>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</si>
  <si>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</si>
  <si>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</si>
  <si>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</si>
  <si>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</si>
  <si>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</si>
  <si>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</si>
  <si>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</si>
  <si>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</si>
  <si>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</si>
  <si>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</si>
  <si>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</si>
  <si>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</si>
  <si>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</si>
  <si>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</si>
  <si>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</si>
  <si>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</si>
  <si>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</si>
  <si>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</si>
  <si>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</si>
  <si>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</si>
  <si>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</si>
  <si>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</si>
  <si>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</si>
  <si>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</si>
  <si>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</si>
  <si>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</si>
  <si>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</si>
  <si>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</si>
  <si>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</si>
  <si>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</si>
  <si>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</si>
  <si>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</si>
  <si>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</si>
  <si>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</si>
  <si>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</si>
  <si>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</si>
  <si>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</si>
  <si>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</si>
  <si>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</si>
  <si>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</si>
  <si>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</si>
  <si>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</si>
  <si>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</si>
  <si>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</si>
  <si>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</si>
  <si>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</si>
  <si>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</si>
  <si>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</si>
  <si>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</si>
  <si>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</si>
  <si>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</si>
  <si>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</si>
  <si>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</si>
  <si>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</si>
  <si>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</si>
  <si>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</si>
  <si>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</si>
  <si>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</si>
  <si>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</si>
  <si>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</si>
  <si>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</si>
  <si>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</si>
  <si>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</si>
  <si>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</si>
  <si>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</si>
  <si>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</si>
  <si>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</si>
  <si>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</si>
  <si>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</si>
  <si>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</si>
  <si>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</si>
  <si>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</si>
  <si>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</si>
  <si>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</si>
  <si>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</si>
  <si>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</si>
  <si>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</si>
  <si>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</si>
  <si>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</si>
  <si>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</si>
  <si>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</si>
  <si>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</si>
  <si>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</si>
  <si>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</si>
  <si>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</si>
  <si>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</si>
  <si>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</si>
  <si>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</si>
  <si>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</si>
  <si>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</si>
  <si>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</si>
  <si>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</si>
  <si>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</si>
  <si>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</si>
  <si>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</si>
  <si>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</si>
  <si>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</si>
  <si>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</si>
  <si>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</si>
  <si>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</si>
  <si>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</si>
  <si>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</si>
  <si>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</si>
  <si>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</si>
  <si>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</si>
  <si>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</si>
  <si>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</si>
  <si>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</si>
  <si>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</si>
  <si>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</si>
  <si>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</si>
  <si>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</si>
  <si>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</si>
  <si>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</si>
  <si>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</si>
  <si>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</si>
  <si>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</si>
  <si>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</si>
  <si>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</si>
  <si>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</si>
  <si>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</si>
  <si>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</si>
  <si>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</si>
  <si>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</si>
  <si>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</si>
  <si>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</si>
  <si>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</si>
  <si>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</si>
  <si>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</si>
  <si>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</si>
  <si>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</si>
  <si>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</si>
  <si>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</si>
  <si>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</si>
  <si>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</si>
  <si>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</si>
  <si>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</si>
  <si>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</si>
  <si>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</si>
  <si>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</si>
  <si>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</si>
  <si>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</si>
  <si>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</si>
  <si>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</si>
  <si>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</si>
  <si>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</si>
  <si>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</si>
  <si>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</si>
  <si>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</si>
  <si>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</si>
  <si>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</si>
  <si>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</si>
  <si>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</si>
  <si>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</si>
  <si>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</si>
  <si>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</si>
  <si>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</si>
  <si>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</si>
  <si>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</si>
  <si>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</si>
  <si>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</si>
  <si>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</si>
  <si>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</si>
  <si>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</si>
  <si>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</si>
  <si>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</si>
  <si>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</si>
  <si>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</si>
  <si>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</si>
  <si>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</si>
  <si>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</si>
  <si>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</si>
  <si>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</si>
  <si>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</si>
  <si>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</si>
  <si>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</si>
  <si>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</si>
  <si>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</si>
  <si>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</si>
  <si>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</si>
  <si>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</si>
  <si>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</si>
  <si>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</si>
  <si>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</si>
  <si>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</si>
  <si>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</si>
  <si>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</si>
  <si>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</si>
  <si>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</si>
  <si>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</si>
  <si>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</si>
  <si>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</si>
  <si>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</si>
  <si>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</si>
  <si>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</si>
  <si>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</si>
  <si>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</si>
  <si>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</si>
  <si>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</si>
  <si>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</si>
  <si>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</si>
  <si>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</si>
  <si>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</si>
  <si>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</si>
  <si>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</si>
  <si>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</si>
  <si>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</si>
  <si>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</si>
  <si>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</si>
  <si>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</si>
  <si>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</si>
  <si>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</si>
  <si>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</si>
  <si>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</si>
  <si>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</si>
  <si>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</si>
  <si>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</si>
  <si>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</si>
  <si>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</si>
  <si>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</si>
  <si>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</si>
  <si>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</si>
  <si>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</si>
  <si>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</si>
  <si>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</si>
  <si>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</si>
  <si>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</si>
  <si>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</si>
  <si>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</si>
  <si>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</si>
  <si>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</si>
  <si>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</si>
  <si>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</si>
  <si>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</si>
  <si>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</si>
  <si>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</si>
  <si>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</si>
  <si>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</si>
  <si>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</si>
  <si>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</si>
  <si>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</si>
  <si>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</si>
  <si>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</si>
  <si>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</si>
  <si>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</si>
  <si>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</si>
  <si>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</si>
  <si>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</si>
  <si>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</si>
  <si>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</si>
  <si>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</si>
  <si>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</si>
  <si>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</si>
  <si>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</si>
  <si>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</si>
  <si>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</si>
  <si>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</si>
  <si>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</si>
  <si>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</si>
  <si>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</si>
  <si>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</si>
  <si>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</si>
  <si>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</si>
  <si>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</si>
  <si>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</si>
  <si>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</si>
  <si>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</si>
  <si>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</si>
  <si>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</si>
  <si>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</si>
  <si>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</si>
  <si>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</si>
  <si>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</si>
  <si>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</si>
  <si>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</si>
  <si>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</si>
  <si>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</si>
  <si>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</si>
  <si>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</si>
  <si>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</si>
  <si>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</si>
  <si>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</si>
  <si>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</si>
  <si>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</si>
  <si>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</si>
  <si>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</si>
  <si>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</si>
  <si>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</si>
  <si>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</si>
  <si>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</si>
  <si>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</si>
  <si>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</si>
  <si>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</si>
  <si>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</si>
  <si>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</si>
  <si>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</si>
  <si>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</si>
  <si>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</si>
  <si>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</si>
  <si>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</si>
  <si>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</si>
  <si>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</si>
  <si>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</si>
  <si>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</si>
  <si>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</si>
  <si>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</si>
  <si>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</si>
  <si>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</si>
  <si>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</si>
  <si>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</si>
  <si>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</si>
  <si>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</si>
  <si>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</si>
  <si>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</si>
  <si>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</si>
  <si>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</si>
  <si>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</si>
  <si>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</si>
  <si>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</si>
  <si>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</si>
  <si>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</si>
  <si>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</si>
  <si>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</si>
  <si>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</si>
  <si>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</si>
  <si>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</si>
  <si>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</si>
  <si>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</si>
  <si>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</si>
  <si>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</si>
  <si>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</si>
  <si>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</si>
  <si>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</si>
  <si>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</si>
  <si>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</si>
  <si>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</si>
  <si>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</si>
  <si>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</si>
  <si>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</si>
  <si>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</si>
  <si>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</si>
  <si>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</si>
  <si>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</si>
  <si>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</si>
  <si>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</si>
  <si>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</si>
  <si>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</si>
  <si>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</si>
  <si>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</si>
  <si>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</si>
  <si>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</si>
  <si>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</si>
  <si>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</si>
  <si>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</si>
  <si>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</si>
  <si>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</si>
  <si>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</si>
  <si>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</si>
  <si>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</si>
  <si>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</si>
  <si>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</si>
  <si>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</si>
  <si>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</si>
  <si>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</si>
  <si>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</si>
  <si>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</si>
  <si>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</si>
  <si>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</si>
  <si>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</si>
  <si>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</si>
  <si>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</si>
  <si>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</si>
  <si>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</si>
  <si>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</si>
  <si>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</si>
  <si>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</si>
  <si>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</si>
  <si>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</si>
  <si>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</si>
  <si>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</si>
  <si>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</si>
  <si>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</si>
  <si>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</si>
  <si>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</si>
  <si>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</si>
  <si>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</si>
  <si>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</si>
  <si>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</si>
  <si>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</si>
  <si>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</si>
  <si>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</si>
  <si>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</si>
  <si>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</si>
  <si>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</si>
  <si>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</si>
  <si>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</si>
  <si>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</si>
  <si>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</si>
  <si>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</si>
  <si>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</si>
  <si>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</si>
  <si>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</si>
  <si>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</si>
  <si>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</si>
  <si>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</si>
  <si>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</si>
  <si>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</si>
  <si>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</si>
  <si>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</si>
  <si>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</si>
  <si>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</si>
  <si>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</si>
  <si>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</si>
  <si>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</si>
  <si>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</si>
  <si>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</si>
  <si>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</si>
  <si>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</si>
  <si>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</si>
  <si>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</si>
  <si>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</si>
  <si>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</si>
  <si>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</si>
  <si>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</si>
  <si>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</si>
  <si>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</si>
  <si>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</si>
  <si>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</si>
  <si>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</si>
  <si>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</si>
  <si>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</si>
  <si>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</si>
  <si>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</si>
  <si>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</si>
  <si>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</si>
  <si>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</si>
  <si>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</si>
  <si>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</si>
  <si>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</si>
  <si>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</si>
  <si>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</si>
  <si>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</si>
  <si>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</si>
  <si>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</si>
  <si>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</si>
  <si>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</si>
  <si>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</si>
  <si>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</si>
  <si>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</si>
  <si>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</si>
  <si>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</si>
  <si>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</si>
  <si>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</si>
  <si>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</si>
  <si>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</si>
  <si>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</si>
  <si>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</si>
  <si>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</si>
  <si>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</si>
  <si>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</si>
  <si>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</si>
  <si>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</si>
  <si>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</si>
  <si>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</si>
  <si>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</si>
  <si>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</si>
  <si>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</si>
  <si>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</si>
  <si>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</si>
  <si>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</si>
  <si>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</si>
  <si>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</si>
  <si>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</si>
  <si>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</si>
  <si>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</si>
  <si>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</si>
  <si>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</si>
  <si>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</si>
  <si>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</si>
  <si>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</si>
  <si>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</si>
  <si>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</si>
  <si>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</si>
  <si>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</si>
  <si>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</si>
  <si>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</si>
  <si>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</si>
  <si>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</si>
  <si>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</si>
  <si>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</si>
  <si>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</si>
  <si>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</si>
  <si>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</si>
  <si>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</si>
  <si>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</si>
  <si>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</si>
  <si>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</si>
  <si>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</si>
  <si>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</si>
  <si>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</si>
  <si>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</si>
  <si>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</si>
  <si>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</si>
  <si>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</si>
  <si>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</si>
  <si>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</si>
  <si>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</si>
  <si>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</si>
  <si>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</si>
  <si>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</si>
  <si>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</si>
  <si>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</si>
  <si>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</si>
  <si>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</si>
  <si>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</si>
  <si>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</si>
  <si>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</si>
  <si>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</si>
  <si>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</si>
  <si>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</si>
  <si>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</si>
  <si>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</si>
  <si>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</si>
  <si>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</si>
  <si>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</si>
  <si>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</si>
  <si>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</si>
  <si>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</si>
  <si>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</si>
  <si>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</si>
  <si>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</si>
  <si>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</si>
  <si>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</si>
  <si>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</si>
  <si>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</si>
  <si>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</si>
  <si>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</si>
  <si>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</si>
  <si>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</si>
  <si>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</si>
  <si>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</si>
  <si>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</si>
  <si>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</si>
  <si>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</si>
  <si>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</si>
  <si>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</si>
  <si>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</si>
  <si>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</si>
  <si>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</si>
  <si>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</si>
  <si>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</si>
  <si>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</si>
  <si>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</si>
  <si>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</si>
  <si>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</si>
  <si>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</si>
  <si>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</si>
  <si>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</si>
  <si>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</si>
  <si>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</si>
  <si>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</si>
  <si>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</si>
  <si>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</si>
  <si>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</si>
  <si>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</si>
  <si>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</si>
  <si>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</si>
  <si>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</si>
  <si>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</si>
  <si>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</si>
  <si>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</si>
  <si>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</si>
  <si>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</si>
  <si>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</si>
  <si>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</si>
  <si>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</si>
  <si>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</si>
  <si>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</si>
  <si>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</si>
  <si>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</si>
  <si>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</si>
  <si>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</si>
  <si>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</si>
  <si>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</si>
  <si>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</si>
  <si>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</si>
  <si>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</si>
  <si>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</si>
  <si>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</si>
  <si>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</si>
  <si>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</si>
  <si>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</si>
  <si>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</si>
  <si>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</si>
  <si>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</si>
  <si>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</si>
  <si>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</si>
  <si>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</si>
  <si>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</si>
  <si>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</si>
  <si>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</si>
  <si>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</si>
  <si>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</si>
  <si>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</si>
  <si>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</si>
  <si>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</si>
  <si>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</si>
  <si>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</si>
  <si>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</si>
  <si>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</si>
  <si>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</si>
  <si>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</si>
  <si>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</si>
  <si>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</si>
  <si>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</si>
  <si>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</si>
  <si>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</si>
  <si>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</si>
  <si>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</si>
  <si>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</si>
  <si>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</si>
  <si>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</si>
  <si>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</si>
  <si>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</si>
  <si>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</si>
  <si>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</si>
  <si>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</si>
  <si>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</si>
  <si>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</si>
  <si>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</si>
  <si>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</si>
  <si>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</si>
  <si>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</si>
  <si>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</si>
  <si>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</si>
  <si>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</si>
  <si>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</si>
  <si>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</si>
  <si>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</si>
  <si>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</si>
  <si>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</si>
  <si>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</si>
  <si>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</si>
  <si>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</si>
  <si>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</si>
  <si>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</si>
  <si>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</si>
  <si>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</si>
  <si>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</si>
  <si>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</si>
  <si>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</si>
  <si>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</si>
  <si>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</si>
  <si>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</si>
  <si>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</si>
  <si>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</si>
  <si>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</si>
  <si>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</si>
  <si>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</si>
  <si>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</si>
  <si>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</si>
  <si>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</si>
  <si>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</si>
  <si>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</si>
  <si>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</si>
  <si>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</si>
  <si>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</si>
  <si>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</si>
  <si>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</si>
  <si>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</si>
  <si>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</si>
  <si>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</si>
  <si>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</si>
  <si>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</si>
  <si>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</si>
  <si>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</si>
  <si>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</si>
  <si>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</si>
  <si>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</si>
  <si>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</si>
  <si>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</si>
  <si>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</si>
  <si>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</si>
  <si>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</si>
  <si>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</si>
  <si>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</si>
  <si>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</si>
  <si>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</si>
  <si>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</si>
  <si>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</si>
  <si>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</si>
  <si>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</si>
  <si>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</si>
  <si>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</si>
  <si>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</si>
  <si>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</si>
  <si>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</si>
  <si>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</si>
  <si>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</si>
  <si>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</si>
  <si>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</si>
  <si>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</si>
  <si>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</si>
  <si>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</si>
  <si>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</si>
  <si>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</si>
  <si>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</si>
  <si>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</si>
  <si>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</si>
  <si>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</si>
  <si>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</si>
  <si>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</si>
  <si>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</si>
  <si>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8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</si>
  <si>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</si>
  <si>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</si>
  <si>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</si>
  <si>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</si>
  <si>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</si>
  <si>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</si>
  <si>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</si>
  <si>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</si>
  <si>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</si>
  <si>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</si>
  <si>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</si>
  <si>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</si>
  <si>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</si>
  <si>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</si>
  <si>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</si>
  <si>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</si>
  <si>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</si>
  <si>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</si>
  <si>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</si>
  <si>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</si>
  <si>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</si>
  <si>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</si>
  <si>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</si>
  <si>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</si>
  <si>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</si>
  <si>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</si>
  <si>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</si>
  <si>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</si>
  <si>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</si>
  <si>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</si>
  <si>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</si>
  <si>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</si>
  <si>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</si>
  <si>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</si>
  <si>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</si>
  <si>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</si>
  <si>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</si>
  <si>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</si>
  <si>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</si>
  <si>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</si>
  <si>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</si>
  <si>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</si>
  <si>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</si>
  <si>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</si>
  <si>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</si>
  <si>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</si>
  <si>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</si>
  <si>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</si>
  <si>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</si>
  <si>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</si>
  <si>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</si>
  <si>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</si>
  <si>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</si>
  <si>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</si>
  <si>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</si>
  <si>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</si>
  <si>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</si>
  <si>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</si>
  <si>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</si>
  <si>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</si>
  <si>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</si>
  <si>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</si>
  <si>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</si>
  <si>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</si>
  <si>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</si>
  <si>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</si>
  <si>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</si>
  <si>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</si>
  <si>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</si>
  <si>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</si>
  <si>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</si>
  <si>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</si>
  <si>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</si>
  <si>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</si>
  <si>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</si>
  <si>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</si>
  <si>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</si>
  <si>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</si>
  <si>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</si>
  <si>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</si>
  <si>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</si>
  <si>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</si>
  <si>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</si>
  <si>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</si>
  <si>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</si>
  <si>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</si>
  <si>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</si>
  <si>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</si>
  <si>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</si>
  <si>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</si>
  <si>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</si>
  <si>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</si>
  <si>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</si>
  <si>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</si>
  <si>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</si>
  <si>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</si>
  <si>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</si>
  <si>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</si>
  <si>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</si>
  <si>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</si>
  <si>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</si>
  <si>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</si>
  <si>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</si>
  <si>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</si>
  <si>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</si>
  <si>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</si>
  <si>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</si>
  <si>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</si>
  <si>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</si>
  <si>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</si>
  <si>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</si>
  <si>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</si>
  <si>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</si>
  <si>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</si>
  <si>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</si>
  <si>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</si>
  <si>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</si>
  <si>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</si>
  <si>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</si>
  <si>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</si>
  <si>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</si>
  <si>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</si>
  <si>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</si>
  <si>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</si>
  <si>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</si>
  <si>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</si>
  <si>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</si>
  <si>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</si>
  <si>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</si>
  <si>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</si>
  <si>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</si>
  <si>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</si>
  <si>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</si>
  <si>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</si>
  <si>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</si>
  <si>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</si>
  <si>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</si>
  <si>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</si>
  <si>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</si>
  <si>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</si>
  <si>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</si>
  <si>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</si>
  <si>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</si>
  <si>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</si>
  <si>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</si>
  <si>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</si>
  <si>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</si>
  <si>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</si>
  <si>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</si>
  <si>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</si>
  <si>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</si>
  <si>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</si>
  <si>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</si>
  <si>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</si>
  <si>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</si>
  <si>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</si>
  <si>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</si>
  <si>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</si>
  <si>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</si>
  <si>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</si>
  <si>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</si>
  <si>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</si>
  <si>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</si>
  <si>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</si>
  <si>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</si>
  <si>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</si>
  <si>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</si>
  <si>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</si>
  <si>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</si>
  <si>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</si>
  <si>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</si>
  <si>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</si>
  <si>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</si>
  <si>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</si>
  <si>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</si>
  <si>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</si>
  <si>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</si>
  <si>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</si>
  <si>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</si>
  <si>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</si>
  <si>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</si>
  <si>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</si>
  <si>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</si>
  <si>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</si>
  <si>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</si>
  <si>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</si>
  <si>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</si>
  <si>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</si>
  <si>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</si>
  <si>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</si>
  <si>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</si>
  <si>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</si>
  <si>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</si>
  <si>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</si>
  <si>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</si>
  <si>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</si>
  <si>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</si>
  <si>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</si>
  <si>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</si>
  <si>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</si>
  <si>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</si>
  <si>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</si>
  <si>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</si>
  <si>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</si>
  <si>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</si>
  <si>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</si>
  <si>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</si>
  <si>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</si>
  <si>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</si>
  <si>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</si>
  <si>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</si>
  <si>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</si>
  <si>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</si>
  <si>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</si>
  <si>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</si>
  <si>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</si>
  <si>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</si>
  <si>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</si>
  <si>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</si>
  <si>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</si>
  <si>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</si>
  <si>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</si>
  <si>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</si>
  <si>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</si>
  <si>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</si>
  <si>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</si>
  <si>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</si>
  <si>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</si>
  <si>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</si>
  <si>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</si>
  <si>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</si>
  <si>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</si>
  <si>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</si>
  <si>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</si>
  <si>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</si>
  <si>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</si>
  <si>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</si>
  <si>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</si>
  <si>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</si>
  <si>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</si>
  <si>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</si>
  <si>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</si>
  <si>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</si>
  <si>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</si>
  <si>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</si>
  <si>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</si>
  <si>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</si>
  <si>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</si>
  <si>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</si>
  <si>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</si>
  <si>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</si>
  <si>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</si>
  <si>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</si>
  <si>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</si>
  <si>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</si>
  <si>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</si>
  <si>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</si>
  <si>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</si>
  <si>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</si>
  <si>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</si>
  <si>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</si>
  <si>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</si>
  <si>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</si>
  <si>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</si>
  <si>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</si>
  <si>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</si>
  <si>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</si>
  <si>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</si>
  <si>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</si>
  <si>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</si>
  <si>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</si>
  <si>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</si>
  <si>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</si>
  <si>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</si>
  <si>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</si>
  <si>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</si>
  <si>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</si>
  <si>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</si>
  <si>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</si>
  <si>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</si>
  <si>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</si>
  <si>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</si>
  <si>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</si>
  <si>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</si>
  <si>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</si>
  <si>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</si>
  <si>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</si>
  <si>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</si>
  <si>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</si>
  <si>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</si>
  <si>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</si>
  <si>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</si>
  <si>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</si>
  <si>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</si>
  <si>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</si>
  <si>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</si>
  <si>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</si>
  <si>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</si>
  <si>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</si>
  <si>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</si>
  <si>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</si>
  <si>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</si>
  <si>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</si>
  <si>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</si>
  <si>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</si>
  <si>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</si>
  <si>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</si>
  <si>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</si>
  <si>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</si>
  <si>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</si>
  <si>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</si>
  <si>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</si>
  <si>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</si>
  <si>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</si>
  <si>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</si>
  <si>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</si>
  <si>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</si>
  <si>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</si>
  <si>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</si>
  <si>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</si>
  <si>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</si>
  <si>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</si>
  <si>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</si>
  <si>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</si>
  <si>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</si>
  <si>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</si>
  <si>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</si>
  <si>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</si>
  <si>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</si>
  <si>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</si>
  <si>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</si>
  <si>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</si>
  <si>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</si>
  <si>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</si>
  <si>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</si>
  <si>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</si>
  <si>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</si>
  <si>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</si>
  <si>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</si>
  <si>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</si>
  <si>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</si>
  <si>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</si>
  <si>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</si>
  <si>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</si>
  <si>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</si>
  <si>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</si>
  <si>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</si>
  <si>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</si>
  <si>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</si>
  <si>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</si>
  <si>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</si>
  <si>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</si>
  <si>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</si>
  <si>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</si>
  <si>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</si>
  <si>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</si>
  <si>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</si>
  <si>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</si>
  <si>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</si>
  <si>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</si>
  <si>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</si>
  <si>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</si>
  <si>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</si>
  <si>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</si>
  <si>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</si>
  <si>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</si>
  <si>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</si>
  <si>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</si>
  <si>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</si>
  <si>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</si>
  <si>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</si>
  <si>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</si>
  <si>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</si>
  <si>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</si>
  <si>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</si>
  <si>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</si>
  <si>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</si>
  <si>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</si>
  <si>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</si>
  <si>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</si>
  <si>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</si>
  <si>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</si>
  <si>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</si>
  <si>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</si>
  <si>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</si>
  <si>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</si>
  <si>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</si>
  <si>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</si>
  <si>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</si>
  <si>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</si>
  <si>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</si>
  <si>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</si>
  <si>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</si>
  <si>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</si>
  <si>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</si>
  <si>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</si>
  <si>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</si>
  <si>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</si>
  <si>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</si>
  <si>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</si>
  <si>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</si>
  <si>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</si>
  <si>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</si>
  <si>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</si>
  <si>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</si>
  <si>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</si>
  <si>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</si>
  <si>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</si>
  <si>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</si>
  <si>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</si>
  <si>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</si>
  <si>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</si>
  <si>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</si>
  <si>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</si>
  <si>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</si>
  <si>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</si>
  <si>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</si>
  <si>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</si>
  <si>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</si>
  <si>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</si>
  <si>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</si>
  <si>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</si>
  <si>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</si>
  <si>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</si>
  <si>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</si>
  <si>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</si>
  <si>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</si>
  <si>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</si>
  <si>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</si>
  <si>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</si>
  <si>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</si>
  <si>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</si>
  <si>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</si>
  <si>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</si>
  <si>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</si>
  <si>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</si>
  <si>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</si>
  <si>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</si>
  <si>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</si>
  <si>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</si>
  <si>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</si>
  <si>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</si>
  <si>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</si>
  <si>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</si>
  <si>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</si>
  <si>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</si>
  <si>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</si>
  <si>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</si>
  <si>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</si>
  <si>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</si>
  <si>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</si>
  <si>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</si>
  <si>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</si>
  <si>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</si>
  <si>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</si>
  <si>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</si>
  <si>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</si>
  <si>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</si>
  <si>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</si>
  <si>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</si>
  <si>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</si>
  <si>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</si>
  <si>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</si>
  <si>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</si>
  <si>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</si>
  <si>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</si>
  <si>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</si>
  <si>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</si>
  <si>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</si>
  <si>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</si>
  <si>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</si>
  <si>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</si>
  <si>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</si>
  <si>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</si>
  <si>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</si>
  <si>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</si>
  <si>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</si>
  <si>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</si>
  <si>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</si>
  <si>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</si>
  <si>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PVC,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</si>
  <si>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</si>
  <si>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</si>
  <si>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</si>
  <si>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</si>
  <si>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</si>
  <si>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</si>
  <si>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</si>
  <si>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</si>
  <si>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</si>
  <si>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</si>
  <si>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</si>
  <si>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PVC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</si>
  <si>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</si>
  <si>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</si>
  <si>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</si>
  <si>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</si>
  <si>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</si>
  <si>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</si>
  <si>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</si>
  <si>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</si>
  <si>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</si>
  <si>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</si>
  <si>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</si>
  <si>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</si>
  <si>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</si>
  <si>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</si>
  <si>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</si>
  <si>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</si>
  <si>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</si>
  <si>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</si>
  <si>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</si>
  <si>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</si>
  <si>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</si>
  <si>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</si>
  <si>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</si>
  <si>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</si>
  <si>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</si>
  <si>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</si>
  <si>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</si>
  <si>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</si>
  <si>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</si>
  <si>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</si>
  <si>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</si>
  <si>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</si>
  <si>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</si>
  <si>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</si>
  <si>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</si>
  <si>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</si>
  <si>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</si>
  <si>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</si>
  <si>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</si>
  <si>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</si>
  <si>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</si>
  <si>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</si>
  <si>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</si>
  <si>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</si>
  <si>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</si>
  <si>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</si>
  <si>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</si>
  <si>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</si>
  <si>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</si>
  <si>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</si>
  <si>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</si>
  <si>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</si>
  <si>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</si>
  <si>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</si>
  <si>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</si>
  <si>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</si>
  <si>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</si>
  <si>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</si>
  <si>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</si>
  <si>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</si>
  <si>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</si>
  <si>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</si>
  <si>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</si>
  <si>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</si>
  <si>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</si>
  <si>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</si>
  <si>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</si>
  <si>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</si>
  <si>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</si>
  <si>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</si>
  <si>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</si>
  <si>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</si>
  <si>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</si>
  <si>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</si>
  <si>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</si>
  <si>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</si>
  <si>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</si>
  <si>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</si>
  <si>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</si>
  <si>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</si>
  <si>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</si>
  <si>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</si>
  <si>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</si>
  <si>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</si>
  <si>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</si>
  <si>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</si>
  <si>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</si>
  <si>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</si>
  <si>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</si>
  <si>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</si>
  <si>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</si>
  <si>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</si>
  <si>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</si>
  <si>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</si>
  <si>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</si>
  <si>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</si>
  <si>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</si>
  <si>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</si>
  <si>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</si>
  <si>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</si>
  <si>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</si>
  <si>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</si>
  <si>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</si>
  <si>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</si>
  <si>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</si>
  <si>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</si>
  <si>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</si>
  <si>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</si>
  <si>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</si>
  <si>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</si>
  <si>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</si>
  <si>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</si>
  <si>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</si>
  <si>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</si>
  <si>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</si>
  <si>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</si>
  <si>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</si>
  <si>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</si>
  <si>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</si>
  <si>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</si>
  <si>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</si>
  <si>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</si>
  <si>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</si>
  <si>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</si>
  <si>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</si>
  <si>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</si>
  <si>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</si>
  <si>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</si>
  <si>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</si>
  <si>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</si>
  <si>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</si>
  <si>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</si>
  <si>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</si>
  <si>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</si>
  <si>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</si>
  <si>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</si>
  <si>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</si>
  <si>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</si>
  <si>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</si>
  <si>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</si>
  <si>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</si>
  <si>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</si>
  <si>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</si>
  <si>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</si>
  <si>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</si>
  <si>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</si>
  <si>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</si>
  <si>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</si>
  <si>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</si>
  <si>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</si>
  <si>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</si>
  <si>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</si>
  <si>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</si>
  <si>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</si>
  <si>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</si>
  <si>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</si>
  <si>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</si>
  <si>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</si>
  <si>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SUPORTE PARA TRANSFORMADOR EM POSTE DE CONCRETO CIRCULAR</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</si>
  <si>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</si>
  <si>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</si>
  <si>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</si>
  <si>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</si>
  <si>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</si>
  <si>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</si>
  <si>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</si>
  <si>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</si>
  <si>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</si>
  <si>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</si>
  <si>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</si>
  <si>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</si>
  <si>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</si>
  <si>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</si>
  <si>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</si>
  <si>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</si>
  <si>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</si>
  <si>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</si>
  <si>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</si>
  <si>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</si>
  <si>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</si>
  <si>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</si>
  <si>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</si>
  <si>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</si>
  <si>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</si>
  <si>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</si>
  <si>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</si>
  <si>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</si>
  <si>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</si>
  <si>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</si>
  <si>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</si>
  <si>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</si>
  <si>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</si>
  <si>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</si>
  <si>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</si>
  <si>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</si>
  <si>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</si>
  <si>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</si>
  <si>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</si>
  <si>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</si>
  <si>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</si>
  <si>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</si>
  <si>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</si>
  <si>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</si>
  <si>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</si>
  <si>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</si>
  <si>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</si>
  <si>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</si>
  <si>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</si>
  <si>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</si>
  <si>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</si>
  <si>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</si>
  <si>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</si>
  <si>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</si>
  <si>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</si>
  <si>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</si>
  <si>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</si>
  <si>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</si>
  <si>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</si>
  <si>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</si>
  <si>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</si>
  <si>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</si>
  <si>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</si>
  <si>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</si>
  <si>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</si>
  <si>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</si>
  <si>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</si>
  <si>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</si>
  <si>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</si>
  <si>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</si>
  <si>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</si>
  <si>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</si>
  <si>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</si>
  <si>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</si>
  <si>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</si>
  <si>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</si>
  <si>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</si>
  <si>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</si>
  <si>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</si>
  <si>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</si>
  <si>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</si>
  <si>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</si>
  <si>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</si>
  <si>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</si>
  <si>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</si>
  <si>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</si>
  <si>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</si>
  <si>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</si>
  <si>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</si>
  <si>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</si>
  <si>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</si>
  <si>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</si>
  <si>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</si>
  <si>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</si>
  <si>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</si>
  <si>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</si>
  <si>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</si>
  <si>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</si>
  <si>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</si>
  <si>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</si>
  <si>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</si>
  <si>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</si>
  <si>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</si>
  <si>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</si>
  <si>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</si>
  <si>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</si>
  <si>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</si>
  <si>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</si>
  <si>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</si>
  <si>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</si>
  <si>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</si>
  <si>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</si>
  <si>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</si>
  <si>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</si>
  <si>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</si>
  <si>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</si>
  <si>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</si>
  <si>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</si>
  <si>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</si>
  <si>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</si>
  <si>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</si>
  <si>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</si>
  <si>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</si>
  <si>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</si>
  <si>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</si>
  <si>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</si>
  <si>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</si>
  <si>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</si>
  <si>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</si>
  <si>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</si>
  <si>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</si>
  <si>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</si>
  <si>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</si>
  <si>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</si>
  <si>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</si>
  <si>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</si>
  <si>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</si>
  <si>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</si>
  <si>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</si>
  <si>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</si>
  <si>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</si>
  <si>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</si>
  <si>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</si>
  <si>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</si>
  <si>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</si>
  <si>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</si>
  <si>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</si>
  <si>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</si>
  <si>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</si>
  <si>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</si>
  <si>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</si>
  <si>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</si>
  <si>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</si>
  <si>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</si>
  <si>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</si>
  <si>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</si>
  <si>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</si>
  <si>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</si>
  <si>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</si>
  <si>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</si>
  <si>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</si>
  <si>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</si>
  <si>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</si>
  <si>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</si>
  <si>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</si>
  <si>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</si>
  <si>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</si>
  <si>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</si>
  <si>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</si>
  <si>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</si>
  <si>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</si>
  <si>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</si>
  <si>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</si>
  <si>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</si>
  <si>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</si>
  <si>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</si>
  <si>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</si>
  <si>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</si>
  <si>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</si>
  <si>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</si>
  <si>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</si>
  <si>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</si>
  <si>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</si>
  <si>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</si>
  <si>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</si>
  <si>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</si>
  <si>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</si>
  <si>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</si>
  <si>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</si>
  <si>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</si>
  <si>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</si>
  <si>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</si>
  <si>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</si>
  <si>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</si>
  <si>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</si>
  <si>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</si>
  <si>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</si>
  <si>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</si>
  <si>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</si>
  <si>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</si>
  <si>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</si>
  <si>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</si>
  <si>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</si>
  <si>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</si>
  <si>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</si>
  <si>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</si>
  <si>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</si>
  <si>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</si>
  <si>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</si>
  <si>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</si>
  <si>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</si>
  <si>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</si>
  <si>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</si>
  <si>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</si>
  <si>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</si>
  <si>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</si>
  <si>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</si>
  <si>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</si>
  <si>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</si>
  <si>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</si>
  <si>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</si>
  <si>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</si>
  <si>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</si>
  <si>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</si>
  <si>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</si>
  <si>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</si>
  <si>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</si>
  <si>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</si>
  <si>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</si>
  <si>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</si>
  <si>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</si>
  <si>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</si>
  <si>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</si>
  <si>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</si>
  <si>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</si>
  <si>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</si>
  <si>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</si>
  <si>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</si>
  <si>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</si>
  <si>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</si>
  <si>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</si>
  <si>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</si>
  <si>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</si>
  <si>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</si>
  <si>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</si>
  <si>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</si>
  <si>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</si>
  <si>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</si>
  <si>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</si>
  <si>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</si>
  <si>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</si>
  <si>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</si>
  <si>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</si>
  <si>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</si>
  <si>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</si>
  <si>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</si>
  <si>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</si>
  <si>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</si>
  <si>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</si>
  <si>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</si>
  <si>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</si>
  <si>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</si>
  <si>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</si>
  <si>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</si>
  <si>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</si>
  <si>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</si>
  <si>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</si>
  <si>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</si>
  <si>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</si>
  <si>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</si>
  <si>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</si>
  <si>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</si>
  <si>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</si>
  <si>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</si>
  <si>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</si>
  <si>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</si>
  <si>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</si>
  <si>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</si>
  <si>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</si>
  <si>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</si>
  <si>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</si>
  <si>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</si>
  <si>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</si>
  <si>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</si>
  <si>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</si>
  <si>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</si>
  <si>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</si>
  <si>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</si>
  <si>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</si>
  <si>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</si>
  <si>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</si>
  <si>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</si>
  <si>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</si>
  <si>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</si>
  <si>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</si>
  <si>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</si>
  <si>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</si>
  <si>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</si>
  <si>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</si>
  <si>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</si>
  <si>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</si>
  <si>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</si>
  <si>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</si>
  <si>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</si>
  <si>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</si>
  <si>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</si>
  <si>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</si>
  <si>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</si>
  <si>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</si>
  <si>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</si>
  <si>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</si>
  <si>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</si>
  <si>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</si>
  <si>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</si>
  <si>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</si>
  <si>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</si>
  <si>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</si>
  <si>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</si>
  <si>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</si>
  <si>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</si>
  <si>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</si>
  <si>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</si>
  <si>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</si>
  <si>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</si>
  <si>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</si>
  <si>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</si>
  <si>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</si>
  <si>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</si>
  <si>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</si>
  <si>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</si>
  <si>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</si>
  <si>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</si>
  <si>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</si>
  <si>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</si>
  <si>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</si>
  <si>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</si>
  <si>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</si>
  <si>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</si>
  <si>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</si>
  <si>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</si>
  <si>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</si>
  <si>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</si>
  <si>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</si>
  <si>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</si>
  <si>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</si>
  <si>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</si>
  <si>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</si>
  <si>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</si>
  <si>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</si>
  <si>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</si>
  <si>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</si>
  <si>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</si>
  <si>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</si>
  <si>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</si>
  <si>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</si>
  <si>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</si>
  <si>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</si>
  <si>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</si>
  <si>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</si>
  <si>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</si>
  <si>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</si>
  <si>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</si>
  <si>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</si>
  <si>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</si>
  <si>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</si>
  <si>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</si>
  <si>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</si>
  <si>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</si>
  <si>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</si>
  <si>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</si>
  <si>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</si>
  <si>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</si>
  <si>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</si>
  <si>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</si>
  <si>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</si>
  <si>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</si>
  <si>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</si>
  <si>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</si>
  <si>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</si>
  <si>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</si>
  <si>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</si>
  <si>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</si>
  <si>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</si>
  <si>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</si>
  <si>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</si>
  <si>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</si>
  <si>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</si>
  <si>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</si>
  <si>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</si>
  <si>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</si>
  <si>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</si>
  <si>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</si>
  <si>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</si>
  <si>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</si>
  <si>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</si>
  <si>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</si>
  <si>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</si>
  <si>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</si>
  <si>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</si>
  <si>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</si>
  <si>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</si>
  <si>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</si>
  <si>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</si>
  <si>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</si>
  <si>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</si>
  <si>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</si>
  <si>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</si>
  <si>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</si>
  <si>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</si>
  <si>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</si>
  <si>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</si>
  <si>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</si>
  <si>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</si>
  <si>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</si>
  <si>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</si>
  <si>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</si>
  <si>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</si>
  <si>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</si>
  <si>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</si>
  <si>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</si>
  <si>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</si>
  <si>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</si>
  <si>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</si>
  <si>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</si>
  <si>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</si>
  <si>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</si>
  <si>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</si>
  <si>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</si>
  <si>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</si>
  <si>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</si>
  <si>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</si>
  <si>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</si>
  <si>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</si>
  <si>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</si>
  <si>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</si>
  <si>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</si>
  <si>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</si>
  <si>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</si>
  <si>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</si>
  <si>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</si>
  <si>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</si>
  <si>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</si>
  <si>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</si>
  <si>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</si>
  <si>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</si>
  <si>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</si>
  <si>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</si>
  <si>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</si>
  <si>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</si>
  <si>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</si>
  <si>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</si>
  <si>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</si>
  <si>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</si>
  <si>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</si>
  <si>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</si>
  <si>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</si>
  <si>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</si>
  <si>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</si>
  <si>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</si>
  <si>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</si>
  <si>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</si>
  <si>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</si>
  <si>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</si>
  <si>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</si>
  <si>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</si>
  <si>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</si>
  <si>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</si>
  <si>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</si>
  <si>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</si>
  <si>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</si>
  <si>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</si>
  <si>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</si>
  <si>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</si>
  <si>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</si>
  <si>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</si>
  <si>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</si>
  <si>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</si>
  <si>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</si>
  <si>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</si>
  <si>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</si>
  <si>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</si>
  <si>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</si>
  <si>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</si>
  <si>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</si>
  <si>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</si>
  <si>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</si>
  <si>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</si>
  <si>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</si>
  <si>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</si>
  <si>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</si>
  <si>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</si>
  <si>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</si>
  <si>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</si>
  <si>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</si>
  <si>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</si>
  <si>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</si>
  <si>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</si>
  <si>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</si>
  <si>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</si>
  <si>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</si>
  <si>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</si>
  <si>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</si>
  <si>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</si>
  <si>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</si>
  <si>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</si>
  <si>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</si>
  <si>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</si>
  <si>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</si>
  <si>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</si>
  <si>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</si>
  <si>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</si>
  <si>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</si>
  <si>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</si>
  <si>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</si>
  <si>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</si>
  <si>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</si>
  <si>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</si>
  <si>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</si>
  <si>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</si>
  <si>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</si>
  <si>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</si>
  <si>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</si>
  <si>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</si>
  <si>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</si>
  <si>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</si>
  <si>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</si>
  <si>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</si>
  <si>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</si>
  <si>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</si>
  <si>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</si>
  <si>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</si>
  <si>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</si>
  <si>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</si>
  <si>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</si>
  <si>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</si>
  <si>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</si>
  <si>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</si>
  <si>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</si>
  <si>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</si>
  <si>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</si>
  <si>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</si>
  <si>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</si>
  <si>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</si>
  <si>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</si>
  <si>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</si>
  <si>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</si>
  <si>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</si>
  <si>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</si>
  <si>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</si>
  <si>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</si>
  <si>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</si>
  <si>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</si>
  <si>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</si>
  <si>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</si>
  <si>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</si>
  <si>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</si>
  <si>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</si>
  <si>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</si>
  <si>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</si>
  <si>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</si>
  <si>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</si>
  <si>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</si>
  <si>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</si>
  <si>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</si>
  <si>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</si>
  <si>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</si>
  <si>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</si>
  <si>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</si>
  <si>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</si>
  <si>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</si>
  <si>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</si>
  <si>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</si>
  <si>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</si>
  <si>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</si>
  <si>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</si>
  <si>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</si>
  <si>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</si>
  <si>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</si>
  <si>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</si>
  <si>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</si>
  <si>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</si>
  <si>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</si>
  <si>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</si>
  <si>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</si>
  <si>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</si>
  <si>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</si>
  <si>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</si>
  <si>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</si>
  <si>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</si>
  <si>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</si>
  <si>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</si>
  <si>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</si>
  <si>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</si>
  <si>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</si>
  <si>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</si>
  <si>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</si>
  <si>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</si>
  <si>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</si>
  <si>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</si>
  <si>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</si>
  <si>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</si>
  <si>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</si>
  <si>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</si>
  <si>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</si>
  <si>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</si>
  <si>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</si>
  <si>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</si>
  <si>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</si>
  <si>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</si>
  <si>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</si>
  <si>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</si>
  <si>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</si>
  <si>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</si>
  <si>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</si>
  <si>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</si>
  <si>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</si>
  <si>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</si>
  <si>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</si>
  <si>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</si>
  <si>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</si>
  <si>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</si>
  <si>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</si>
  <si>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</si>
  <si>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</si>
  <si>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</si>
  <si>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</si>
  <si>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</si>
  <si>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</si>
  <si>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</si>
  <si>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</si>
  <si>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</si>
  <si>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</si>
  <si>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</si>
  <si>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</si>
  <si>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</si>
  <si>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</si>
  <si>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</si>
  <si>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</si>
  <si>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</si>
  <si>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</si>
  <si>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</si>
  <si>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</si>
  <si>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</si>
  <si>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</si>
  <si>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</si>
  <si>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</si>
  <si>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</si>
  <si>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</si>
  <si>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</si>
  <si>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</si>
  <si>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</si>
  <si>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</si>
  <si>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</si>
  <si>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</si>
  <si>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</si>
  <si>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</si>
  <si>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</si>
  <si>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</si>
  <si>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</si>
  <si>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</si>
  <si>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</si>
  <si>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</si>
  <si>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</si>
  <si>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</si>
  <si>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</si>
  <si>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</si>
  <si>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</si>
  <si>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</si>
  <si>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</si>
  <si>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</si>
  <si>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</si>
  <si>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</si>
  <si>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</si>
  <si>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</si>
  <si>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</si>
  <si>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</si>
  <si>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</si>
  <si>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</si>
  <si>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</si>
  <si>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</si>
  <si>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</si>
  <si>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</si>
  <si>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</si>
  <si>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</si>
  <si>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</si>
  <si>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</si>
  <si>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</si>
  <si>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</si>
  <si>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</si>
  <si>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</si>
  <si>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</si>
  <si>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</si>
  <si>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</si>
  <si>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</si>
  <si>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</si>
  <si>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</si>
  <si>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</si>
  <si>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</si>
  <si>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</si>
  <si>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</si>
  <si>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</si>
  <si>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</si>
  <si>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</si>
  <si>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</si>
  <si>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</si>
  <si>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</si>
  <si>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</si>
  <si>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</si>
  <si>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</si>
  <si>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</si>
  <si>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</si>
  <si>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</si>
  <si>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</si>
  <si>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</si>
  <si>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</si>
  <si>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</si>
  <si>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</si>
  <si>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</si>
  <si>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</si>
  <si>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</si>
  <si>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</si>
  <si>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</si>
  <si>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</si>
  <si>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</si>
  <si>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</si>
  <si>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</si>
  <si>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</si>
  <si>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</si>
  <si>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</si>
  <si>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</si>
  <si>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</si>
  <si>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</si>
  <si>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</si>
  <si>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</si>
  <si>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</si>
  <si>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</si>
  <si>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</si>
  <si>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</si>
  <si>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</si>
  <si>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</si>
  <si>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</si>
  <si>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</si>
  <si>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</si>
  <si>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</si>
  <si>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</si>
  <si>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</si>
  <si>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</si>
  <si>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</si>
  <si>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</si>
  <si>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</si>
  <si>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</si>
  <si>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</si>
  <si>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</si>
  <si>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</si>
  <si>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</si>
  <si>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</si>
  <si>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</si>
  <si>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</si>
  <si>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</si>
  <si>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</si>
  <si>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</si>
  <si>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</si>
  <si>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</si>
  <si>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</si>
  <si>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</si>
  <si>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</si>
  <si>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</si>
  <si>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</si>
  <si>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</si>
  <si>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</si>
  <si>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</si>
  <si>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</si>
  <si>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</si>
  <si>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</si>
  <si>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</si>
  <si>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</si>
  <si>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</si>
  <si>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</si>
  <si>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</si>
  <si>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</si>
  <si>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</si>
  <si>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</si>
  <si>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</si>
  <si>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</si>
  <si>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</si>
  <si>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</si>
  <si>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</si>
  <si>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</si>
  <si>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</si>
  <si>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</si>
  <si>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</si>
  <si>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</si>
  <si>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</si>
  <si>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</si>
  <si>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</si>
  <si>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</si>
  <si>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</si>
  <si>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</si>
  <si>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</si>
  <si>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</si>
  <si>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</si>
  <si>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</si>
  <si>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</si>
  <si>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</si>
  <si>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</si>
  <si>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</si>
  <si>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</si>
  <si>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</si>
  <si>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</si>
  <si>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</si>
  <si>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</si>
  <si>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</si>
  <si>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</si>
  <si>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</si>
  <si>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</si>
  <si>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</si>
  <si>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</si>
  <si>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</si>
  <si>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</si>
  <si>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</si>
  <si>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</si>
  <si>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</si>
  <si>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</si>
  <si>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</si>
  <si>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</si>
  <si>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</si>
  <si>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</si>
  <si>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</si>
  <si>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</si>
  <si>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</si>
  <si>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</si>
  <si>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</si>
  <si>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</si>
  <si>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</si>
  <si>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</si>
  <si>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</si>
  <si>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</si>
  <si>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</si>
  <si>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</si>
  <si>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</si>
  <si>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</si>
  <si>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</si>
  <si>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</si>
  <si>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</si>
  <si>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</si>
  <si>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</si>
  <si>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</si>
  <si>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</si>
  <si>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</si>
  <si>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</si>
  <si>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</si>
  <si>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</si>
  <si>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</si>
  <si>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</si>
  <si>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</si>
  <si>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</si>
  <si>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</si>
  <si>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</si>
  <si>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</si>
  <si>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</si>
  <si>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</si>
  <si>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</si>
  <si>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</si>
  <si>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</si>
  <si>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</si>
  <si>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</si>
  <si>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</si>
  <si>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</si>
  <si>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</si>
  <si>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</si>
  <si>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</si>
  <si>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</si>
  <si>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</si>
  <si>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</si>
  <si>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</si>
  <si>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</si>
  <si>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</si>
  <si>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</si>
  <si>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</si>
  <si>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</si>
  <si>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</si>
  <si>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</si>
  <si>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</si>
  <si>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</si>
  <si>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</si>
  <si>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</si>
  <si>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</si>
  <si>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</si>
  <si>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</si>
  <si>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</si>
  <si>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</si>
  <si>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</si>
  <si>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</si>
  <si>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</si>
  <si>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</si>
  <si>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</si>
  <si>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</si>
  <si>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</si>
  <si>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</si>
  <si>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</si>
  <si>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</si>
  <si>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</si>
  <si>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</si>
  <si>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</si>
  <si>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</si>
  <si>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</si>
  <si>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</si>
  <si>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</si>
  <si>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</si>
  <si>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</si>
  <si>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</si>
  <si>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</si>
  <si>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</si>
  <si>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</si>
  <si>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</si>
  <si>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</si>
  <si>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</si>
  <si>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</si>
  <si>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</si>
  <si>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</si>
  <si>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</si>
  <si>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</si>
  <si>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</si>
  <si>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</si>
  <si>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</si>
  <si>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</si>
  <si>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</si>
  <si>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</si>
  <si>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</si>
  <si>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</si>
  <si>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</si>
  <si>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</si>
  <si>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</si>
  <si>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</si>
  <si>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</si>
  <si>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</si>
  <si>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</si>
  <si>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</si>
  <si>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</si>
  <si>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</si>
  <si>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</si>
  <si>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</si>
  <si>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</si>
  <si>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</si>
  <si>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</si>
  <si>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</si>
  <si>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</si>
  <si>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</si>
  <si>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</si>
  <si>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</si>
  <si>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</si>
  <si>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</si>
  <si>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</si>
  <si>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</si>
  <si>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</si>
  <si>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</si>
  <si>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</si>
  <si>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</si>
  <si>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</si>
  <si>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</si>
  <si>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</si>
  <si>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</si>
  <si>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</si>
  <si>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</si>
  <si>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</si>
  <si>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</si>
  <si>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</si>
  <si>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</si>
  <si>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</si>
  <si>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</si>
  <si>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</si>
  <si>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</si>
  <si>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</si>
  <si>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</si>
  <si>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</si>
  <si>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</si>
  <si>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</si>
  <si>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</si>
  <si>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</si>
  <si>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</si>
  <si>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</si>
  <si>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</si>
  <si>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</si>
  <si>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</si>
  <si>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</si>
  <si>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</si>
  <si>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</si>
  <si>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</si>
  <si>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</si>
  <si>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</si>
  <si>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</si>
  <si>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</si>
  <si>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</si>
  <si>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</si>
  <si>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</si>
  <si>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</si>
  <si>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</si>
  <si>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</si>
  <si>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</si>
  <si>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</si>
  <si>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</si>
  <si>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</si>
  <si>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</si>
  <si>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</si>
  <si>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</si>
  <si>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</si>
  <si>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</si>
  <si>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</si>
  <si>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</si>
  <si>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</si>
  <si>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</si>
  <si>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</si>
  <si>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</si>
  <si>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</si>
  <si>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</si>
  <si>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</si>
  <si>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</si>
  <si>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</si>
  <si>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</si>
  <si>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</si>
  <si>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</si>
  <si>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</si>
  <si>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</si>
  <si>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</si>
  <si>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</si>
  <si>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</si>
  <si>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</si>
  <si>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</si>
  <si>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</si>
  <si>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</si>
  <si>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</si>
  <si>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</si>
  <si>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</si>
  <si>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</si>
  <si>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</si>
  <si>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</si>
  <si>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</si>
  <si>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</si>
  <si>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</si>
  <si>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</si>
  <si>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</si>
  <si>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</si>
  <si>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</si>
  <si>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</si>
  <si>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</si>
  <si>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</si>
  <si>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</si>
  <si>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</si>
  <si>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</si>
  <si>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</si>
  <si>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</si>
  <si>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</si>
  <si>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</si>
  <si>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</si>
  <si>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</si>
  <si>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</si>
  <si>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</si>
  <si>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</si>
  <si>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</si>
  <si>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</si>
  <si>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</si>
  <si>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</si>
  <si>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</si>
  <si>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</si>
  <si>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</si>
  <si>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</si>
  <si>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</si>
  <si>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</si>
  <si>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</si>
  <si>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</si>
  <si>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</si>
  <si>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</si>
  <si>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</si>
  <si>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</si>
  <si>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</si>
  <si>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</si>
  <si>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</si>
  <si>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</si>
  <si>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</si>
  <si>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</si>
  <si>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</si>
  <si>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</si>
  <si>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</si>
  <si>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</si>
  <si>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</si>
  <si>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</si>
  <si>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</si>
  <si>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</si>
  <si>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</si>
  <si>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</si>
  <si>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</si>
  <si>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</si>
  <si>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</si>
  <si>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</si>
  <si>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</si>
  <si>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</si>
  <si>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</si>
  <si>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</si>
  <si>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</si>
  <si>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</si>
  <si>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</si>
  <si>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</si>
  <si>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</si>
  <si>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</si>
  <si>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</si>
  <si>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</si>
  <si>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</si>
  <si>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</si>
  <si>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</si>
  <si>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</si>
  <si>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</si>
  <si>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</si>
  <si>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</si>
  <si>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</si>
  <si>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</si>
  <si>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</si>
  <si>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</si>
  <si>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</si>
  <si>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</si>
  <si>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</si>
  <si>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</si>
  <si>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</si>
  <si>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</si>
  <si>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</si>
  <si>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</si>
  <si>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</si>
  <si>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</si>
  <si>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</si>
  <si>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</si>
  <si>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</si>
  <si>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</si>
  <si>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</si>
  <si>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</si>
  <si>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</si>
  <si>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</si>
  <si>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</si>
  <si>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</si>
  <si>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</si>
  <si>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</si>
  <si>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</si>
  <si>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</si>
  <si>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</si>
  <si>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</si>
  <si>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</si>
  <si>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</si>
  <si>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</si>
  <si>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</si>
  <si>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</si>
  <si>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</si>
  <si>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</si>
  <si>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</si>
  <si>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</si>
  <si>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</si>
  <si>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</si>
  <si>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</si>
  <si>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</si>
  <si>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</si>
  <si>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</si>
  <si>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</si>
  <si>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</si>
  <si>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</si>
  <si>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</si>
  <si>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</si>
  <si>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</si>
  <si>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</si>
  <si>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</si>
  <si>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</si>
  <si>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</si>
  <si>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</si>
  <si>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</si>
  <si>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</si>
  <si>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</si>
  <si>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</si>
  <si>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</si>
  <si>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</si>
  <si>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</si>
  <si>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</si>
  <si>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</si>
  <si>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</si>
  <si>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</si>
  <si>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</si>
  <si>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</si>
  <si>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</si>
  <si>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</si>
  <si>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</si>
  <si>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</si>
  <si>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</si>
  <si>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</si>
  <si>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</si>
  <si>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</si>
  <si>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</si>
  <si>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</si>
  <si>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</si>
  <si>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</si>
  <si>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</si>
  <si>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</si>
  <si>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</si>
  <si>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</si>
  <si>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</si>
  <si>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</si>
  <si>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</si>
  <si>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</si>
  <si>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</si>
  <si>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</si>
  <si>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</si>
  <si>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</si>
  <si>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</si>
  <si>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</si>
  <si>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</si>
  <si>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</si>
  <si>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</si>
  <si>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</si>
  <si>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</si>
  <si>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</si>
  <si>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</si>
  <si>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</si>
  <si>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</si>
  <si>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</si>
  <si>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</si>
  <si>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</si>
  <si>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</si>
  <si>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</si>
  <si>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</si>
  <si>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</si>
  <si>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</si>
  <si>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</si>
  <si>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</si>
  <si>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</si>
  <si>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</si>
  <si>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</si>
  <si>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</si>
  <si>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</si>
  <si>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</si>
  <si>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</si>
  <si>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</si>
  <si>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</si>
  <si>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</si>
  <si>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</si>
  <si>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</si>
  <si>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</si>
  <si>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</si>
  <si>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</si>
  <si>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</si>
  <si>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</si>
  <si>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</si>
  <si>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</si>
  <si>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</si>
  <si>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</si>
  <si>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</si>
  <si>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</si>
  <si>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</si>
  <si>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</si>
  <si>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</si>
  <si>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</si>
  <si>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</si>
  <si>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</si>
  <si>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</si>
  <si>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</si>
  <si>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</si>
  <si>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</si>
  <si>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</si>
  <si>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</si>
  <si>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</si>
  <si>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</si>
  <si>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</si>
  <si>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</si>
  <si>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</si>
  <si>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</si>
  <si>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</si>
  <si>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</si>
  <si>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</si>
  <si>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</si>
  <si>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</si>
  <si>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</si>
  <si>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</si>
  <si>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</si>
  <si>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</si>
  <si>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</si>
  <si>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</si>
  <si>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</si>
  <si>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</si>
  <si>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</si>
  <si>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</si>
  <si>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</si>
  <si>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</si>
  <si>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</si>
  <si>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</si>
  <si>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</si>
  <si>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</si>
  <si>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</si>
  <si>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</si>
  <si>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</si>
  <si>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</si>
  <si>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</si>
  <si>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</si>
  <si>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</si>
  <si>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</si>
  <si>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</si>
  <si>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</si>
  <si>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</si>
  <si>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</si>
  <si>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</si>
  <si>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</si>
  <si>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</si>
  <si>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</si>
  <si>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</si>
  <si>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</si>
  <si>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</si>
  <si>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</si>
  <si>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</si>
  <si>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</si>
  <si>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</si>
  <si>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</si>
  <si>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</si>
  <si>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</si>
  <si>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</si>
  <si>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</si>
  <si>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</si>
  <si>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</si>
  <si>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</si>
  <si>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</si>
  <si>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</si>
  <si>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</si>
  <si>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</si>
  <si>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</si>
  <si>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</si>
  <si>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</si>
  <si>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</si>
  <si>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</si>
  <si>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</si>
  <si>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</si>
  <si>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</si>
  <si>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</si>
  <si>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</si>
  <si>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</si>
  <si>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</si>
  <si>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</si>
  <si>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</si>
  <si>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</si>
  <si>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</si>
  <si>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</si>
  <si>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</si>
  <si>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</si>
  <si>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</si>
  <si>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</si>
  <si>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</si>
  <si>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</si>
  <si>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</si>
  <si>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</si>
  <si>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</si>
  <si>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</si>
  <si>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</si>
  <si>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</si>
  <si>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</si>
  <si>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</si>
  <si>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</si>
  <si>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</si>
  <si>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</si>
  <si>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</si>
  <si>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</si>
  <si>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</si>
  <si>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</si>
  <si>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</si>
  <si>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</si>
  <si>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</si>
  <si>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</si>
  <si>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</si>
  <si>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</si>
  <si>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</si>
  <si>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</si>
  <si>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</si>
  <si>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</si>
  <si>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</si>
  <si>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</si>
  <si>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</si>
  <si>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</si>
  <si>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</si>
  <si>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</si>
  <si>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</si>
  <si>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</si>
  <si>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</si>
  <si>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</si>
  <si>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</si>
  <si>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</si>
  <si>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</si>
  <si>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</si>
  <si>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</si>
  <si>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</si>
  <si>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</si>
  <si>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</si>
  <si>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</si>
  <si>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</si>
  <si>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</si>
  <si>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</si>
  <si>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</si>
  <si>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</si>
  <si>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</si>
  <si>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</si>
  <si>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</si>
  <si>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</si>
  <si>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</si>
  <si>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</si>
  <si>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</si>
  <si>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</si>
  <si>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</si>
  <si>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</si>
  <si>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</si>
  <si>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</si>
  <si>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</si>
  <si>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</si>
  <si>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</si>
  <si>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</si>
  <si>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</si>
  <si>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</si>
  <si>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</si>
  <si>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</si>
  <si>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</si>
  <si>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</si>
  <si>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</si>
  <si>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</si>
  <si>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</si>
  <si>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</si>
  <si>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</si>
  <si>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</si>
  <si>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</si>
  <si>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</si>
  <si>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</si>
  <si>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</si>
  <si>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</si>
  <si>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</si>
  <si>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</si>
  <si>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</si>
  <si>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</si>
  <si>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</si>
  <si>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</si>
  <si>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</si>
  <si>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</si>
  <si>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</si>
  <si>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</si>
  <si>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</si>
  <si>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</si>
  <si>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</si>
  <si>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</si>
  <si>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</si>
  <si>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</si>
  <si>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</si>
  <si>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</si>
  <si>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</si>
  <si>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</si>
  <si>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</si>
  <si>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</si>
  <si>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</si>
  <si>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</si>
  <si>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</si>
  <si>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</si>
  <si>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</si>
  <si>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</si>
  <si>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</si>
  <si>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</si>
  <si>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</si>
  <si>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</si>
  <si>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</si>
  <si>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</si>
  <si>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</si>
  <si>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</si>
  <si>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</si>
  <si>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</si>
  <si>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</si>
  <si>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</si>
  <si>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</si>
  <si>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</si>
  <si>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</si>
  <si>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</si>
  <si>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</si>
  <si>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</si>
  <si>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</si>
  <si>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</si>
  <si>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</si>
  <si>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</si>
  <si>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</si>
  <si>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</si>
  <si>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</si>
  <si>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</si>
  <si>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</si>
  <si>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</si>
  <si>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</si>
  <si>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</si>
  <si>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</si>
  <si>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</si>
  <si>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</si>
  <si>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</si>
  <si>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</si>
  <si>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</si>
  <si>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</si>
  <si>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</si>
  <si>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</si>
  <si>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</si>
  <si>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</si>
  <si>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</si>
  <si>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</si>
  <si>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</si>
  <si>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</si>
  <si>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</si>
  <si>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</si>
  <si>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</si>
  <si>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</si>
  <si>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</si>
  <si>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</si>
  <si>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</si>
  <si>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</si>
  <si>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</si>
  <si>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</si>
  <si>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</si>
  <si>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</si>
  <si>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</si>
  <si>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</si>
  <si>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</si>
  <si>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</si>
  <si>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</si>
  <si>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</si>
  <si>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</si>
  <si>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</si>
  <si>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</si>
  <si>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</si>
  <si>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</si>
  <si>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</si>
  <si>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</si>
  <si>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</si>
  <si>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</si>
  <si>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</si>
  <si>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</si>
  <si>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</si>
  <si>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</si>
  <si>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</si>
  <si>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</si>
  <si>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</si>
  <si>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</si>
  <si>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</si>
  <si>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</si>
  <si>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</si>
  <si>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</si>
  <si>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</si>
  <si>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</si>
  <si>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</si>
  <si>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</si>
  <si>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</si>
  <si>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</si>
  <si>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</si>
  <si>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</si>
  <si>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</si>
  <si>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</si>
  <si>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</si>
  <si>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</si>
  <si>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</si>
  <si>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</si>
  <si>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</si>
  <si>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</si>
  <si>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</si>
  <si>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</si>
  <si>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</si>
  <si>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</si>
  <si>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</si>
  <si>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</si>
  <si>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</si>
  <si>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</si>
  <si>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</si>
  <si>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</si>
  <si>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</si>
  <si>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</si>
  <si>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</si>
  <si>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</si>
  <si>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</si>
  <si>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</si>
  <si>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</si>
  <si>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</si>
  <si>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</si>
  <si>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</si>
  <si>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</si>
  <si>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</si>
  <si>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</si>
  <si>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</si>
  <si>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</si>
  <si>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</si>
  <si>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</si>
  <si>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</si>
  <si>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</si>
  <si>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</si>
  <si>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</si>
  <si>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</si>
  <si>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</si>
  <si>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</si>
  <si>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</si>
  <si>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</si>
  <si>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</si>
  <si>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</si>
  <si>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</si>
  <si>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</si>
  <si>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</si>
  <si>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</si>
  <si>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</si>
  <si>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</si>
  <si>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</si>
  <si>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</si>
  <si>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</si>
  <si>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</si>
  <si>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</si>
  <si>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</si>
  <si>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</si>
  <si>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</si>
  <si>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</si>
  <si>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</si>
  <si>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</si>
  <si>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</si>
  <si>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</si>
  <si>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</si>
  <si>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</si>
  <si>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</si>
  <si>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</si>
  <si>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</si>
  <si>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</si>
  <si>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</si>
  <si>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</si>
  <si>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</si>
  <si>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</si>
  <si>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</si>
  <si>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</si>
  <si>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</si>
  <si>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</si>
  <si>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</si>
  <si>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</si>
  <si>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</si>
  <si>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</si>
  <si>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</si>
  <si>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</si>
  <si>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</si>
  <si>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</si>
  <si>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</si>
  <si>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</si>
  <si>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</si>
  <si>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</si>
  <si>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</si>
  <si>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</si>
  <si>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</si>
  <si>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</si>
  <si>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</si>
  <si>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</si>
  <si>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</si>
  <si>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</si>
  <si>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</si>
  <si>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</si>
  <si>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</si>
  <si>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</si>
  <si>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</si>
  <si>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</si>
  <si>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</si>
  <si>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</si>
  <si>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</si>
  <si>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</si>
  <si>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</si>
  <si>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</si>
  <si>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</si>
  <si>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</si>
  <si>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</si>
  <si>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</si>
  <si>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</si>
  <si>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</si>
  <si>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</si>
  <si>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</si>
  <si>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</si>
  <si>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</si>
  <si>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</si>
  <si>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</si>
  <si>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</si>
  <si>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</si>
  <si>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</si>
  <si>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</si>
  <si>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</si>
  <si>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</si>
  <si>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</si>
  <si>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</si>
  <si>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</si>
  <si>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</si>
  <si>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</si>
  <si>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</si>
  <si>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</si>
  <si>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</si>
  <si>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</si>
  <si>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</si>
  <si>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</si>
  <si>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</si>
  <si>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</si>
  <si>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</si>
  <si>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</si>
  <si>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</si>
  <si>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</si>
  <si>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</si>
  <si>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</si>
  <si>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</si>
  <si>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</si>
  <si>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</si>
  <si>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</si>
  <si>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</si>
  <si>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</si>
  <si>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</si>
  <si>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</si>
  <si>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</si>
  <si>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</si>
  <si>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</si>
  <si>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</si>
  <si>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</si>
  <si>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</si>
  <si>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</si>
  <si>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</si>
  <si>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</si>
  <si>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</si>
  <si>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</si>
  <si>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</si>
  <si>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</si>
  <si>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</si>
  <si>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</si>
  <si>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</si>
  <si>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</si>
  <si>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</si>
  <si>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</si>
  <si>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</si>
  <si>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</si>
  <si>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</si>
  <si>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</si>
  <si>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</si>
  <si>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</si>
  <si>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</si>
  <si>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</si>
  <si>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</si>
  <si>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</si>
  <si>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</si>
  <si>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</si>
  <si>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</si>
  <si>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</si>
  <si>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</si>
  <si>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</si>
  <si>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</si>
  <si>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</si>
  <si>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</si>
  <si>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</si>
  <si>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</si>
  <si>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</si>
  <si>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</si>
  <si>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</si>
  <si>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</si>
  <si>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</si>
  <si>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</si>
  <si>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</si>
  <si>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</si>
  <si>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</si>
  <si>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</si>
  <si>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</si>
  <si>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</si>
  <si>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</si>
  <si>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</si>
  <si>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</si>
  <si>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</si>
  <si>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</si>
  <si>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</si>
  <si>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</si>
  <si>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</si>
  <si>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</si>
  <si>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</si>
  <si>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</si>
  <si>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</si>
  <si>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</si>
  <si>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</si>
  <si>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</si>
  <si>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</si>
  <si>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</si>
  <si>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</si>
  <si>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</si>
  <si>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</si>
  <si>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</si>
  <si>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</si>
  <si>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</si>
  <si>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</si>
  <si>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</si>
  <si>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</si>
  <si>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</si>
  <si>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</si>
  <si>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</si>
  <si>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</si>
  <si>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</si>
  <si>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</si>
  <si>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</si>
  <si>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</si>
  <si>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</si>
  <si>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</si>
  <si>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</si>
  <si>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</si>
  <si>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</si>
  <si>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</si>
  <si>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</si>
  <si>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</si>
  <si>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</si>
  <si>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</si>
  <si>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</si>
  <si>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</si>
  <si>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</si>
  <si>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</si>
  <si>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</si>
  <si>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</si>
  <si>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</si>
  <si>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</si>
  <si>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</si>
  <si>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</si>
  <si>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</si>
  <si>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</si>
  <si>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</si>
  <si>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</si>
  <si>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</si>
  <si>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</si>
  <si>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</si>
  <si>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</si>
  <si>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</si>
  <si>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</si>
  <si>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</si>
  <si>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</si>
  <si>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</si>
  <si>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</si>
  <si>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</si>
  <si>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</si>
  <si>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</si>
  <si>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</si>
  <si>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</si>
  <si>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</si>
  <si>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</si>
  <si>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</si>
  <si>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</si>
  <si>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</si>
  <si>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</si>
  <si>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</si>
  <si>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</si>
  <si>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</si>
  <si>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</si>
  <si>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</si>
  <si>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</si>
  <si>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</si>
  <si>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</si>
  <si>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</si>
  <si>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</si>
  <si>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</si>
  <si>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</si>
  <si>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</si>
  <si>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</si>
  <si>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</si>
  <si>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</si>
  <si>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</si>
  <si>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</si>
  <si>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</si>
  <si>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</si>
  <si>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</si>
  <si>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</si>
  <si>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</si>
  <si>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</si>
  <si>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</si>
  <si>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</si>
  <si>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</si>
  <si>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</si>
  <si>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</si>
  <si>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</si>
  <si>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</si>
  <si>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</si>
  <si>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</si>
  <si>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</si>
  <si>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</si>
  <si>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</si>
  <si>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</si>
  <si>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</si>
  <si>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</si>
  <si>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</si>
  <si>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</si>
  <si>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</si>
  <si>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</si>
  <si>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</si>
  <si>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</si>
  <si>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</si>
  <si>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</si>
  <si>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</si>
  <si>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</si>
  <si>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</si>
  <si>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</si>
  <si>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</si>
  <si>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</si>
  <si>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</si>
  <si>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</si>
  <si>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</si>
  <si>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</si>
  <si>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</si>
  <si>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</si>
  <si>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</si>
  <si>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</si>
  <si>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</si>
  <si>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</si>
  <si>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</si>
  <si>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</si>
  <si>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</si>
  <si>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</si>
  <si>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</si>
  <si>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</si>
  <si>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</si>
  <si>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</si>
  <si>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</si>
  <si>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</si>
  <si>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</si>
  <si>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</si>
  <si>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</si>
  <si>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</si>
  <si>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</si>
  <si>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</si>
  <si>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</si>
  <si>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</si>
  <si>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</si>
  <si>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</si>
  <si>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</si>
  <si>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</si>
  <si>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</si>
  <si>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</si>
  <si>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</si>
  <si>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</si>
  <si>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</si>
  <si>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</si>
  <si>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</si>
  <si>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</si>
  <si>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</si>
  <si>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</si>
  <si>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</si>
  <si>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</si>
  <si>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</si>
  <si>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</si>
  <si>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</si>
  <si>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</si>
  <si>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</si>
  <si>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</si>
  <si>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</si>
  <si>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</si>
  <si>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</si>
  <si>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</si>
  <si>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</si>
  <si>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</si>
  <si>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</si>
  <si>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</si>
  <si>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</si>
  <si>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</si>
  <si>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</si>
  <si>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</si>
  <si>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</si>
  <si>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</si>
  <si>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</si>
  <si>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</si>
  <si>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</si>
  <si>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</si>
  <si>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</si>
  <si>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</si>
  <si>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</si>
  <si>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</si>
  <si>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</si>
  <si>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</si>
  <si>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</si>
  <si>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</si>
  <si>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</si>
  <si>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</si>
  <si>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</si>
  <si>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</si>
  <si>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</si>
  <si>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</si>
  <si>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</si>
  <si>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</si>
  <si>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</si>
  <si>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</si>
  <si>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</si>
  <si>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</si>
  <si>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</si>
  <si>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</si>
  <si>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</si>
  <si>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</si>
  <si>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</si>
  <si>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</si>
  <si>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</si>
  <si>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</si>
  <si>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</si>
  <si>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</si>
  <si>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</si>
  <si>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</si>
  <si>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</si>
  <si>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</si>
  <si>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</si>
  <si>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</si>
  <si>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</si>
  <si>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</si>
  <si>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</si>
  <si>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</si>
  <si>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</si>
  <si>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</si>
  <si>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</si>
  <si>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</si>
  <si>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</si>
  <si>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</si>
  <si>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</si>
  <si>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</si>
  <si>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</si>
  <si>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</si>
  <si>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</si>
  <si>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</si>
  <si>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</si>
  <si>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</si>
  <si>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</si>
  <si>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</si>
  <si>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</si>
  <si>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</si>
  <si>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</si>
  <si>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</si>
  <si>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</si>
  <si>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</si>
  <si>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</si>
  <si>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</si>
  <si>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</si>
  <si>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</si>
  <si>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</si>
  <si>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</si>
  <si>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</si>
  <si>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</si>
  <si>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</si>
  <si>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</si>
  <si>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</si>
  <si>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</si>
  <si>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</si>
  <si>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</si>
  <si>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</si>
  <si>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</si>
  <si>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</si>
  <si>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</si>
  <si>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</si>
  <si>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</si>
  <si>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</si>
  <si>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</si>
  <si>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</si>
  <si>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</si>
  <si>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</si>
  <si>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</si>
  <si>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</si>
  <si>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</si>
  <si>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</si>
  <si>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</si>
  <si>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</si>
  <si>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</si>
  <si>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</si>
  <si>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</si>
  <si>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</si>
  <si>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</si>
  <si>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</si>
  <si>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</si>
  <si>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E CARGA MATERIAL 1A CATEGORIA</t>
  </si>
  <si>
    <t>74151/1</t>
  </si>
  <si>
    <t>ESCAVACAO E CARGA MATERIAL 1A CATEGORIA, UTILIZANDO TRATOR DE ESTEIRAS DE 110 A 160HP COM LAMINA, PESO OPERACIONAL * 13T  E PA CARREGADEIRA COM 170 HP.</t>
  </si>
  <si>
    <t>ESCAVACAO E TRANSPORTE DMT 50M C/TRATOR ESTEIRAS CAT D8</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</si>
  <si>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</si>
  <si>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</si>
  <si>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</si>
  <si>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</si>
  <si>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</si>
  <si>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</si>
  <si>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</si>
  <si>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</si>
  <si>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</si>
  <si>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</si>
  <si>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</si>
  <si>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</si>
  <si>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</si>
  <si>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</si>
  <si>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</si>
  <si>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</si>
  <si>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</si>
  <si>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</si>
  <si>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</si>
  <si>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</si>
  <si>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</si>
  <si>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</si>
  <si>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</si>
  <si>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</si>
  <si>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</si>
  <si>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</si>
  <si>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</si>
  <si>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</si>
  <si>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</si>
  <si>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</si>
  <si>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</si>
  <si>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</si>
  <si>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</si>
  <si>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</si>
  <si>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</si>
  <si>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</si>
  <si>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</si>
  <si>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</si>
  <si>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</si>
  <si>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</si>
  <si>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</si>
  <si>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</si>
  <si>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</si>
  <si>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</si>
  <si>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</si>
  <si>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</si>
  <si>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</si>
  <si>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</si>
  <si>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</si>
  <si>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</si>
  <si>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</si>
  <si>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</si>
  <si>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</si>
  <si>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</si>
  <si>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</si>
  <si>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</si>
  <si>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</si>
  <si>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</si>
  <si>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</si>
  <si>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</si>
  <si>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</si>
  <si>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</si>
  <si>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</si>
  <si>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</si>
  <si>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</si>
  <si>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</si>
  <si>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</si>
  <si>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</si>
  <si>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</si>
  <si>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</si>
  <si>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</si>
  <si>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</si>
  <si>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</si>
  <si>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</si>
  <si>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</si>
  <si>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</si>
  <si>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</si>
  <si>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</si>
  <si>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</si>
  <si>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</si>
  <si>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</si>
  <si>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</si>
  <si>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</si>
  <si>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</si>
  <si>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</si>
  <si>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</si>
  <si>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</si>
  <si>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</si>
  <si>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</si>
  <si>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</si>
  <si>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</si>
  <si>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</si>
  <si>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</si>
  <si>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</si>
  <si>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</si>
  <si>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</si>
  <si>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</si>
  <si>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</si>
  <si>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</si>
  <si>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</si>
  <si>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</si>
  <si>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</si>
  <si>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</si>
  <si>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</si>
  <si>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</si>
  <si>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</si>
  <si>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</si>
  <si>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</si>
  <si>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</si>
  <si>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</si>
  <si>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</si>
  <si>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</si>
  <si>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</si>
  <si>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</si>
  <si>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</si>
  <si>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</si>
  <si>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</si>
  <si>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</si>
  <si>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</si>
  <si>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</si>
  <si>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</si>
  <si>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</si>
  <si>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</si>
  <si>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</si>
  <si>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</si>
  <si>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</si>
  <si>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</si>
  <si>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</si>
  <si>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</si>
  <si>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</si>
  <si>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</si>
  <si>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</si>
  <si>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</si>
  <si>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</si>
  <si>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</si>
  <si>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</si>
  <si>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</si>
  <si>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</si>
  <si>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</si>
  <si>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</si>
  <si>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</si>
  <si>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</si>
  <si>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</si>
  <si>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</si>
  <si>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</si>
  <si>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</si>
  <si>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</si>
  <si>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</si>
  <si>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</si>
  <si>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</si>
  <si>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</si>
  <si>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</si>
  <si>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</si>
  <si>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</si>
  <si>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</si>
  <si>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</si>
  <si>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</si>
  <si>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</si>
  <si>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</si>
  <si>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</si>
  <si>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</si>
  <si>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</si>
  <si>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</si>
  <si>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</si>
  <si>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</si>
  <si>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</si>
  <si>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</si>
  <si>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</si>
  <si>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</si>
  <si>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</si>
  <si>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</si>
  <si>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</si>
  <si>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</si>
  <si>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</si>
  <si>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</si>
  <si>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</si>
  <si>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</si>
  <si>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</si>
  <si>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</si>
  <si>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</si>
  <si>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</si>
  <si>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</si>
  <si>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</si>
  <si>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</si>
  <si>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</si>
  <si>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</si>
  <si>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</si>
  <si>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</si>
  <si>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</si>
  <si>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</si>
  <si>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</si>
  <si>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</si>
  <si>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</si>
  <si>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</si>
  <si>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</si>
  <si>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</si>
  <si>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</si>
  <si>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</si>
  <si>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</si>
  <si>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</si>
  <si>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</si>
  <si>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</si>
  <si>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</si>
  <si>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</si>
  <si>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</si>
  <si>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</si>
  <si>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</si>
  <si>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</si>
  <si>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</si>
  <si>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</si>
  <si>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</si>
  <si>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</si>
  <si>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</si>
  <si>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</si>
  <si>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</si>
  <si>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</si>
  <si>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</si>
  <si>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</si>
  <si>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</si>
  <si>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</si>
  <si>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</si>
  <si>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</si>
  <si>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</si>
  <si>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</si>
  <si>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</si>
  <si>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</si>
  <si>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TRANSPORTE COMERCIAL COM CAMINHAO CARROCERIA 9 T, RODOVIA EM LEITO NATURAL</t>
  </si>
  <si>
    <t>M3XKM</t>
  </si>
  <si>
    <t>TRANSPORTE COMERCIAL COM CAMINHAO CARROCERIA 9 T, RODOVIA PAVIMENTADA</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</si>
  <si>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</si>
  <si>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</si>
  <si>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</si>
  <si>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</si>
  <si>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</si>
  <si>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</si>
  <si>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</si>
  <si>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</si>
  <si>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</si>
  <si>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</si>
  <si>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</si>
  <si>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</si>
  <si>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</si>
  <si>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</si>
  <si>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</si>
  <si>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</si>
  <si>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</si>
  <si>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</si>
  <si>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</si>
  <si>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</si>
  <si>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</si>
  <si>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</si>
  <si>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</si>
  <si>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</si>
  <si>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</si>
  <si>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</si>
  <si>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</si>
  <si>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</si>
  <si>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</si>
  <si>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</si>
  <si>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</si>
  <si>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</si>
  <si>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</si>
  <si>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</si>
  <si>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</si>
  <si>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</si>
  <si>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</si>
  <si>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OU APILOAMENTO</t>
  </si>
  <si>
    <t>0283</t>
  </si>
  <si>
    <t>UMIDIFICAÇÃO DE MATERIAL PARA VALAS COM CAMINHÃO PIPA 10000L. AF_11/2016</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</si>
  <si>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</si>
  <si>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</si>
  <si>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</si>
  <si>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</si>
  <si>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</si>
  <si>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</si>
  <si>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</si>
  <si>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</si>
  <si>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</si>
  <si>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</si>
  <si>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</si>
  <si>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</si>
  <si>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</si>
  <si>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</si>
  <si>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</si>
  <si>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</si>
  <si>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</si>
  <si>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</si>
  <si>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</si>
  <si>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</si>
  <si>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</si>
  <si>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</si>
  <si>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</si>
  <si>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</si>
  <si>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</si>
  <si>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</si>
  <si>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</si>
  <si>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</si>
  <si>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</si>
  <si>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</si>
  <si>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</si>
  <si>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</si>
  <si>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</si>
  <si>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</si>
  <si>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</si>
  <si>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</si>
  <si>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</si>
  <si>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</si>
  <si>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</si>
  <si>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</si>
  <si>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</si>
  <si>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</si>
  <si>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</si>
  <si>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</si>
  <si>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</si>
  <si>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</si>
  <si>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</si>
  <si>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</si>
  <si>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</si>
  <si>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</si>
  <si>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</si>
  <si>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</si>
  <si>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</si>
  <si>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</si>
  <si>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</si>
  <si>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</si>
  <si>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</si>
  <si>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</si>
  <si>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</si>
  <si>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</si>
  <si>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</si>
  <si>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</si>
  <si>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</si>
  <si>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</si>
  <si>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</si>
  <si>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</si>
  <si>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</si>
  <si>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</si>
  <si>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</si>
  <si>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</si>
  <si>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</si>
  <si>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</si>
  <si>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</si>
  <si>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</si>
  <si>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</si>
  <si>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</si>
  <si>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</si>
  <si>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</si>
  <si>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</si>
  <si>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</si>
  <si>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</si>
  <si>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</si>
  <si>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</si>
  <si>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</si>
  <si>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</si>
  <si>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</si>
  <si>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</si>
  <si>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</si>
  <si>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</si>
  <si>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</si>
  <si>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</si>
  <si>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</si>
  <si>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</si>
  <si>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</si>
  <si>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</si>
  <si>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</si>
  <si>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</si>
  <si>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</si>
  <si>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</si>
  <si>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</si>
  <si>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</si>
  <si>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</si>
  <si>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</si>
  <si>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</si>
  <si>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</si>
  <si>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</si>
  <si>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</si>
  <si>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</si>
  <si>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</si>
  <si>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</si>
  <si>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</si>
  <si>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</si>
  <si>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</si>
  <si>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</si>
  <si>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</si>
  <si>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</si>
  <si>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</si>
  <si>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</si>
  <si>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</si>
  <si>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</si>
  <si>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</si>
  <si>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</si>
  <si>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</si>
  <si>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</si>
  <si>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</si>
  <si>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</si>
  <si>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</si>
  <si>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</si>
  <si>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</si>
  <si>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</si>
  <si>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</si>
  <si>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</si>
  <si>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</si>
  <si>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</si>
  <si>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</si>
  <si>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</si>
  <si>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</si>
  <si>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</si>
  <si>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</si>
  <si>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</si>
  <si>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</si>
  <si>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</si>
  <si>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</si>
  <si>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</si>
  <si>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</si>
  <si>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</si>
  <si>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</si>
  <si>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</si>
  <si>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</si>
  <si>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</si>
  <si>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</si>
  <si>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</si>
  <si>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</si>
  <si>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</si>
  <si>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</si>
  <si>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</si>
  <si>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</si>
  <si>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</si>
  <si>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</si>
  <si>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</si>
  <si>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</si>
  <si>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</si>
  <si>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</si>
  <si>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</si>
  <si>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</si>
  <si>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</si>
  <si>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</si>
  <si>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</si>
  <si>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</si>
  <si>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</si>
  <si>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</si>
  <si>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</si>
  <si>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</si>
  <si>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</si>
  <si>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</si>
  <si>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</si>
  <si>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</si>
  <si>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</si>
  <si>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</si>
  <si>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</si>
  <si>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</si>
  <si>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</si>
  <si>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</si>
  <si>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</si>
  <si>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</si>
  <si>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</si>
  <si>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</si>
  <si>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</si>
  <si>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</si>
  <si>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</si>
  <si>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</si>
  <si>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</si>
  <si>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</si>
  <si>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</si>
  <si>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</si>
  <si>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</si>
  <si>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</si>
  <si>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</si>
  <si>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</si>
  <si>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</si>
  <si>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</si>
  <si>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</si>
  <si>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</si>
  <si>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</si>
  <si>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</si>
  <si>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</si>
  <si>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</si>
  <si>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</si>
  <si>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</si>
  <si>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</si>
  <si>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</si>
  <si>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</si>
  <si>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</si>
  <si>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</si>
  <si>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</si>
  <si>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</si>
  <si>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</si>
  <si>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</si>
  <si>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</si>
  <si>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</si>
  <si>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</si>
  <si>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</si>
  <si>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</si>
  <si>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</si>
  <si>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</si>
  <si>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</si>
  <si>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</si>
  <si>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</si>
  <si>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</si>
  <si>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</si>
  <si>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</si>
  <si>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</si>
  <si>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</si>
  <si>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</si>
  <si>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</si>
  <si>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</si>
  <si>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</si>
  <si>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</si>
  <si>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</si>
  <si>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</si>
  <si>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</si>
  <si>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</si>
  <si>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</si>
  <si>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</si>
  <si>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</si>
  <si>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</si>
  <si>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</si>
  <si>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</si>
  <si>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</si>
  <si>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</si>
  <si>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</si>
  <si>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</si>
  <si>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</si>
  <si>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</si>
  <si>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</si>
  <si>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</si>
  <si>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</si>
  <si>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</si>
  <si>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</si>
  <si>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</si>
  <si>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</si>
  <si>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</si>
  <si>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</si>
  <si>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</si>
  <si>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</si>
  <si>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</si>
  <si>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</si>
  <si>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</si>
  <si>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</si>
  <si>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</si>
  <si>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</si>
  <si>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</si>
  <si>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</si>
  <si>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</si>
  <si>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</si>
  <si>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</si>
  <si>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</si>
  <si>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</si>
  <si>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</si>
  <si>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</si>
  <si>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</si>
  <si>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</si>
  <si>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</si>
  <si>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</si>
  <si>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</si>
  <si>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</si>
  <si>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</si>
  <si>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</si>
  <si>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</si>
  <si>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</si>
  <si>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</si>
  <si>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0249</t>
  </si>
  <si>
    <t>SINALIZACAO HORIZONTAL COM TINTA RETRORREFLETIVA A BASE DE RESINA ACRILICA COM MICROESFERAS DE VIDRO</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</si>
  <si>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</si>
  <si>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</si>
  <si>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</si>
  <si>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</si>
  <si>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</si>
  <si>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</si>
  <si>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</si>
  <si>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</si>
  <si>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</si>
  <si>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</si>
  <si>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</si>
  <si>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</si>
  <si>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</si>
  <si>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</si>
  <si>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</si>
  <si>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</si>
  <si>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</si>
  <si>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</si>
  <si>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</si>
  <si>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</si>
  <si>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</si>
  <si>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</si>
  <si>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</si>
  <si>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</si>
  <si>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</si>
  <si>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</si>
  <si>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</si>
  <si>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</si>
  <si>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</si>
  <si>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</si>
  <si>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</si>
  <si>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</si>
  <si>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</si>
  <si>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</si>
  <si>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</si>
  <si>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</si>
  <si>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</si>
  <si>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</si>
  <si>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</si>
  <si>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</si>
  <si>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</si>
  <si>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</si>
  <si>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</si>
  <si>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</si>
  <si>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</si>
  <si>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</si>
  <si>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</si>
  <si>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</si>
  <si>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</si>
  <si>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</si>
  <si>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</si>
  <si>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</si>
  <si>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</si>
  <si>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</si>
  <si>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</si>
  <si>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</si>
  <si>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</si>
  <si>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</si>
  <si>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</si>
  <si>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</si>
  <si>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</si>
  <si>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</si>
  <si>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</si>
  <si>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</si>
  <si>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</si>
  <si>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</si>
  <si>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</si>
  <si>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</si>
  <si>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</si>
  <si>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</si>
  <si>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</si>
  <si>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</si>
  <si>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</si>
  <si>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</si>
  <si>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</si>
  <si>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</si>
  <si>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</si>
  <si>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</si>
  <si>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</si>
  <si>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</si>
  <si>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</si>
  <si>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</si>
  <si>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</si>
  <si>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</si>
  <si>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</si>
  <si>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</si>
  <si>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</si>
  <si>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</si>
  <si>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</si>
  <si>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</si>
  <si>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</si>
  <si>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</si>
  <si>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</si>
  <si>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</si>
  <si>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</si>
  <si>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</si>
  <si>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</si>
  <si>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</si>
  <si>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</si>
  <si>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</si>
  <si>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</si>
  <si>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</si>
  <si>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</si>
  <si>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</si>
  <si>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</si>
  <si>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</si>
  <si>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</si>
  <si>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</si>
  <si>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</si>
  <si>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</si>
  <si>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</si>
  <si>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</si>
  <si>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</si>
  <si>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</si>
  <si>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</si>
  <si>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</si>
  <si>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</si>
  <si>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</si>
  <si>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</si>
  <si>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</si>
  <si>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</si>
  <si>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</si>
  <si>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</si>
  <si>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</si>
  <si>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</si>
  <si>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</si>
  <si>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</si>
  <si>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</si>
  <si>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</si>
  <si>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</si>
  <si>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</si>
  <si>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</si>
  <si>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</si>
  <si>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</si>
  <si>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</si>
  <si>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</si>
  <si>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</si>
  <si>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</si>
  <si>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</si>
  <si>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</si>
  <si>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</si>
  <si>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</si>
  <si>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</si>
  <si>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</si>
  <si>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</si>
  <si>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</si>
  <si>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</si>
  <si>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</si>
  <si>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</si>
  <si>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</si>
  <si>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</si>
  <si>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</si>
  <si>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</si>
  <si>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</si>
  <si>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</si>
  <si>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</si>
  <si>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</si>
  <si>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</si>
  <si>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</si>
  <si>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0112</t>
  </si>
  <si>
    <t>RECOLOCACAO DE TACOS DE MADEIRA COM REAPROVEITAMENTO DE MATERIAL E ASSENTAMENTO COM ARGAMASSA 1:4 (CIMENTO E 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</si>
  <si>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</si>
  <si>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</si>
  <si>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</si>
  <si>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</si>
  <si>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</si>
  <si>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</si>
  <si>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</si>
  <si>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</si>
  <si>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</si>
  <si>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</si>
  <si>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</si>
  <si>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</si>
  <si>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</si>
  <si>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</si>
  <si>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</si>
  <si>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</si>
  <si>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</si>
  <si>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</si>
  <si>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</si>
  <si>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</si>
  <si>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</si>
  <si>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</si>
  <si>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</si>
  <si>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</si>
  <si>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</si>
  <si>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</si>
  <si>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</si>
  <si>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</si>
  <si>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</si>
  <si>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</si>
  <si>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</si>
  <si>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</si>
  <si>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</si>
  <si>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</si>
  <si>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</si>
  <si>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</si>
  <si>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</si>
  <si>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</si>
  <si>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</si>
  <si>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</si>
  <si>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</si>
  <si>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</si>
  <si>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</si>
  <si>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</si>
  <si>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</si>
  <si>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</si>
  <si>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</si>
  <si>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EM PEDRA PORTUGUESA ASSENTADO SOBRE ARGAMASSA SECA DE CIMENTO E AREIA, TRAÇO 1:3, REJUNTADO COM CIMENTO COMUM. AF_05/2020</t>
  </si>
  <si>
    <t>PISO EM LADRILHO HIDRÁULICO APLICADO EM AMBIENTES EXTERNOS. AF_05/2020</t>
  </si>
  <si>
    <t>PISO VINILICO/BORRACHA</t>
  </si>
  <si>
    <t>0116</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</si>
  <si>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</si>
  <si>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</si>
  <si>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</si>
  <si>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</si>
  <si>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</si>
  <si>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</si>
  <si>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</si>
  <si>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PODOTÁTIL, DIRECIONAL OU ALERTA, ASSENTADO SOBRE ARGAMASSA. AF_05/2020</t>
  </si>
  <si>
    <t>PISO DE ALTA RESISTENCIA</t>
  </si>
  <si>
    <t>0117</t>
  </si>
  <si>
    <t>APLICACAO DE TINTA A BASE DE EPOXI SOBRE PISO</t>
  </si>
  <si>
    <t>PISO GRANILITE/MARMORITE</t>
  </si>
  <si>
    <t>0118</t>
  </si>
  <si>
    <t>PISO EM GRANILITE, MARMORITE OU GRANITINA ESPESSURA 8 MM, INCLUSO JUNTAS DE DILATACAO PLASTICAS</t>
  </si>
  <si>
    <t>PISO DE MARMORE/GRANITO</t>
  </si>
  <si>
    <t>0119</t>
  </si>
  <si>
    <t>PISO EM GRANITO APLICADO EM CALÇADAS OU PISOS EXTERNOS. AF_05/2020</t>
  </si>
  <si>
    <t>PISO EM MÁRMORE APLICADO EM CALÇADAS OU PISOS EXTERNOS. AF_05/2020</t>
  </si>
  <si>
    <t>SOLEIRA DE MARMORE/GRANITO</t>
  </si>
  <si>
    <t>0122</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</si>
  <si>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</si>
  <si>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</si>
  <si>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</si>
  <si>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</si>
  <si>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</si>
  <si>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</si>
  <si>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</si>
  <si>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</si>
  <si>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</si>
  <si>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</si>
  <si>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</si>
  <si>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</si>
  <si>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</si>
  <si>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</si>
  <si>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</si>
  <si>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</si>
  <si>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</si>
  <si>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</si>
  <si>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</si>
  <si>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</si>
  <si>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</si>
  <si>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</si>
  <si>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</si>
  <si>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</si>
  <si>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</si>
  <si>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</si>
  <si>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</si>
  <si>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</si>
  <si>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</si>
  <si>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</si>
  <si>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</si>
  <si>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</si>
  <si>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</si>
  <si>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</si>
  <si>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</si>
  <si>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</si>
  <si>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</si>
  <si>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</si>
  <si>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</si>
  <si>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</si>
  <si>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</si>
  <si>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</si>
  <si>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</si>
  <si>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</si>
  <si>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</si>
  <si>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</si>
  <si>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</si>
  <si>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</si>
  <si>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</si>
  <si>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</si>
  <si>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</si>
  <si>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</si>
  <si>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</si>
  <si>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</si>
  <si>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</si>
  <si>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</si>
  <si>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</si>
  <si>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</si>
  <si>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</si>
  <si>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</si>
  <si>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</si>
  <si>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</si>
  <si>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</si>
  <si>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</si>
  <si>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</si>
  <si>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</si>
  <si>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</si>
  <si>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</si>
  <si>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</si>
  <si>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</si>
  <si>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</si>
  <si>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</si>
  <si>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</si>
  <si>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</si>
  <si>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</si>
  <si>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</si>
  <si>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</si>
  <si>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</si>
  <si>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</si>
  <si>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</si>
  <si>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</si>
  <si>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</si>
  <si>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</si>
  <si>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</si>
  <si>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</si>
  <si>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</si>
  <si>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</si>
  <si>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</si>
  <si>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</si>
  <si>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</si>
  <si>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</si>
  <si>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</si>
  <si>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</si>
  <si>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</si>
  <si>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</si>
  <si>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</si>
  <si>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</si>
  <si>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</si>
  <si>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</si>
  <si>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</si>
  <si>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</si>
  <si>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</si>
  <si>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</si>
  <si>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</si>
  <si>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</si>
  <si>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</si>
  <si>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</si>
  <si>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</si>
  <si>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</si>
  <si>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</si>
  <si>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</si>
  <si>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</si>
  <si>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</si>
  <si>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</si>
  <si>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</si>
  <si>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</si>
  <si>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</si>
  <si>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</si>
  <si>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</si>
  <si>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</si>
  <si>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</si>
  <si>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</si>
  <si>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</si>
  <si>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</si>
  <si>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</si>
  <si>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</si>
  <si>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</si>
  <si>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</si>
  <si>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</si>
  <si>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</si>
  <si>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</si>
  <si>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</si>
  <si>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</si>
  <si>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</si>
  <si>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</si>
  <si>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</si>
  <si>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</si>
  <si>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</si>
  <si>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</si>
  <si>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</si>
  <si>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</si>
  <si>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</si>
  <si>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</si>
  <si>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</si>
  <si>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</si>
  <si>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</si>
  <si>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</si>
  <si>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</si>
  <si>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</si>
  <si>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</si>
  <si>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</si>
  <si>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</si>
  <si>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</si>
  <si>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</si>
  <si>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</si>
  <si>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</si>
  <si>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</si>
  <si>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</si>
  <si>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</si>
  <si>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</si>
  <si>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</si>
  <si>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</si>
  <si>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</si>
  <si>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</si>
  <si>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</si>
  <si>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</si>
  <si>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</si>
  <si>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</si>
  <si>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</si>
  <si>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</si>
  <si>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</si>
  <si>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</si>
  <si>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</si>
  <si>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</si>
  <si>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</si>
  <si>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</si>
  <si>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</si>
  <si>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</si>
  <si>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</si>
  <si>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</si>
  <si>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</si>
  <si>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</si>
  <si>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</si>
  <si>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</si>
  <si>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</si>
  <si>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</si>
  <si>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</si>
  <si>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</si>
  <si>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</si>
  <si>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</si>
  <si>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</si>
  <si>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</si>
  <si>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</si>
  <si>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</si>
  <si>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</si>
  <si>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</si>
  <si>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</si>
  <si>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</si>
  <si>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</si>
  <si>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</si>
  <si>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</si>
  <si>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</si>
  <si>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</si>
  <si>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</si>
  <si>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</si>
  <si>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</si>
  <si>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</si>
  <si>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</si>
  <si>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</si>
  <si>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</si>
  <si>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</si>
  <si>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</si>
  <si>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</si>
  <si>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</si>
  <si>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</si>
  <si>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</si>
  <si>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</si>
  <si>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</si>
  <si>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</si>
  <si>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</si>
  <si>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</si>
  <si>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</si>
  <si>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</si>
  <si>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</si>
  <si>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</si>
  <si>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</si>
  <si>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</si>
  <si>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</si>
  <si>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</si>
  <si>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</si>
  <si>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</si>
  <si>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</si>
  <si>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</si>
  <si>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</si>
  <si>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</si>
  <si>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</si>
  <si>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</si>
  <si>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</si>
  <si>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</si>
  <si>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</si>
  <si>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</si>
  <si>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</si>
  <si>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</si>
  <si>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</si>
  <si>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</si>
  <si>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</si>
  <si>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</si>
  <si>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</si>
  <si>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</si>
  <si>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</si>
  <si>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</si>
  <si>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</si>
  <si>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</si>
  <si>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</si>
  <si>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</si>
  <si>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</si>
  <si>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</si>
  <si>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</si>
  <si>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</si>
  <si>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</si>
  <si>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</si>
  <si>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</si>
  <si>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</si>
  <si>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</si>
  <si>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</si>
  <si>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</si>
  <si>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</si>
  <si>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</si>
  <si>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</si>
  <si>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</si>
  <si>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</si>
  <si>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</si>
  <si>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</si>
  <si>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</si>
  <si>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</si>
  <si>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</si>
  <si>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</si>
  <si>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</si>
  <si>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</si>
  <si>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</si>
  <si>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</si>
  <si>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</si>
  <si>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</si>
  <si>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</si>
  <si>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</si>
  <si>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</si>
  <si>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</si>
  <si>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</si>
  <si>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</si>
  <si>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</si>
  <si>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</si>
  <si>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</si>
  <si>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</si>
  <si>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</si>
  <si>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</si>
  <si>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</si>
  <si>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</si>
  <si>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</si>
  <si>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</si>
  <si>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</si>
  <si>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</si>
  <si>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</si>
  <si>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</si>
  <si>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</si>
  <si>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</si>
  <si>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</si>
  <si>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</si>
  <si>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</si>
  <si>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</si>
  <si>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</si>
  <si>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</si>
  <si>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</si>
  <si>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</si>
  <si>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</si>
  <si>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</si>
  <si>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</si>
  <si>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</si>
  <si>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</si>
  <si>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</si>
  <si>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</si>
  <si>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</si>
  <si>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</si>
  <si>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</si>
  <si>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</si>
  <si>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</si>
  <si>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</si>
  <si>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</si>
  <si>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</si>
  <si>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</si>
  <si>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</si>
  <si>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</si>
  <si>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</si>
  <si>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</si>
  <si>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</si>
  <si>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</si>
  <si>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</si>
  <si>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</si>
  <si>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</si>
  <si>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</si>
  <si>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</si>
  <si>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</si>
  <si>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</si>
  <si>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</si>
  <si>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</si>
  <si>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</si>
  <si>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</si>
  <si>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</si>
  <si>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</si>
  <si>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</si>
  <si>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</si>
  <si>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</si>
  <si>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</si>
  <si>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</si>
  <si>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</si>
  <si>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</si>
  <si>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</si>
  <si>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</si>
  <si>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</si>
  <si>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</si>
  <si>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</si>
  <si>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</si>
  <si>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</si>
  <si>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</si>
  <si>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</si>
  <si>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</si>
  <si>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</si>
  <si>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</si>
  <si>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</si>
  <si>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</si>
  <si>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</si>
  <si>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</si>
  <si>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</si>
  <si>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</si>
  <si>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</si>
  <si>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</si>
  <si>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</si>
  <si>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</si>
  <si>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</si>
  <si>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</si>
  <si>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</si>
  <si>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</si>
  <si>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</si>
  <si>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</si>
  <si>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</si>
  <si>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</si>
  <si>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</si>
  <si>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</si>
  <si>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</si>
  <si>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</si>
  <si>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</si>
  <si>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</si>
  <si>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</si>
  <si>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</si>
  <si>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</si>
  <si>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</si>
  <si>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</si>
  <si>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</si>
  <si>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</si>
  <si>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</si>
  <si>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</si>
  <si>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</si>
  <si>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</si>
  <si>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</si>
  <si>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</si>
  <si>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</si>
  <si>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</si>
  <si>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</si>
  <si>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</si>
  <si>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</si>
  <si>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</si>
  <si>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</si>
  <si>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</si>
  <si>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</si>
  <si>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</si>
  <si>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</si>
  <si>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</si>
  <si>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</si>
  <si>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</si>
  <si>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</si>
  <si>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</si>
  <si>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</si>
  <si>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</si>
  <si>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</si>
  <si>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</si>
  <si>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</si>
  <si>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</si>
  <si>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</si>
  <si>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</si>
  <si>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</si>
  <si>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</si>
  <si>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</si>
  <si>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</si>
  <si>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</si>
  <si>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</si>
  <si>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</si>
  <si>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</si>
  <si>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</si>
  <si>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</si>
  <si>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</si>
  <si>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</si>
  <si>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</si>
  <si>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</si>
  <si>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</si>
  <si>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</si>
  <si>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</si>
  <si>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</si>
  <si>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</si>
  <si>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</si>
  <si>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</si>
  <si>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</si>
  <si>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</si>
  <si>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</si>
  <si>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</si>
  <si>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</si>
  <si>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</si>
  <si>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</si>
  <si>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</si>
  <si>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</si>
  <si>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</si>
  <si>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</si>
  <si>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</si>
  <si>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</si>
  <si>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</si>
  <si>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</si>
  <si>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</si>
  <si>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</si>
  <si>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</si>
  <si>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</si>
  <si>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</si>
  <si>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</si>
  <si>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</si>
  <si>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</si>
  <si>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</si>
  <si>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</si>
  <si>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</si>
  <si>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</si>
  <si>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</si>
  <si>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</si>
  <si>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</si>
  <si>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</si>
  <si>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</si>
  <si>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</si>
  <si>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</si>
  <si>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</si>
  <si>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</si>
  <si>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</si>
  <si>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</si>
  <si>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</si>
  <si>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</si>
  <si>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</si>
  <si>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</si>
  <si>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</si>
  <si>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</si>
  <si>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</si>
  <si>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</si>
  <si>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</si>
  <si>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</si>
  <si>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</si>
  <si>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</si>
  <si>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</si>
  <si>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</si>
  <si>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</si>
  <si>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</si>
  <si>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</si>
  <si>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</si>
  <si>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</si>
  <si>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</si>
  <si>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</si>
  <si>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</si>
  <si>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</si>
  <si>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</si>
  <si>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</si>
  <si>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</si>
  <si>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</si>
  <si>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</si>
  <si>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</si>
  <si>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</si>
  <si>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</si>
  <si>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</si>
  <si>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</si>
  <si>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</si>
  <si>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</si>
  <si>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</si>
  <si>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</si>
  <si>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</si>
  <si>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</si>
  <si>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</si>
  <si>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</si>
  <si>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</si>
  <si>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</si>
  <si>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</si>
  <si>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</si>
  <si>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</si>
  <si>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</si>
  <si>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</si>
  <si>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</si>
  <si>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</si>
  <si>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</si>
  <si>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</si>
  <si>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</si>
  <si>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</si>
  <si>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</si>
  <si>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</si>
  <si>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</si>
  <si>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</si>
  <si>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</si>
  <si>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</si>
  <si>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</si>
  <si>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</si>
  <si>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</si>
  <si>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</si>
  <si>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</si>
  <si>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</si>
  <si>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</si>
  <si>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</si>
  <si>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</si>
  <si>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</si>
  <si>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</si>
  <si>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</si>
  <si>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</si>
  <si>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</si>
  <si>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</si>
  <si>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</si>
  <si>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</si>
  <si>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</si>
  <si>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</si>
  <si>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</si>
  <si>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</si>
  <si>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</si>
  <si>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</si>
  <si>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</si>
  <si>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</si>
  <si>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</si>
  <si>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</si>
  <si>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</si>
  <si>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</si>
  <si>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</si>
  <si>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</si>
  <si>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</si>
  <si>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</si>
  <si>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</si>
  <si>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</si>
  <si>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</si>
  <si>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</si>
  <si>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</si>
  <si>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</si>
  <si>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</si>
  <si>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</si>
  <si>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</si>
  <si>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</si>
  <si>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</si>
  <si>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</si>
  <si>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</si>
  <si>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</si>
  <si>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</si>
  <si>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</si>
  <si>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</si>
  <si>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</si>
  <si>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</si>
  <si>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</si>
  <si>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</si>
  <si>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</si>
  <si>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</si>
  <si>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</si>
  <si>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</si>
  <si>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</si>
  <si>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</si>
  <si>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</si>
  <si>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</si>
  <si>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</si>
  <si>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</si>
  <si>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</si>
  <si>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</si>
  <si>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</si>
  <si>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</si>
  <si>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</si>
  <si>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</si>
  <si>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</si>
  <si>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</si>
  <si>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</si>
  <si>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</si>
  <si>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</si>
  <si>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</si>
  <si>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</si>
  <si>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</si>
  <si>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</si>
  <si>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</si>
  <si>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</si>
  <si>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</si>
  <si>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</si>
  <si>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</si>
  <si>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</si>
  <si>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</si>
  <si>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</si>
  <si>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</si>
  <si>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</si>
  <si>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</si>
  <si>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</si>
  <si>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</si>
  <si>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</si>
  <si>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</si>
  <si>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</si>
  <si>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</si>
  <si>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</si>
  <si>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</si>
  <si>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</si>
  <si>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</si>
  <si>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</si>
  <si>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</si>
  <si>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</si>
  <si>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</si>
  <si>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</si>
  <si>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</si>
  <si>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</si>
  <si>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</si>
  <si>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</si>
  <si>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</si>
  <si>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</si>
  <si>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</si>
  <si>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</si>
  <si>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</si>
  <si>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</si>
  <si>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</si>
  <si>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</si>
  <si>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</si>
  <si>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</si>
  <si>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</si>
  <si>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</si>
  <si>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</si>
  <si>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</si>
  <si>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</si>
  <si>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</si>
  <si>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</si>
  <si>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</si>
  <si>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</si>
  <si>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</si>
  <si>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</si>
  <si>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</si>
  <si>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</si>
  <si>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</si>
  <si>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</si>
  <si>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</si>
  <si>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</si>
  <si>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</si>
  <si>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</si>
  <si>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</si>
  <si>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</si>
  <si>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</si>
  <si>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</si>
  <si>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</si>
  <si>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</si>
  <si>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</si>
  <si>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</si>
  <si>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</si>
  <si>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</si>
  <si>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</si>
  <si>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</si>
  <si>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</si>
  <si>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</si>
  <si>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</si>
  <si>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</si>
  <si>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</si>
  <si>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</si>
  <si>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</si>
  <si>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</si>
  <si>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</si>
  <si>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</si>
  <si>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</si>
  <si>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</si>
  <si>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</si>
  <si>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</si>
  <si>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</si>
  <si>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</si>
  <si>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</si>
  <si>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</si>
  <si>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</si>
  <si>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</si>
  <si>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</si>
  <si>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</si>
  <si>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</si>
  <si>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</si>
  <si>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</si>
  <si>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</si>
  <si>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</si>
  <si>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</si>
  <si>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</si>
  <si>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</si>
  <si>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</si>
  <si>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</si>
  <si>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</si>
  <si>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</si>
  <si>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</si>
  <si>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</si>
  <si>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</si>
  <si>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</si>
  <si>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</si>
  <si>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</si>
  <si>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</si>
  <si>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</si>
  <si>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</si>
  <si>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</si>
  <si>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</si>
  <si>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</si>
  <si>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</si>
  <si>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</si>
  <si>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</si>
  <si>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</si>
  <si>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</si>
  <si>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</si>
  <si>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</si>
  <si>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</si>
  <si>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</si>
  <si>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</si>
  <si>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</si>
  <si>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</si>
  <si>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</si>
  <si>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</si>
  <si>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</si>
  <si>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</si>
  <si>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</si>
  <si>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</si>
  <si>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</si>
  <si>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</si>
  <si>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</si>
  <si>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</si>
  <si>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</si>
  <si>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</si>
  <si>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</si>
  <si>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</si>
  <si>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</si>
  <si>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</si>
  <si>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</si>
  <si>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</si>
  <si>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</si>
  <si>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</si>
  <si>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</si>
  <si>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</si>
  <si>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</si>
  <si>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</si>
  <si>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</si>
  <si>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</si>
  <si>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</si>
  <si>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</si>
  <si>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</si>
  <si>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</si>
  <si>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</si>
  <si>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</si>
  <si>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</si>
  <si>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</si>
  <si>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</si>
  <si>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</si>
  <si>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</si>
  <si>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</si>
  <si>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</si>
  <si>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</si>
  <si>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</si>
  <si>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</si>
  <si>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</si>
  <si>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</si>
  <si>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</si>
  <si>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</si>
  <si>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</si>
  <si>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</si>
  <si>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</si>
  <si>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</si>
  <si>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</si>
  <si>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</si>
  <si>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</si>
  <si>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</si>
  <si>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</si>
  <si>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</si>
  <si>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</si>
  <si>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</si>
  <si>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</si>
  <si>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</si>
  <si>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</si>
  <si>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</si>
  <si>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</si>
  <si>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</si>
  <si>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</si>
  <si>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</si>
  <si>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</si>
  <si>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</si>
  <si>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</si>
  <si>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</si>
  <si>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</si>
  <si>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</si>
  <si>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</si>
  <si>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</si>
  <si>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</si>
  <si>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</si>
  <si>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</si>
  <si>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</si>
  <si>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</si>
  <si>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</si>
  <si>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</si>
  <si>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</si>
  <si>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</si>
  <si>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</si>
  <si>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</si>
  <si>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</si>
  <si>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</si>
  <si>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</si>
  <si>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</si>
  <si>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</si>
  <si>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</si>
  <si>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</si>
  <si>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</si>
  <si>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</si>
  <si>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</si>
  <si>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</si>
  <si>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</si>
  <si>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</si>
  <si>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</si>
  <si>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</si>
  <si>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</si>
  <si>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</si>
  <si>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</si>
  <si>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</si>
  <si>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</si>
  <si>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</si>
  <si>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</si>
  <si>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</si>
  <si>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</si>
  <si>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</si>
  <si>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</si>
  <si>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</si>
  <si>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</si>
  <si>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</si>
  <si>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</si>
  <si>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</si>
  <si>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</si>
  <si>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</si>
  <si>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</si>
  <si>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</si>
  <si>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</si>
  <si>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</si>
  <si>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</si>
  <si>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</si>
  <si>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</si>
  <si>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</si>
  <si>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</si>
  <si>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</si>
  <si>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</si>
  <si>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</si>
  <si>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</si>
  <si>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</si>
  <si>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</si>
  <si>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</si>
  <si>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</si>
  <si>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</si>
  <si>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</si>
  <si>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</si>
  <si>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</si>
  <si>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</si>
  <si>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</si>
  <si>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</si>
  <si>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</si>
  <si>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</si>
  <si>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</si>
  <si>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</si>
  <si>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</si>
  <si>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</si>
  <si>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</si>
  <si>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</si>
  <si>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</si>
  <si>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</si>
  <si>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</si>
  <si>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</si>
  <si>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</si>
  <si>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</si>
  <si>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</si>
  <si>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</si>
  <si>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</si>
  <si>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</si>
  <si>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</si>
  <si>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</si>
  <si>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</si>
  <si>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</si>
  <si>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</si>
  <si>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</si>
  <si>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</si>
  <si>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</si>
  <si>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</si>
  <si>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</si>
  <si>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</si>
  <si>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</si>
  <si>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</si>
  <si>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</si>
  <si>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</si>
  <si>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</si>
  <si>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</si>
  <si>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</si>
  <si>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</si>
  <si>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</si>
  <si>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</si>
  <si>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</si>
  <si>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</si>
  <si>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</si>
  <si>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</si>
  <si>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</si>
  <si>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</si>
  <si>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</si>
  <si>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</si>
  <si>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</si>
  <si>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</si>
  <si>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</si>
  <si>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</si>
  <si>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</si>
  <si>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</si>
  <si>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</si>
  <si>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</si>
  <si>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</si>
  <si>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</si>
  <si>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</si>
  <si>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</si>
  <si>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</si>
  <si>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</si>
  <si>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</si>
  <si>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</si>
  <si>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</si>
  <si>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</si>
  <si>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</si>
  <si>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</si>
  <si>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</si>
  <si>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</si>
  <si>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</si>
  <si>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</si>
  <si>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</si>
  <si>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</si>
  <si>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</si>
  <si>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</si>
  <si>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</si>
  <si>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</si>
  <si>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</si>
  <si>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</si>
  <si>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</si>
  <si>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</si>
  <si>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</si>
  <si>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</si>
  <si>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</si>
  <si>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</si>
  <si>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</si>
  <si>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</si>
  <si>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</si>
  <si>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</si>
  <si>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</si>
  <si>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</si>
  <si>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</si>
  <si>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</si>
  <si>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</si>
  <si>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</si>
  <si>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</si>
  <si>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</si>
  <si>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</si>
  <si>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</si>
  <si>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</si>
  <si>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</si>
  <si>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</si>
  <si>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</si>
  <si>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</si>
  <si>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</si>
  <si>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</si>
  <si>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</si>
  <si>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</si>
  <si>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</si>
  <si>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</si>
  <si>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</si>
  <si>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</si>
  <si>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</si>
  <si>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</si>
  <si>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</si>
  <si>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</si>
  <si>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</si>
  <si>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</si>
  <si>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</si>
  <si>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</si>
  <si>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</si>
  <si>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</si>
  <si>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</si>
  <si>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</si>
  <si>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</si>
  <si>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</si>
  <si>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</si>
  <si>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</si>
  <si>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</si>
  <si>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</si>
  <si>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</si>
  <si>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</si>
  <si>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</si>
  <si>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</si>
  <si>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</si>
  <si>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</si>
  <si>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</si>
  <si>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</si>
  <si>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</si>
  <si>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</si>
  <si>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</si>
  <si>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</si>
  <si>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</si>
  <si>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</si>
  <si>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</si>
  <si>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</si>
  <si>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</si>
  <si>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</si>
  <si>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</si>
  <si>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</si>
  <si>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</si>
  <si>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</si>
  <si>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</si>
  <si>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</si>
  <si>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</si>
  <si>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</si>
  <si>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</si>
  <si>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</si>
  <si>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</si>
  <si>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</si>
  <si>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</si>
  <si>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</si>
  <si>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</si>
  <si>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</si>
  <si>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</si>
  <si>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</si>
  <si>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</si>
  <si>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</si>
  <si>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</si>
  <si>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</si>
  <si>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</si>
  <si>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</si>
  <si>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</si>
  <si>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</si>
  <si>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</si>
  <si>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</si>
  <si>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</si>
  <si>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</si>
  <si>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</si>
  <si>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</si>
  <si>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</si>
  <si>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</si>
  <si>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</si>
  <si>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</si>
  <si>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</si>
  <si>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</si>
  <si>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</si>
  <si>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</si>
  <si>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</si>
  <si>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</si>
  <si>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</si>
  <si>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</si>
  <si>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</si>
  <si>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</si>
  <si>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</si>
  <si>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</si>
  <si>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</si>
  <si>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</si>
  <si>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</si>
  <si>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</si>
  <si>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</si>
  <si>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</si>
  <si>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</si>
  <si>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</si>
  <si>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</si>
  <si>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</si>
  <si>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</si>
  <si>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</si>
  <si>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</si>
  <si>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</si>
  <si>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</si>
  <si>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</si>
  <si>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</si>
  <si>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</si>
  <si>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</si>
  <si>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</si>
  <si>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</si>
  <si>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</si>
  <si>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</si>
  <si>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</si>
  <si>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</si>
  <si>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</si>
  <si>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</si>
  <si>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</si>
  <si>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</si>
  <si>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</si>
  <si>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</si>
  <si>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</si>
  <si>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</si>
  <si>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</si>
  <si>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</si>
  <si>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</si>
  <si>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</si>
  <si>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</si>
  <si>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</si>
  <si>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</si>
  <si>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</si>
  <si>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</si>
  <si>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</si>
  <si>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</si>
  <si>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</si>
  <si>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</si>
  <si>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</si>
  <si>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</si>
  <si>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</si>
  <si>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</si>
  <si>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</si>
  <si>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</si>
  <si>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</si>
  <si>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</si>
  <si>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</si>
  <si>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</si>
  <si>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</si>
  <si>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</si>
  <si>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</si>
  <si>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</si>
  <si>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</si>
  <si>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</si>
  <si>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</si>
  <si>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</si>
  <si>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</si>
  <si>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</si>
  <si>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</si>
  <si>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</si>
  <si>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</si>
  <si>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</si>
  <si>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</si>
  <si>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</si>
  <si>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</si>
  <si>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</si>
  <si>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</si>
  <si>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</si>
  <si>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</si>
  <si>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</si>
  <si>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</si>
  <si>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</si>
  <si>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</si>
  <si>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</si>
  <si>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</si>
  <si>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</si>
  <si>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</si>
  <si>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</si>
  <si>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</si>
  <si>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</si>
  <si>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</si>
  <si>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</si>
  <si>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</si>
  <si>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</si>
  <si>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</si>
  <si>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</si>
  <si>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</si>
  <si>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</si>
  <si>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</si>
  <si>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</si>
  <si>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</si>
  <si>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</si>
  <si>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</si>
  <si>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</si>
  <si>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</si>
  <si>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</si>
  <si>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</si>
  <si>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</si>
  <si>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</si>
  <si>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</si>
  <si>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</si>
  <si>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</si>
  <si>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</si>
  <si>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</si>
  <si>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</si>
  <si>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</si>
  <si>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</si>
  <si>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</si>
  <si>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</si>
  <si>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</si>
  <si>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</si>
  <si>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</si>
  <si>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</si>
  <si>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</si>
  <si>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</si>
  <si>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</si>
  <si>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</si>
  <si>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</si>
  <si>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</si>
  <si>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</si>
  <si>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</si>
  <si>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</si>
  <si>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</si>
  <si>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</si>
  <si>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</si>
  <si>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</si>
  <si>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</si>
  <si>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</si>
  <si>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</si>
  <si>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</si>
  <si>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</si>
  <si>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</si>
  <si>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</si>
  <si>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</si>
  <si>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</si>
  <si>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</si>
  <si>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</si>
  <si>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</si>
  <si>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</si>
  <si>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</si>
  <si>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</si>
  <si>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</si>
  <si>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</si>
  <si>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</si>
  <si>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</si>
  <si>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</si>
  <si>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</si>
  <si>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</si>
  <si>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</si>
  <si>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</si>
  <si>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</si>
  <si>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</si>
  <si>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</si>
  <si>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</si>
  <si>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</si>
  <si>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</si>
  <si>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</si>
  <si>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</si>
  <si>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</si>
  <si>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</si>
  <si>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</si>
  <si>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</si>
  <si>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</si>
  <si>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</si>
  <si>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</si>
  <si>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</si>
  <si>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</si>
  <si>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</si>
  <si>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</si>
  <si>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</si>
  <si>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</si>
  <si>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</si>
  <si>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</si>
  <si>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</si>
  <si>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</si>
  <si>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</si>
  <si>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</si>
  <si>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</si>
  <si>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</si>
  <si>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</si>
  <si>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</si>
  <si>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</si>
  <si>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</si>
  <si>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</si>
  <si>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</si>
  <si>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</si>
  <si>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</si>
  <si>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</si>
  <si>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</si>
  <si>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</si>
  <si>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</si>
  <si>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</si>
  <si>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</si>
  <si>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</si>
  <si>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</si>
  <si>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</si>
  <si>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</si>
  <si>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</si>
  <si>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</si>
  <si>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</si>
  <si>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</si>
  <si>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</si>
  <si>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</si>
  <si>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</si>
  <si>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</si>
  <si>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</si>
  <si>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</si>
  <si>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</si>
  <si>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</si>
  <si>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COD. SINAPI
AUXÍLIO ALIMENTAÇÃO</t>
  </si>
  <si>
    <t>COD. SINAPI
AUXÍLIO TRANSPORTE</t>
  </si>
  <si>
    <t xml:space="preserve">COD. SINAPI
EXAMES </t>
  </si>
  <si>
    <t xml:space="preserve">COD. SINAPI
SEGURO </t>
  </si>
  <si>
    <t>COD. SINAPI
FERRAMENTAS</t>
  </si>
  <si>
    <t xml:space="preserve">COD. SINAPI
EPI </t>
  </si>
  <si>
    <t>COD. SINAPI
 CURSO DE CAPACITAÇÃO</t>
  </si>
  <si>
    <t>Quantidade *anual conforme praticado no Contrato vigente</t>
  </si>
  <si>
    <t xml:space="preserve">(1) - Tempo do percurso (minuto)
</t>
  </si>
  <si>
    <t xml:space="preserve">(2) - Tempo de descarga (minuto)
</t>
  </si>
  <si>
    <t>2 - Custos Variáveis dos Equipamentos (Hora Produtiva)</t>
  </si>
  <si>
    <t>3 - Custos Variáveis dos Equipamentos (Hora Improdutiva)</t>
  </si>
  <si>
    <t>TOTAL DOS CUSTOS OPERACIONAIS (1 + 2 + 3)</t>
  </si>
  <si>
    <t>Nota: Calcula-se o somatório total de horas para todos os veículos a fim de multiplicá-lo pelo CHP/unitário e CHI/unitário (estes valores levam em consideração apenas um veículo);</t>
  </si>
  <si>
    <t>Média CEB</t>
  </si>
  <si>
    <t xml:space="preserve">P1'  - EQUIPE DE APOIO AS USINAS UTMB CEILÂNDIA </t>
  </si>
  <si>
    <r>
      <t xml:space="preserve">         Onde: </t>
    </r>
    <r>
      <rPr>
        <i/>
        <sz val="12"/>
        <color rgb="FF000000"/>
        <rFont val="Calibri"/>
        <family val="2"/>
        <scheme val="minor"/>
      </rPr>
      <t xml:space="preserve"> Ad.</t>
    </r>
    <r>
      <rPr>
        <i/>
        <vertAlign val="subscript"/>
        <sz val="12"/>
        <color rgb="FF000000"/>
        <rFont val="Calibri"/>
        <family val="2"/>
        <scheme val="minor"/>
      </rPr>
      <t>noturno</t>
    </r>
    <r>
      <rPr>
        <i/>
        <sz val="12"/>
        <color rgb="FF000000"/>
        <rFont val="Calibri"/>
        <family val="2"/>
        <scheme val="minor"/>
      </rPr>
      <t xml:space="preserve"> - Adicional noturno</t>
    </r>
    <r>
      <rPr>
        <sz val="12"/>
        <color rgb="FF000000"/>
        <rFont val="Calibri"/>
        <family val="2"/>
        <scheme val="minor"/>
      </rPr>
      <t xml:space="preserve">; </t>
    </r>
    <r>
      <rPr>
        <i/>
        <sz val="12"/>
        <color rgb="FF000000"/>
        <rFont val="Calibri"/>
        <family val="2"/>
        <scheme val="minor"/>
      </rPr>
      <t>S</t>
    </r>
    <r>
      <rPr>
        <sz val="12"/>
        <color rgb="FF000000"/>
        <rFont val="Calibri"/>
        <family val="2"/>
        <scheme val="minor"/>
      </rPr>
      <t xml:space="preserve"> - Salário;</t>
    </r>
    <r>
      <rPr>
        <i/>
        <sz val="12"/>
        <color rgb="FF000000"/>
        <rFont val="Calibri"/>
        <family val="2"/>
        <scheme val="minor"/>
      </rPr>
      <t xml:space="preserve"> jornada</t>
    </r>
    <r>
      <rPr>
        <i/>
        <vertAlign val="subscript"/>
        <sz val="12"/>
        <color rgb="FF000000"/>
        <rFont val="Calibri"/>
        <family val="2"/>
        <scheme val="minor"/>
      </rPr>
      <t>mês</t>
    </r>
    <r>
      <rPr>
        <sz val="12"/>
        <color rgb="FF000000"/>
        <rFont val="Calibri"/>
        <family val="2"/>
        <scheme val="minor"/>
      </rPr>
      <t xml:space="preserve"> - Jornada trabalha no mês (6,67 horas x 26 dias);</t>
    </r>
    <r>
      <rPr>
        <i/>
        <sz val="12"/>
        <color rgb="FF000000"/>
        <rFont val="Calibri"/>
        <family val="2"/>
        <scheme val="minor"/>
      </rPr>
      <t xml:space="preserve"> 20%</t>
    </r>
    <r>
      <rPr>
        <sz val="12"/>
        <color rgb="FF000000"/>
        <rFont val="Calibri"/>
        <family val="2"/>
        <scheme val="minor"/>
      </rPr>
      <t xml:space="preserve"> - percentual correspondente ao adicional noturno; </t>
    </r>
    <r>
      <rPr>
        <i/>
        <sz val="12"/>
        <color rgb="FF000000"/>
        <rFont val="Calibri"/>
        <family val="2"/>
        <scheme val="minor"/>
      </rPr>
      <t>h</t>
    </r>
    <r>
      <rPr>
        <i/>
        <vertAlign val="subscript"/>
        <sz val="12"/>
        <color rgb="FF000000"/>
        <rFont val="Calibri"/>
        <family val="2"/>
        <scheme val="minor"/>
      </rPr>
      <t>d</t>
    </r>
    <r>
      <rPr>
        <vertAlign val="subscript"/>
        <sz val="12"/>
        <color rgb="FF000000"/>
        <rFont val="Calibri"/>
        <family val="2"/>
        <scheme val="minor"/>
      </rPr>
      <t xml:space="preserve"> </t>
    </r>
    <r>
      <rPr>
        <sz val="12"/>
        <color rgb="FF000000"/>
        <rFont val="Calibri"/>
        <family val="2"/>
        <scheme val="minor"/>
      </rPr>
      <t>- nº de horas trabalhas no dia (igual a</t>
    </r>
    <r>
      <rPr>
        <b/>
        <sz val="12"/>
        <color rgb="FF000000"/>
        <rFont val="Calibri"/>
        <family val="2"/>
        <scheme val="minor"/>
      </rPr>
      <t xml:space="preserve"> 6</t>
    </r>
    <r>
      <rPr>
        <b/>
        <i/>
        <sz val="12"/>
        <color rgb="FF000000"/>
        <rFont val="Calibri"/>
        <family val="2"/>
        <scheme val="minor"/>
      </rPr>
      <t>,67hs</t>
    </r>
    <r>
      <rPr>
        <sz val="12"/>
        <color rgb="FF000000"/>
        <rFont val="Calibri"/>
        <family val="2"/>
        <scheme val="minor"/>
      </rPr>
      <t xml:space="preserve">) e </t>
    </r>
    <r>
      <rPr>
        <i/>
        <sz val="12"/>
        <color rgb="FF000000"/>
        <rFont val="Calibri"/>
        <family val="2"/>
        <scheme val="minor"/>
      </rPr>
      <t>dias</t>
    </r>
    <r>
      <rPr>
        <i/>
        <vertAlign val="subscript"/>
        <sz val="12"/>
        <color rgb="FF000000"/>
        <rFont val="Calibri"/>
        <family val="2"/>
        <scheme val="minor"/>
      </rPr>
      <t>mês</t>
    </r>
    <r>
      <rPr>
        <sz val="12"/>
        <color rgb="FF000000"/>
        <rFont val="Calibri"/>
        <family val="2"/>
        <scheme val="minor"/>
      </rPr>
      <t xml:space="preserve"> - nº de dias trabalhados no mês (</t>
    </r>
    <r>
      <rPr>
        <b/>
        <sz val="12"/>
        <color rgb="FF000000"/>
        <rFont val="Calibri"/>
        <family val="2"/>
        <scheme val="minor"/>
      </rPr>
      <t>26 dias</t>
    </r>
    <r>
      <rPr>
        <sz val="12"/>
        <color rgb="FF000000"/>
        <rFont val="Calibri"/>
        <family val="2"/>
        <scheme val="minor"/>
      </rPr>
      <t>)</t>
    </r>
  </si>
  <si>
    <t>[3]
jornada de trabalho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</si>
</sst>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1" formatCode="_-* #,##0_-;\-* #,##0_-;_-* &quot;-&quot;_-;_-@_-"/>
    <numFmt numFmtId="44" formatCode="_-&quot;R$&quot;\ * #,##0.00_-;\-&quot;R$&quot;\ * #,##0.00_-;_-&quot;R$&quot;\ * &quot;-&quot;??_-;_-@_-"/>
    <numFmt numFmtId="43" formatCode="_-* #,##0.00_-;\-* #,##0.00_-;_-* &quot;-&quot;??_-;_-@_-"/>
    <numFmt numFmtId="164" formatCode="&quot;R$&quot;#,##0.00_);[Red]\(&quot;R$&quot;#,##0.00\)"/>
    <numFmt numFmtId="165" formatCode="_(* #,##0_);_(* \(#,##0\);_(* &quot;-&quot;_);_(@_)"/>
    <numFmt numFmtId="166" formatCode="_(&quot;R$&quot;* #,##0.00_);_(&quot;R$&quot;* \(#,##0.00\);_(&quot;R$&quot;* &quot;-&quot;??_);_(@_)"/>
    <numFmt numFmtId="167" formatCode="_(* #,##0.00_);_(* \(#,##0.00\);_(* &quot;-&quot;??_);_(@_)"/>
    <numFmt numFmtId="168" formatCode="_-&quot;R$&quot;* #,##0.00_-;\-&quot;R$&quot;* #,##0.00_-;_-&quot;R$&quot;* &quot;-&quot;??_-;_-@_-"/>
    <numFmt numFmtId="169" formatCode="_(&quot;R$ &quot;* #,##0.00_);_(&quot;R$ &quot;* \(#,##0.00\);_(&quot;R$ &quot;* &quot;-&quot;??_);_(@_)"/>
    <numFmt numFmtId="170" formatCode="0.0%"/>
    <numFmt numFmtId="171" formatCode="_(* #,##0_);_(* \(#,##0\);_(* &quot;-&quot;??_);_(@_)"/>
    <numFmt numFmtId="172" formatCode="_(&quot;Cr$&quot;* #,##0_);_(&quot;Cr$&quot;* \(#,##0\);_(&quot;Cr$&quot;* &quot;-&quot;_);_(@_)"/>
    <numFmt numFmtId="173" formatCode="&quot;R$&quot;\ #,##0.00"/>
    <numFmt numFmtId="174" formatCode="_(* #,##0.0000_);_(* \(#,##0.0000\);_(* &quot;-&quot;??_);_(@_)"/>
    <numFmt numFmtId="175" formatCode="#,##0&quot; meses&quot;"/>
    <numFmt numFmtId="176" formatCode="#,##0.00&quot; h&quot;"/>
    <numFmt numFmtId="177" formatCode="#,##0.00&quot; h/dia&quot;"/>
    <numFmt numFmtId="178" formatCode="#,##0.00&quot; unidade&quot;"/>
    <numFmt numFmtId="179" formatCode="[$-416]d\-mmm\-yy;@"/>
    <numFmt numFmtId="180" formatCode="d&quot; de &quot;mmm&quot; de &quot;yy"/>
    <numFmt numFmtId="181" formatCode="\$#,##0\ ;\(\$#,##0\)"/>
    <numFmt numFmtId="182" formatCode="_-* #,##0.00\ [$€]_-;\-* #,##0.00\ [$€]_-;_-* &quot;-&quot;??\ [$€]_-;_-@_-"/>
    <numFmt numFmtId="183" formatCode="&quot;R$&quot;#,##0.00"/>
    <numFmt numFmtId="184" formatCode="0.0"/>
    <numFmt numFmtId="185" formatCode="&quot;R$ &quot;#,##0.00_);[Red]\(&quot;R$ &quot;#,##0.00\)"/>
    <numFmt numFmtId="186" formatCode="_-* #,##0.00_-;\-* #,##0.00_-;_-* \-??_-;_-@_-"/>
    <numFmt numFmtId="187" formatCode="&quot;R$&quot;#,##0"/>
    <numFmt numFmtId="188" formatCode="#,##0.0&quot; t/mês&quot;"/>
    <numFmt numFmtId="189" formatCode="#,##0.00&quot; m³/hora&quot;"/>
    <numFmt numFmtId="190" formatCode="#,##0&quot; unidade&quot;"/>
    <numFmt numFmtId="191" formatCode="#,##0.00&quot; litros/hora&quot;"/>
    <numFmt numFmtId="192" formatCode="\$#,##0.00\ ;\(\$#,##0.00\)"/>
    <numFmt numFmtId="193" formatCode="#,##0.0;[Red]\-#,##0.0"/>
    <numFmt numFmtId="194" formatCode="#,##0.00&quot; m³/mês&quot;"/>
    <numFmt numFmtId="195" formatCode="#,##0.00_ ;[Red]\-#,##0.00\ "/>
    <numFmt numFmtId="196" formatCode="0.000"/>
    <numFmt numFmtId="197" formatCode="#,##0&quot; Horas Prod.&quot;"/>
    <numFmt numFmtId="198" formatCode="#,##0&quot; Horas Improd.&quot;"/>
    <numFmt numFmtId="199" formatCode="mmm/yyyy"/>
    <numFmt numFmtId="200" formatCode="#,##0&quot; hs/mês &quot;"/>
    <numFmt numFmtId="201" formatCode="#,##0.00&quot; m² &quot;"/>
    <numFmt numFmtId="202" formatCode="#,##0&quot; vezes/ano &quot;"/>
    <numFmt numFmtId="203" formatCode="&quot;R$&quot;#,##0.000"/>
    <numFmt numFmtId="204" formatCode="&quot;R$&quot;\ #,##0.000"/>
    <numFmt numFmtId="205" formatCode="#,##0\ &quot; veículo(s) &quot;"/>
    <numFmt numFmtId="206" formatCode="#,##0\ &quot; h/mês &quot;"/>
    <numFmt numFmtId="207" formatCode="#,##0\ &quot; unidade/mês &quot;"/>
    <numFmt numFmtId="208" formatCode="#,##0\ &quot; dias/mês &quot;"/>
    <numFmt numFmtId="209" formatCode="#,##0&quot; unidade(s)&quot;"/>
    <numFmt numFmtId="210" formatCode="#,##0.00\ &quot;  hs/equip. &quot;"/>
    <numFmt numFmtId="211" formatCode="#,##0."/>
    <numFmt numFmtId="212" formatCode="\$#."/>
    <numFmt numFmtId="213" formatCode="_([$€-2]* #,##0.00_);_([$€-2]* \(#,##0.00\);_([$€-2]* &quot;-&quot;??_)"/>
    <numFmt numFmtId="214" formatCode="#.00"/>
    <numFmt numFmtId="215" formatCode="#,##0.00&quot; h/mês&quot;"/>
    <numFmt numFmtId="216" formatCode="#,##0.00&quot; hs/mês &quot;"/>
    <numFmt numFmtId="217" formatCode="#,##0.00&quot; Horas Prod.&quot;"/>
    <numFmt numFmtId="218" formatCode="#,##0.00\ &quot; h/mês &quot;"/>
    <numFmt numFmtId="219" formatCode="#,##0&quot; vezes/semestre &quot;"/>
    <numFmt numFmtId="220" formatCode="#,##0.0&quot; unidade&quot;"/>
    <numFmt numFmtId="221" formatCode="&quot;R$ &quot;#,##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2"/>
      <name val="Arial"/>
      <family val="2"/>
    </font>
    <font>
      <b/>
      <sz val="10"/>
      <name val="Arial"/>
      <family val="2"/>
    </font>
    <font>
      <i/>
      <sz val="10"/>
      <name val="Arial"/>
      <family val="2"/>
    </font>
    <font>
      <sz val="12"/>
      <name val="Arial"/>
      <family val="2"/>
    </font>
    <font>
      <b/>
      <i/>
      <sz val="10"/>
      <name val="Arial"/>
      <family val="2"/>
    </font>
    <font>
      <sz val="9"/>
      <name val="Arial"/>
      <family val="2"/>
    </font>
    <font>
      <sz val="10"/>
      <name val="Arial"/>
      <family val="2"/>
    </font>
    <font>
      <b/>
      <u/>
      <sz val="10"/>
      <name val="Arial"/>
      <family val="2"/>
    </font>
    <font>
      <sz val="11"/>
      <name val="Arial"/>
      <family val="2"/>
    </font>
    <font>
      <b/>
      <sz val="11"/>
      <name val="Arial"/>
      <family val="2"/>
    </font>
    <font>
      <u/>
      <sz val="12"/>
      <color indexed="12"/>
      <name val="Arial"/>
      <family val="2"/>
    </font>
    <font>
      <b/>
      <sz val="8"/>
      <name val="Arial"/>
      <family val="2"/>
    </font>
    <font>
      <b/>
      <sz val="9"/>
      <name val="Arial"/>
      <family val="2"/>
    </font>
    <font>
      <sz val="9"/>
      <name val="MS Sans Serif"/>
      <family val="2"/>
    </font>
    <font>
      <u/>
      <sz val="10"/>
      <color rgb="FFFF0000"/>
      <name val="Arial"/>
      <family val="2"/>
    </font>
    <font>
      <b/>
      <sz val="18"/>
      <color theme="3"/>
      <name val="Cambria"/>
      <family val="2"/>
      <scheme val="major"/>
    </font>
    <font>
      <b/>
      <sz val="11"/>
      <color theme="1"/>
      <name val="Calibri"/>
      <family val="2"/>
      <scheme val="minor"/>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theme="1"/>
      <name val="Arial"/>
      <family val="2"/>
    </font>
    <font>
      <b/>
      <sz val="10"/>
      <color theme="1"/>
      <name val="Arial"/>
      <family val="2"/>
    </font>
    <font>
      <sz val="10"/>
      <name val="Arial"/>
      <family val="2"/>
    </font>
    <font>
      <b/>
      <sz val="7"/>
      <name val="Arial"/>
      <family val="2"/>
    </font>
    <font>
      <u/>
      <sz val="10"/>
      <color theme="10"/>
      <name val="Arial"/>
      <family val="2"/>
    </font>
    <font>
      <b/>
      <sz val="10"/>
      <name val="Calibri"/>
      <family val="2"/>
    </font>
    <font>
      <sz val="12"/>
      <name val="Times New Roman"/>
      <family val="1"/>
    </font>
    <font>
      <sz val="10"/>
      <name val="Arial"/>
      <family val="2"/>
      <charset val="1"/>
    </font>
    <font>
      <sz val="11"/>
      <color rgb="FF000000"/>
      <name val="Calibri"/>
      <family val="2"/>
      <charset val="1"/>
    </font>
    <font>
      <sz val="10"/>
      <name val="MS Sans Serif"/>
      <family val="2"/>
    </font>
    <font>
      <sz val="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color rgb="FF000000"/>
      <name val="Arial"/>
      <family val="2"/>
    </font>
    <font>
      <sz val="8"/>
      <name val="Times New Roman"/>
      <family val="1"/>
    </font>
    <font>
      <sz val="10"/>
      <name val="Lucida Sans Unicode"/>
      <family val="2"/>
    </font>
    <font>
      <sz val="7.5"/>
      <name val="MS Sans Serif"/>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1"/>
      <color indexed="8"/>
      <name val="Calibri"/>
      <family val="2"/>
    </font>
    <font>
      <i/>
      <sz val="12"/>
      <color theme="1"/>
      <name val="Calibri"/>
      <family val="2"/>
      <scheme val="minor"/>
    </font>
    <font>
      <i/>
      <sz val="7"/>
      <name val="Arial"/>
      <family val="2"/>
    </font>
    <font>
      <b/>
      <i/>
      <sz val="9"/>
      <name val="Arial"/>
      <family val="2"/>
    </font>
    <font>
      <sz val="11"/>
      <color rgb="FF000000"/>
      <name val="Calibri"/>
      <family val="2"/>
    </font>
    <font>
      <sz val="11"/>
      <color rgb="FF000000"/>
      <name val="Calibri"/>
      <family val="2"/>
    </font>
    <font>
      <sz val="12"/>
      <color rgb="FF000000"/>
      <name val="Calibri"/>
      <family val="2"/>
      <scheme val="minor"/>
    </font>
    <font>
      <i/>
      <sz val="12"/>
      <color rgb="FF000000"/>
      <name val="Calibri"/>
      <family val="2"/>
      <scheme val="minor"/>
    </font>
    <font>
      <i/>
      <vertAlign val="subscript"/>
      <sz val="12"/>
      <color rgb="FF000000"/>
      <name val="Calibri"/>
      <family val="2"/>
      <scheme val="minor"/>
    </font>
    <font>
      <vertAlign val="subscript"/>
      <sz val="12"/>
      <color rgb="FF000000"/>
      <name val="Calibri"/>
      <family val="2"/>
      <scheme val="minor"/>
    </font>
    <font>
      <b/>
      <sz val="12"/>
      <color rgb="FF000000"/>
      <name val="Calibri"/>
      <family val="2"/>
      <scheme val="minor"/>
    </font>
    <font>
      <b/>
      <i/>
      <sz val="12"/>
      <color rgb="FF000000"/>
      <name val="Calibri"/>
      <family val="2"/>
      <scheme val="minor"/>
    </font>
    <font>
      <b/>
      <i/>
      <sz val="11"/>
      <color theme="1"/>
      <name val="Calibri"/>
      <family val="2"/>
      <scheme val="minor"/>
    </font>
    <font>
      <b/>
      <sz val="15"/>
      <color rgb="FF000000"/>
      <name val="Calibri"/>
      <family val="2"/>
      <scheme val="minor"/>
    </font>
    <font>
      <b/>
      <sz val="10"/>
      <color theme="1"/>
      <name val="Calibri"/>
      <family val="2"/>
      <scheme val="minor"/>
    </font>
    <font>
      <i/>
      <sz val="12"/>
      <name val="Calibri"/>
      <family val="2"/>
      <scheme val="minor"/>
    </font>
    <font>
      <b/>
      <i/>
      <sz val="12"/>
      <color theme="1"/>
      <name val="Calibri"/>
      <family val="2"/>
      <scheme val="minor"/>
    </font>
    <font>
      <sz val="1"/>
      <color indexed="8"/>
      <name val="Courier"/>
      <family val="3"/>
    </font>
    <font>
      <b/>
      <sz val="1"/>
      <color indexed="8"/>
      <name val="Courier"/>
      <family val="3"/>
    </font>
    <font>
      <b/>
      <u/>
      <sz val="12"/>
      <name val="Arial"/>
      <family val="2"/>
    </font>
    <font>
      <i/>
      <sz val="10"/>
      <color theme="1"/>
      <name val="Calibri"/>
      <family val="2"/>
      <scheme val="minor"/>
    </font>
    <font>
      <sz val="10"/>
      <color theme="1"/>
      <name val="Calibri"/>
      <family val="2"/>
      <scheme val="minor"/>
    </font>
    <font>
      <b/>
      <sz val="10"/>
      <color rgb="FFFF0000"/>
      <name val="Arial"/>
      <family val="2"/>
    </font>
    <font>
      <sz val="10"/>
      <color rgb="FFFF0000"/>
      <name val="Arial"/>
      <family val="2"/>
    </font>
    <font>
      <b/>
      <i/>
      <sz val="11"/>
      <name val="Calibri"/>
      <family val="2"/>
      <scheme val="minor"/>
    </font>
    <font>
      <u/>
      <sz val="10"/>
      <color theme="11"/>
      <name val="Arial"/>
    </font>
    <font>
      <b/>
      <sz val="11"/>
      <color theme="1"/>
      <name val="Calibri"/>
      <family val="2"/>
    </font>
    <font>
      <b/>
      <i/>
      <sz val="11"/>
      <color theme="1"/>
      <name val="Calibri"/>
      <family val="2"/>
    </font>
    <font>
      <sz val="10"/>
      <color indexed="8"/>
      <name val="Arial Bold"/>
    </font>
    <font>
      <sz val="11"/>
      <color indexed="8"/>
      <name val="Arial"/>
      <family val="2"/>
    </font>
    <font>
      <sz val="12"/>
      <color rgb="FFFF0000"/>
      <name val="Arial"/>
      <family val="2"/>
    </font>
    <font>
      <sz val="12"/>
      <color indexed="8"/>
      <name val="Arial"/>
      <family val="2"/>
    </font>
    <font>
      <sz val="12"/>
      <color theme="1"/>
      <name val="Arial"/>
      <family val="2"/>
    </font>
    <font>
      <sz val="11"/>
      <color indexed="8"/>
      <name val="Cambria"/>
      <family val="1"/>
    </font>
    <font>
      <b/>
      <i/>
      <sz val="10"/>
      <color indexed="8"/>
      <name val="Arial"/>
      <family val="2"/>
    </font>
    <font>
      <sz val="11"/>
      <color indexed="8"/>
      <name val="Verdana"/>
      <family val="2"/>
    </font>
    <font>
      <sz val="10"/>
      <name val="Courier New"/>
    </font>
    <font>
      <sz val="10"/>
      <name val="Arial"/>
    </font>
  </fonts>
  <fills count="72">
    <fill>
      <patternFill patternType="none"/>
    </fill>
    <fill>
      <patternFill patternType="gray125"/>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2"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56">
    <border>
      <left/>
      <right/>
      <top/>
      <bottom/>
      <diagonal/>
    </border>
    <border>
      <left style="medium">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top style="double">
        <color auto="1"/>
      </top>
      <bottom/>
      <diagonal/>
    </border>
    <border>
      <left/>
      <right/>
      <top/>
      <bottom style="double">
        <color auto="1"/>
      </bottom>
      <diagonal/>
    </border>
    <border>
      <left style="medium">
        <color auto="1"/>
      </left>
      <right/>
      <top style="medium">
        <color auto="1"/>
      </top>
      <bottom/>
      <diagonal/>
    </border>
    <border>
      <left/>
      <right style="medium">
        <color auto="1"/>
      </right>
      <top style="medium">
        <color auto="1"/>
      </top>
      <bottom style="thin">
        <color auto="1"/>
      </bottom>
      <diagonal/>
    </border>
    <border>
      <left/>
      <right/>
      <top style="double">
        <color auto="1"/>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medium">
        <color auto="1"/>
      </left>
      <right/>
      <top/>
      <bottom/>
      <diagonal/>
    </border>
    <border>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bottom/>
      <diagonal/>
    </border>
    <border>
      <left style="thin">
        <color auto="1"/>
      </left>
      <right style="thin">
        <color theme="0" tint="-0.34998626667073579"/>
      </right>
      <top style="medium">
        <color auto="1"/>
      </top>
      <bottom style="medium">
        <color auto="1"/>
      </bottom>
      <diagonal/>
    </border>
    <border>
      <left style="thin">
        <color theme="0" tint="-0.34998626667073579"/>
      </left>
      <right style="thin">
        <color auto="1"/>
      </right>
      <top style="medium">
        <color auto="1"/>
      </top>
      <bottom style="medium">
        <color auto="1"/>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medium">
        <color auto="1"/>
      </bottom>
      <diagonal/>
    </border>
    <border>
      <left/>
      <right/>
      <top style="thin">
        <color auto="1"/>
      </top>
      <bottom/>
      <diagonal/>
    </border>
    <border>
      <left style="thin">
        <color auto="1"/>
      </left>
      <right/>
      <top/>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style="thin">
        <color auto="1"/>
      </left>
      <right style="thin">
        <color auto="1"/>
      </right>
      <top/>
      <bottom style="double">
        <color auto="1"/>
      </bottom>
      <diagonal/>
    </border>
    <border>
      <left style="medium">
        <color auto="1"/>
      </left>
      <right style="thin">
        <color auto="1"/>
      </right>
      <top/>
      <bottom style="thin">
        <color auto="1"/>
      </bottom>
      <diagonal/>
    </border>
    <border>
      <left/>
      <right style="thin">
        <color auto="1"/>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thin">
        <color auto="1"/>
      </left>
      <right/>
      <top style="medium">
        <color auto="1"/>
      </top>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medium">
        <color auto="1"/>
      </right>
      <top style="thin">
        <color auto="1"/>
      </top>
      <bottom/>
      <diagonal/>
    </border>
    <border>
      <left style="medium">
        <color auto="1"/>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indexed="8"/>
      </right>
      <top style="thin">
        <color indexed="8"/>
      </top>
      <bottom style="thin">
        <color indexed="8"/>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auto="1"/>
      </top>
      <bottom style="thin">
        <color indexed="9"/>
      </bottom>
      <diagonal/>
    </border>
    <border>
      <left style="thin">
        <color indexed="9"/>
      </left>
      <right style="thin">
        <color indexed="9"/>
      </right>
      <top/>
      <bottom style="thin">
        <color indexed="9"/>
      </bottom>
      <diagonal/>
    </border>
    <border>
      <left style="thin">
        <color indexed="9"/>
      </left>
      <right/>
      <top/>
      <bottom style="thin">
        <color auto="1"/>
      </bottom>
      <diagonal/>
    </border>
    <border>
      <left/>
      <right/>
      <top style="medium">
        <color auto="1"/>
      </top>
      <bottom style="thin">
        <color indexed="8"/>
      </bottom>
      <diagonal/>
    </border>
    <border>
      <left style="thin">
        <color indexed="8"/>
      </left>
      <right/>
      <top style="thin">
        <color indexed="8"/>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indexed="8"/>
      </top>
      <bottom style="thin">
        <color indexed="8"/>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style="thin">
        <color theme="0" tint="-0.34998626667073579"/>
      </right>
      <top style="medium">
        <color auto="1"/>
      </top>
      <bottom/>
      <diagonal/>
    </border>
    <border>
      <left style="thin">
        <color theme="0" tint="-0.34998626667073579"/>
      </left>
      <right style="thin">
        <color auto="1"/>
      </right>
      <top style="medium">
        <color auto="1"/>
      </top>
      <bottom/>
      <diagonal/>
    </border>
    <border>
      <left style="thin">
        <color auto="1"/>
      </left>
      <right style="medium">
        <color auto="1"/>
      </right>
      <top style="medium">
        <color auto="1"/>
      </top>
      <bottom/>
      <diagonal/>
    </border>
    <border>
      <left style="thin">
        <color theme="0" tint="-0.34998626667073579"/>
      </left>
      <right style="thin">
        <color theme="0" tint="-0.34998626667073579"/>
      </right>
      <top style="medium">
        <color auto="1"/>
      </top>
      <bottom/>
      <diagonal/>
    </border>
  </borders>
  <cellStyleXfs count="9491">
    <xf numFmtId="0" fontId="0" fillId="0" borderId="0"/>
    <xf numFmtId="165" fontId="28" fillId="0" borderId="0" applyFont="0" applyFill="0" applyBorder="0" applyAlignment="0" applyProtection="0"/>
    <xf numFmtId="172" fontId="28" fillId="0" borderId="0" applyFont="0" applyFill="0" applyBorder="0" applyAlignment="0" applyProtection="0"/>
    <xf numFmtId="0" fontId="40" fillId="0" borderId="0" applyNumberFormat="0" applyFill="0" applyBorder="0" applyAlignment="0" applyProtection="0">
      <alignment vertical="top"/>
      <protection locked="0"/>
    </xf>
    <xf numFmtId="169" fontId="29" fillId="0" borderId="0" applyFont="0" applyFill="0" applyBorder="0" applyAlignment="0" applyProtection="0"/>
    <xf numFmtId="0" fontId="33" fillId="0" borderId="0"/>
    <xf numFmtId="0" fontId="29" fillId="0" borderId="0"/>
    <xf numFmtId="0" fontId="29" fillId="0" borderId="0"/>
    <xf numFmtId="9" fontId="27" fillId="0" borderId="0" applyFont="0" applyFill="0" applyBorder="0" applyAlignment="0" applyProtection="0"/>
    <xf numFmtId="9" fontId="36" fillId="0" borderId="0" applyFont="0" applyFill="0" applyBorder="0" applyAlignment="0" applyProtection="0"/>
    <xf numFmtId="9" fontId="29" fillId="0" borderId="0" applyFont="0" applyFill="0" applyBorder="0" applyAlignment="0" applyProtection="0"/>
    <xf numFmtId="167" fontId="27" fillId="0" borderId="0" applyFont="0" applyFill="0" applyBorder="0" applyAlignment="0" applyProtection="0"/>
    <xf numFmtId="167" fontId="36" fillId="0" borderId="0" applyFont="0" applyFill="0" applyBorder="0" applyAlignment="0" applyProtection="0"/>
    <xf numFmtId="167" fontId="29" fillId="0" borderId="0" applyFont="0" applyFill="0" applyBorder="0" applyAlignment="0" applyProtection="0"/>
    <xf numFmtId="0" fontId="47" fillId="0" borderId="0"/>
    <xf numFmtId="0" fontId="48" fillId="0" borderId="0" applyNumberFormat="0" applyFill="0" applyBorder="0" applyAlignment="0" applyProtection="0"/>
    <xf numFmtId="0" fontId="49" fillId="0" borderId="0" applyNumberFormat="0" applyFill="0" applyBorder="0" applyAlignment="0" applyProtection="0"/>
    <xf numFmtId="167" fontId="27" fillId="0" borderId="0" applyFont="0" applyFill="0" applyBorder="0" applyAlignment="0" applyProtection="0"/>
    <xf numFmtId="0" fontId="50" fillId="0" borderId="0" applyFont="0" applyFill="0" applyBorder="0" applyAlignment="0" applyProtection="0"/>
    <xf numFmtId="2" fontId="50" fillId="0" borderId="0" applyFont="0" applyFill="0" applyBorder="0" applyAlignment="0" applyProtection="0"/>
    <xf numFmtId="4" fontId="51" fillId="0" borderId="0" applyNumberFormat="0" applyFont="0" applyFill="0" applyBorder="0" applyAlignment="0" applyProtection="0">
      <alignment vertical="center" wrapText="1"/>
      <protection locked="0"/>
    </xf>
    <xf numFmtId="169" fontId="27" fillId="0" borderId="0" applyFont="0" applyFill="0" applyBorder="0" applyAlignment="0" applyProtection="0"/>
    <xf numFmtId="44" fontId="26" fillId="0" borderId="0" applyFont="0" applyFill="0" applyBorder="0" applyAlignment="0" applyProtection="0"/>
    <xf numFmtId="181" fontId="50" fillId="0" borderId="0" applyFont="0" applyFill="0" applyBorder="0" applyAlignment="0" applyProtection="0"/>
    <xf numFmtId="4" fontId="50" fillId="0" borderId="0">
      <alignment vertical="center" wrapText="1"/>
      <protection locked="0"/>
    </xf>
    <xf numFmtId="4" fontId="50" fillId="0" borderId="0">
      <alignment vertical="center" wrapText="1"/>
      <protection locked="0"/>
    </xf>
    <xf numFmtId="0" fontId="26" fillId="0" borderId="0"/>
    <xf numFmtId="0" fontId="27" fillId="0" borderId="0"/>
    <xf numFmtId="0" fontId="52" fillId="0" borderId="0"/>
    <xf numFmtId="0" fontId="27" fillId="0" borderId="0"/>
    <xf numFmtId="0" fontId="52" fillId="0" borderId="0"/>
    <xf numFmtId="0" fontId="52" fillId="0" borderId="0"/>
    <xf numFmtId="0" fontId="52" fillId="0" borderId="0"/>
    <xf numFmtId="0" fontId="52" fillId="0" borderId="0"/>
    <xf numFmtId="0" fontId="27" fillId="0" borderId="0"/>
    <xf numFmtId="4" fontId="50" fillId="0" borderId="0">
      <alignment vertical="center" wrapText="1"/>
      <protection locked="0"/>
    </xf>
    <xf numFmtId="0" fontId="52" fillId="0" borderId="0"/>
    <xf numFmtId="0" fontId="27" fillId="0" borderId="0"/>
    <xf numFmtId="0" fontId="52" fillId="0" borderId="0"/>
    <xf numFmtId="0" fontId="27" fillId="0" borderId="0"/>
    <xf numFmtId="0" fontId="52" fillId="0" borderId="0"/>
    <xf numFmtId="4" fontId="51" fillId="0" borderId="0">
      <alignment vertical="center" wrapText="1"/>
      <protection locked="0"/>
    </xf>
    <xf numFmtId="9" fontId="51" fillId="0" borderId="0" applyFont="0" applyFill="0" applyBorder="0" applyAlignment="0" applyProtection="0">
      <alignment vertical="center" wrapText="1"/>
      <protection locked="0"/>
    </xf>
    <xf numFmtId="10" fontId="51" fillId="0" borderId="0" applyFont="0" applyFill="0" applyBorder="0" applyAlignment="0" applyProtection="0">
      <alignment vertical="center" wrapText="1"/>
      <protection locked="0"/>
    </xf>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51" fillId="0" borderId="0" applyFont="0" applyFill="0" applyBorder="0" applyAlignment="0" applyProtection="0">
      <alignment vertical="center" wrapText="1"/>
      <protection locked="0"/>
    </xf>
    <xf numFmtId="167" fontId="26" fillId="0" borderId="0" applyFont="0" applyFill="0" applyBorder="0" applyAlignment="0" applyProtection="0"/>
    <xf numFmtId="167" fontId="27" fillId="0" borderId="0" applyFont="0" applyFill="0" applyBorder="0" applyAlignment="0" applyProtection="0"/>
    <xf numFmtId="43" fontId="26" fillId="0" borderId="0" applyFont="0" applyFill="0" applyBorder="0" applyAlignment="0" applyProtection="0"/>
    <xf numFmtId="167" fontId="27" fillId="0" borderId="0" applyFont="0" applyFill="0" applyBorder="0" applyAlignment="0" applyProtection="0"/>
    <xf numFmtId="182" fontId="26" fillId="0" borderId="0" applyFont="0" applyFill="0" applyBorder="0" applyAlignment="0" applyProtection="0"/>
    <xf numFmtId="0" fontId="51" fillId="0" borderId="0" applyFont="0" applyFill="0" applyBorder="0" applyAlignment="0" applyProtection="0">
      <alignment vertical="center" wrapText="1"/>
      <protection locked="0"/>
    </xf>
    <xf numFmtId="167" fontId="26" fillId="0" borderId="0" applyFont="0" applyFill="0" applyBorder="0" applyAlignment="0" applyProtection="0"/>
    <xf numFmtId="167" fontId="27" fillId="0" borderId="0" applyFont="0" applyFill="0" applyBorder="0" applyAlignment="0" applyProtection="0"/>
    <xf numFmtId="0" fontId="45" fillId="0" borderId="0" applyNumberFormat="0" applyFill="0" applyBorder="0" applyAlignment="0" applyProtection="0"/>
    <xf numFmtId="0" fontId="46" fillId="0" borderId="25" applyNumberFormat="0" applyFill="0" applyAlignment="0" applyProtection="0"/>
    <xf numFmtId="3" fontId="50" fillId="0" borderId="0" applyFont="0" applyFill="0" applyBorder="0" applyAlignment="0" applyProtection="0"/>
    <xf numFmtId="167" fontId="27" fillId="0" borderId="0" applyFont="0" applyFill="0" applyBorder="0" applyAlignment="0" applyProtection="0"/>
    <xf numFmtId="0" fontId="27" fillId="0" borderId="0"/>
    <xf numFmtId="9" fontId="27" fillId="0" borderId="0" applyFont="0" applyFill="0" applyBorder="0" applyAlignment="0" applyProtection="0"/>
    <xf numFmtId="168" fontId="55" fillId="0" borderId="0" applyFont="0" applyFill="0" applyBorder="0" applyAlignment="0" applyProtection="0"/>
    <xf numFmtId="0" fontId="25" fillId="0" borderId="0"/>
    <xf numFmtId="171" fontId="27" fillId="0" borderId="0" applyFont="0" applyFill="0" applyBorder="0" applyAlignment="0" applyProtection="0"/>
    <xf numFmtId="44" fontId="25" fillId="0" borderId="0" applyFont="0" applyFill="0" applyBorder="0" applyAlignment="0" applyProtection="0"/>
    <xf numFmtId="44" fontId="27"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0"/>
    <xf numFmtId="0" fontId="33" fillId="0" borderId="0"/>
    <xf numFmtId="0" fontId="47" fillId="0" borderId="0"/>
    <xf numFmtId="0" fontId="25" fillId="0" borderId="0"/>
    <xf numFmtId="0" fontId="25" fillId="0" borderId="0"/>
    <xf numFmtId="0" fontId="27" fillId="0" borderId="0"/>
    <xf numFmtId="9" fontId="2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alignment vertical="center" wrapText="1"/>
      <protection locked="0"/>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43" fontId="25" fillId="0" borderId="0" applyFont="0" applyFill="0" applyBorder="0" applyAlignment="0" applyProtection="0"/>
    <xf numFmtId="182" fontId="25" fillId="0" borderId="0" applyFont="0" applyFill="0" applyBorder="0" applyAlignment="0" applyProtection="0"/>
    <xf numFmtId="167" fontId="25" fillId="0" borderId="0" applyFont="0" applyFill="0" applyBorder="0" applyAlignment="0" applyProtection="0"/>
    <xf numFmtId="43" fontId="25" fillId="0" borderId="0" applyFont="0" applyFill="0" applyBorder="0" applyAlignment="0" applyProtection="0"/>
    <xf numFmtId="185" fontId="27" fillId="0" borderId="0" applyFont="0" applyFill="0" applyBorder="0" applyAlignment="0" applyProtection="0"/>
    <xf numFmtId="174" fontId="27" fillId="0" borderId="0" applyFont="0" applyFill="0" applyBorder="0" applyAlignment="0" applyProtection="0"/>
    <xf numFmtId="184" fontId="27" fillId="0" borderId="0" applyFont="0" applyFill="0" applyBorder="0" applyAlignment="0" applyProtection="0"/>
    <xf numFmtId="174" fontId="27" fillId="0" borderId="0" applyFont="0" applyFill="0" applyBorder="0" applyAlignment="0" applyProtection="0"/>
    <xf numFmtId="184"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4" fontId="25" fillId="0" borderId="0" applyFont="0" applyFill="0" applyBorder="0" applyAlignment="0" applyProtection="0"/>
    <xf numFmtId="0" fontId="28" fillId="0" borderId="0">
      <alignment vertical="center"/>
    </xf>
    <xf numFmtId="9" fontId="59" fillId="0" borderId="0" applyFont="0" applyFill="0" applyBorder="0" applyAlignment="0" applyProtection="0"/>
    <xf numFmtId="0" fontId="24" fillId="0" borderId="0"/>
    <xf numFmtId="167" fontId="59" fillId="0" borderId="0" applyFont="0" applyFill="0" applyBorder="0" applyAlignment="0" applyProtection="0"/>
    <xf numFmtId="169" fontId="59" fillId="0" borderId="0" applyFont="0" applyFill="0" applyBorder="0" applyAlignment="0" applyProtection="0"/>
    <xf numFmtId="9" fontId="59" fillId="0" borderId="0" applyFont="0" applyFill="0" applyBorder="0" applyAlignment="0" applyProtection="0"/>
    <xf numFmtId="166" fontId="2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6"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7" fillId="0" borderId="0" applyFont="0" applyFill="0" applyBorder="0" applyAlignment="0" applyProtection="0"/>
    <xf numFmtId="0" fontId="60" fillId="0" borderId="0"/>
    <xf numFmtId="167" fontId="2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6" fontId="61" fillId="0" borderId="0"/>
    <xf numFmtId="0" fontId="23" fillId="0" borderId="0"/>
    <xf numFmtId="0" fontId="23" fillId="0" borderId="0"/>
    <xf numFmtId="0" fontId="22" fillId="0" borderId="0"/>
    <xf numFmtId="0" fontId="22" fillId="0" borderId="0"/>
    <xf numFmtId="0" fontId="57" fillId="0" borderId="0" applyNumberFormat="0" applyFill="0" applyBorder="0" applyAlignment="0" applyProtection="0"/>
    <xf numFmtId="0" fontId="21" fillId="0" borderId="0"/>
    <xf numFmtId="0" fontId="27" fillId="0" borderId="0"/>
    <xf numFmtId="9" fontId="27"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2" fontId="21" fillId="0" borderId="0" applyFont="0" applyFill="0" applyBorder="0" applyAlignment="0" applyProtection="0"/>
    <xf numFmtId="167" fontId="21" fillId="0" borderId="0" applyFont="0" applyFill="0" applyBorder="0" applyAlignment="0" applyProtection="0"/>
    <xf numFmtId="167" fontId="27" fillId="0" borderId="0" applyFont="0" applyFill="0" applyBorder="0" applyAlignment="0" applyProtection="0"/>
    <xf numFmtId="0" fontId="27" fillId="0" borderId="0"/>
    <xf numFmtId="0" fontId="20" fillId="0" borderId="0"/>
    <xf numFmtId="9" fontId="20" fillId="0" borderId="0" applyFont="0" applyFill="0" applyBorder="0" applyAlignment="0" applyProtection="0"/>
    <xf numFmtId="0" fontId="20" fillId="18" borderId="0" applyNumberFormat="0" applyBorder="0" applyAlignment="0" applyProtection="0"/>
    <xf numFmtId="0" fontId="47" fillId="41" borderId="0" applyNumberFormat="0" applyBorder="0" applyAlignment="0" applyProtection="0"/>
    <xf numFmtId="0" fontId="20" fillId="18" borderId="0" applyNumberFormat="0" applyBorder="0" applyAlignment="0" applyProtection="0"/>
    <xf numFmtId="0" fontId="47" fillId="41" borderId="0" applyNumberFormat="0" applyBorder="0" applyAlignment="0" applyProtection="0"/>
    <xf numFmtId="0" fontId="20" fillId="18" borderId="0" applyNumberFormat="0" applyBorder="0" applyAlignment="0" applyProtection="0"/>
    <xf numFmtId="0" fontId="47" fillId="41" borderId="0" applyNumberFormat="0" applyBorder="0" applyAlignment="0" applyProtection="0"/>
    <xf numFmtId="0" fontId="20" fillId="18"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53" fillId="18" borderId="0" applyNumberFormat="0" applyBorder="0" applyAlignment="0" applyProtection="0"/>
    <xf numFmtId="0" fontId="47" fillId="41" borderId="0" applyNumberFormat="0" applyBorder="0" applyAlignment="0" applyProtection="0"/>
    <xf numFmtId="0" fontId="20" fillId="22" borderId="0" applyNumberFormat="0" applyBorder="0" applyAlignment="0" applyProtection="0"/>
    <xf numFmtId="0" fontId="47" fillId="42" borderId="0" applyNumberFormat="0" applyBorder="0" applyAlignment="0" applyProtection="0"/>
    <xf numFmtId="0" fontId="20" fillId="22" borderId="0" applyNumberFormat="0" applyBorder="0" applyAlignment="0" applyProtection="0"/>
    <xf numFmtId="0" fontId="47" fillId="42" borderId="0" applyNumberFormat="0" applyBorder="0" applyAlignment="0" applyProtection="0"/>
    <xf numFmtId="0" fontId="20" fillId="22" borderId="0" applyNumberFormat="0" applyBorder="0" applyAlignment="0" applyProtection="0"/>
    <xf numFmtId="0" fontId="47" fillId="42" borderId="0" applyNumberFormat="0" applyBorder="0" applyAlignment="0" applyProtection="0"/>
    <xf numFmtId="0" fontId="20" fillId="2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53" fillId="22" borderId="0" applyNumberFormat="0" applyBorder="0" applyAlignment="0" applyProtection="0"/>
    <xf numFmtId="0" fontId="47" fillId="42" borderId="0" applyNumberFormat="0" applyBorder="0" applyAlignment="0" applyProtection="0"/>
    <xf numFmtId="0" fontId="20" fillId="26" borderId="0" applyNumberFormat="0" applyBorder="0" applyAlignment="0" applyProtection="0"/>
    <xf numFmtId="0" fontId="47" fillId="43" borderId="0" applyNumberFormat="0" applyBorder="0" applyAlignment="0" applyProtection="0"/>
    <xf numFmtId="0" fontId="20" fillId="26" borderId="0" applyNumberFormat="0" applyBorder="0" applyAlignment="0" applyProtection="0"/>
    <xf numFmtId="0" fontId="47" fillId="43" borderId="0" applyNumberFormat="0" applyBorder="0" applyAlignment="0" applyProtection="0"/>
    <xf numFmtId="0" fontId="20" fillId="26" borderId="0" applyNumberFormat="0" applyBorder="0" applyAlignment="0" applyProtection="0"/>
    <xf numFmtId="0" fontId="47" fillId="43" borderId="0" applyNumberFormat="0" applyBorder="0" applyAlignment="0" applyProtection="0"/>
    <xf numFmtId="0" fontId="20" fillId="26"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53" fillId="26" borderId="0" applyNumberFormat="0" applyBorder="0" applyAlignment="0" applyProtection="0"/>
    <xf numFmtId="0" fontId="47" fillId="43" borderId="0" applyNumberFormat="0" applyBorder="0" applyAlignment="0" applyProtection="0"/>
    <xf numFmtId="0" fontId="20" fillId="30" borderId="0" applyNumberFormat="0" applyBorder="0" applyAlignment="0" applyProtection="0"/>
    <xf numFmtId="0" fontId="47" fillId="44" borderId="0" applyNumberFormat="0" applyBorder="0" applyAlignment="0" applyProtection="0"/>
    <xf numFmtId="0" fontId="20" fillId="30" borderId="0" applyNumberFormat="0" applyBorder="0" applyAlignment="0" applyProtection="0"/>
    <xf numFmtId="0" fontId="47" fillId="44" borderId="0" applyNumberFormat="0" applyBorder="0" applyAlignment="0" applyProtection="0"/>
    <xf numFmtId="0" fontId="20" fillId="30" borderId="0" applyNumberFormat="0" applyBorder="0" applyAlignment="0" applyProtection="0"/>
    <xf numFmtId="0" fontId="47" fillId="44" borderId="0" applyNumberFormat="0" applyBorder="0" applyAlignment="0" applyProtection="0"/>
    <xf numFmtId="0" fontId="20" fillId="30"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53" fillId="30" borderId="0" applyNumberFormat="0" applyBorder="0" applyAlignment="0" applyProtection="0"/>
    <xf numFmtId="0" fontId="47" fillId="44" borderId="0" applyNumberFormat="0" applyBorder="0" applyAlignment="0" applyProtection="0"/>
    <xf numFmtId="0" fontId="20" fillId="34" borderId="0" applyNumberFormat="0" applyBorder="0" applyAlignment="0" applyProtection="0"/>
    <xf numFmtId="0" fontId="47" fillId="45" borderId="0" applyNumberFormat="0" applyBorder="0" applyAlignment="0" applyProtection="0"/>
    <xf numFmtId="0" fontId="20" fillId="34" borderId="0" applyNumberFormat="0" applyBorder="0" applyAlignment="0" applyProtection="0"/>
    <xf numFmtId="0" fontId="47" fillId="45" borderId="0" applyNumberFormat="0" applyBorder="0" applyAlignment="0" applyProtection="0"/>
    <xf numFmtId="0" fontId="20" fillId="34" borderId="0" applyNumberFormat="0" applyBorder="0" applyAlignment="0" applyProtection="0"/>
    <xf numFmtId="0" fontId="47" fillId="45" borderId="0" applyNumberFormat="0" applyBorder="0" applyAlignment="0" applyProtection="0"/>
    <xf numFmtId="0" fontId="20" fillId="34"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53" fillId="34" borderId="0" applyNumberFormat="0" applyBorder="0" applyAlignment="0" applyProtection="0"/>
    <xf numFmtId="0" fontId="47" fillId="45" borderId="0" applyNumberFormat="0" applyBorder="0" applyAlignment="0" applyProtection="0"/>
    <xf numFmtId="0" fontId="20" fillId="38" borderId="0" applyNumberFormat="0" applyBorder="0" applyAlignment="0" applyProtection="0"/>
    <xf numFmtId="0" fontId="47" fillId="46" borderId="0" applyNumberFormat="0" applyBorder="0" applyAlignment="0" applyProtection="0"/>
    <xf numFmtId="0" fontId="20" fillId="38" borderId="0" applyNumberFormat="0" applyBorder="0" applyAlignment="0" applyProtection="0"/>
    <xf numFmtId="0" fontId="47" fillId="46" borderId="0" applyNumberFormat="0" applyBorder="0" applyAlignment="0" applyProtection="0"/>
    <xf numFmtId="0" fontId="20" fillId="38" borderId="0" applyNumberFormat="0" applyBorder="0" applyAlignment="0" applyProtection="0"/>
    <xf numFmtId="0" fontId="47" fillId="46" borderId="0" applyNumberFormat="0" applyBorder="0" applyAlignment="0" applyProtection="0"/>
    <xf numFmtId="0" fontId="20" fillId="38"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53" fillId="38" borderId="0" applyNumberFormat="0" applyBorder="0" applyAlignment="0" applyProtection="0"/>
    <xf numFmtId="0" fontId="47" fillId="46" borderId="0" applyNumberFormat="0" applyBorder="0" applyAlignment="0" applyProtection="0"/>
    <xf numFmtId="0" fontId="20" fillId="19" borderId="0" applyNumberFormat="0" applyBorder="0" applyAlignment="0" applyProtection="0"/>
    <xf numFmtId="0" fontId="47" fillId="47" borderId="0" applyNumberFormat="0" applyBorder="0" applyAlignment="0" applyProtection="0"/>
    <xf numFmtId="0" fontId="20" fillId="19" borderId="0" applyNumberFormat="0" applyBorder="0" applyAlignment="0" applyProtection="0"/>
    <xf numFmtId="0" fontId="47" fillId="47" borderId="0" applyNumberFormat="0" applyBorder="0" applyAlignment="0" applyProtection="0"/>
    <xf numFmtId="0" fontId="20" fillId="19" borderId="0" applyNumberFormat="0" applyBorder="0" applyAlignment="0" applyProtection="0"/>
    <xf numFmtId="0" fontId="47" fillId="47" borderId="0" applyNumberFormat="0" applyBorder="0" applyAlignment="0" applyProtection="0"/>
    <xf numFmtId="0" fontId="20" fillId="19"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53" fillId="19" borderId="0" applyNumberFormat="0" applyBorder="0" applyAlignment="0" applyProtection="0"/>
    <xf numFmtId="0" fontId="47" fillId="47" borderId="0" applyNumberFormat="0" applyBorder="0" applyAlignment="0" applyProtection="0"/>
    <xf numFmtId="0" fontId="20" fillId="23" borderId="0" applyNumberFormat="0" applyBorder="0" applyAlignment="0" applyProtection="0"/>
    <xf numFmtId="0" fontId="47" fillId="48" borderId="0" applyNumberFormat="0" applyBorder="0" applyAlignment="0" applyProtection="0"/>
    <xf numFmtId="0" fontId="20" fillId="23" borderId="0" applyNumberFormat="0" applyBorder="0" applyAlignment="0" applyProtection="0"/>
    <xf numFmtId="0" fontId="47" fillId="48" borderId="0" applyNumberFormat="0" applyBorder="0" applyAlignment="0" applyProtection="0"/>
    <xf numFmtId="0" fontId="20" fillId="23" borderId="0" applyNumberFormat="0" applyBorder="0" applyAlignment="0" applyProtection="0"/>
    <xf numFmtId="0" fontId="47" fillId="48" borderId="0" applyNumberFormat="0" applyBorder="0" applyAlignment="0" applyProtection="0"/>
    <xf numFmtId="0" fontId="20" fillId="23"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53" fillId="23" borderId="0" applyNumberFormat="0" applyBorder="0" applyAlignment="0" applyProtection="0"/>
    <xf numFmtId="0" fontId="47" fillId="48" borderId="0" applyNumberFormat="0" applyBorder="0" applyAlignment="0" applyProtection="0"/>
    <xf numFmtId="0" fontId="20" fillId="27" borderId="0" applyNumberFormat="0" applyBorder="0" applyAlignment="0" applyProtection="0"/>
    <xf numFmtId="0" fontId="47" fillId="49" borderId="0" applyNumberFormat="0" applyBorder="0" applyAlignment="0" applyProtection="0"/>
    <xf numFmtId="0" fontId="20" fillId="27" borderId="0" applyNumberFormat="0" applyBorder="0" applyAlignment="0" applyProtection="0"/>
    <xf numFmtId="0" fontId="47" fillId="49" borderId="0" applyNumberFormat="0" applyBorder="0" applyAlignment="0" applyProtection="0"/>
    <xf numFmtId="0" fontId="20" fillId="27" borderId="0" applyNumberFormat="0" applyBorder="0" applyAlignment="0" applyProtection="0"/>
    <xf numFmtId="0" fontId="47" fillId="49" borderId="0" applyNumberFormat="0" applyBorder="0" applyAlignment="0" applyProtection="0"/>
    <xf numFmtId="0" fontId="20" fillId="27"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53" fillId="27" borderId="0" applyNumberFormat="0" applyBorder="0" applyAlignment="0" applyProtection="0"/>
    <xf numFmtId="0" fontId="47" fillId="49" borderId="0" applyNumberFormat="0" applyBorder="0" applyAlignment="0" applyProtection="0"/>
    <xf numFmtId="0" fontId="20" fillId="31" borderId="0" applyNumberFormat="0" applyBorder="0" applyAlignment="0" applyProtection="0"/>
    <xf numFmtId="0" fontId="47" fillId="44" borderId="0" applyNumberFormat="0" applyBorder="0" applyAlignment="0" applyProtection="0"/>
    <xf numFmtId="0" fontId="20" fillId="31" borderId="0" applyNumberFormat="0" applyBorder="0" applyAlignment="0" applyProtection="0"/>
    <xf numFmtId="0" fontId="47" fillId="44" borderId="0" applyNumberFormat="0" applyBorder="0" applyAlignment="0" applyProtection="0"/>
    <xf numFmtId="0" fontId="20" fillId="31" borderId="0" applyNumberFormat="0" applyBorder="0" applyAlignment="0" applyProtection="0"/>
    <xf numFmtId="0" fontId="47" fillId="44" borderId="0" applyNumberFormat="0" applyBorder="0" applyAlignment="0" applyProtection="0"/>
    <xf numFmtId="0" fontId="20" fillId="31"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53" fillId="31" borderId="0" applyNumberFormat="0" applyBorder="0" applyAlignment="0" applyProtection="0"/>
    <xf numFmtId="0" fontId="47" fillId="44" borderId="0" applyNumberFormat="0" applyBorder="0" applyAlignment="0" applyProtection="0"/>
    <xf numFmtId="0" fontId="20" fillId="35" borderId="0" applyNumberFormat="0" applyBorder="0" applyAlignment="0" applyProtection="0"/>
    <xf numFmtId="0" fontId="47" fillId="47" borderId="0" applyNumberFormat="0" applyBorder="0" applyAlignment="0" applyProtection="0"/>
    <xf numFmtId="0" fontId="20" fillId="35" borderId="0" applyNumberFormat="0" applyBorder="0" applyAlignment="0" applyProtection="0"/>
    <xf numFmtId="0" fontId="47" fillId="47" borderId="0" applyNumberFormat="0" applyBorder="0" applyAlignment="0" applyProtection="0"/>
    <xf numFmtId="0" fontId="20" fillId="35" borderId="0" applyNumberFormat="0" applyBorder="0" applyAlignment="0" applyProtection="0"/>
    <xf numFmtId="0" fontId="47" fillId="47" borderId="0" applyNumberFormat="0" applyBorder="0" applyAlignment="0" applyProtection="0"/>
    <xf numFmtId="0" fontId="20" fillId="35"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53" fillId="35" borderId="0" applyNumberFormat="0" applyBorder="0" applyAlignment="0" applyProtection="0"/>
    <xf numFmtId="0" fontId="47" fillId="47" borderId="0" applyNumberFormat="0" applyBorder="0" applyAlignment="0" applyProtection="0"/>
    <xf numFmtId="0" fontId="20" fillId="39" borderId="0" applyNumberFormat="0" applyBorder="0" applyAlignment="0" applyProtection="0"/>
    <xf numFmtId="0" fontId="47" fillId="50" borderId="0" applyNumberFormat="0" applyBorder="0" applyAlignment="0" applyProtection="0"/>
    <xf numFmtId="0" fontId="20" fillId="39" borderId="0" applyNumberFormat="0" applyBorder="0" applyAlignment="0" applyProtection="0"/>
    <xf numFmtId="0" fontId="47" fillId="50" borderId="0" applyNumberFormat="0" applyBorder="0" applyAlignment="0" applyProtection="0"/>
    <xf numFmtId="0" fontId="20" fillId="39" borderId="0" applyNumberFormat="0" applyBorder="0" applyAlignment="0" applyProtection="0"/>
    <xf numFmtId="0" fontId="47" fillId="50" borderId="0" applyNumberFormat="0" applyBorder="0" applyAlignment="0" applyProtection="0"/>
    <xf numFmtId="0" fontId="20" fillId="39"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53" fillId="39" borderId="0" applyNumberFormat="0" applyBorder="0" applyAlignment="0" applyProtection="0"/>
    <xf numFmtId="0" fontId="47" fillId="50"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77" fillId="20" borderId="0" applyNumberFormat="0" applyBorder="0" applyAlignment="0" applyProtection="0"/>
    <xf numFmtId="0" fontId="80" fillId="51" borderId="0" applyNumberFormat="0" applyBorder="0" applyAlignment="0" applyProtection="0"/>
    <xf numFmtId="0" fontId="77" fillId="20" borderId="0" applyNumberFormat="0" applyBorder="0" applyAlignment="0" applyProtection="0"/>
    <xf numFmtId="0" fontId="80" fillId="51" borderId="0" applyNumberFormat="0" applyBorder="0" applyAlignment="0" applyProtection="0"/>
    <xf numFmtId="0" fontId="77" fillId="20" borderId="0" applyNumberFormat="0" applyBorder="0" applyAlignment="0" applyProtection="0"/>
    <xf numFmtId="0" fontId="80" fillId="51" borderId="0" applyNumberFormat="0" applyBorder="0" applyAlignment="0" applyProtection="0"/>
    <xf numFmtId="0" fontId="77" fillId="20"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77" fillId="24" borderId="0" applyNumberFormat="0" applyBorder="0" applyAlignment="0" applyProtection="0"/>
    <xf numFmtId="0" fontId="80" fillId="48" borderId="0" applyNumberFormat="0" applyBorder="0" applyAlignment="0" applyProtection="0"/>
    <xf numFmtId="0" fontId="77" fillId="24" borderId="0" applyNumberFormat="0" applyBorder="0" applyAlignment="0" applyProtection="0"/>
    <xf numFmtId="0" fontId="80" fillId="48" borderId="0" applyNumberFormat="0" applyBorder="0" applyAlignment="0" applyProtection="0"/>
    <xf numFmtId="0" fontId="77" fillId="24" borderId="0" applyNumberFormat="0" applyBorder="0" applyAlignment="0" applyProtection="0"/>
    <xf numFmtId="0" fontId="80" fillId="48" borderId="0" applyNumberFormat="0" applyBorder="0" applyAlignment="0" applyProtection="0"/>
    <xf numFmtId="0" fontId="77" fillId="24"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77" fillId="28" borderId="0" applyNumberFormat="0" applyBorder="0" applyAlignment="0" applyProtection="0"/>
    <xf numFmtId="0" fontId="80" fillId="49" borderId="0" applyNumberFormat="0" applyBorder="0" applyAlignment="0" applyProtection="0"/>
    <xf numFmtId="0" fontId="77" fillId="28" borderId="0" applyNumberFormat="0" applyBorder="0" applyAlignment="0" applyProtection="0"/>
    <xf numFmtId="0" fontId="80" fillId="49" borderId="0" applyNumberFormat="0" applyBorder="0" applyAlignment="0" applyProtection="0"/>
    <xf numFmtId="0" fontId="77" fillId="28" borderId="0" applyNumberFormat="0" applyBorder="0" applyAlignment="0" applyProtection="0"/>
    <xf numFmtId="0" fontId="80" fillId="49" borderId="0" applyNumberFormat="0" applyBorder="0" applyAlignment="0" applyProtection="0"/>
    <xf numFmtId="0" fontId="77" fillId="28"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7" fillId="32" borderId="0" applyNumberFormat="0" applyBorder="0" applyAlignment="0" applyProtection="0"/>
    <xf numFmtId="0" fontId="80" fillId="52" borderId="0" applyNumberFormat="0" applyBorder="0" applyAlignment="0" applyProtection="0"/>
    <xf numFmtId="0" fontId="77" fillId="32" borderId="0" applyNumberFormat="0" applyBorder="0" applyAlignment="0" applyProtection="0"/>
    <xf numFmtId="0" fontId="80" fillId="52" borderId="0" applyNumberFormat="0" applyBorder="0" applyAlignment="0" applyProtection="0"/>
    <xf numFmtId="0" fontId="77" fillId="32" borderId="0" applyNumberFormat="0" applyBorder="0" applyAlignment="0" applyProtection="0"/>
    <xf numFmtId="0" fontId="80" fillId="52" borderId="0" applyNumberFormat="0" applyBorder="0" applyAlignment="0" applyProtection="0"/>
    <xf numFmtId="0" fontId="77" fillId="3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77" fillId="36" borderId="0" applyNumberFormat="0" applyBorder="0" applyAlignment="0" applyProtection="0"/>
    <xf numFmtId="0" fontId="80" fillId="53" borderId="0" applyNumberFormat="0" applyBorder="0" applyAlignment="0" applyProtection="0"/>
    <xf numFmtId="0" fontId="77" fillId="36" borderId="0" applyNumberFormat="0" applyBorder="0" applyAlignment="0" applyProtection="0"/>
    <xf numFmtId="0" fontId="80" fillId="53" borderId="0" applyNumberFormat="0" applyBorder="0" applyAlignment="0" applyProtection="0"/>
    <xf numFmtId="0" fontId="77" fillId="36" borderId="0" applyNumberFormat="0" applyBorder="0" applyAlignment="0" applyProtection="0"/>
    <xf numFmtId="0" fontId="80" fillId="53" borderId="0" applyNumberFormat="0" applyBorder="0" applyAlignment="0" applyProtection="0"/>
    <xf numFmtId="0" fontId="77" fillId="36"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7" fillId="40" borderId="0" applyNumberFormat="0" applyBorder="0" applyAlignment="0" applyProtection="0"/>
    <xf numFmtId="0" fontId="80" fillId="54" borderId="0" applyNumberFormat="0" applyBorder="0" applyAlignment="0" applyProtection="0"/>
    <xf numFmtId="0" fontId="77" fillId="40" borderId="0" applyNumberFormat="0" applyBorder="0" applyAlignment="0" applyProtection="0"/>
    <xf numFmtId="0" fontId="80" fillId="54" borderId="0" applyNumberFormat="0" applyBorder="0" applyAlignment="0" applyProtection="0"/>
    <xf numFmtId="0" fontId="77" fillId="40" borderId="0" applyNumberFormat="0" applyBorder="0" applyAlignment="0" applyProtection="0"/>
    <xf numFmtId="0" fontId="80" fillId="54" borderId="0" applyNumberFormat="0" applyBorder="0" applyAlignment="0" applyProtection="0"/>
    <xf numFmtId="0" fontId="77" fillId="40"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67" fillId="10" borderId="0" applyNumberFormat="0" applyBorder="0" applyAlignment="0" applyProtection="0"/>
    <xf numFmtId="0" fontId="81" fillId="43" borderId="0" applyNumberFormat="0" applyBorder="0" applyAlignment="0" applyProtection="0"/>
    <xf numFmtId="0" fontId="67" fillId="10" borderId="0" applyNumberFormat="0" applyBorder="0" applyAlignment="0" applyProtection="0"/>
    <xf numFmtId="0" fontId="81" fillId="43" borderId="0" applyNumberFormat="0" applyBorder="0" applyAlignment="0" applyProtection="0"/>
    <xf numFmtId="0" fontId="67" fillId="10" borderId="0" applyNumberFormat="0" applyBorder="0" applyAlignment="0" applyProtection="0"/>
    <xf numFmtId="0" fontId="81" fillId="43" borderId="0" applyNumberFormat="0" applyBorder="0" applyAlignment="0" applyProtection="0"/>
    <xf numFmtId="0" fontId="67" fillId="10"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72" fillId="14" borderId="61" applyNumberFormat="0" applyAlignment="0" applyProtection="0"/>
    <xf numFmtId="0" fontId="82" fillId="55" borderId="66" applyNumberFormat="0" applyAlignment="0" applyProtection="0"/>
    <xf numFmtId="0" fontId="72" fillId="14" borderId="61" applyNumberFormat="0" applyAlignment="0" applyProtection="0"/>
    <xf numFmtId="0" fontId="82" fillId="55" borderId="66" applyNumberFormat="0" applyAlignment="0" applyProtection="0"/>
    <xf numFmtId="0" fontId="72" fillId="14" borderId="61" applyNumberFormat="0" applyAlignment="0" applyProtection="0"/>
    <xf numFmtId="0" fontId="82" fillId="55" borderId="66" applyNumberFormat="0" applyAlignment="0" applyProtection="0"/>
    <xf numFmtId="0" fontId="72" fillId="14" borderId="61"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74" fillId="15" borderId="64" applyNumberFormat="0" applyAlignment="0" applyProtection="0"/>
    <xf numFmtId="0" fontId="83" fillId="56" borderId="67" applyNumberFormat="0" applyAlignment="0" applyProtection="0"/>
    <xf numFmtId="0" fontId="74" fillId="15" borderId="64" applyNumberFormat="0" applyAlignment="0" applyProtection="0"/>
    <xf numFmtId="0" fontId="83" fillId="56" borderId="67" applyNumberFormat="0" applyAlignment="0" applyProtection="0"/>
    <xf numFmtId="0" fontId="74" fillId="15" borderId="64" applyNumberFormat="0" applyAlignment="0" applyProtection="0"/>
    <xf numFmtId="0" fontId="83" fillId="56" borderId="67" applyNumberFormat="0" applyAlignment="0" applyProtection="0"/>
    <xf numFmtId="0" fontId="74" fillId="15" borderId="64"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3" fillId="56" borderId="67" applyNumberFormat="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73" fillId="0" borderId="63" applyNumberFormat="0" applyFill="0" applyAlignment="0" applyProtection="0"/>
    <xf numFmtId="0" fontId="84" fillId="0" borderId="68" applyNumberFormat="0" applyFill="0" applyAlignment="0" applyProtection="0"/>
    <xf numFmtId="0" fontId="73" fillId="0" borderId="63" applyNumberFormat="0" applyFill="0" applyAlignment="0" applyProtection="0"/>
    <xf numFmtId="0" fontId="84" fillId="0" borderId="68" applyNumberFormat="0" applyFill="0" applyAlignment="0" applyProtection="0"/>
    <xf numFmtId="0" fontId="73" fillId="0" borderId="63" applyNumberFormat="0" applyFill="0" applyAlignment="0" applyProtection="0"/>
    <xf numFmtId="0" fontId="84" fillId="0" borderId="68" applyNumberFormat="0" applyFill="0" applyAlignment="0" applyProtection="0"/>
    <xf numFmtId="0" fontId="73" fillId="0" borderId="63"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0" fontId="84" fillId="0" borderId="68" applyNumberFormat="0" applyFill="0" applyAlignment="0" applyProtection="0"/>
    <xf numFmtId="43" fontId="27" fillId="0" borderId="0" applyFont="0" applyFill="0" applyBorder="0" applyAlignment="0" applyProtection="0"/>
    <xf numFmtId="4" fontId="59" fillId="0" borderId="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77" fillId="17" borderId="0" applyNumberFormat="0" applyBorder="0" applyAlignment="0" applyProtection="0"/>
    <xf numFmtId="0" fontId="80" fillId="57" borderId="0" applyNumberFormat="0" applyBorder="0" applyAlignment="0" applyProtection="0"/>
    <xf numFmtId="0" fontId="77" fillId="17" borderId="0" applyNumberFormat="0" applyBorder="0" applyAlignment="0" applyProtection="0"/>
    <xf numFmtId="0" fontId="80" fillId="57" borderId="0" applyNumberFormat="0" applyBorder="0" applyAlignment="0" applyProtection="0"/>
    <xf numFmtId="0" fontId="77" fillId="17" borderId="0" applyNumberFormat="0" applyBorder="0" applyAlignment="0" applyProtection="0"/>
    <xf numFmtId="0" fontId="80" fillId="57" borderId="0" applyNumberFormat="0" applyBorder="0" applyAlignment="0" applyProtection="0"/>
    <xf numFmtId="0" fontId="77" fillId="1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7" fillId="21" borderId="0" applyNumberFormat="0" applyBorder="0" applyAlignment="0" applyProtection="0"/>
    <xf numFmtId="0" fontId="80" fillId="58" borderId="0" applyNumberFormat="0" applyBorder="0" applyAlignment="0" applyProtection="0"/>
    <xf numFmtId="0" fontId="77" fillId="21" borderId="0" applyNumberFormat="0" applyBorder="0" applyAlignment="0" applyProtection="0"/>
    <xf numFmtId="0" fontId="80" fillId="58" borderId="0" applyNumberFormat="0" applyBorder="0" applyAlignment="0" applyProtection="0"/>
    <xf numFmtId="0" fontId="77" fillId="21" borderId="0" applyNumberFormat="0" applyBorder="0" applyAlignment="0" applyProtection="0"/>
    <xf numFmtId="0" fontId="80" fillId="58" borderId="0" applyNumberFormat="0" applyBorder="0" applyAlignment="0" applyProtection="0"/>
    <xf numFmtId="0" fontId="77" fillId="21"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7" fillId="25" borderId="0" applyNumberFormat="0" applyBorder="0" applyAlignment="0" applyProtection="0"/>
    <xf numFmtId="0" fontId="80" fillId="59" borderId="0" applyNumberFormat="0" applyBorder="0" applyAlignment="0" applyProtection="0"/>
    <xf numFmtId="0" fontId="77" fillId="25" borderId="0" applyNumberFormat="0" applyBorder="0" applyAlignment="0" applyProtection="0"/>
    <xf numFmtId="0" fontId="80" fillId="59" borderId="0" applyNumberFormat="0" applyBorder="0" applyAlignment="0" applyProtection="0"/>
    <xf numFmtId="0" fontId="77" fillId="25" borderId="0" applyNumberFormat="0" applyBorder="0" applyAlignment="0" applyProtection="0"/>
    <xf numFmtId="0" fontId="80" fillId="59" borderId="0" applyNumberFormat="0" applyBorder="0" applyAlignment="0" applyProtection="0"/>
    <xf numFmtId="0" fontId="77" fillId="25"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7" fillId="29" borderId="0" applyNumberFormat="0" applyBorder="0" applyAlignment="0" applyProtection="0"/>
    <xf numFmtId="0" fontId="80" fillId="52" borderId="0" applyNumberFormat="0" applyBorder="0" applyAlignment="0" applyProtection="0"/>
    <xf numFmtId="0" fontId="77" fillId="29" borderId="0" applyNumberFormat="0" applyBorder="0" applyAlignment="0" applyProtection="0"/>
    <xf numFmtId="0" fontId="80" fillId="52" borderId="0" applyNumberFormat="0" applyBorder="0" applyAlignment="0" applyProtection="0"/>
    <xf numFmtId="0" fontId="77" fillId="29" borderId="0" applyNumberFormat="0" applyBorder="0" applyAlignment="0" applyProtection="0"/>
    <xf numFmtId="0" fontId="80" fillId="52" borderId="0" applyNumberFormat="0" applyBorder="0" applyAlignment="0" applyProtection="0"/>
    <xf numFmtId="0" fontId="77" fillId="29"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77" fillId="33" borderId="0" applyNumberFormat="0" applyBorder="0" applyAlignment="0" applyProtection="0"/>
    <xf numFmtId="0" fontId="80" fillId="53" borderId="0" applyNumberFormat="0" applyBorder="0" applyAlignment="0" applyProtection="0"/>
    <xf numFmtId="0" fontId="77" fillId="33" borderId="0" applyNumberFormat="0" applyBorder="0" applyAlignment="0" applyProtection="0"/>
    <xf numFmtId="0" fontId="80" fillId="53" borderId="0" applyNumberFormat="0" applyBorder="0" applyAlignment="0" applyProtection="0"/>
    <xf numFmtId="0" fontId="77" fillId="33" borderId="0" applyNumberFormat="0" applyBorder="0" applyAlignment="0" applyProtection="0"/>
    <xf numFmtId="0" fontId="80" fillId="53" borderId="0" applyNumberFormat="0" applyBorder="0" applyAlignment="0" applyProtection="0"/>
    <xf numFmtId="0" fontId="77" fillId="3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7" fillId="37" borderId="0" applyNumberFormat="0" applyBorder="0" applyAlignment="0" applyProtection="0"/>
    <xf numFmtId="0" fontId="80" fillId="60" borderId="0" applyNumberFormat="0" applyBorder="0" applyAlignment="0" applyProtection="0"/>
    <xf numFmtId="0" fontId="77" fillId="37" borderId="0" applyNumberFormat="0" applyBorder="0" applyAlignment="0" applyProtection="0"/>
    <xf numFmtId="0" fontId="80" fillId="60" borderId="0" applyNumberFormat="0" applyBorder="0" applyAlignment="0" applyProtection="0"/>
    <xf numFmtId="0" fontId="77" fillId="37" borderId="0" applyNumberFormat="0" applyBorder="0" applyAlignment="0" applyProtection="0"/>
    <xf numFmtId="0" fontId="80" fillId="60" borderId="0" applyNumberFormat="0" applyBorder="0" applyAlignment="0" applyProtection="0"/>
    <xf numFmtId="0" fontId="77" fillId="3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70" fillId="13" borderId="61" applyNumberFormat="0" applyAlignment="0" applyProtection="0"/>
    <xf numFmtId="0" fontId="85" fillId="46" borderId="66" applyNumberFormat="0" applyAlignment="0" applyProtection="0"/>
    <xf numFmtId="0" fontId="70" fillId="13" borderId="61" applyNumberFormat="0" applyAlignment="0" applyProtection="0"/>
    <xf numFmtId="0" fontId="85" fillId="46" borderId="66" applyNumberFormat="0" applyAlignment="0" applyProtection="0"/>
    <xf numFmtId="0" fontId="70" fillId="13" borderId="61" applyNumberFormat="0" applyAlignment="0" applyProtection="0"/>
    <xf numFmtId="0" fontId="85" fillId="46" borderId="66" applyNumberFormat="0" applyAlignment="0" applyProtection="0"/>
    <xf numFmtId="0" fontId="70" fillId="13" borderId="61"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47" fillId="0" borderId="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68" fillId="11" borderId="0" applyNumberFormat="0" applyBorder="0" applyAlignment="0" applyProtection="0"/>
    <xf numFmtId="0" fontId="86" fillId="42" borderId="0" applyNumberFormat="0" applyBorder="0" applyAlignment="0" applyProtection="0"/>
    <xf numFmtId="0" fontId="68" fillId="11" borderId="0" applyNumberFormat="0" applyBorder="0" applyAlignment="0" applyProtection="0"/>
    <xf numFmtId="0" fontId="86" fillId="42" borderId="0" applyNumberFormat="0" applyBorder="0" applyAlignment="0" applyProtection="0"/>
    <xf numFmtId="0" fontId="68" fillId="11" borderId="0" applyNumberFormat="0" applyBorder="0" applyAlignment="0" applyProtection="0"/>
    <xf numFmtId="0" fontId="86" fillId="42" borderId="0" applyNumberFormat="0" applyBorder="0" applyAlignment="0" applyProtection="0"/>
    <xf numFmtId="0" fontId="68" fillId="1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164" fontId="62" fillId="0" borderId="0" applyFont="0" applyFill="0" applyBorder="0" applyAlignment="0" applyProtection="0"/>
    <xf numFmtId="166"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27"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69" fillId="12" borderId="0" applyNumberFormat="0" applyBorder="0" applyAlignment="0" applyProtection="0"/>
    <xf numFmtId="0" fontId="87" fillId="61" borderId="0" applyNumberFormat="0" applyBorder="0" applyAlignment="0" applyProtection="0"/>
    <xf numFmtId="0" fontId="69" fillId="12" borderId="0" applyNumberFormat="0" applyBorder="0" applyAlignment="0" applyProtection="0"/>
    <xf numFmtId="0" fontId="87" fillId="61" borderId="0" applyNumberFormat="0" applyBorder="0" applyAlignment="0" applyProtection="0"/>
    <xf numFmtId="0" fontId="69" fillId="12" borderId="0" applyNumberFormat="0" applyBorder="0" applyAlignment="0" applyProtection="0"/>
    <xf numFmtId="0" fontId="87" fillId="61" borderId="0" applyNumberFormat="0" applyBorder="0" applyAlignment="0" applyProtection="0"/>
    <xf numFmtId="0" fontId="69" fillId="12"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 fillId="0" borderId="0"/>
    <xf numFmtId="0" fontId="27" fillId="0" borderId="0"/>
    <xf numFmtId="0" fontId="27" fillId="0" borderId="0"/>
    <xf numFmtId="0" fontId="88" fillId="0" borderId="0"/>
    <xf numFmtId="0" fontId="88" fillId="0" borderId="0"/>
    <xf numFmtId="0" fontId="88" fillId="0" borderId="0"/>
    <xf numFmtId="0" fontId="88" fillId="0" borderId="0"/>
    <xf numFmtId="0" fontId="2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 fillId="0" borderId="0"/>
    <xf numFmtId="0" fontId="89" fillId="0" borderId="0"/>
    <xf numFmtId="0" fontId="20" fillId="0" borderId="0"/>
    <xf numFmtId="0" fontId="90" fillId="0" borderId="0"/>
    <xf numFmtId="0" fontId="90" fillId="0" borderId="0"/>
    <xf numFmtId="0" fontId="90" fillId="0" borderId="0"/>
    <xf numFmtId="0" fontId="90" fillId="0" borderId="0"/>
    <xf numFmtId="0" fontId="90" fillId="0" borderId="0"/>
    <xf numFmtId="0" fontId="52" fillId="0" borderId="0"/>
    <xf numFmtId="0" fontId="47" fillId="0" borderId="0"/>
    <xf numFmtId="0" fontId="47" fillId="0" borderId="0"/>
    <xf numFmtId="0" fontId="47" fillId="0" borderId="0"/>
    <xf numFmtId="0" fontId="9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27" fillId="0" borderId="0"/>
    <xf numFmtId="0" fontId="27" fillId="0" borderId="0"/>
    <xf numFmtId="0" fontId="27" fillId="0" borderId="0"/>
    <xf numFmtId="0" fontId="27" fillId="0" borderId="0"/>
    <xf numFmtId="0" fontId="27" fillId="0" borderId="0"/>
    <xf numFmtId="0" fontId="88" fillId="0" borderId="0"/>
    <xf numFmtId="0" fontId="88" fillId="0" borderId="0"/>
    <xf numFmtId="0" fontId="52" fillId="0" borderId="0"/>
    <xf numFmtId="0" fontId="52" fillId="0" borderId="0"/>
    <xf numFmtId="0" fontId="52" fillId="0" borderId="0"/>
    <xf numFmtId="0" fontId="2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 fillId="0" borderId="0"/>
    <xf numFmtId="4" fontId="50" fillId="0" borderId="0">
      <alignment vertical="center" wrapText="1"/>
      <protection locked="0"/>
    </xf>
    <xf numFmtId="4" fontId="50" fillId="0" borderId="0">
      <alignment vertical="center"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50" fillId="0" borderId="0">
      <alignment vertical="center"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 fillId="0" borderId="0"/>
    <xf numFmtId="0" fontId="52" fillId="0" borderId="0"/>
    <xf numFmtId="0" fontId="91" fillId="0" borderId="0" applyBorder="0" applyAlignment="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50" fillId="0" borderId="0">
      <alignment vertical="center" wrapText="1"/>
      <protection locked="0"/>
    </xf>
    <xf numFmtId="0" fontId="27" fillId="0" borderId="0"/>
    <xf numFmtId="0" fontId="27" fillId="0" borderId="0"/>
    <xf numFmtId="0" fontId="27" fillId="0" borderId="0"/>
    <xf numFmtId="0" fontId="27" fillId="0" borderId="0"/>
    <xf numFmtId="0" fontId="27" fillId="0" borderId="0"/>
    <xf numFmtId="0" fontId="2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50" fillId="0" borderId="0">
      <alignment vertical="center" wrapText="1"/>
      <protection locked="0"/>
    </xf>
    <xf numFmtId="4" fontId="50" fillId="0" borderId="0">
      <alignment vertical="center"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50" fillId="0" borderId="0">
      <alignment vertical="center" wrapText="1"/>
      <protection locked="0"/>
    </xf>
    <xf numFmtId="4" fontId="50" fillId="0" borderId="0">
      <alignment vertical="center"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50" fillId="0" borderId="0">
      <alignment vertical="center" wrapText="1"/>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92" fillId="16" borderId="65" applyNumberFormat="0" applyFont="0" applyAlignment="0" applyProtection="0"/>
    <xf numFmtId="0" fontId="92" fillId="16" borderId="65"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2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92" fillId="16" borderId="65" applyNumberFormat="0" applyFont="0" applyAlignment="0" applyProtection="0"/>
    <xf numFmtId="0" fontId="92" fillId="16" borderId="65" applyNumberFormat="0" applyFont="0" applyAlignment="0" applyProtection="0"/>
    <xf numFmtId="0" fontId="92" fillId="16" borderId="65" applyNumberFormat="0" applyFont="0" applyAlignment="0" applyProtection="0"/>
    <xf numFmtId="0" fontId="47" fillId="16" borderId="65" applyNumberFormat="0" applyFont="0" applyAlignment="0" applyProtection="0"/>
    <xf numFmtId="0" fontId="47" fillId="16" borderId="65" applyNumberFormat="0" applyFont="0" applyAlignment="0" applyProtection="0"/>
    <xf numFmtId="0" fontId="47" fillId="16" borderId="65" applyNumberFormat="0" applyFont="0" applyAlignment="0" applyProtection="0"/>
    <xf numFmtId="0" fontId="47" fillId="16" borderId="65" applyNumberFormat="0" applyFont="0" applyAlignment="0" applyProtection="0"/>
    <xf numFmtId="0" fontId="47" fillId="16" borderId="65"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0" fontId="92" fillId="16" borderId="65" applyNumberFormat="0" applyFont="0" applyAlignment="0" applyProtection="0"/>
    <xf numFmtId="0" fontId="27" fillId="62" borderId="69"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71" fillId="14" borderId="62" applyNumberFormat="0" applyAlignment="0" applyProtection="0"/>
    <xf numFmtId="0" fontId="93" fillId="55" borderId="70" applyNumberFormat="0" applyAlignment="0" applyProtection="0"/>
    <xf numFmtId="0" fontId="71" fillId="14" borderId="62" applyNumberFormat="0" applyAlignment="0" applyProtection="0"/>
    <xf numFmtId="0" fontId="93" fillId="55" borderId="70" applyNumberFormat="0" applyAlignment="0" applyProtection="0"/>
    <xf numFmtId="0" fontId="71" fillId="14" borderId="62" applyNumberFormat="0" applyAlignment="0" applyProtection="0"/>
    <xf numFmtId="0" fontId="93" fillId="55" borderId="70" applyNumberFormat="0" applyAlignment="0" applyProtection="0"/>
    <xf numFmtId="0" fontId="71" fillId="14" borderId="62"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0" fontId="62"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92" fillId="0" borderId="0" applyFont="0" applyFill="0" applyBorder="0" applyAlignment="0" applyProtection="0"/>
    <xf numFmtId="43" fontId="92"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5" fillId="0" borderId="0" applyNumberFormat="0" applyFill="0" applyBorder="0" applyAlignment="0" applyProtection="0"/>
    <xf numFmtId="0" fontId="94" fillId="0" borderId="0" applyNumberFormat="0" applyFill="0" applyBorder="0" applyAlignment="0" applyProtection="0"/>
    <xf numFmtId="0" fontId="75" fillId="0" borderId="0" applyNumberFormat="0" applyFill="0" applyBorder="0" applyAlignment="0" applyProtection="0"/>
    <xf numFmtId="0" fontId="94" fillId="0" borderId="0" applyNumberFormat="0" applyFill="0" applyBorder="0" applyAlignment="0" applyProtection="0"/>
    <xf numFmtId="0" fontId="75" fillId="0" borderId="0" applyNumberFormat="0" applyFill="0" applyBorder="0" applyAlignment="0" applyProtection="0"/>
    <xf numFmtId="0" fontId="94" fillId="0" borderId="0" applyNumberFormat="0" applyFill="0" applyBorder="0" applyAlignment="0" applyProtection="0"/>
    <xf numFmtId="0" fontId="7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6" fillId="0" borderId="0" applyNumberFormat="0" applyFill="0" applyBorder="0" applyAlignment="0" applyProtection="0"/>
    <xf numFmtId="0" fontId="95" fillId="0" borderId="0" applyNumberFormat="0" applyFill="0" applyBorder="0" applyAlignment="0" applyProtection="0"/>
    <xf numFmtId="0" fontId="76" fillId="0" borderId="0" applyNumberFormat="0" applyFill="0" applyBorder="0" applyAlignment="0" applyProtection="0"/>
    <xf numFmtId="0" fontId="95" fillId="0" borderId="0" applyNumberFormat="0" applyFill="0" applyBorder="0" applyAlignment="0" applyProtection="0"/>
    <xf numFmtId="0" fontId="76" fillId="0" borderId="0" applyNumberFormat="0" applyFill="0" applyBorder="0" applyAlignment="0" applyProtection="0"/>
    <xf numFmtId="0" fontId="95" fillId="0" borderId="0" applyNumberFormat="0" applyFill="0" applyBorder="0" applyAlignment="0" applyProtection="0"/>
    <xf numFmtId="0" fontId="7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64" fillId="0" borderId="58" applyNumberFormat="0" applyFill="0" applyAlignment="0" applyProtection="0"/>
    <xf numFmtId="0" fontId="96" fillId="0" borderId="71" applyNumberFormat="0" applyFill="0" applyAlignment="0" applyProtection="0"/>
    <xf numFmtId="0" fontId="64" fillId="0" borderId="58" applyNumberFormat="0" applyFill="0" applyAlignment="0" applyProtection="0"/>
    <xf numFmtId="0" fontId="96" fillId="0" borderId="71" applyNumberFormat="0" applyFill="0" applyAlignment="0" applyProtection="0"/>
    <xf numFmtId="0" fontId="64" fillId="0" borderId="58" applyNumberFormat="0" applyFill="0" applyAlignment="0" applyProtection="0"/>
    <xf numFmtId="0" fontId="96" fillId="0" borderId="71" applyNumberFormat="0" applyFill="0" applyAlignment="0" applyProtection="0"/>
    <xf numFmtId="0" fontId="64" fillId="0" borderId="58"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65" fillId="0" borderId="59" applyNumberFormat="0" applyFill="0" applyAlignment="0" applyProtection="0"/>
    <xf numFmtId="0" fontId="98" fillId="0" borderId="72" applyNumberFormat="0" applyFill="0" applyAlignment="0" applyProtection="0"/>
    <xf numFmtId="0" fontId="65" fillId="0" borderId="59" applyNumberFormat="0" applyFill="0" applyAlignment="0" applyProtection="0"/>
    <xf numFmtId="0" fontId="98" fillId="0" borderId="72" applyNumberFormat="0" applyFill="0" applyAlignment="0" applyProtection="0"/>
    <xf numFmtId="0" fontId="65" fillId="0" borderId="59" applyNumberFormat="0" applyFill="0" applyAlignment="0" applyProtection="0"/>
    <xf numFmtId="0" fontId="98" fillId="0" borderId="72" applyNumberFormat="0" applyFill="0" applyAlignment="0" applyProtection="0"/>
    <xf numFmtId="0" fontId="65" fillId="0" borderId="59"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7" fillId="0" borderId="0" applyNumberFormat="0" applyFill="0" applyBorder="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66" fillId="0" borderId="60" applyNumberFormat="0" applyFill="0" applyAlignment="0" applyProtection="0"/>
    <xf numFmtId="0" fontId="99" fillId="0" borderId="73" applyNumberFormat="0" applyFill="0" applyAlignment="0" applyProtection="0"/>
    <xf numFmtId="0" fontId="66" fillId="0" borderId="60" applyNumberFormat="0" applyFill="0" applyAlignment="0" applyProtection="0"/>
    <xf numFmtId="0" fontId="99" fillId="0" borderId="73" applyNumberFormat="0" applyFill="0" applyAlignment="0" applyProtection="0"/>
    <xf numFmtId="0" fontId="66" fillId="0" borderId="60" applyNumberFormat="0" applyFill="0" applyAlignment="0" applyProtection="0"/>
    <xf numFmtId="0" fontId="99" fillId="0" borderId="73" applyNumberFormat="0" applyFill="0" applyAlignment="0" applyProtection="0"/>
    <xf numFmtId="0" fontId="66" fillId="0" borderId="60"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0" fontId="6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46" fillId="0" borderId="25"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50" fillId="0" borderId="23" applyNumberFormat="0" applyFon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46" fillId="0" borderId="25" applyNumberForma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46" fillId="0" borderId="25" applyNumberForma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9" fillId="0" borderId="0"/>
    <xf numFmtId="0" fontId="104" fillId="0" borderId="0"/>
    <xf numFmtId="0" fontId="105" fillId="0" borderId="0"/>
    <xf numFmtId="0" fontId="18" fillId="0" borderId="0"/>
    <xf numFmtId="9" fontId="27" fillId="0" borderId="0" applyFont="0" applyFill="0" applyBorder="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166" fontId="27" fillId="0" borderId="0" applyFont="0" applyFill="0" applyBorder="0" applyAlignment="0" applyProtection="0"/>
    <xf numFmtId="44" fontId="18" fillId="0" borderId="0" applyFont="0" applyFill="0" applyBorder="0" applyAlignment="0" applyProtection="0"/>
    <xf numFmtId="16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9" fontId="18" fillId="0" borderId="0" applyFont="0" applyFill="0" applyBorder="0" applyAlignment="0" applyProtection="0"/>
    <xf numFmtId="44"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2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8" fontId="27" fillId="0" borderId="0" applyFont="0" applyFill="0" applyBorder="0" applyAlignment="0" applyProtection="0"/>
    <xf numFmtId="169" fontId="47" fillId="0" borderId="0" applyFont="0" applyFill="0" applyBorder="0" applyAlignment="0" applyProtection="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27" fillId="0" borderId="0"/>
    <xf numFmtId="0" fontId="27"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4" fontId="50" fillId="0" borderId="0">
      <alignment vertical="center" wrapText="1"/>
      <protection locked="0"/>
    </xf>
    <xf numFmtId="0" fontId="18" fillId="0" borderId="0"/>
    <xf numFmtId="0" fontId="18" fillId="0" borderId="0"/>
    <xf numFmtId="0" fontId="18" fillId="0" borderId="0"/>
    <xf numFmtId="0" fontId="18" fillId="0" borderId="0"/>
    <xf numFmtId="0" fontId="18" fillId="0" borderId="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2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43" fontId="18"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7" fillId="0" borderId="0" applyFont="0" applyFill="0" applyBorder="0" applyAlignment="0" applyProtection="0"/>
    <xf numFmtId="171" fontId="2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4" fontId="50"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67" fontId="18" fillId="0" borderId="0" applyFont="0" applyFill="0" applyBorder="0" applyAlignment="0" applyProtection="0"/>
    <xf numFmtId="43" fontId="2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6" fillId="0" borderId="71"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8" fillId="0" borderId="72"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99" fillId="0" borderId="73" applyNumberForma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50" fillId="0" borderId="23" applyNumberFormat="0" applyFon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0" fontId="50" fillId="0" borderId="23" applyNumberFormat="0" applyFont="0" applyFill="0" applyAlignment="0" applyProtection="0"/>
    <xf numFmtId="43" fontId="27" fillId="0" borderId="0" applyFont="0" applyFill="0" applyBorder="0" applyAlignment="0" applyProtection="0"/>
    <xf numFmtId="43" fontId="27" fillId="0" borderId="0" applyFont="0" applyFill="0" applyBorder="0" applyAlignment="0" applyProtection="0"/>
    <xf numFmtId="167" fontId="47" fillId="0" borderId="0" applyFont="0" applyFill="0" applyBorder="0" applyAlignment="0" applyProtection="0"/>
    <xf numFmtId="0" fontId="17" fillId="0" borderId="0"/>
    <xf numFmtId="9" fontId="17" fillId="0" borderId="0" applyFont="0" applyFill="0" applyBorder="0" applyAlignment="0" applyProtection="0"/>
    <xf numFmtId="9" fontId="27" fillId="0" borderId="0" applyFont="0" applyFill="0" applyBorder="0" applyAlignment="0" applyProtection="0"/>
    <xf numFmtId="44" fontId="17" fillId="0" borderId="0" applyFont="0" applyFill="0" applyBorder="0" applyAlignment="0" applyProtection="0"/>
    <xf numFmtId="0" fontId="17" fillId="0" borderId="0"/>
    <xf numFmtId="167"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184" fontId="2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174" fontId="27" fillId="0" borderId="0" applyFont="0" applyFill="0" applyBorder="0" applyAlignment="0" applyProtection="0"/>
    <xf numFmtId="44" fontId="17" fillId="0" borderId="0" applyFont="0" applyFill="0" applyBorder="0" applyAlignment="0" applyProtection="0"/>
    <xf numFmtId="0" fontId="17" fillId="0" borderId="0"/>
    <xf numFmtId="167"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99" fontId="27" fillId="0" borderId="0" applyFont="0" applyFill="0" applyBorder="0" applyAlignment="0" applyProtection="0"/>
    <xf numFmtId="44" fontId="17" fillId="0" borderId="0" applyFont="0" applyFill="0" applyBorder="0" applyAlignment="0" applyProtection="0"/>
    <xf numFmtId="0" fontId="17" fillId="0" borderId="0"/>
    <xf numFmtId="167"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167"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0" fontId="17" fillId="30" borderId="0" applyNumberFormat="0" applyBorder="0" applyAlignment="0" applyProtection="0"/>
    <xf numFmtId="43" fontId="17" fillId="0" borderId="0" applyFont="0" applyFill="0" applyBorder="0" applyAlignment="0" applyProtection="0"/>
    <xf numFmtId="0" fontId="17" fillId="0" borderId="0"/>
    <xf numFmtId="0" fontId="17" fillId="0" borderId="0"/>
    <xf numFmtId="169" fontId="17" fillId="0" borderId="0" applyFont="0" applyFill="0" applyBorder="0" applyAlignment="0" applyProtection="0"/>
    <xf numFmtId="0" fontId="17" fillId="0" borderId="0"/>
    <xf numFmtId="182" fontId="17" fillId="0" borderId="0" applyFont="0" applyFill="0" applyBorder="0" applyAlignment="0" applyProtection="0"/>
    <xf numFmtId="0" fontId="17" fillId="0" borderId="0"/>
    <xf numFmtId="43" fontId="17" fillId="0" borderId="0" applyFont="0" applyFill="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0" borderId="0"/>
    <xf numFmtId="0" fontId="17" fillId="0" borderId="0"/>
    <xf numFmtId="0" fontId="17" fillId="0" borderId="0"/>
    <xf numFmtId="0" fontId="17" fillId="0" borderId="0"/>
    <xf numFmtId="169"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7" fillId="0" borderId="0"/>
    <xf numFmtId="0" fontId="17" fillId="0" borderId="0"/>
    <xf numFmtId="167" fontId="2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0" borderId="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34" borderId="0" applyNumberFormat="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167"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26"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26" borderId="0" applyNumberFormat="0" applyBorder="0" applyAlignment="0" applyProtection="0"/>
    <xf numFmtId="0" fontId="17" fillId="0" borderId="0"/>
    <xf numFmtId="0" fontId="17" fillId="30" borderId="0" applyNumberFormat="0" applyBorder="0" applyAlignment="0" applyProtection="0"/>
    <xf numFmtId="0" fontId="17" fillId="0" borderId="0"/>
    <xf numFmtId="0" fontId="17" fillId="22"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9" fontId="17" fillId="0" borderId="0" applyFont="0" applyFill="0" applyBorder="0" applyAlignment="0" applyProtection="0"/>
    <xf numFmtId="0" fontId="17" fillId="0" borderId="0"/>
    <xf numFmtId="0" fontId="17" fillId="0" borderId="0"/>
    <xf numFmtId="0" fontId="17" fillId="30"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6"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30" borderId="0" applyNumberFormat="0" applyBorder="0" applyAlignment="0" applyProtection="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169"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26" borderId="0" applyNumberFormat="0" applyBorder="0" applyAlignment="0" applyProtection="0"/>
    <xf numFmtId="0" fontId="17" fillId="18" borderId="0" applyNumberFormat="0" applyBorder="0" applyAlignment="0" applyProtection="0"/>
    <xf numFmtId="0" fontId="17" fillId="0" borderId="0"/>
    <xf numFmtId="0" fontId="17" fillId="0" borderId="0"/>
    <xf numFmtId="0" fontId="17" fillId="0" borderId="0"/>
    <xf numFmtId="169" fontId="17" fillId="0" borderId="0" applyFont="0" applyFill="0" applyBorder="0" applyAlignment="0" applyProtection="0"/>
    <xf numFmtId="44" fontId="17" fillId="0" borderId="0" applyFont="0" applyFill="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27" fillId="0" borderId="0"/>
    <xf numFmtId="16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7" fillId="0" borderId="0"/>
    <xf numFmtId="184" fontId="27" fillId="0" borderId="0" applyFont="0" applyFill="0" applyBorder="0" applyAlignment="0" applyProtection="0"/>
    <xf numFmtId="0" fontId="27" fillId="0" borderId="0"/>
    <xf numFmtId="9" fontId="27" fillId="0" borderId="0" applyFont="0" applyFill="0" applyBorder="0" applyAlignment="0" applyProtection="0"/>
    <xf numFmtId="167" fontId="27"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0" fontId="27" fillId="0" borderId="0" applyNumberForma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44"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85" fontId="27" fillId="0" borderId="0" applyFont="0" applyFill="0" applyBorder="0" applyAlignment="0" applyProtection="0"/>
    <xf numFmtId="174" fontId="27" fillId="0" borderId="0" applyFont="0" applyFill="0" applyBorder="0" applyAlignment="0" applyProtection="0"/>
    <xf numFmtId="174" fontId="27" fillId="0" borderId="0" applyFont="0" applyFill="0" applyBorder="0" applyAlignment="0" applyProtection="0"/>
    <xf numFmtId="0" fontId="27" fillId="0" borderId="0" applyNumberFormat="0" applyFill="0" applyBorder="0" applyAlignment="0" applyProtection="0"/>
    <xf numFmtId="171" fontId="27" fillId="0" borderId="0" applyFont="0" applyFill="0" applyBorder="0" applyAlignment="0" applyProtection="0"/>
    <xf numFmtId="199"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44" fontId="27"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0" fontId="27" fillId="0" borderId="0"/>
    <xf numFmtId="43" fontId="27" fillId="0" borderId="0" applyFont="0" applyFill="0" applyBorder="0" applyAlignment="0" applyProtection="0"/>
    <xf numFmtId="166"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2" fillId="55"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85" fillId="46" borderId="66" applyNumberForma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2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4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93" fillId="55" borderId="70" applyNumberFormat="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100" fillId="0" borderId="74" applyNumberFormat="0" applyFill="0" applyAlignment="0" applyProtection="0"/>
    <xf numFmtId="0" fontId="27" fillId="0" borderId="0"/>
    <xf numFmtId="9" fontId="27" fillId="0" borderId="0" applyFont="0" applyFill="0" applyBorder="0" applyAlignment="0" applyProtection="0"/>
    <xf numFmtId="167" fontId="27"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0" fontId="27" fillId="0" borderId="0" applyNumberForma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44"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85" fontId="27" fillId="0" borderId="0" applyFont="0" applyFill="0" applyBorder="0" applyAlignment="0" applyProtection="0"/>
    <xf numFmtId="174" fontId="27" fillId="0" borderId="0" applyFont="0" applyFill="0" applyBorder="0" applyAlignment="0" applyProtection="0"/>
    <xf numFmtId="174" fontId="27" fillId="0" borderId="0" applyFont="0" applyFill="0" applyBorder="0" applyAlignment="0" applyProtection="0"/>
    <xf numFmtId="0" fontId="27" fillId="0" borderId="0" applyNumberFormat="0" applyFill="0" applyBorder="0" applyAlignment="0" applyProtection="0"/>
    <xf numFmtId="171" fontId="27" fillId="0" borderId="0" applyFont="0" applyFill="0" applyBorder="0" applyAlignment="0" applyProtection="0"/>
    <xf numFmtId="199"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44" fontId="27"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0" fontId="27" fillId="0" borderId="0"/>
    <xf numFmtId="43" fontId="27" fillId="0" borderId="0" applyFont="0" applyFill="0" applyBorder="0" applyAlignment="0" applyProtection="0"/>
    <xf numFmtId="166"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62" borderId="69" applyNumberFormat="0" applyFont="0" applyAlignment="0" applyProtection="0"/>
    <xf numFmtId="0" fontId="27"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211" fontId="117" fillId="0" borderId="0">
      <protection locked="0"/>
    </xf>
    <xf numFmtId="212" fontId="117" fillId="0" borderId="0">
      <protection locked="0"/>
    </xf>
    <xf numFmtId="0" fontId="117" fillId="0" borderId="0">
      <protection locked="0"/>
    </xf>
    <xf numFmtId="213" fontId="27" fillId="0" borderId="0" applyFont="0" applyFill="0" applyBorder="0" applyAlignment="0" applyProtection="0"/>
    <xf numFmtId="213" fontId="27" fillId="0" borderId="0" applyFont="0" applyFill="0" applyBorder="0" applyAlignment="0" applyProtection="0"/>
    <xf numFmtId="214" fontId="117" fillId="0" borderId="0">
      <protection locked="0"/>
    </xf>
    <xf numFmtId="0" fontId="118" fillId="0" borderId="0">
      <protection locked="0"/>
    </xf>
    <xf numFmtId="0" fontId="118" fillId="0" borderId="0">
      <protection locked="0"/>
    </xf>
    <xf numFmtId="165" fontId="27" fillId="0" borderId="0" applyFont="0" applyFill="0" applyBorder="0" applyAlignment="0" applyProtection="0"/>
    <xf numFmtId="167" fontId="27" fillId="0" borderId="0" applyFont="0" applyFill="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11" fillId="0" borderId="0"/>
    <xf numFmtId="0" fontId="93" fillId="55" borderId="12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55" borderId="125" applyNumberFormat="0" applyAlignment="0" applyProtection="0"/>
    <xf numFmtId="0" fontId="93" fillId="55" borderId="12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11" fillId="0" borderId="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11" fillId="0" borderId="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11" fillId="0" borderId="0"/>
    <xf numFmtId="0" fontId="93" fillId="55" borderId="125" applyNumberFormat="0" applyAlignment="0" applyProtection="0"/>
    <xf numFmtId="0" fontId="11" fillId="0" borderId="0"/>
    <xf numFmtId="0" fontId="11" fillId="0" borderId="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93" fillId="55" borderId="12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4" fillId="0" borderId="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11" fillId="0" borderId="0"/>
    <xf numFmtId="0" fontId="11" fillId="0" borderId="0"/>
    <xf numFmtId="0" fontId="27" fillId="62" borderId="124" applyNumberFormat="0" applyFont="0" applyAlignment="0" applyProtection="0"/>
    <xf numFmtId="0" fontId="11" fillId="0" borderId="0"/>
    <xf numFmtId="0" fontId="27" fillId="62" borderId="124" applyNumberFormat="0" applyFont="0" applyAlignment="0" applyProtection="0"/>
    <xf numFmtId="0" fontId="11" fillId="0" borderId="0"/>
    <xf numFmtId="0" fontId="11" fillId="0" borderId="0"/>
    <xf numFmtId="0" fontId="11" fillId="0" borderId="0"/>
    <xf numFmtId="0" fontId="27" fillId="62" borderId="124" applyNumberFormat="0" applyFont="0" applyAlignment="0" applyProtection="0"/>
    <xf numFmtId="0" fontId="11" fillId="0" borderId="0"/>
    <xf numFmtId="0" fontId="11" fillId="0" borderId="0"/>
    <xf numFmtId="0" fontId="11" fillId="0" borderId="0"/>
    <xf numFmtId="0" fontId="27" fillId="62" borderId="124" applyNumberFormat="0" applyFont="0" applyAlignment="0" applyProtection="0"/>
    <xf numFmtId="0" fontId="11" fillId="0" borderId="0"/>
    <xf numFmtId="0" fontId="11" fillId="0" borderId="0"/>
    <xf numFmtId="0" fontId="27" fillId="62" borderId="124" applyNumberFormat="0" applyFont="0" applyAlignment="0" applyProtection="0"/>
    <xf numFmtId="0" fontId="27" fillId="62" borderId="124" applyNumberFormat="0" applyFont="0" applyAlignment="0" applyProtection="0"/>
    <xf numFmtId="0" fontId="11" fillId="0" borderId="0"/>
    <xf numFmtId="0" fontId="11" fillId="0" borderId="0"/>
    <xf numFmtId="0" fontId="11" fillId="0" borderId="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47" fillId="62" borderId="124" applyNumberFormat="0" applyFont="0" applyAlignment="0" applyProtection="0"/>
    <xf numFmtId="0" fontId="11" fillId="0" borderId="0"/>
    <xf numFmtId="0" fontId="11" fillId="0" borderId="0"/>
    <xf numFmtId="0" fontId="11" fillId="0" borderId="0"/>
    <xf numFmtId="0" fontId="11" fillId="0" borderId="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11" fillId="0" borderId="0"/>
    <xf numFmtId="0" fontId="11" fillId="0" borderId="0"/>
    <xf numFmtId="0" fontId="11" fillId="0" borderId="0"/>
    <xf numFmtId="0" fontId="11" fillId="0" borderId="0"/>
    <xf numFmtId="0" fontId="27" fillId="62" borderId="124" applyNumberFormat="0" applyFont="0" applyAlignment="0" applyProtection="0"/>
    <xf numFmtId="0" fontId="11" fillId="0" borderId="0"/>
    <xf numFmtId="0" fontId="11" fillId="0" borderId="0"/>
    <xf numFmtId="0" fontId="27" fillId="62" borderId="124" applyNumberFormat="0" applyFont="0" applyAlignment="0" applyProtection="0"/>
    <xf numFmtId="0" fontId="27" fillId="62" borderId="12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27" fillId="62" borderId="12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85" fillId="46" borderId="12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43" fontId="11" fillId="0" borderId="0" applyFont="0" applyFill="0" applyBorder="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5" fillId="46" borderId="12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0" fontId="85" fillId="46" borderId="123" applyNumberFormat="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0" fontId="82" fillId="55" borderId="123"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0" fontId="82" fillId="55" borderId="123" applyNumberFormat="0" applyAlignment="0" applyProtection="0"/>
    <xf numFmtId="0" fontId="82" fillId="55" borderId="123"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0" fontId="82" fillId="55" borderId="12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0" fontId="100" fillId="0" borderId="126" applyNumberFormat="0" applyFill="0" applyAlignment="0" applyProtection="0"/>
    <xf numFmtId="41" fontId="28"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5" fillId="0" borderId="0" applyFont="0" applyFill="0" applyBorder="0" applyAlignment="0" applyProtection="0"/>
    <xf numFmtId="0" fontId="5" fillId="0" borderId="0"/>
    <xf numFmtId="43" fontId="5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43" fontId="2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7"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0" borderId="0" applyNumberFormat="0" applyBorder="0" applyAlignment="0" applyProtection="0"/>
    <xf numFmtId="43" fontId="5"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0" fontId="5" fillId="0" borderId="0"/>
    <xf numFmtId="182" fontId="5" fillId="0" borderId="0" applyFont="0" applyFill="0" applyBorder="0" applyAlignment="0" applyProtection="0"/>
    <xf numFmtId="0" fontId="5" fillId="0" borderId="0"/>
    <xf numFmtId="43" fontId="5" fillId="0" borderId="0" applyFont="0" applyFill="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27"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18" borderId="0" applyNumberFormat="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4" borderId="0" applyNumberFormat="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26"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26" borderId="0" applyNumberFormat="0" applyBorder="0" applyAlignment="0" applyProtection="0"/>
    <xf numFmtId="0" fontId="5" fillId="0" borderId="0"/>
    <xf numFmtId="0" fontId="5" fillId="30" borderId="0" applyNumberFormat="0" applyBorder="0" applyAlignment="0" applyProtection="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26" borderId="0" applyNumberFormat="0" applyBorder="0" applyAlignment="0" applyProtection="0"/>
    <xf numFmtId="0" fontId="5" fillId="18" borderId="0" applyNumberFormat="0" applyBorder="0" applyAlignment="0" applyProtection="0"/>
    <xf numFmtId="0" fontId="5" fillId="0" borderId="0"/>
    <xf numFmtId="0" fontId="5" fillId="0" borderId="0"/>
    <xf numFmtId="0" fontId="5" fillId="0" borderId="0"/>
    <xf numFmtId="169" fontId="5" fillId="0" borderId="0" applyFont="0" applyFill="0" applyBorder="0" applyAlignment="0" applyProtection="0"/>
    <xf numFmtId="44" fontId="5" fillId="0" borderId="0" applyFont="0" applyFill="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0" fontId="57" fillId="0" borderId="0" applyNumberFormat="0" applyFill="0" applyBorder="0" applyAlignment="0" applyProtection="0"/>
    <xf numFmtId="0" fontId="125" fillId="0" borderId="0" applyNumberFormat="0" applyFill="0" applyBorder="0" applyAlignment="0" applyProtection="0"/>
    <xf numFmtId="44" fontId="137" fillId="0" borderId="0" applyFont="0" applyFill="0" applyBorder="0" applyAlignment="0" applyProtection="0"/>
  </cellStyleXfs>
  <cellXfs count="1319">
    <xf numFmtId="0" fontId="0" fillId="0" borderId="0" xfId="0"/>
    <xf numFmtId="0" fontId="29" fillId="0" borderId="0" xfId="0" applyFont="1" applyAlignment="1">
      <alignment vertical="center"/>
    </xf>
    <xf numFmtId="167" fontId="29" fillId="0" borderId="0" xfId="13" applyFont="1" applyFill="1" applyBorder="1"/>
    <xf numFmtId="0" fontId="29" fillId="0" borderId="0" xfId="7" applyFont="1"/>
    <xf numFmtId="0" fontId="29" fillId="0" borderId="0" xfId="7"/>
    <xf numFmtId="0" fontId="29" fillId="0" borderId="13" xfId="7" applyFont="1" applyBorder="1" applyAlignment="1">
      <alignment horizontal="left" vertical="center"/>
    </xf>
    <xf numFmtId="0" fontId="31" fillId="0" borderId="0" xfId="7" applyFont="1" applyBorder="1" applyAlignment="1">
      <alignment vertical="center"/>
    </xf>
    <xf numFmtId="0" fontId="29" fillId="0" borderId="0" xfId="7" applyFont="1" applyBorder="1" applyAlignment="1">
      <alignment horizontal="left" vertical="center"/>
    </xf>
    <xf numFmtId="0" fontId="29" fillId="0" borderId="0" xfId="7" applyFont="1" applyBorder="1"/>
    <xf numFmtId="0" fontId="31" fillId="0" borderId="0" xfId="7" applyFont="1" applyAlignment="1">
      <alignment horizontal="left"/>
    </xf>
    <xf numFmtId="0" fontId="29" fillId="0" borderId="0" xfId="7" applyFont="1" applyAlignment="1">
      <alignment horizontal="left"/>
    </xf>
    <xf numFmtId="167" fontId="29" fillId="0" borderId="0" xfId="7" applyNumberFormat="1"/>
    <xf numFmtId="0" fontId="34" fillId="0" borderId="20" xfId="7" applyFont="1" applyBorder="1" applyAlignment="1">
      <alignment horizontal="left" vertical="center"/>
    </xf>
    <xf numFmtId="0" fontId="31" fillId="0" borderId="20" xfId="7" applyFont="1" applyBorder="1" applyAlignment="1">
      <alignment horizontal="left" vertical="center"/>
    </xf>
    <xf numFmtId="0" fontId="31" fillId="0" borderId="0" xfId="7" quotePrefix="1" applyFont="1" applyBorder="1" applyAlignment="1">
      <alignment horizontal="center" vertical="center"/>
    </xf>
    <xf numFmtId="167" fontId="31" fillId="0" borderId="0" xfId="7" applyNumberFormat="1" applyFont="1" applyBorder="1" applyAlignment="1">
      <alignment horizontal="center" vertical="center"/>
    </xf>
    <xf numFmtId="0" fontId="31" fillId="0" borderId="13" xfId="7" applyFont="1" applyBorder="1" applyAlignment="1">
      <alignment horizontal="left" vertical="center" wrapText="1"/>
    </xf>
    <xf numFmtId="171" fontId="29" fillId="0" borderId="0" xfId="7" applyNumberFormat="1"/>
    <xf numFmtId="0" fontId="29" fillId="0" borderId="0" xfId="7" applyFont="1" applyBorder="1" applyAlignment="1">
      <alignment horizontal="center"/>
    </xf>
    <xf numFmtId="176" fontId="29" fillId="0" borderId="0" xfId="7" applyNumberFormat="1" applyFont="1" applyBorder="1" applyAlignment="1">
      <alignment horizontal="center" vertical="center" wrapText="1"/>
    </xf>
    <xf numFmtId="0" fontId="29" fillId="0" borderId="0" xfId="7" applyBorder="1"/>
    <xf numFmtId="0" fontId="29" fillId="0" borderId="15" xfId="7" applyBorder="1" applyAlignment="1">
      <alignment horizontal="left"/>
    </xf>
    <xf numFmtId="0" fontId="31" fillId="0" borderId="14" xfId="7" applyFont="1" applyBorder="1" applyAlignment="1">
      <alignment horizontal="left"/>
    </xf>
    <xf numFmtId="0" fontId="31" fillId="0" borderId="15" xfId="7" applyFont="1" applyBorder="1" applyAlignment="1">
      <alignment horizontal="left"/>
    </xf>
    <xf numFmtId="0" fontId="29" fillId="0" borderId="9" xfId="7" applyBorder="1"/>
    <xf numFmtId="0" fontId="31" fillId="2" borderId="14" xfId="7" applyFont="1" applyFill="1" applyBorder="1" applyAlignment="1">
      <alignment horizontal="left" vertical="center"/>
    </xf>
    <xf numFmtId="0" fontId="29" fillId="2" borderId="12" xfId="7" applyFont="1" applyFill="1" applyBorder="1" applyAlignment="1">
      <alignment horizontal="left" vertical="center"/>
    </xf>
    <xf numFmtId="0" fontId="29" fillId="2" borderId="12" xfId="7" applyFont="1" applyFill="1" applyBorder="1" applyAlignment="1">
      <alignment horizontal="left"/>
    </xf>
    <xf numFmtId="167" fontId="29" fillId="2" borderId="12" xfId="13" applyFont="1" applyFill="1" applyBorder="1" applyAlignment="1">
      <alignment vertical="center"/>
    </xf>
    <xf numFmtId="0" fontId="29" fillId="2" borderId="12" xfId="7" applyFont="1" applyFill="1" applyBorder="1" applyAlignment="1">
      <alignment horizontal="center" vertical="center"/>
    </xf>
    <xf numFmtId="167" fontId="29" fillId="2" borderId="15" xfId="13" applyFont="1" applyFill="1" applyBorder="1"/>
    <xf numFmtId="0" fontId="34" fillId="0" borderId="0" xfId="7" applyFont="1" applyBorder="1" applyAlignment="1">
      <alignment horizontal="left" vertical="center"/>
    </xf>
    <xf numFmtId="0" fontId="31" fillId="0" borderId="14" xfId="7" applyFont="1" applyBorder="1" applyAlignment="1">
      <alignment horizontal="center"/>
    </xf>
    <xf numFmtId="169" fontId="31" fillId="0" borderId="0" xfId="4" applyFont="1" applyBorder="1"/>
    <xf numFmtId="0" fontId="29" fillId="0" borderId="0" xfId="7" applyFont="1" applyBorder="1" applyAlignment="1">
      <alignment horizontal="left"/>
    </xf>
    <xf numFmtId="0" fontId="29" fillId="0" borderId="0" xfId="7" applyFont="1" applyFill="1"/>
    <xf numFmtId="0" fontId="31" fillId="0" borderId="0" xfId="7" applyFont="1" applyBorder="1"/>
    <xf numFmtId="0" fontId="31" fillId="0" borderId="13" xfId="7" applyFont="1" applyBorder="1" applyAlignment="1">
      <alignment horizontal="center" vertical="center" wrapText="1"/>
    </xf>
    <xf numFmtId="0" fontId="29" fillId="0" borderId="16" xfId="7" applyFont="1" applyBorder="1"/>
    <xf numFmtId="167" fontId="29" fillId="0" borderId="0" xfId="13" applyFont="1" applyAlignment="1">
      <alignment horizontal="left"/>
    </xf>
    <xf numFmtId="0" fontId="29" fillId="0" borderId="0" xfId="7" applyFont="1" applyAlignment="1">
      <alignment horizontal="left" vertical="center"/>
    </xf>
    <xf numFmtId="0" fontId="29" fillId="0" borderId="0" xfId="7" applyFont="1" applyBorder="1" applyAlignment="1">
      <alignment vertical="center"/>
    </xf>
    <xf numFmtId="0" fontId="29" fillId="0" borderId="0" xfId="6"/>
    <xf numFmtId="0" fontId="43" fillId="0" borderId="0" xfId="0" applyFont="1"/>
    <xf numFmtId="0" fontId="43" fillId="0" borderId="0" xfId="0" applyFont="1" applyAlignment="1">
      <alignment horizontal="right"/>
    </xf>
    <xf numFmtId="0" fontId="27" fillId="0" borderId="0" xfId="7" applyFont="1"/>
    <xf numFmtId="0" fontId="31" fillId="0" borderId="7" xfId="0" applyFont="1" applyFill="1" applyBorder="1" applyAlignment="1">
      <alignment horizontal="centerContinuous" vertical="center"/>
    </xf>
    <xf numFmtId="0" fontId="31" fillId="0" borderId="2" xfId="0" applyFont="1" applyFill="1" applyBorder="1" applyAlignment="1">
      <alignment horizontal="centerContinuous" vertical="center"/>
    </xf>
    <xf numFmtId="0" fontId="29" fillId="0" borderId="0" xfId="0" applyFont="1" applyFill="1" applyBorder="1" applyAlignment="1">
      <alignment vertical="center"/>
    </xf>
    <xf numFmtId="0" fontId="29" fillId="0" borderId="2" xfId="0" applyFont="1" applyFill="1" applyBorder="1" applyAlignment="1">
      <alignment horizontal="centerContinuous" vertical="center"/>
    </xf>
    <xf numFmtId="0" fontId="29" fillId="0" borderId="4" xfId="0" applyFont="1" applyFill="1" applyBorder="1" applyAlignment="1">
      <alignment vertical="center"/>
    </xf>
    <xf numFmtId="0" fontId="29" fillId="0" borderId="5" xfId="0" applyFont="1" applyFill="1" applyBorder="1" applyAlignment="1">
      <alignment vertical="center"/>
    </xf>
    <xf numFmtId="179" fontId="44" fillId="4" borderId="0" xfId="7" applyNumberFormat="1" applyFont="1" applyFill="1" applyBorder="1" applyAlignment="1">
      <alignment horizontal="center" vertical="center"/>
    </xf>
    <xf numFmtId="0" fontId="29" fillId="4" borderId="0" xfId="7" applyFont="1" applyFill="1" applyBorder="1" applyAlignment="1">
      <alignment horizontal="left"/>
    </xf>
    <xf numFmtId="0" fontId="27" fillId="0" borderId="0" xfId="6" applyFont="1"/>
    <xf numFmtId="0" fontId="31" fillId="0" borderId="19" xfId="7" applyFont="1" applyBorder="1" applyAlignment="1">
      <alignment horizontal="left" vertical="center"/>
    </xf>
    <xf numFmtId="2" fontId="29" fillId="0" borderId="0" xfId="7" applyNumberFormat="1" applyFont="1" applyBorder="1" applyAlignment="1">
      <alignment horizontal="center"/>
    </xf>
    <xf numFmtId="0" fontId="29" fillId="0" borderId="0" xfId="7" applyBorder="1" applyAlignment="1">
      <alignment horizontal="left"/>
    </xf>
    <xf numFmtId="9" fontId="29" fillId="4" borderId="0" xfId="10" applyFont="1" applyFill="1" applyBorder="1" applyAlignment="1">
      <alignment horizontal="center" vertical="center"/>
    </xf>
    <xf numFmtId="0" fontId="27" fillId="0" borderId="0" xfId="0" applyFont="1" applyAlignment="1">
      <alignment vertical="center"/>
    </xf>
    <xf numFmtId="0" fontId="29" fillId="0" borderId="26" xfId="0" applyFont="1" applyFill="1" applyBorder="1" applyAlignment="1">
      <alignment vertical="center"/>
    </xf>
    <xf numFmtId="0" fontId="29" fillId="0" borderId="0" xfId="7" applyAlignment="1">
      <alignment horizontal="left"/>
    </xf>
    <xf numFmtId="0" fontId="27" fillId="0" borderId="0" xfId="0" applyFont="1"/>
    <xf numFmtId="0" fontId="31" fillId="0" borderId="0" xfId="7" applyFont="1" applyFill="1" applyBorder="1" applyAlignment="1">
      <alignment vertical="center"/>
    </xf>
    <xf numFmtId="0" fontId="29" fillId="0" borderId="0" xfId="7" applyFill="1"/>
    <xf numFmtId="0" fontId="29" fillId="0" borderId="0" xfId="7" applyFont="1" applyFill="1" applyBorder="1" applyAlignment="1">
      <alignment horizontal="left"/>
    </xf>
    <xf numFmtId="0" fontId="53" fillId="0" borderId="0" xfId="0" applyFont="1"/>
    <xf numFmtId="0" fontId="31" fillId="8" borderId="12" xfId="7" applyFont="1" applyFill="1" applyBorder="1" applyAlignment="1">
      <alignment horizontal="left" vertical="center"/>
    </xf>
    <xf numFmtId="0" fontId="27" fillId="0" borderId="0" xfId="6" applyFont="1" applyFill="1"/>
    <xf numFmtId="177" fontId="29" fillId="0" borderId="13" xfId="13" applyNumberFormat="1" applyFont="1" applyFill="1" applyBorder="1" applyAlignment="1">
      <alignment horizontal="center" vertical="center"/>
    </xf>
    <xf numFmtId="0" fontId="31" fillId="8" borderId="12" xfId="7" applyFont="1" applyFill="1" applyBorder="1" applyAlignment="1">
      <alignment vertical="center"/>
    </xf>
    <xf numFmtId="169" fontId="31" fillId="8" borderId="15" xfId="7" applyNumberFormat="1" applyFont="1" applyFill="1" applyBorder="1" applyAlignment="1">
      <alignment vertical="center"/>
    </xf>
    <xf numFmtId="0" fontId="29" fillId="0" borderId="0" xfId="7" applyFont="1" applyFill="1" applyBorder="1"/>
    <xf numFmtId="0" fontId="29" fillId="0" borderId="4" xfId="0" applyFont="1" applyFill="1" applyBorder="1" applyAlignment="1">
      <alignment horizontal="center" vertical="center" wrapText="1"/>
    </xf>
    <xf numFmtId="40" fontId="31" fillId="0" borderId="6" xfId="11" applyNumberFormat="1" applyFont="1" applyFill="1" applyBorder="1" applyAlignment="1">
      <alignment horizontal="center" vertical="center"/>
    </xf>
    <xf numFmtId="0" fontId="31" fillId="0" borderId="7" xfId="0" applyFont="1" applyFill="1" applyBorder="1" applyAlignment="1">
      <alignment horizontal="left" vertical="center"/>
    </xf>
    <xf numFmtId="0" fontId="29" fillId="0" borderId="4" xfId="0" applyFont="1" applyFill="1" applyBorder="1" applyAlignment="1">
      <alignment vertical="center" wrapText="1"/>
    </xf>
    <xf numFmtId="40" fontId="31" fillId="0" borderId="6" xfId="0" applyNumberFormat="1" applyFont="1" applyFill="1" applyBorder="1" applyAlignment="1">
      <alignment horizontal="center" vertical="center"/>
    </xf>
    <xf numFmtId="40" fontId="31" fillId="0" borderId="3" xfId="11" applyNumberFormat="1" applyFont="1" applyFill="1" applyBorder="1" applyAlignment="1">
      <alignment horizontal="center" vertical="center"/>
    </xf>
    <xf numFmtId="40" fontId="27" fillId="0" borderId="6" xfId="0" applyNumberFormat="1" applyFont="1" applyFill="1" applyBorder="1" applyAlignment="1">
      <alignment horizontal="center" vertical="center"/>
    </xf>
    <xf numFmtId="40" fontId="31" fillId="0" borderId="3" xfId="11" applyNumberFormat="1" applyFont="1" applyFill="1" applyBorder="1" applyAlignment="1">
      <alignment horizontal="center"/>
    </xf>
    <xf numFmtId="0" fontId="31" fillId="0" borderId="0" xfId="7" applyFont="1" applyBorder="1" applyAlignment="1">
      <alignment horizontal="center" vertical="center"/>
    </xf>
    <xf numFmtId="0" fontId="27" fillId="0" borderId="27" xfId="0" applyFont="1" applyFill="1" applyBorder="1" applyAlignment="1">
      <alignment vertical="center"/>
    </xf>
    <xf numFmtId="0" fontId="27" fillId="0" borderId="0" xfId="0" applyFont="1" applyAlignment="1">
      <alignment horizontal="center"/>
    </xf>
    <xf numFmtId="0" fontId="42" fillId="0" borderId="0" xfId="6" applyFont="1" applyFill="1" applyAlignment="1"/>
    <xf numFmtId="0" fontId="42" fillId="0" borderId="0" xfId="0" applyFont="1" applyFill="1" applyBorder="1" applyAlignment="1">
      <alignment vertical="top"/>
    </xf>
    <xf numFmtId="175" fontId="31" fillId="0" borderId="41" xfId="7" applyNumberFormat="1" applyFont="1" applyFill="1" applyBorder="1" applyAlignment="1">
      <alignment horizontal="center"/>
    </xf>
    <xf numFmtId="0" fontId="31" fillId="0" borderId="41" xfId="7" applyFont="1" applyFill="1" applyBorder="1" applyAlignment="1">
      <alignment horizontal="center"/>
    </xf>
    <xf numFmtId="40" fontId="29" fillId="0" borderId="41" xfId="7" applyNumberFormat="1" applyFont="1" applyFill="1" applyBorder="1" applyAlignment="1">
      <alignment horizontal="center" vertical="center"/>
    </xf>
    <xf numFmtId="0" fontId="28" fillId="0" borderId="41" xfId="7" applyFont="1" applyFill="1" applyBorder="1" applyAlignment="1">
      <alignment horizontal="left" wrapText="1"/>
    </xf>
    <xf numFmtId="0" fontId="31" fillId="0" borderId="0" xfId="7" applyFont="1" applyBorder="1" applyAlignment="1">
      <alignment horizontal="center" vertical="center"/>
    </xf>
    <xf numFmtId="0" fontId="27" fillId="0" borderId="13" xfId="7" applyFont="1" applyFill="1" applyBorder="1" applyAlignment="1">
      <alignment horizontal="left" vertical="center" wrapText="1"/>
    </xf>
    <xf numFmtId="0" fontId="27" fillId="0" borderId="41" xfId="7" applyFont="1" applyFill="1" applyBorder="1" applyAlignment="1">
      <alignment horizontal="left" vertical="center" wrapText="1"/>
    </xf>
    <xf numFmtId="0" fontId="27" fillId="0" borderId="0" xfId="7" applyFont="1" applyFill="1" applyBorder="1" applyAlignment="1">
      <alignment horizontal="left"/>
    </xf>
    <xf numFmtId="0" fontId="27" fillId="0" borderId="41" xfId="7" applyFont="1" applyFill="1" applyBorder="1" applyAlignment="1">
      <alignment horizontal="left"/>
    </xf>
    <xf numFmtId="167" fontId="27" fillId="0" borderId="41" xfId="13" applyFont="1" applyFill="1" applyBorder="1" applyAlignment="1">
      <alignment horizontal="center"/>
    </xf>
    <xf numFmtId="0" fontId="31" fillId="0" borderId="0" xfId="7" applyFont="1" applyBorder="1" applyAlignment="1">
      <alignment horizontal="center" vertical="center"/>
    </xf>
    <xf numFmtId="0" fontId="31" fillId="0" borderId="0" xfId="7" applyFont="1" applyBorder="1" applyAlignment="1">
      <alignment horizontal="left" vertical="center"/>
    </xf>
    <xf numFmtId="0" fontId="31" fillId="0" borderId="0" xfId="7" applyFont="1" applyBorder="1" applyAlignment="1">
      <alignment horizontal="left" vertical="center"/>
    </xf>
    <xf numFmtId="0" fontId="31" fillId="0" borderId="0" xfId="7" applyFont="1" applyFill="1" applyBorder="1" applyAlignment="1">
      <alignment horizontal="left" vertical="center"/>
    </xf>
    <xf numFmtId="0" fontId="28" fillId="0" borderId="38" xfId="0" applyFont="1" applyFill="1" applyBorder="1" applyAlignment="1">
      <alignment horizontal="center" vertical="center"/>
    </xf>
    <xf numFmtId="40" fontId="28" fillId="0" borderId="38" xfId="0" applyNumberFormat="1" applyFont="1" applyFill="1" applyBorder="1" applyAlignment="1">
      <alignment horizontal="center" vertical="center"/>
    </xf>
    <xf numFmtId="40" fontId="28" fillId="4" borderId="39" xfId="11" applyNumberFormat="1" applyFont="1" applyFill="1" applyBorder="1" applyAlignment="1">
      <alignment horizontal="center" vertical="center"/>
    </xf>
    <xf numFmtId="0" fontId="28" fillId="4" borderId="38" xfId="0" applyFont="1" applyFill="1" applyBorder="1" applyAlignment="1">
      <alignment vertical="center"/>
    </xf>
    <xf numFmtId="0" fontId="29" fillId="0" borderId="14" xfId="7" applyFont="1" applyBorder="1" applyAlignment="1">
      <alignment horizontal="left"/>
    </xf>
    <xf numFmtId="0" fontId="29" fillId="0" borderId="15" xfId="7" applyFont="1" applyBorder="1" applyAlignment="1">
      <alignment horizontal="left"/>
    </xf>
    <xf numFmtId="167" fontId="27" fillId="0" borderId="41" xfId="13" applyFont="1" applyFill="1" applyBorder="1" applyAlignment="1">
      <alignment horizontal="center" vertical="center"/>
    </xf>
    <xf numFmtId="0" fontId="0" fillId="0" borderId="41" xfId="0" applyBorder="1" applyAlignment="1">
      <alignment horizontal="center" vertical="center"/>
    </xf>
    <xf numFmtId="0" fontId="31" fillId="0" borderId="41" xfId="0" applyFont="1" applyBorder="1" applyAlignment="1">
      <alignment horizontal="center" vertical="center"/>
    </xf>
    <xf numFmtId="40" fontId="27" fillId="0" borderId="41" xfId="7" applyNumberFormat="1" applyFont="1" applyFill="1" applyBorder="1" applyAlignment="1">
      <alignment horizontal="center" vertical="center"/>
    </xf>
    <xf numFmtId="168" fontId="29" fillId="0" borderId="0" xfId="62" applyFont="1" applyAlignment="1">
      <alignment vertical="center"/>
    </xf>
    <xf numFmtId="0" fontId="31" fillId="0" borderId="4" xfId="0" applyFont="1" applyFill="1" applyBorder="1" applyAlignment="1">
      <alignment horizontal="left" vertical="center"/>
    </xf>
    <xf numFmtId="0" fontId="29" fillId="0" borderId="5" xfId="0" applyFont="1" applyFill="1" applyBorder="1" applyAlignment="1">
      <alignment horizontal="centerContinuous" vertical="center"/>
    </xf>
    <xf numFmtId="0" fontId="29" fillId="0" borderId="50" xfId="0" applyFont="1" applyFill="1" applyBorder="1" applyAlignment="1">
      <alignment horizontal="centerContinuous" vertical="center"/>
    </xf>
    <xf numFmtId="0" fontId="27" fillId="4" borderId="0" xfId="83" applyFont="1" applyFill="1" applyBorder="1" applyAlignment="1">
      <alignment horizontal="center"/>
    </xf>
    <xf numFmtId="0" fontId="31" fillId="4" borderId="0" xfId="83" applyFont="1" applyFill="1" applyBorder="1" applyAlignment="1">
      <alignment horizontal="center" vertical="center"/>
    </xf>
    <xf numFmtId="0" fontId="27" fillId="4" borderId="41" xfId="83" applyFont="1" applyFill="1" applyBorder="1" applyAlignment="1">
      <alignment horizontal="left" vertical="center"/>
    </xf>
    <xf numFmtId="0" fontId="31" fillId="4" borderId="41" xfId="83" applyFont="1" applyFill="1" applyBorder="1" applyAlignment="1">
      <alignment horizontal="left" vertical="center" wrapText="1"/>
    </xf>
    <xf numFmtId="0" fontId="31" fillId="4" borderId="0" xfId="83" applyFont="1" applyFill="1" applyAlignment="1">
      <alignment horizontal="left"/>
    </xf>
    <xf numFmtId="0" fontId="27" fillId="4" borderId="45" xfId="83" applyFont="1" applyFill="1" applyBorder="1" applyAlignment="1">
      <alignment horizontal="left"/>
    </xf>
    <xf numFmtId="0" fontId="27" fillId="4" borderId="0" xfId="83" applyFill="1" applyAlignment="1">
      <alignment horizontal="left"/>
    </xf>
    <xf numFmtId="0" fontId="27" fillId="4" borderId="0" xfId="83" applyFill="1" applyBorder="1"/>
    <xf numFmtId="0" fontId="27" fillId="4" borderId="51" xfId="83" applyFill="1" applyBorder="1"/>
    <xf numFmtId="0" fontId="27" fillId="4" borderId="44" xfId="83" applyFill="1" applyBorder="1" applyAlignment="1">
      <alignment horizontal="left"/>
    </xf>
    <xf numFmtId="0" fontId="27" fillId="4" borderId="41" xfId="83" applyFill="1" applyBorder="1" applyAlignment="1">
      <alignment horizontal="center"/>
    </xf>
    <xf numFmtId="0" fontId="27" fillId="0" borderId="41" xfId="7" applyFont="1" applyBorder="1" applyAlignment="1">
      <alignment horizontal="center" vertical="center"/>
    </xf>
    <xf numFmtId="183" fontId="0" fillId="0" borderId="41" xfId="0" applyNumberFormat="1" applyBorder="1" applyAlignment="1">
      <alignment horizontal="center" vertical="center"/>
    </xf>
    <xf numFmtId="0" fontId="31" fillId="0" borderId="30" xfId="0" applyFont="1" applyBorder="1" applyAlignment="1">
      <alignment horizontal="center" vertical="center"/>
    </xf>
    <xf numFmtId="0" fontId="31" fillId="0" borderId="31" xfId="0" applyFont="1" applyBorder="1" applyAlignment="1">
      <alignment horizontal="center" vertical="center"/>
    </xf>
    <xf numFmtId="0" fontId="29" fillId="0" borderId="41" xfId="7" applyBorder="1" applyAlignment="1">
      <alignment horizontal="center" vertical="center"/>
    </xf>
    <xf numFmtId="40" fontId="31" fillId="0" borderId="33" xfId="0" applyNumberFormat="1" applyFont="1" applyFill="1" applyBorder="1" applyAlignment="1">
      <alignment horizontal="center" vertical="center"/>
    </xf>
    <xf numFmtId="40" fontId="31" fillId="0" borderId="3" xfId="0" applyNumberFormat="1" applyFont="1" applyFill="1" applyBorder="1" applyAlignment="1">
      <alignment horizontal="center" vertical="center"/>
    </xf>
    <xf numFmtId="0" fontId="31" fillId="0" borderId="10" xfId="0" applyFont="1" applyFill="1" applyBorder="1" applyAlignment="1">
      <alignment horizontal="center" vertical="center"/>
    </xf>
    <xf numFmtId="9" fontId="31" fillId="0" borderId="53" xfId="0" applyNumberFormat="1" applyFont="1" applyFill="1" applyBorder="1" applyAlignment="1">
      <alignment horizontal="center" vertical="center"/>
    </xf>
    <xf numFmtId="0" fontId="29" fillId="0" borderId="0" xfId="0" applyFont="1" applyAlignment="1">
      <alignment horizontal="center" vertical="center"/>
    </xf>
    <xf numFmtId="43" fontId="29" fillId="0" borderId="0" xfId="0" applyNumberFormat="1" applyFont="1" applyAlignment="1">
      <alignment horizontal="center" vertical="center"/>
    </xf>
    <xf numFmtId="10" fontId="29" fillId="0" borderId="0" xfId="8" applyNumberFormat="1" applyFont="1" applyAlignment="1">
      <alignment horizontal="center" vertical="center"/>
    </xf>
    <xf numFmtId="0" fontId="28" fillId="0" borderId="0" xfId="0" applyFont="1" applyBorder="1" applyAlignment="1">
      <alignment horizontal="center" vertical="top"/>
    </xf>
    <xf numFmtId="10" fontId="28" fillId="0" borderId="0" xfId="8" applyNumberFormat="1" applyFont="1" applyBorder="1" applyAlignment="1">
      <alignment vertical="top"/>
    </xf>
    <xf numFmtId="0" fontId="29" fillId="4" borderId="0" xfId="7" applyFont="1" applyFill="1" applyBorder="1" applyAlignment="1">
      <alignment horizontal="center" vertical="center"/>
    </xf>
    <xf numFmtId="0" fontId="27" fillId="4" borderId="41" xfId="83" applyFont="1" applyFill="1" applyBorder="1" applyAlignment="1">
      <alignment horizontal="center" vertical="center" wrapText="1"/>
    </xf>
    <xf numFmtId="0" fontId="31" fillId="4" borderId="41" xfId="83" applyFont="1" applyFill="1" applyBorder="1" applyAlignment="1">
      <alignment horizontal="center" vertical="center" wrapText="1"/>
    </xf>
    <xf numFmtId="188" fontId="27" fillId="7" borderId="41" xfId="108" applyNumberFormat="1" applyFont="1" applyFill="1" applyBorder="1" applyAlignment="1">
      <alignment horizontal="center" vertical="center"/>
    </xf>
    <xf numFmtId="0" fontId="31" fillId="0" borderId="46" xfId="7" applyFont="1" applyFill="1" applyBorder="1" applyAlignment="1">
      <alignment vertical="center"/>
    </xf>
    <xf numFmtId="0" fontId="29" fillId="0" borderId="14" xfId="7" applyFont="1" applyBorder="1" applyAlignment="1">
      <alignment horizontal="left"/>
    </xf>
    <xf numFmtId="0" fontId="29" fillId="0" borderId="15" xfId="7" applyFont="1" applyBorder="1" applyAlignment="1">
      <alignment horizontal="left"/>
    </xf>
    <xf numFmtId="0" fontId="31" fillId="0" borderId="14" xfId="7" applyFont="1" applyBorder="1" applyAlignment="1">
      <alignment horizontal="left"/>
    </xf>
    <xf numFmtId="0" fontId="31" fillId="0" borderId="15" xfId="7" applyFont="1" applyBorder="1" applyAlignment="1">
      <alignment horizontal="left"/>
    </xf>
    <xf numFmtId="1" fontId="27" fillId="0" borderId="13" xfId="7" applyNumberFormat="1" applyFont="1" applyFill="1" applyBorder="1" applyAlignment="1">
      <alignment horizontal="left" vertical="center" wrapText="1"/>
    </xf>
    <xf numFmtId="1" fontId="29" fillId="0" borderId="41" xfId="7" applyNumberFormat="1" applyBorder="1" applyAlignment="1">
      <alignment horizontal="center" vertical="center"/>
    </xf>
    <xf numFmtId="1" fontId="27" fillId="0" borderId="41" xfId="7" applyNumberFormat="1" applyFont="1" applyFill="1" applyBorder="1" applyAlignment="1">
      <alignment horizontal="left" vertical="center" wrapText="1"/>
    </xf>
    <xf numFmtId="0" fontId="31" fillId="0" borderId="46" xfId="7" applyFont="1" applyFill="1" applyBorder="1" applyAlignment="1">
      <alignment horizontal="left" vertical="center"/>
    </xf>
    <xf numFmtId="178" fontId="27" fillId="0" borderId="41" xfId="13" applyNumberFormat="1" applyFont="1" applyFill="1" applyBorder="1" applyAlignment="1">
      <alignment horizontal="center" vertical="center"/>
    </xf>
    <xf numFmtId="189" fontId="29" fillId="0" borderId="41" xfId="13" applyNumberFormat="1" applyFont="1" applyFill="1" applyBorder="1" applyAlignment="1">
      <alignment horizontal="center" vertical="center"/>
    </xf>
    <xf numFmtId="169" fontId="31" fillId="0" borderId="0" xfId="7" applyNumberFormat="1" applyFont="1" applyFill="1" applyBorder="1" applyAlignment="1">
      <alignment vertical="center"/>
    </xf>
    <xf numFmtId="2" fontId="29" fillId="0" borderId="41" xfId="13" applyNumberFormat="1" applyFont="1" applyFill="1" applyBorder="1" applyAlignment="1">
      <alignment horizontal="center" vertical="center"/>
    </xf>
    <xf numFmtId="184" fontId="29" fillId="0" borderId="41" xfId="13" applyNumberFormat="1" applyFont="1" applyFill="1" applyBorder="1" applyAlignment="1">
      <alignment horizontal="center" vertical="center"/>
    </xf>
    <xf numFmtId="0" fontId="32" fillId="0" borderId="14" xfId="7" applyFont="1" applyBorder="1" applyAlignment="1">
      <alignment horizontal="left"/>
    </xf>
    <xf numFmtId="0" fontId="32" fillId="0" borderId="15" xfId="7" applyFont="1" applyBorder="1" applyAlignment="1">
      <alignment horizontal="left"/>
    </xf>
    <xf numFmtId="189" fontId="34" fillId="0" borderId="13" xfId="13" applyNumberFormat="1" applyFont="1" applyFill="1" applyBorder="1" applyAlignment="1">
      <alignment horizontal="center" vertical="center"/>
    </xf>
    <xf numFmtId="0" fontId="27" fillId="2" borderId="12" xfId="7" applyFont="1" applyFill="1" applyBorder="1" applyAlignment="1">
      <alignment horizontal="left" vertical="center"/>
    </xf>
    <xf numFmtId="0" fontId="27" fillId="8" borderId="12" xfId="7" applyFont="1" applyFill="1" applyBorder="1" applyAlignment="1">
      <alignment horizontal="left" vertical="center"/>
    </xf>
    <xf numFmtId="0" fontId="27" fillId="2" borderId="12" xfId="7" applyFont="1" applyFill="1" applyBorder="1" applyAlignment="1">
      <alignment vertical="center"/>
    </xf>
    <xf numFmtId="169" fontId="27" fillId="2" borderId="15" xfId="7" applyNumberFormat="1" applyFont="1" applyFill="1" applyBorder="1" applyAlignment="1">
      <alignment vertical="center"/>
    </xf>
    <xf numFmtId="0" fontId="27" fillId="4" borderId="0" xfId="83" applyFont="1" applyFill="1" applyAlignment="1">
      <alignment horizontal="left"/>
    </xf>
    <xf numFmtId="0" fontId="27" fillId="4" borderId="0" xfId="83" applyFont="1" applyFill="1" applyBorder="1"/>
    <xf numFmtId="0" fontId="31" fillId="0" borderId="41" xfId="7" applyFont="1" applyFill="1" applyBorder="1" applyAlignment="1">
      <alignment horizontal="center" vertical="center"/>
    </xf>
    <xf numFmtId="175" fontId="31" fillId="0" borderId="41" xfId="7" applyNumberFormat="1" applyFont="1" applyFill="1" applyBorder="1" applyAlignment="1">
      <alignment horizontal="center" vertical="center"/>
    </xf>
    <xf numFmtId="0" fontId="31" fillId="0" borderId="41" xfId="7" applyFont="1" applyFill="1" applyBorder="1" applyAlignment="1">
      <alignment horizontal="center" vertical="center" wrapText="1"/>
    </xf>
    <xf numFmtId="10" fontId="27" fillId="4" borderId="41" xfId="108" applyNumberFormat="1" applyFont="1" applyFill="1" applyBorder="1" applyAlignment="1">
      <alignment horizontal="center" vertical="center"/>
    </xf>
    <xf numFmtId="0" fontId="29" fillId="0" borderId="13" xfId="7" applyFont="1" applyBorder="1" applyAlignment="1">
      <alignment horizontal="center" vertical="center" wrapText="1"/>
    </xf>
    <xf numFmtId="0" fontId="27" fillId="0" borderId="41" xfId="7" applyFont="1" applyBorder="1" applyAlignment="1">
      <alignment horizontal="center" vertical="center" wrapText="1"/>
    </xf>
    <xf numFmtId="2" fontId="29" fillId="0" borderId="13" xfId="13" applyNumberFormat="1" applyFont="1" applyFill="1" applyBorder="1" applyAlignment="1">
      <alignment horizontal="center" vertical="center"/>
    </xf>
    <xf numFmtId="1" fontId="29" fillId="0" borderId="41" xfId="13" applyNumberFormat="1" applyFont="1" applyFill="1" applyBorder="1" applyAlignment="1">
      <alignment horizontal="center" vertical="center"/>
    </xf>
    <xf numFmtId="2" fontId="32" fillId="0" borderId="41" xfId="13" applyNumberFormat="1" applyFont="1" applyFill="1" applyBorder="1" applyAlignment="1">
      <alignment horizontal="center" vertical="center"/>
    </xf>
    <xf numFmtId="0" fontId="31" fillId="0" borderId="46" xfId="7" applyFont="1" applyFill="1" applyBorder="1" applyAlignment="1">
      <alignment horizontal="left" vertical="center"/>
    </xf>
    <xf numFmtId="0" fontId="31" fillId="8" borderId="12" xfId="7" applyFont="1" applyFill="1" applyBorder="1" applyAlignment="1">
      <alignment horizontal="left" vertical="center"/>
    </xf>
    <xf numFmtId="0" fontId="42" fillId="0" borderId="0" xfId="6" applyFont="1" applyFill="1" applyAlignment="1">
      <alignment horizontal="center"/>
    </xf>
    <xf numFmtId="0" fontId="42" fillId="0" borderId="0" xfId="0" applyFont="1" applyFill="1" applyBorder="1" applyAlignment="1">
      <alignment horizontal="center" vertical="top"/>
    </xf>
    <xf numFmtId="0" fontId="38" fillId="0" borderId="0" xfId="6" applyFont="1"/>
    <xf numFmtId="0" fontId="27" fillId="0" borderId="41" xfId="6" applyFont="1" applyBorder="1" applyAlignment="1">
      <alignment horizontal="center" vertical="center"/>
    </xf>
    <xf numFmtId="0" fontId="29" fillId="0" borderId="0" xfId="6" applyAlignment="1">
      <alignment horizontal="center" vertical="center"/>
    </xf>
    <xf numFmtId="0" fontId="27" fillId="0" borderId="0" xfId="6" applyFont="1" applyAlignment="1">
      <alignment horizontal="center" vertical="center"/>
    </xf>
    <xf numFmtId="0" fontId="27" fillId="0" borderId="0" xfId="6" applyFont="1" applyFill="1" applyAlignment="1">
      <alignment horizontal="center" vertical="center"/>
    </xf>
    <xf numFmtId="0" fontId="29" fillId="0" borderId="0" xfId="6" applyAlignment="1">
      <alignment horizontal="left" wrapText="1"/>
    </xf>
    <xf numFmtId="0" fontId="29" fillId="0" borderId="0" xfId="6" applyAlignment="1">
      <alignment horizontal="left" vertical="center" wrapText="1"/>
    </xf>
    <xf numFmtId="183" fontId="29" fillId="0" borderId="0" xfId="6" applyNumberFormat="1" applyAlignment="1">
      <alignment horizontal="center" vertical="center"/>
    </xf>
    <xf numFmtId="0" fontId="31" fillId="0" borderId="41" xfId="7" applyFont="1" applyBorder="1" applyAlignment="1">
      <alignment horizontal="center" vertical="center" wrapText="1"/>
    </xf>
    <xf numFmtId="0" fontId="32" fillId="0" borderId="41" xfId="7" applyFont="1" applyBorder="1" applyAlignment="1">
      <alignment horizontal="center" vertical="center"/>
    </xf>
    <xf numFmtId="0" fontId="29" fillId="0" borderId="0" xfId="0" applyFont="1" applyBorder="1" applyAlignment="1">
      <alignment vertical="center"/>
    </xf>
    <xf numFmtId="180" fontId="41" fillId="0" borderId="35" xfId="0" applyNumberFormat="1" applyFont="1" applyFill="1" applyBorder="1" applyAlignment="1">
      <alignment horizontal="center" vertical="center"/>
    </xf>
    <xf numFmtId="0" fontId="41" fillId="0" borderId="34" xfId="0" applyFont="1" applyFill="1" applyBorder="1" applyAlignment="1">
      <alignment horizontal="center" vertical="center"/>
    </xf>
    <xf numFmtId="0" fontId="41" fillId="0" borderId="5" xfId="0" applyFont="1" applyFill="1" applyBorder="1" applyAlignment="1">
      <alignment horizontal="center" vertical="center"/>
    </xf>
    <xf numFmtId="0" fontId="31" fillId="0" borderId="3" xfId="0" applyFont="1" applyFill="1" applyBorder="1" applyAlignment="1">
      <alignment horizontal="center" vertical="center" wrapText="1"/>
    </xf>
    <xf numFmtId="40" fontId="28" fillId="0" borderId="22" xfId="11" applyNumberFormat="1" applyFont="1" applyFill="1" applyBorder="1" applyAlignment="1" applyProtection="1">
      <alignment horizontal="center" vertical="center"/>
    </xf>
    <xf numFmtId="40" fontId="28" fillId="0" borderId="38" xfId="11" applyNumberFormat="1" applyFont="1" applyFill="1" applyBorder="1" applyAlignment="1">
      <alignment horizontal="center" vertical="center"/>
    </xf>
    <xf numFmtId="0" fontId="28" fillId="0" borderId="38" xfId="0" applyFont="1" applyFill="1" applyBorder="1" applyAlignment="1">
      <alignment vertical="center" wrapText="1"/>
    </xf>
    <xf numFmtId="1" fontId="28" fillId="0" borderId="38" xfId="0" applyNumberFormat="1" applyFont="1" applyFill="1" applyBorder="1" applyAlignment="1">
      <alignment horizontal="center" vertical="center"/>
    </xf>
    <xf numFmtId="183" fontId="27" fillId="0" borderId="46" xfId="0" applyNumberFormat="1" applyFont="1" applyBorder="1" applyAlignment="1">
      <alignment horizontal="center" vertical="center"/>
    </xf>
    <xf numFmtId="0" fontId="27" fillId="0" borderId="36" xfId="0" applyFont="1" applyFill="1" applyBorder="1" applyAlignment="1">
      <alignment horizontal="center" vertical="center"/>
    </xf>
    <xf numFmtId="0" fontId="31" fillId="0" borderId="41" xfId="0" applyFont="1" applyBorder="1" applyAlignment="1">
      <alignment horizontal="center" vertical="center" wrapText="1"/>
    </xf>
    <xf numFmtId="0" fontId="31" fillId="8" borderId="12" xfId="7" applyFont="1" applyFill="1" applyBorder="1" applyAlignment="1">
      <alignment horizontal="left" vertical="center"/>
    </xf>
    <xf numFmtId="0" fontId="31" fillId="0" borderId="46" xfId="7" applyFont="1" applyFill="1" applyBorder="1" applyAlignment="1">
      <alignment horizontal="left" vertical="center"/>
    </xf>
    <xf numFmtId="0" fontId="0" fillId="0" borderId="0" xfId="0" applyBorder="1" applyAlignment="1">
      <alignment horizontal="center" vertical="center"/>
    </xf>
    <xf numFmtId="0" fontId="0" fillId="0" borderId="51" xfId="0" applyBorder="1" applyAlignment="1">
      <alignment horizontal="center" vertical="center"/>
    </xf>
    <xf numFmtId="183" fontId="31" fillId="9" borderId="41" xfId="0" applyNumberFormat="1" applyFont="1" applyFill="1" applyBorder="1" applyAlignment="1">
      <alignment horizontal="center" vertical="center"/>
    </xf>
    <xf numFmtId="1" fontId="27" fillId="0" borderId="13" xfId="13" applyNumberFormat="1" applyFont="1" applyFill="1" applyBorder="1" applyAlignment="1">
      <alignment horizontal="center" vertical="center"/>
    </xf>
    <xf numFmtId="187" fontId="0" fillId="0" borderId="41" xfId="0" applyNumberFormat="1" applyFill="1" applyBorder="1" applyAlignment="1">
      <alignment horizontal="center" vertical="center"/>
    </xf>
    <xf numFmtId="187" fontId="31" fillId="0" borderId="41" xfId="0" applyNumberFormat="1" applyFont="1" applyBorder="1" applyAlignment="1">
      <alignment horizontal="center" vertical="center"/>
    </xf>
    <xf numFmtId="3" fontId="31" fillId="4" borderId="41" xfId="108" applyNumberFormat="1" applyFont="1" applyFill="1" applyBorder="1" applyAlignment="1">
      <alignment horizontal="center" vertical="center"/>
    </xf>
    <xf numFmtId="3" fontId="31" fillId="9" borderId="41" xfId="108" applyNumberFormat="1" applyFont="1" applyFill="1" applyBorder="1" applyAlignment="1">
      <alignment horizontal="center" vertical="center"/>
    </xf>
    <xf numFmtId="191" fontId="34" fillId="0" borderId="13" xfId="13" applyNumberFormat="1" applyFont="1" applyFill="1" applyBorder="1" applyAlignment="1">
      <alignment horizontal="center" vertical="center"/>
    </xf>
    <xf numFmtId="3" fontId="29" fillId="0" borderId="41" xfId="13" applyNumberFormat="1" applyFont="1" applyFill="1" applyBorder="1" applyAlignment="1">
      <alignment horizontal="center" vertical="center"/>
    </xf>
    <xf numFmtId="0" fontId="31" fillId="0" borderId="50" xfId="0" applyFont="1" applyFill="1" applyBorder="1" applyAlignment="1">
      <alignment horizontal="centerContinuous" vertical="center"/>
    </xf>
    <xf numFmtId="0" fontId="29" fillId="0" borderId="5" xfId="0" applyFont="1" applyFill="1" applyBorder="1" applyAlignment="1">
      <alignment vertical="center" wrapText="1"/>
    </xf>
    <xf numFmtId="0" fontId="31" fillId="0" borderId="7" xfId="0" applyFont="1" applyFill="1" applyBorder="1" applyAlignment="1">
      <alignment horizontal="center" vertical="center"/>
    </xf>
    <xf numFmtId="0" fontId="63" fillId="0" borderId="53" xfId="0" applyFont="1" applyFill="1" applyBorder="1" applyAlignment="1">
      <alignment horizontal="center" vertical="center" wrapText="1"/>
    </xf>
    <xf numFmtId="40" fontId="28" fillId="0" borderId="39" xfId="11" applyNumberFormat="1" applyFont="1" applyFill="1" applyBorder="1" applyAlignment="1" applyProtection="1">
      <alignment horizontal="center" vertical="center"/>
    </xf>
    <xf numFmtId="0" fontId="27" fillId="0" borderId="41" xfId="0" applyFont="1" applyBorder="1" applyAlignment="1">
      <alignment horizontal="center" vertical="center" wrapText="1"/>
    </xf>
    <xf numFmtId="0" fontId="27" fillId="0" borderId="41" xfId="0" applyFont="1" applyBorder="1" applyAlignment="1">
      <alignment horizontal="center" vertical="center"/>
    </xf>
    <xf numFmtId="0" fontId="41" fillId="0" borderId="38" xfId="0" applyFont="1" applyFill="1" applyBorder="1" applyAlignment="1">
      <alignment vertical="center" wrapText="1"/>
    </xf>
    <xf numFmtId="0" fontId="27" fillId="0" borderId="79" xfId="0" applyFont="1" applyFill="1" applyBorder="1" applyAlignment="1">
      <alignment horizontal="center" vertical="center" wrapText="1"/>
    </xf>
    <xf numFmtId="0" fontId="27" fillId="0" borderId="79" xfId="0" applyFont="1" applyFill="1" applyBorder="1" applyAlignment="1">
      <alignment vertical="center" wrapText="1"/>
    </xf>
    <xf numFmtId="0" fontId="31" fillId="0" borderId="79" xfId="0" applyFont="1" applyFill="1" applyBorder="1" applyAlignment="1">
      <alignment horizontal="center" vertical="center" wrapText="1"/>
    </xf>
    <xf numFmtId="0" fontId="27" fillId="0" borderId="79" xfId="0" applyFont="1" applyFill="1" applyBorder="1" applyAlignment="1">
      <alignment horizontal="center" vertical="center"/>
    </xf>
    <xf numFmtId="0" fontId="31" fillId="0" borderId="75" xfId="0" applyFont="1" applyFill="1" applyBorder="1" applyAlignment="1">
      <alignment horizontal="center" vertical="center"/>
    </xf>
    <xf numFmtId="0" fontId="78" fillId="9" borderId="7" xfId="206" applyFont="1" applyFill="1" applyBorder="1" applyAlignment="1">
      <alignment horizontal="center" vertical="center"/>
    </xf>
    <xf numFmtId="9" fontId="31" fillId="0" borderId="22" xfId="0" applyNumberFormat="1" applyFont="1" applyFill="1" applyBorder="1" applyAlignment="1">
      <alignment horizontal="center" vertical="center"/>
    </xf>
    <xf numFmtId="9" fontId="31" fillId="0" borderId="77" xfId="0" applyNumberFormat="1" applyFont="1" applyFill="1" applyBorder="1" applyAlignment="1">
      <alignment horizontal="center" vertical="center"/>
    </xf>
    <xf numFmtId="0" fontId="31" fillId="0" borderId="84" xfId="0" applyFont="1" applyFill="1" applyBorder="1" applyAlignment="1">
      <alignment horizontal="center" vertical="center"/>
    </xf>
    <xf numFmtId="10" fontId="27" fillId="9" borderId="85" xfId="0" applyNumberFormat="1" applyFont="1" applyFill="1" applyBorder="1" applyAlignment="1">
      <alignment horizontal="center" vertical="center"/>
    </xf>
    <xf numFmtId="10" fontId="31" fillId="0" borderId="77" xfId="0" applyNumberFormat="1" applyFont="1" applyFill="1" applyBorder="1" applyAlignment="1">
      <alignment horizontal="center" vertical="center"/>
    </xf>
    <xf numFmtId="0" fontId="28" fillId="0" borderId="79" xfId="0" applyFont="1" applyFill="1" applyBorder="1" applyAlignment="1">
      <alignment vertical="center" wrapText="1"/>
    </xf>
    <xf numFmtId="0" fontId="28" fillId="0" borderId="79" xfId="0" applyFont="1" applyFill="1" applyBorder="1" applyAlignment="1">
      <alignment horizontal="center" vertical="center"/>
    </xf>
    <xf numFmtId="40" fontId="28" fillId="0" borderId="79" xfId="0" applyNumberFormat="1" applyFont="1" applyFill="1" applyBorder="1" applyAlignment="1">
      <alignment horizontal="center" vertical="center"/>
    </xf>
    <xf numFmtId="40" fontId="28" fillId="0" borderId="85" xfId="11" applyNumberFormat="1" applyFont="1" applyFill="1" applyBorder="1" applyAlignment="1" applyProtection="1">
      <alignment horizontal="center" vertical="center"/>
    </xf>
    <xf numFmtId="0" fontId="28" fillId="0" borderId="79" xfId="0" applyFont="1" applyFill="1" applyBorder="1" applyAlignment="1">
      <alignment vertical="center"/>
    </xf>
    <xf numFmtId="40" fontId="28" fillId="0" borderId="79" xfId="11" applyNumberFormat="1" applyFont="1" applyFill="1" applyBorder="1" applyAlignment="1">
      <alignment horizontal="center" vertical="center"/>
    </xf>
    <xf numFmtId="40" fontId="28" fillId="0" borderId="77" xfId="11" applyNumberFormat="1" applyFont="1" applyFill="1" applyBorder="1" applyAlignment="1" applyProtection="1">
      <alignment horizontal="center" vertical="center"/>
    </xf>
    <xf numFmtId="40" fontId="28" fillId="0" borderId="89" xfId="11" applyNumberFormat="1" applyFont="1" applyFill="1" applyBorder="1" applyAlignment="1">
      <alignment horizontal="center" vertical="center"/>
    </xf>
    <xf numFmtId="0" fontId="28" fillId="4" borderId="79" xfId="0" applyFont="1" applyFill="1" applyBorder="1" applyAlignment="1">
      <alignment vertical="center"/>
    </xf>
    <xf numFmtId="40" fontId="28" fillId="0" borderId="85" xfId="11" applyNumberFormat="1" applyFont="1" applyFill="1" applyBorder="1" applyAlignment="1">
      <alignment horizontal="center" vertical="center"/>
    </xf>
    <xf numFmtId="0" fontId="31" fillId="0" borderId="86" xfId="0" applyFont="1" applyFill="1" applyBorder="1" applyAlignment="1">
      <alignment horizontal="center" vertical="center"/>
    </xf>
    <xf numFmtId="40" fontId="31" fillId="0" borderId="89" xfId="0" applyNumberFormat="1" applyFont="1" applyFill="1" applyBorder="1" applyAlignment="1">
      <alignment horizontal="center" vertical="center"/>
    </xf>
    <xf numFmtId="10" fontId="27" fillId="0" borderId="81" xfId="0" applyNumberFormat="1" applyFont="1" applyFill="1" applyBorder="1" applyAlignment="1">
      <alignment horizontal="center" vertical="center"/>
    </xf>
    <xf numFmtId="40" fontId="27" fillId="0" borderId="85" xfId="0" applyNumberFormat="1" applyFont="1" applyFill="1" applyBorder="1" applyAlignment="1">
      <alignment horizontal="center" vertical="center"/>
    </xf>
    <xf numFmtId="10" fontId="31" fillId="0" borderId="81" xfId="0" applyNumberFormat="1" applyFont="1" applyFill="1" applyBorder="1" applyAlignment="1">
      <alignment horizontal="center" vertical="center"/>
    </xf>
    <xf numFmtId="40" fontId="31" fillId="0" borderId="85" xfId="0" applyNumberFormat="1" applyFont="1" applyFill="1" applyBorder="1" applyAlignment="1">
      <alignment horizontal="center" vertical="center"/>
    </xf>
    <xf numFmtId="9" fontId="27" fillId="0" borderId="81" xfId="0" applyNumberFormat="1" applyFont="1" applyFill="1" applyBorder="1" applyAlignment="1">
      <alignment horizontal="center" vertical="center"/>
    </xf>
    <xf numFmtId="1" fontId="28" fillId="0" borderId="79" xfId="0" applyNumberFormat="1" applyFont="1" applyFill="1" applyBorder="1" applyAlignment="1">
      <alignment horizontal="center" vertical="center"/>
    </xf>
    <xf numFmtId="0" fontId="27" fillId="4" borderId="41" xfId="83" applyFont="1" applyFill="1" applyBorder="1" applyAlignment="1">
      <alignment horizontal="left" vertical="center" wrapText="1"/>
    </xf>
    <xf numFmtId="183" fontId="28" fillId="0" borderId="38" xfId="0" applyNumberFormat="1" applyFont="1" applyFill="1" applyBorder="1" applyAlignment="1">
      <alignment horizontal="center" vertical="center"/>
    </xf>
    <xf numFmtId="183" fontId="28" fillId="0" borderId="39" xfId="11" applyNumberFormat="1" applyFont="1" applyFill="1" applyBorder="1" applyAlignment="1" applyProtection="1">
      <alignment horizontal="center" vertical="center"/>
    </xf>
    <xf numFmtId="168" fontId="31" fillId="0" borderId="6" xfId="0" applyNumberFormat="1" applyFont="1" applyFill="1" applyBorder="1" applyAlignment="1">
      <alignment horizontal="center" vertical="center"/>
    </xf>
    <xf numFmtId="0" fontId="31" fillId="0" borderId="0" xfId="0" applyFont="1" applyFill="1" applyBorder="1" applyAlignment="1">
      <alignment horizontal="center" vertical="center"/>
    </xf>
    <xf numFmtId="183" fontId="31" fillId="0" borderId="6" xfId="11" applyNumberFormat="1" applyFont="1" applyFill="1" applyBorder="1" applyAlignment="1">
      <alignment horizontal="center" vertical="center"/>
    </xf>
    <xf numFmtId="0" fontId="29" fillId="0" borderId="0" xfId="0" applyFont="1" applyFill="1" applyBorder="1" applyAlignment="1">
      <alignment horizontal="centerContinuous" vertical="center"/>
    </xf>
    <xf numFmtId="0" fontId="28" fillId="0" borderId="0" xfId="0" applyFont="1" applyFill="1" applyBorder="1" applyAlignment="1">
      <alignment horizontal="right" vertical="center"/>
    </xf>
    <xf numFmtId="40" fontId="31" fillId="0" borderId="27" xfId="11" applyNumberFormat="1" applyFont="1" applyFill="1" applyBorder="1" applyAlignment="1">
      <alignment horizontal="center" vertical="center"/>
    </xf>
    <xf numFmtId="0" fontId="63" fillId="0" borderId="79" xfId="0" applyFont="1" applyFill="1" applyBorder="1" applyAlignment="1">
      <alignment horizontal="center" vertical="center" wrapText="1"/>
    </xf>
    <xf numFmtId="183" fontId="28" fillId="0" borderId="79" xfId="0" applyNumberFormat="1" applyFont="1" applyFill="1" applyBorder="1" applyAlignment="1">
      <alignment horizontal="center" vertical="center"/>
    </xf>
    <xf numFmtId="183" fontId="28" fillId="0" borderId="85" xfId="11" applyNumberFormat="1" applyFont="1" applyFill="1" applyBorder="1" applyAlignment="1" applyProtection="1">
      <alignment horizontal="center" vertical="center"/>
    </xf>
    <xf numFmtId="183" fontId="28" fillId="0" borderId="85" xfId="0" applyNumberFormat="1" applyFont="1" applyFill="1" applyBorder="1" applyAlignment="1">
      <alignment horizontal="center" vertical="center"/>
    </xf>
    <xf numFmtId="0" fontId="63" fillId="0" borderId="81" xfId="0" applyFont="1" applyFill="1" applyBorder="1" applyAlignment="1">
      <alignment horizontal="center" vertical="center" wrapText="1"/>
    </xf>
    <xf numFmtId="0" fontId="41" fillId="0" borderId="79" xfId="0" applyFont="1" applyFill="1" applyBorder="1" applyAlignment="1">
      <alignment vertical="center" wrapText="1"/>
    </xf>
    <xf numFmtId="168" fontId="31" fillId="0" borderId="27" xfId="11"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183" fontId="27" fillId="0" borderId="27" xfId="11" applyNumberFormat="1" applyFont="1" applyFill="1" applyBorder="1" applyAlignment="1">
      <alignment horizontal="center" vertical="center"/>
    </xf>
    <xf numFmtId="0" fontId="27" fillId="0" borderId="0" xfId="0" applyFont="1" applyFill="1" applyBorder="1" applyAlignment="1">
      <alignment horizontal="center" vertical="center"/>
    </xf>
    <xf numFmtId="10" fontId="28" fillId="0" borderId="0" xfId="0" applyNumberFormat="1" applyFont="1" applyFill="1" applyBorder="1" applyAlignment="1">
      <alignment horizontal="center" vertical="center"/>
    </xf>
    <xf numFmtId="0" fontId="63" fillId="0" borderId="7" xfId="0" applyFont="1" applyFill="1" applyBorder="1" applyAlignment="1">
      <alignment horizontal="center" vertical="center" wrapText="1"/>
    </xf>
    <xf numFmtId="0" fontId="28" fillId="0" borderId="2" xfId="0" applyFont="1" applyFill="1" applyBorder="1" applyAlignment="1">
      <alignment vertical="center" wrapText="1"/>
    </xf>
    <xf numFmtId="0" fontId="28" fillId="0" borderId="2" xfId="0" applyFont="1" applyFill="1" applyBorder="1" applyAlignment="1">
      <alignment horizontal="center" vertical="center"/>
    </xf>
    <xf numFmtId="1" fontId="28" fillId="0" borderId="3" xfId="0" applyNumberFormat="1" applyFont="1" applyFill="1" applyBorder="1" applyAlignment="1">
      <alignment horizontal="center" vertical="center"/>
    </xf>
    <xf numFmtId="0" fontId="31" fillId="0" borderId="27" xfId="6" applyFont="1" applyFill="1" applyBorder="1" applyAlignment="1">
      <alignment horizontal="left" vertical="center" wrapText="1"/>
    </xf>
    <xf numFmtId="0" fontId="31" fillId="0" borderId="95" xfId="6" applyFont="1" applyFill="1" applyBorder="1" applyAlignment="1">
      <alignment horizontal="left" vertical="center" wrapText="1"/>
    </xf>
    <xf numFmtId="1" fontId="28" fillId="0" borderId="39" xfId="0" applyNumberFormat="1" applyFont="1" applyFill="1" applyBorder="1" applyAlignment="1">
      <alignment horizontal="center" vertical="center"/>
    </xf>
    <xf numFmtId="1" fontId="28" fillId="0" borderId="85" xfId="0" applyNumberFormat="1" applyFont="1" applyFill="1" applyBorder="1" applyAlignment="1">
      <alignment horizontal="center" vertical="center"/>
    </xf>
    <xf numFmtId="0" fontId="28" fillId="0" borderId="97" xfId="0" applyFont="1" applyFill="1" applyBorder="1" applyAlignment="1">
      <alignment vertical="center" wrapText="1"/>
    </xf>
    <xf numFmtId="1" fontId="28" fillId="0" borderId="97" xfId="0" applyNumberFormat="1" applyFont="1" applyFill="1" applyBorder="1" applyAlignment="1">
      <alignment horizontal="center" vertical="center"/>
    </xf>
    <xf numFmtId="40" fontId="28" fillId="0" borderId="98" xfId="0" applyNumberFormat="1" applyFont="1" applyFill="1" applyBorder="1" applyAlignment="1">
      <alignment horizontal="center" vertical="center"/>
    </xf>
    <xf numFmtId="193" fontId="28" fillId="0" borderId="85" xfId="0" applyNumberFormat="1" applyFont="1" applyFill="1" applyBorder="1" applyAlignment="1">
      <alignment horizontal="center" vertical="center"/>
    </xf>
    <xf numFmtId="38" fontId="28" fillId="0" borderId="85" xfId="0" applyNumberFormat="1" applyFont="1" applyFill="1" applyBorder="1" applyAlignment="1">
      <alignment horizontal="center" vertical="center"/>
    </xf>
    <xf numFmtId="38" fontId="28" fillId="0" borderId="79" xfId="0" applyNumberFormat="1" applyFont="1" applyFill="1" applyBorder="1" applyAlignment="1">
      <alignment horizontal="center" vertical="center"/>
    </xf>
    <xf numFmtId="0" fontId="28" fillId="0" borderId="97" xfId="0" applyFont="1" applyFill="1" applyBorder="1" applyAlignment="1">
      <alignment horizontal="center" vertical="center"/>
    </xf>
    <xf numFmtId="1" fontId="28" fillId="0" borderId="98" xfId="0" applyNumberFormat="1" applyFont="1" applyFill="1" applyBorder="1" applyAlignment="1">
      <alignment horizontal="center" vertical="center"/>
    </xf>
    <xf numFmtId="0" fontId="28" fillId="0" borderId="106" xfId="0" applyFont="1" applyFill="1" applyBorder="1" applyAlignment="1">
      <alignment vertical="center" wrapText="1"/>
    </xf>
    <xf numFmtId="0" fontId="28" fillId="0" borderId="106" xfId="0" applyFont="1" applyFill="1" applyBorder="1" applyAlignment="1">
      <alignment horizontal="center" vertical="center"/>
    </xf>
    <xf numFmtId="1" fontId="28" fillId="0" borderId="108" xfId="0" applyNumberFormat="1" applyFont="1" applyFill="1" applyBorder="1" applyAlignment="1">
      <alignment horizontal="center" vertical="center"/>
    </xf>
    <xf numFmtId="0" fontId="41" fillId="0" borderId="106" xfId="0" applyFont="1" applyFill="1" applyBorder="1" applyAlignment="1">
      <alignment vertical="center" wrapText="1"/>
    </xf>
    <xf numFmtId="0" fontId="102" fillId="0" borderId="79" xfId="0" applyFont="1" applyFill="1" applyBorder="1" applyAlignment="1">
      <alignment horizontal="center" vertical="center" wrapText="1"/>
    </xf>
    <xf numFmtId="183" fontId="27" fillId="0" borderId="49" xfId="0" applyNumberFormat="1" applyFont="1" applyFill="1" applyBorder="1" applyAlignment="1">
      <alignment horizontal="center" vertical="center"/>
    </xf>
    <xf numFmtId="183" fontId="27" fillId="0" borderId="80" xfId="0" applyNumberFormat="1" applyFont="1" applyFill="1" applyBorder="1" applyAlignment="1">
      <alignment horizontal="center" vertical="center"/>
    </xf>
    <xf numFmtId="10" fontId="27" fillId="0" borderId="113" xfId="8" applyNumberFormat="1" applyFont="1" applyBorder="1" applyAlignment="1">
      <alignment horizontal="center" vertical="center"/>
    </xf>
    <xf numFmtId="10" fontId="27" fillId="0" borderId="114" xfId="8" applyNumberFormat="1" applyFont="1" applyBorder="1" applyAlignment="1">
      <alignment horizontal="center" vertical="center"/>
    </xf>
    <xf numFmtId="38" fontId="27" fillId="0" borderId="38" xfId="0" applyNumberFormat="1" applyFont="1" applyBorder="1" applyAlignment="1">
      <alignment horizontal="center" vertical="center" wrapText="1"/>
    </xf>
    <xf numFmtId="183" fontId="27" fillId="0" borderId="38" xfId="0" applyNumberFormat="1" applyFont="1" applyFill="1" applyBorder="1" applyAlignment="1">
      <alignment horizontal="center" vertical="center"/>
    </xf>
    <xf numFmtId="38" fontId="27" fillId="0" borderId="79" xfId="0" applyNumberFormat="1" applyFont="1" applyBorder="1" applyAlignment="1">
      <alignment horizontal="center" vertical="center" wrapText="1"/>
    </xf>
    <xf numFmtId="183" fontId="27" fillId="0" borderId="79" xfId="0" applyNumberFormat="1" applyFont="1" applyFill="1" applyBorder="1" applyAlignment="1">
      <alignment horizontal="center" vertical="center"/>
    </xf>
    <xf numFmtId="183" fontId="27" fillId="0" borderId="90" xfId="0" applyNumberFormat="1" applyFont="1" applyFill="1" applyBorder="1" applyAlignment="1">
      <alignment horizontal="center" vertical="center"/>
    </xf>
    <xf numFmtId="168" fontId="31" fillId="5" borderId="5" xfId="0" applyNumberFormat="1" applyFont="1" applyFill="1" applyBorder="1" applyAlignment="1">
      <alignment vertical="center"/>
    </xf>
    <xf numFmtId="2" fontId="28" fillId="0" borderId="79" xfId="0" applyNumberFormat="1" applyFont="1" applyFill="1" applyBorder="1" applyAlignment="1">
      <alignment horizontal="center" vertical="center"/>
    </xf>
    <xf numFmtId="40" fontId="31" fillId="0" borderId="102" xfId="0" applyNumberFormat="1" applyFont="1" applyFill="1" applyBorder="1" applyAlignment="1">
      <alignment horizontal="center" vertical="center"/>
    </xf>
    <xf numFmtId="40" fontId="31" fillId="0" borderId="98" xfId="0" applyNumberFormat="1" applyFont="1" applyFill="1" applyBorder="1" applyAlignment="1">
      <alignment horizontal="center" vertical="center"/>
    </xf>
    <xf numFmtId="40" fontId="31" fillId="0" borderId="98" xfId="11" applyNumberFormat="1" applyFont="1" applyFill="1" applyBorder="1" applyAlignment="1">
      <alignment horizontal="center" vertical="center"/>
    </xf>
    <xf numFmtId="0" fontId="31" fillId="0" borderId="109" xfId="0" applyFont="1" applyFill="1" applyBorder="1" applyAlignment="1">
      <alignment horizontal="center" vertical="center"/>
    </xf>
    <xf numFmtId="9" fontId="27" fillId="0" borderId="107" xfId="0" applyNumberFormat="1" applyFont="1" applyFill="1" applyBorder="1" applyAlignment="1">
      <alignment horizontal="center" vertical="center"/>
    </xf>
    <xf numFmtId="40" fontId="27" fillId="0" borderId="108" xfId="0" applyNumberFormat="1" applyFont="1" applyFill="1" applyBorder="1" applyAlignment="1">
      <alignment horizontal="center" vertical="center"/>
    </xf>
    <xf numFmtId="10" fontId="31" fillId="0" borderId="105" xfId="0" applyNumberFormat="1" applyFont="1" applyFill="1" applyBorder="1" applyAlignment="1">
      <alignment horizontal="center" vertical="center"/>
    </xf>
    <xf numFmtId="0" fontId="28" fillId="4" borderId="106" xfId="0" applyFont="1" applyFill="1" applyBorder="1" applyAlignment="1">
      <alignment vertical="center"/>
    </xf>
    <xf numFmtId="40" fontId="28" fillId="0" borderId="106" xfId="0" applyNumberFormat="1" applyFont="1" applyFill="1" applyBorder="1" applyAlignment="1">
      <alignment horizontal="center" vertical="center"/>
    </xf>
    <xf numFmtId="0" fontId="29" fillId="0" borderId="26" xfId="0" applyFont="1" applyBorder="1" applyAlignment="1">
      <alignment vertical="center"/>
    </xf>
    <xf numFmtId="0" fontId="27" fillId="0" borderId="0" xfId="0" applyFont="1" applyBorder="1" applyAlignment="1">
      <alignment horizontal="center" vertical="center"/>
    </xf>
    <xf numFmtId="0" fontId="27" fillId="0" borderId="26" xfId="0" applyFont="1" applyBorder="1" applyAlignment="1">
      <alignment horizontal="right" vertical="center"/>
    </xf>
    <xf numFmtId="183" fontId="27" fillId="0" borderId="0" xfId="0" applyNumberFormat="1" applyFont="1" applyBorder="1" applyAlignment="1">
      <alignment horizontal="center" vertical="center"/>
    </xf>
    <xf numFmtId="0" fontId="27" fillId="0" borderId="76" xfId="0" applyFont="1" applyBorder="1" applyAlignment="1">
      <alignment horizontal="center" vertical="center"/>
    </xf>
    <xf numFmtId="183" fontId="27" fillId="0" borderId="76" xfId="0" applyNumberFormat="1" applyFont="1" applyBorder="1" applyAlignment="1">
      <alignment horizontal="center" vertical="center"/>
    </xf>
    <xf numFmtId="183" fontId="27" fillId="0" borderId="0" xfId="6" applyNumberFormat="1" applyFont="1" applyFill="1" applyBorder="1" applyAlignment="1">
      <alignment horizontal="center"/>
    </xf>
    <xf numFmtId="183" fontId="62" fillId="0" borderId="0" xfId="0" applyNumberFormat="1" applyFont="1" applyBorder="1" applyAlignment="1">
      <alignment horizontal="center"/>
    </xf>
    <xf numFmtId="183" fontId="31" fillId="0" borderId="76" xfId="0" applyNumberFormat="1" applyFont="1" applyBorder="1" applyAlignment="1">
      <alignment horizontal="center" vertical="center"/>
    </xf>
    <xf numFmtId="0" fontId="27" fillId="4" borderId="41" xfId="83" applyFont="1" applyFill="1" applyBorder="1" applyAlignment="1">
      <alignment horizontal="center" vertical="center" wrapText="1"/>
    </xf>
    <xf numFmtId="0" fontId="27" fillId="4" borderId="78" xfId="83" applyFill="1" applyBorder="1"/>
    <xf numFmtId="194" fontId="34" fillId="0" borderId="79" xfId="13" applyNumberFormat="1" applyFont="1" applyFill="1" applyBorder="1" applyAlignment="1">
      <alignment horizontal="center" vertical="center"/>
    </xf>
    <xf numFmtId="4" fontId="27" fillId="4" borderId="41" xfId="108" applyNumberFormat="1" applyFont="1" applyFill="1" applyBorder="1" applyAlignment="1">
      <alignment horizontal="center" vertical="center"/>
    </xf>
    <xf numFmtId="4" fontId="29" fillId="0" borderId="13" xfId="13" applyNumberFormat="1" applyFont="1" applyFill="1" applyBorder="1" applyAlignment="1">
      <alignment horizontal="center" vertical="center"/>
    </xf>
    <xf numFmtId="194" fontId="32" fillId="0" borderId="13" xfId="13" applyNumberFormat="1" applyFont="1" applyFill="1" applyBorder="1" applyAlignment="1">
      <alignment horizontal="center" vertical="center"/>
    </xf>
    <xf numFmtId="4" fontId="31" fillId="9" borderId="13" xfId="13" applyNumberFormat="1" applyFont="1" applyFill="1" applyBorder="1" applyAlignment="1">
      <alignment horizontal="center" vertical="center"/>
    </xf>
    <xf numFmtId="3" fontId="31" fillId="9" borderId="13" xfId="13" applyNumberFormat="1" applyFont="1" applyFill="1" applyBorder="1" applyAlignment="1">
      <alignment horizontal="center" vertical="center"/>
    </xf>
    <xf numFmtId="0" fontId="27" fillId="4" borderId="79" xfId="83" applyFont="1" applyFill="1" applyBorder="1" applyAlignment="1">
      <alignment horizontal="left" vertical="center"/>
    </xf>
    <xf numFmtId="1" fontId="27" fillId="4" borderId="79" xfId="108" applyNumberFormat="1" applyFont="1" applyFill="1" applyBorder="1" applyAlignment="1">
      <alignment horizontal="center" vertical="center"/>
    </xf>
    <xf numFmtId="3" fontId="29" fillId="0" borderId="13" xfId="13" applyNumberFormat="1" applyFont="1" applyFill="1" applyBorder="1" applyAlignment="1">
      <alignment horizontal="center" vertical="center"/>
    </xf>
    <xf numFmtId="0" fontId="27" fillId="0" borderId="110" xfId="0" applyFont="1" applyBorder="1" applyAlignment="1">
      <alignment vertical="center"/>
    </xf>
    <xf numFmtId="195" fontId="31" fillId="0" borderId="0" xfId="0" applyNumberFormat="1" applyFont="1" applyAlignment="1">
      <alignment horizontal="center" vertical="center"/>
    </xf>
    <xf numFmtId="0" fontId="63" fillId="0" borderId="107" xfId="0" applyFont="1" applyFill="1" applyBorder="1" applyAlignment="1">
      <alignment horizontal="center" vertical="center" wrapText="1"/>
    </xf>
    <xf numFmtId="1" fontId="28" fillId="0" borderId="106" xfId="0" applyNumberFormat="1" applyFont="1" applyFill="1" applyBorder="1" applyAlignment="1">
      <alignment horizontal="center" vertical="center"/>
    </xf>
    <xf numFmtId="40" fontId="28" fillId="0" borderId="108" xfId="11" applyNumberFormat="1" applyFont="1" applyFill="1" applyBorder="1" applyAlignment="1" applyProtection="1">
      <alignment horizontal="center" vertical="center"/>
    </xf>
    <xf numFmtId="183" fontId="28" fillId="0" borderId="39" xfId="0" applyNumberFormat="1" applyFont="1" applyFill="1" applyBorder="1" applyAlignment="1">
      <alignment horizontal="center" vertical="center"/>
    </xf>
    <xf numFmtId="183" fontId="31" fillId="0" borderId="102" xfId="0" applyNumberFormat="1" applyFont="1" applyFill="1" applyBorder="1" applyAlignment="1">
      <alignment horizontal="center" vertical="center"/>
    </xf>
    <xf numFmtId="0" fontId="27" fillId="0" borderId="79" xfId="7" applyFont="1" applyBorder="1" applyAlignment="1">
      <alignment horizontal="center" vertical="center" wrapText="1"/>
    </xf>
    <xf numFmtId="196" fontId="29" fillId="0" borderId="79" xfId="13" applyNumberFormat="1" applyFont="1" applyFill="1" applyBorder="1" applyAlignment="1">
      <alignment horizontal="center" vertical="center"/>
    </xf>
    <xf numFmtId="38" fontId="29" fillId="6" borderId="13" xfId="7" applyNumberFormat="1" applyFont="1" applyFill="1" applyBorder="1" applyAlignment="1">
      <alignment horizontal="center" vertical="center"/>
    </xf>
    <xf numFmtId="168" fontId="0" fillId="0" borderId="0" xfId="0" applyNumberFormat="1"/>
    <xf numFmtId="9" fontId="31" fillId="5" borderId="92" xfId="8" applyNumberFormat="1" applyFont="1" applyFill="1" applyBorder="1" applyAlignment="1">
      <alignment horizontal="center" vertical="center"/>
    </xf>
    <xf numFmtId="0" fontId="27" fillId="0" borderId="53" xfId="0" applyFont="1" applyBorder="1" applyAlignment="1">
      <alignment horizontal="center" vertical="center"/>
    </xf>
    <xf numFmtId="0" fontId="27" fillId="0" borderId="81" xfId="0" applyFont="1" applyBorder="1" applyAlignment="1">
      <alignment horizontal="center" vertical="center"/>
    </xf>
    <xf numFmtId="0" fontId="27" fillId="0" borderId="83" xfId="0" applyFont="1" applyBorder="1" applyAlignment="1">
      <alignment horizontal="center" vertical="center"/>
    </xf>
    <xf numFmtId="0" fontId="18" fillId="0" borderId="0" xfId="2083"/>
    <xf numFmtId="0" fontId="31" fillId="4" borderId="0" xfId="83" quotePrefix="1" applyFont="1" applyFill="1" applyBorder="1" applyAlignment="1">
      <alignment horizontal="center" vertical="center"/>
    </xf>
    <xf numFmtId="0" fontId="31" fillId="4" borderId="0" xfId="83" applyFont="1" applyFill="1" applyBorder="1" applyAlignment="1">
      <alignment horizontal="left" vertical="center"/>
    </xf>
    <xf numFmtId="0" fontId="46" fillId="0" borderId="26" xfId="2083" applyFont="1" applyBorder="1" applyAlignment="1">
      <alignment horizontal="center"/>
    </xf>
    <xf numFmtId="0" fontId="46" fillId="0" borderId="0" xfId="2083" applyFont="1" applyBorder="1" applyAlignment="1">
      <alignment horizontal="center"/>
    </xf>
    <xf numFmtId="0" fontId="46" fillId="0" borderId="27" xfId="2083" applyFont="1" applyBorder="1" applyAlignment="1">
      <alignment horizontal="center"/>
    </xf>
    <xf numFmtId="0" fontId="27" fillId="0" borderId="79" xfId="1131" applyFont="1" applyBorder="1" applyAlignment="1">
      <alignment horizontal="center" vertical="center"/>
    </xf>
    <xf numFmtId="0" fontId="18" fillId="0" borderId="26" xfId="2083" applyFont="1" applyBorder="1" applyAlignment="1">
      <alignment horizontal="center"/>
    </xf>
    <xf numFmtId="0" fontId="18" fillId="0" borderId="27" xfId="2083" applyFont="1" applyBorder="1" applyAlignment="1">
      <alignment horizontal="center"/>
    </xf>
    <xf numFmtId="0" fontId="18" fillId="0" borderId="0" xfId="2083" applyFont="1" applyBorder="1" applyAlignment="1">
      <alignment horizontal="center"/>
    </xf>
    <xf numFmtId="183" fontId="31" fillId="7" borderId="79" xfId="1131" applyNumberFormat="1" applyFont="1" applyFill="1" applyBorder="1" applyAlignment="1">
      <alignment horizontal="center" vertical="center"/>
    </xf>
    <xf numFmtId="0" fontId="18" fillId="0" borderId="26" xfId="2083" applyBorder="1"/>
    <xf numFmtId="0" fontId="18" fillId="0" borderId="93" xfId="2083" applyBorder="1"/>
    <xf numFmtId="0" fontId="18" fillId="0" borderId="94" xfId="2083" applyFont="1" applyBorder="1" applyAlignment="1">
      <alignment vertical="center" wrapText="1"/>
    </xf>
    <xf numFmtId="0" fontId="18" fillId="0" borderId="94" xfId="2083" applyFont="1" applyBorder="1" applyAlignment="1">
      <alignment horizontal="center"/>
    </xf>
    <xf numFmtId="0" fontId="18" fillId="0" borderId="95" xfId="2083" applyFont="1" applyBorder="1" applyAlignment="1">
      <alignment horizontal="center"/>
    </xf>
    <xf numFmtId="0" fontId="106" fillId="0" borderId="27" xfId="2083" applyFont="1" applyBorder="1" applyAlignment="1">
      <alignment wrapText="1"/>
    </xf>
    <xf numFmtId="0" fontId="18" fillId="0" borderId="93" xfId="2083" applyBorder="1" applyAlignment="1">
      <alignment vertical="center" wrapText="1"/>
    </xf>
    <xf numFmtId="0" fontId="18" fillId="0" borderId="94" xfId="2083" applyBorder="1" applyAlignment="1">
      <alignment vertical="center" wrapText="1"/>
    </xf>
    <xf numFmtId="0" fontId="18" fillId="0" borderId="95" xfId="2083" applyBorder="1" applyAlignment="1">
      <alignment vertical="center" wrapText="1"/>
    </xf>
    <xf numFmtId="190" fontId="31" fillId="64" borderId="41" xfId="13" applyNumberFormat="1" applyFont="1" applyFill="1" applyBorder="1" applyAlignment="1">
      <alignment horizontal="center" vertical="center"/>
    </xf>
    <xf numFmtId="0" fontId="31" fillId="4" borderId="0" xfId="7" applyFont="1" applyFill="1" applyBorder="1" applyAlignment="1">
      <alignment horizontal="left" vertical="center"/>
    </xf>
    <xf numFmtId="0" fontId="29" fillId="4" borderId="0" xfId="7" applyFont="1" applyFill="1" applyBorder="1" applyAlignment="1">
      <alignment horizontal="left" vertical="center"/>
    </xf>
    <xf numFmtId="167" fontId="29" fillId="4" borderId="0" xfId="13" applyFont="1" applyFill="1" applyBorder="1" applyAlignment="1">
      <alignment vertical="center"/>
    </xf>
    <xf numFmtId="167" fontId="29" fillId="4" borderId="0" xfId="13" applyFont="1" applyFill="1" applyBorder="1"/>
    <xf numFmtId="0" fontId="29" fillId="4" borderId="0" xfId="7" applyFill="1"/>
    <xf numFmtId="0" fontId="31" fillId="8" borderId="80" xfId="7" applyFont="1" applyFill="1" applyBorder="1" applyAlignment="1">
      <alignment vertical="center"/>
    </xf>
    <xf numFmtId="0" fontId="31" fillId="8" borderId="76" xfId="7" applyFont="1" applyFill="1" applyBorder="1" applyAlignment="1">
      <alignment vertical="center"/>
    </xf>
    <xf numFmtId="0" fontId="31" fillId="8" borderId="81" xfId="7" applyFont="1" applyFill="1" applyBorder="1" applyAlignment="1">
      <alignment vertical="center"/>
    </xf>
    <xf numFmtId="183" fontId="115" fillId="4" borderId="79" xfId="3086" applyNumberFormat="1" applyFont="1" applyFill="1" applyBorder="1" applyAlignment="1" applyProtection="1">
      <alignment horizontal="center" vertical="center"/>
    </xf>
    <xf numFmtId="0" fontId="17" fillId="0" borderId="79" xfId="3086" applyBorder="1" applyAlignment="1">
      <alignment horizontal="center" vertical="center" wrapText="1"/>
    </xf>
    <xf numFmtId="0" fontId="17" fillId="0" borderId="0" xfId="3086" applyAlignment="1">
      <alignment horizontal="center" vertical="center"/>
    </xf>
    <xf numFmtId="0" fontId="17" fillId="0" borderId="0" xfId="3086" applyAlignment="1">
      <alignment horizontal="center" wrapText="1"/>
    </xf>
    <xf numFmtId="2" fontId="17" fillId="0" borderId="104" xfId="3086" applyNumberFormat="1" applyFont="1" applyFill="1" applyBorder="1" applyAlignment="1" applyProtection="1">
      <alignment horizontal="center" vertical="center" wrapText="1"/>
    </xf>
    <xf numFmtId="183" fontId="79" fillId="0" borderId="47" xfId="2994" applyNumberFormat="1" applyFont="1" applyFill="1" applyBorder="1" applyAlignment="1" applyProtection="1">
      <alignment horizontal="center" vertical="center"/>
    </xf>
    <xf numFmtId="2" fontId="17" fillId="0" borderId="107" xfId="3086" applyNumberFormat="1" applyFont="1" applyFill="1" applyBorder="1" applyAlignment="1" applyProtection="1">
      <alignment horizontal="center" vertical="center" wrapText="1"/>
    </xf>
    <xf numFmtId="0" fontId="17" fillId="0" borderId="0" xfId="3086" applyFont="1"/>
    <xf numFmtId="2" fontId="114" fillId="65" borderId="79" xfId="3086" applyNumberFormat="1" applyFont="1" applyFill="1" applyBorder="1" applyAlignment="1" applyProtection="1">
      <alignment horizontal="center" vertical="center" wrapText="1"/>
    </xf>
    <xf numFmtId="2" fontId="46" fillId="65" borderId="79" xfId="3086" applyNumberFormat="1" applyFont="1" applyFill="1" applyBorder="1" applyAlignment="1" applyProtection="1">
      <alignment horizontal="center" vertical="center" wrapText="1"/>
    </xf>
    <xf numFmtId="2" fontId="112" fillId="65" borderId="115" xfId="3086" applyNumberFormat="1" applyFont="1" applyFill="1" applyBorder="1" applyAlignment="1" applyProtection="1">
      <alignment horizontal="center" vertical="center" wrapText="1"/>
    </xf>
    <xf numFmtId="183" fontId="101" fillId="4" borderId="42" xfId="3086" applyNumberFormat="1" applyFont="1" applyFill="1" applyBorder="1" applyAlignment="1" applyProtection="1">
      <alignment horizontal="center" vertical="center" wrapText="1"/>
      <protection locked="0"/>
    </xf>
    <xf numFmtId="2" fontId="112" fillId="65" borderId="106" xfId="3086" applyNumberFormat="1" applyFont="1" applyFill="1" applyBorder="1" applyAlignment="1" applyProtection="1">
      <alignment horizontal="center" vertical="center" wrapText="1"/>
    </xf>
    <xf numFmtId="9" fontId="28" fillId="0" borderId="79" xfId="8" applyFont="1" applyFill="1" applyBorder="1" applyAlignment="1">
      <alignment horizontal="center" vertical="center"/>
    </xf>
    <xf numFmtId="40" fontId="28" fillId="4" borderId="8" xfId="11" applyNumberFormat="1" applyFont="1" applyFill="1" applyBorder="1" applyAlignment="1">
      <alignment horizontal="center" vertical="center"/>
    </xf>
    <xf numFmtId="0" fontId="28" fillId="0" borderId="48" xfId="0" applyFont="1" applyFill="1" applyBorder="1" applyAlignment="1">
      <alignment horizontal="center" vertical="center"/>
    </xf>
    <xf numFmtId="0" fontId="28" fillId="4" borderId="48" xfId="0" applyFont="1" applyFill="1" applyBorder="1" applyAlignment="1">
      <alignment vertical="center"/>
    </xf>
    <xf numFmtId="38" fontId="28" fillId="0" borderId="38" xfId="0" applyNumberFormat="1" applyFont="1" applyFill="1" applyBorder="1" applyAlignment="1">
      <alignment horizontal="center" vertical="center"/>
    </xf>
    <xf numFmtId="0" fontId="17" fillId="0" borderId="0" xfId="3086" applyAlignment="1">
      <alignment horizontal="center" vertical="center" wrapText="1"/>
    </xf>
    <xf numFmtId="0" fontId="17" fillId="0" borderId="79" xfId="3086" applyBorder="1" applyAlignment="1">
      <alignment horizontal="center" vertical="center"/>
    </xf>
    <xf numFmtId="173" fontId="17" fillId="0" borderId="0" xfId="3086" applyNumberFormat="1" applyAlignment="1">
      <alignment horizontal="center" vertical="center"/>
    </xf>
    <xf numFmtId="0" fontId="101" fillId="4" borderId="106" xfId="3086" applyFont="1" applyFill="1" applyBorder="1" applyAlignment="1" applyProtection="1">
      <alignment horizontal="center" vertical="center" wrapText="1"/>
      <protection locked="0"/>
    </xf>
    <xf numFmtId="183" fontId="101" fillId="4" borderId="106" xfId="3086" applyNumberFormat="1" applyFont="1" applyFill="1" applyBorder="1" applyAlignment="1" applyProtection="1">
      <alignment horizontal="center" vertical="center" wrapText="1"/>
      <protection locked="0"/>
    </xf>
    <xf numFmtId="2" fontId="46" fillId="9" borderId="115" xfId="3086" applyNumberFormat="1" applyFont="1" applyFill="1" applyBorder="1" applyAlignment="1" applyProtection="1">
      <alignment horizontal="center" vertical="center" wrapText="1"/>
    </xf>
    <xf numFmtId="2" fontId="46" fillId="9" borderId="88" xfId="3086" applyNumberFormat="1" applyFont="1" applyFill="1" applyBorder="1" applyAlignment="1" applyProtection="1">
      <alignment horizontal="center" vertical="center" wrapText="1"/>
    </xf>
    <xf numFmtId="0" fontId="17" fillId="0" borderId="0" xfId="3086"/>
    <xf numFmtId="40" fontId="28" fillId="0" borderId="48" xfId="0" applyNumberFormat="1" applyFont="1" applyFill="1" applyBorder="1" applyAlignment="1">
      <alignment horizontal="center" vertical="center"/>
    </xf>
    <xf numFmtId="1" fontId="115" fillId="4" borderId="79" xfId="3086" applyNumberFormat="1" applyFont="1" applyFill="1" applyBorder="1" applyAlignment="1" applyProtection="1">
      <alignment horizontal="center" vertical="center"/>
    </xf>
    <xf numFmtId="0" fontId="101" fillId="4" borderId="79" xfId="3086" applyFont="1" applyFill="1" applyBorder="1" applyAlignment="1" applyProtection="1">
      <alignment horizontal="center" vertical="center" wrapText="1"/>
      <protection locked="0"/>
    </xf>
    <xf numFmtId="0" fontId="17" fillId="0" borderId="0" xfId="2590"/>
    <xf numFmtId="0" fontId="31" fillId="0" borderId="40" xfId="83" applyFont="1" applyBorder="1" applyAlignment="1">
      <alignment horizontal="left" vertical="center"/>
    </xf>
    <xf numFmtId="1" fontId="17" fillId="0" borderId="79" xfId="2590" applyNumberFormat="1" applyBorder="1" applyAlignment="1">
      <alignment horizontal="center" vertical="center"/>
    </xf>
    <xf numFmtId="0" fontId="46" fillId="0" borderId="38" xfId="2590" applyFont="1" applyBorder="1" applyAlignment="1">
      <alignment horizontal="center" vertical="center" wrapText="1"/>
    </xf>
    <xf numFmtId="0" fontId="46" fillId="0" borderId="39" xfId="2590" applyFont="1" applyBorder="1" applyAlignment="1">
      <alignment horizontal="center" vertical="center" wrapText="1"/>
    </xf>
    <xf numFmtId="1" fontId="17" fillId="0" borderId="97" xfId="2590" applyNumberFormat="1" applyBorder="1" applyAlignment="1">
      <alignment horizontal="center" vertical="center"/>
    </xf>
    <xf numFmtId="0" fontId="31" fillId="0" borderId="40" xfId="83" applyFont="1" applyBorder="1" applyAlignment="1">
      <alignment horizontal="center" vertical="center" wrapText="1"/>
    </xf>
    <xf numFmtId="183" fontId="78" fillId="7" borderId="79" xfId="2134" applyNumberFormat="1" applyFont="1" applyFill="1" applyBorder="1" applyAlignment="1" applyProtection="1">
      <alignment horizontal="center" vertical="center"/>
    </xf>
    <xf numFmtId="183" fontId="78" fillId="9" borderId="79" xfId="2134" applyNumberFormat="1" applyFont="1" applyFill="1" applyBorder="1" applyAlignment="1" applyProtection="1">
      <alignment horizontal="center" vertical="center"/>
    </xf>
    <xf numFmtId="201" fontId="101" fillId="0" borderId="42" xfId="2134" applyNumberFormat="1" applyFont="1" applyFill="1" applyBorder="1" applyAlignment="1" applyProtection="1">
      <alignment horizontal="center" vertical="center"/>
    </xf>
    <xf numFmtId="202" fontId="101" fillId="0" borderId="42" xfId="2134" applyNumberFormat="1" applyFont="1" applyFill="1" applyBorder="1" applyAlignment="1" applyProtection="1">
      <alignment horizontal="center" vertical="center"/>
    </xf>
    <xf numFmtId="183" fontId="101" fillId="0" borderId="42" xfId="2134" applyNumberFormat="1" applyFont="1" applyFill="1" applyBorder="1" applyAlignment="1" applyProtection="1">
      <alignment horizontal="center" vertical="center"/>
    </xf>
    <xf numFmtId="183" fontId="101" fillId="4" borderId="79" xfId="2134" applyNumberFormat="1" applyFont="1" applyFill="1" applyBorder="1" applyAlignment="1" applyProtection="1">
      <alignment horizontal="center" vertical="center"/>
      <protection locked="0"/>
    </xf>
    <xf numFmtId="9" fontId="101" fillId="4" borderId="79" xfId="2134" applyNumberFormat="1" applyFont="1" applyFill="1" applyBorder="1" applyAlignment="1" applyProtection="1">
      <alignment horizontal="center" vertical="center"/>
      <protection locked="0"/>
    </xf>
    <xf numFmtId="1" fontId="101" fillId="4" borderId="79" xfId="1335" applyNumberFormat="1" applyFont="1" applyFill="1" applyBorder="1" applyAlignment="1" applyProtection="1">
      <alignment horizontal="center" vertical="center"/>
      <protection locked="0"/>
    </xf>
    <xf numFmtId="3" fontId="101" fillId="4" borderId="79" xfId="2589" applyNumberFormat="1" applyFont="1" applyFill="1" applyBorder="1" applyAlignment="1" applyProtection="1">
      <alignment horizontal="center" vertical="center"/>
      <protection locked="0"/>
    </xf>
    <xf numFmtId="4" fontId="101" fillId="4" borderId="79" xfId="2589" applyNumberFormat="1" applyFont="1" applyFill="1" applyBorder="1" applyAlignment="1" applyProtection="1">
      <alignment horizontal="center" vertical="center"/>
      <protection locked="0"/>
    </xf>
    <xf numFmtId="2" fontId="101" fillId="4" borderId="79" xfId="2589" applyNumberFormat="1" applyFont="1" applyFill="1" applyBorder="1" applyAlignment="1" applyProtection="1">
      <alignment horizontal="center" vertical="center"/>
      <protection locked="0"/>
    </xf>
    <xf numFmtId="167" fontId="101" fillId="4" borderId="79" xfId="2589" applyFont="1" applyFill="1" applyBorder="1" applyAlignment="1" applyProtection="1">
      <alignment horizontal="center" vertical="center"/>
      <protection locked="0"/>
    </xf>
    <xf numFmtId="203" fontId="101" fillId="4" borderId="79" xfId="2589" applyNumberFormat="1" applyFont="1" applyFill="1" applyBorder="1" applyAlignment="1" applyProtection="1">
      <alignment horizontal="center" vertical="center"/>
      <protection locked="0"/>
    </xf>
    <xf numFmtId="183" fontId="79" fillId="0" borderId="47" xfId="2134" applyNumberFormat="1" applyFont="1" applyFill="1" applyBorder="1" applyAlignment="1" applyProtection="1">
      <alignment horizontal="center" vertical="center"/>
    </xf>
    <xf numFmtId="183" fontId="79" fillId="0" borderId="107" xfId="2134" applyNumberFormat="1" applyFont="1" applyFill="1" applyBorder="1" applyAlignment="1" applyProtection="1">
      <alignment horizontal="center" vertical="center"/>
    </xf>
    <xf numFmtId="183" fontId="79" fillId="0" borderId="103" xfId="2134" applyNumberFormat="1" applyFont="1" applyFill="1" applyBorder="1" applyAlignment="1" applyProtection="1">
      <alignment horizontal="center" vertical="center"/>
    </xf>
    <xf numFmtId="0" fontId="31" fillId="0" borderId="40" xfId="83" applyFont="1" applyBorder="1" applyAlignment="1">
      <alignment horizontal="left" vertical="center" wrapText="1"/>
    </xf>
    <xf numFmtId="0" fontId="31" fillId="8" borderId="12" xfId="7" applyFont="1" applyFill="1" applyBorder="1" applyAlignment="1">
      <alignment horizontal="left" vertical="center"/>
    </xf>
    <xf numFmtId="0" fontId="29" fillId="0" borderId="115" xfId="7" applyFont="1" applyFill="1" applyBorder="1" applyAlignment="1">
      <alignment horizontal="center"/>
    </xf>
    <xf numFmtId="0" fontId="29" fillId="0" borderId="80" xfId="7" applyFont="1" applyFill="1" applyBorder="1" applyAlignment="1">
      <alignment horizontal="center"/>
    </xf>
    <xf numFmtId="0" fontId="29" fillId="0" borderId="80" xfId="7" applyFont="1" applyBorder="1" applyAlignment="1">
      <alignment horizontal="center"/>
    </xf>
    <xf numFmtId="0" fontId="31" fillId="0" borderId="51" xfId="7" applyFont="1" applyFill="1" applyBorder="1" applyAlignment="1">
      <alignment vertical="center"/>
    </xf>
    <xf numFmtId="169" fontId="31" fillId="0" borderId="51" xfId="7" applyNumberFormat="1" applyFont="1" applyFill="1" applyBorder="1" applyAlignment="1">
      <alignment vertical="center"/>
    </xf>
    <xf numFmtId="183" fontId="29" fillId="0" borderId="0" xfId="13" applyNumberFormat="1" applyFont="1" applyFill="1" applyBorder="1" applyAlignment="1">
      <alignment horizontal="center"/>
    </xf>
    <xf numFmtId="183" fontId="29" fillId="0" borderId="0" xfId="7" applyNumberFormat="1" applyFont="1" applyFill="1" applyBorder="1" applyAlignment="1">
      <alignment horizontal="center"/>
    </xf>
    <xf numFmtId="183" fontId="27" fillId="0" borderId="0" xfId="13" applyNumberFormat="1" applyFont="1" applyFill="1" applyBorder="1" applyAlignment="1">
      <alignment horizontal="center"/>
    </xf>
    <xf numFmtId="0" fontId="29" fillId="0" borderId="79" xfId="7" applyFont="1" applyFill="1" applyBorder="1" applyAlignment="1">
      <alignment horizontal="center"/>
    </xf>
    <xf numFmtId="0" fontId="29" fillId="0" borderId="79" xfId="7" applyFont="1" applyBorder="1" applyAlignment="1">
      <alignment horizontal="center"/>
    </xf>
    <xf numFmtId="176" fontId="27" fillId="4" borderId="0" xfId="83" applyNumberFormat="1" applyFont="1" applyFill="1" applyBorder="1" applyAlignment="1">
      <alignment horizontal="center" vertical="center" wrapText="1"/>
    </xf>
    <xf numFmtId="205" fontId="112" fillId="7" borderId="77" xfId="0" applyNumberFormat="1" applyFont="1" applyFill="1" applyBorder="1" applyAlignment="1">
      <alignment horizontal="center" vertical="center"/>
    </xf>
    <xf numFmtId="207" fontId="112" fillId="0" borderId="22" xfId="0" applyNumberFormat="1" applyFont="1" applyBorder="1" applyAlignment="1">
      <alignment horizontal="center" vertical="center"/>
    </xf>
    <xf numFmtId="208" fontId="0" fillId="0" borderId="77" xfId="0" applyNumberFormat="1" applyBorder="1" applyAlignment="1">
      <alignment horizontal="center"/>
    </xf>
    <xf numFmtId="0" fontId="0" fillId="0" borderId="0" xfId="0" applyFill="1"/>
    <xf numFmtId="0" fontId="112" fillId="0" borderId="0" xfId="0" applyFont="1" applyFill="1" applyBorder="1" applyAlignment="1">
      <alignment horizontal="center" wrapText="1"/>
    </xf>
    <xf numFmtId="0" fontId="112" fillId="0" borderId="0" xfId="0" applyFont="1" applyFill="1" applyBorder="1" applyAlignment="1">
      <alignment horizontal="center"/>
    </xf>
    <xf numFmtId="206" fontId="112" fillId="0" borderId="0" xfId="0" applyNumberFormat="1" applyFont="1" applyFill="1" applyBorder="1" applyAlignment="1">
      <alignment horizontal="center" vertical="center"/>
    </xf>
    <xf numFmtId="209" fontId="31" fillId="7" borderId="13" xfId="13" applyNumberFormat="1" applyFont="1" applyFill="1" applyBorder="1" applyAlignment="1">
      <alignment horizontal="center" vertical="center"/>
    </xf>
    <xf numFmtId="2" fontId="32" fillId="0" borderId="85" xfId="13" applyNumberFormat="1" applyFont="1" applyFill="1" applyBorder="1" applyAlignment="1">
      <alignment horizontal="center" vertical="center"/>
    </xf>
    <xf numFmtId="210" fontId="0" fillId="0" borderId="77" xfId="0" applyNumberFormat="1" applyBorder="1" applyAlignment="1">
      <alignment horizontal="center" vertical="center"/>
    </xf>
    <xf numFmtId="1" fontId="32" fillId="0" borderId="85" xfId="13" applyNumberFormat="1" applyFont="1" applyFill="1" applyBorder="1" applyAlignment="1">
      <alignment horizontal="center" vertical="center"/>
    </xf>
    <xf numFmtId="0" fontId="31" fillId="0" borderId="0" xfId="7" applyFont="1" applyFill="1" applyBorder="1" applyAlignment="1">
      <alignment horizontal="center"/>
    </xf>
    <xf numFmtId="0" fontId="27" fillId="0" borderId="0" xfId="7" applyFont="1" applyFill="1" applyBorder="1" applyAlignment="1">
      <alignment horizontal="center" vertical="center"/>
    </xf>
    <xf numFmtId="38" fontId="32" fillId="0" borderId="0" xfId="7" applyNumberFormat="1" applyFont="1" applyFill="1" applyBorder="1" applyAlignment="1">
      <alignment horizontal="center" vertical="center"/>
    </xf>
    <xf numFmtId="183" fontId="27" fillId="0" borderId="0" xfId="7" applyNumberFormat="1" applyFont="1" applyFill="1" applyBorder="1" applyAlignment="1">
      <alignment horizontal="center" vertical="center"/>
    </xf>
    <xf numFmtId="38" fontId="32" fillId="0" borderId="0" xfId="4" applyNumberFormat="1" applyFont="1" applyFill="1" applyBorder="1" applyAlignment="1">
      <alignment horizontal="center" vertical="center"/>
    </xf>
    <xf numFmtId="0" fontId="27" fillId="0" borderId="0" xfId="7" applyFont="1" applyFill="1" applyBorder="1" applyAlignment="1">
      <alignment horizontal="center"/>
    </xf>
    <xf numFmtId="0" fontId="31" fillId="0" borderId="79" xfId="7" applyFont="1" applyFill="1" applyBorder="1" applyAlignment="1">
      <alignment horizontal="center"/>
    </xf>
    <xf numFmtId="175" fontId="31" fillId="0" borderId="79" xfId="7" applyNumberFormat="1" applyFont="1" applyFill="1" applyBorder="1" applyAlignment="1">
      <alignment horizontal="center"/>
    </xf>
    <xf numFmtId="0" fontId="27" fillId="0" borderId="79" xfId="7" applyFont="1" applyFill="1" applyBorder="1" applyAlignment="1">
      <alignment horizontal="left"/>
    </xf>
    <xf numFmtId="40" fontId="29" fillId="0" borderId="79" xfId="7" applyNumberFormat="1" applyFont="1" applyFill="1" applyBorder="1" applyAlignment="1">
      <alignment horizontal="center" vertical="center"/>
    </xf>
    <xf numFmtId="38" fontId="32" fillId="0" borderId="79" xfId="7" applyNumberFormat="1" applyFont="1" applyFill="1" applyBorder="1" applyAlignment="1">
      <alignment horizontal="center" vertical="center"/>
    </xf>
    <xf numFmtId="38" fontId="32" fillId="0" borderId="79" xfId="4" applyNumberFormat="1" applyFont="1" applyFill="1" applyBorder="1" applyAlignment="1">
      <alignment horizontal="center" vertical="center"/>
    </xf>
    <xf numFmtId="0" fontId="15" fillId="0" borderId="86" xfId="2590" applyFont="1" applyBorder="1" applyAlignment="1">
      <alignment horizontal="left"/>
    </xf>
    <xf numFmtId="0" fontId="17" fillId="0" borderId="78" xfId="2590" applyBorder="1" applyAlignment="1">
      <alignment horizontal="left"/>
    </xf>
    <xf numFmtId="0" fontId="17" fillId="0" borderId="83" xfId="2590" applyBorder="1" applyAlignment="1">
      <alignment horizontal="left"/>
    </xf>
    <xf numFmtId="1" fontId="17" fillId="0" borderId="90" xfId="2590" applyNumberFormat="1" applyBorder="1" applyAlignment="1">
      <alignment horizontal="center" vertical="center"/>
    </xf>
    <xf numFmtId="0" fontId="116" fillId="3" borderId="79" xfId="3086" applyFont="1" applyFill="1" applyBorder="1" applyAlignment="1" applyProtection="1">
      <alignment horizontal="center" vertical="center" wrapText="1"/>
      <protection locked="0"/>
    </xf>
    <xf numFmtId="0" fontId="15" fillId="0" borderId="0" xfId="3086" applyFont="1" applyAlignment="1">
      <alignment horizontal="center" vertical="center"/>
    </xf>
    <xf numFmtId="0" fontId="29" fillId="0" borderId="110" xfId="7" applyBorder="1"/>
    <xf numFmtId="0" fontId="29" fillId="0" borderId="78" xfId="7" applyFont="1" applyFill="1" applyBorder="1" applyAlignment="1"/>
    <xf numFmtId="0" fontId="31" fillId="0" borderId="78" xfId="7" applyFont="1" applyFill="1" applyBorder="1" applyAlignment="1">
      <alignment horizontal="left" vertical="center"/>
    </xf>
    <xf numFmtId="0" fontId="29" fillId="0" borderId="47" xfId="7" applyFont="1" applyBorder="1"/>
    <xf numFmtId="0" fontId="31" fillId="4" borderId="0" xfId="83" applyFont="1" applyFill="1" applyAlignment="1"/>
    <xf numFmtId="0" fontId="29" fillId="0" borderId="0" xfId="7" applyFont="1" applyFill="1" applyBorder="1" applyAlignment="1">
      <alignment horizontal="left" vertical="center"/>
    </xf>
    <xf numFmtId="167" fontId="29" fillId="0" borderId="0" xfId="13" applyFont="1" applyFill="1" applyBorder="1" applyAlignment="1">
      <alignment vertical="center"/>
    </xf>
    <xf numFmtId="0" fontId="29" fillId="0" borderId="0" xfId="7" applyFont="1" applyFill="1" applyBorder="1" applyAlignment="1">
      <alignment horizontal="center" vertical="center"/>
    </xf>
    <xf numFmtId="0" fontId="29" fillId="0" borderId="51" xfId="7" applyFont="1" applyFill="1" applyBorder="1" applyAlignment="1"/>
    <xf numFmtId="40" fontId="32" fillId="0" borderId="0" xfId="7" applyNumberFormat="1" applyFont="1" applyFill="1" applyBorder="1" applyAlignment="1">
      <alignment horizontal="center"/>
    </xf>
    <xf numFmtId="0" fontId="29" fillId="0" borderId="0" xfId="7" applyFont="1" applyFill="1" applyBorder="1" applyAlignment="1"/>
    <xf numFmtId="169" fontId="31" fillId="0" borderId="0" xfId="4" applyFont="1" applyFill="1" applyBorder="1" applyAlignment="1">
      <alignment horizontal="center" vertical="center"/>
    </xf>
    <xf numFmtId="167" fontId="27" fillId="0" borderId="79" xfId="13" applyFont="1" applyFill="1" applyBorder="1" applyAlignment="1">
      <alignment horizontal="center"/>
    </xf>
    <xf numFmtId="40" fontId="32" fillId="0" borderId="79" xfId="7" applyNumberFormat="1" applyFont="1" applyFill="1" applyBorder="1" applyAlignment="1">
      <alignment horizontal="center"/>
    </xf>
    <xf numFmtId="0" fontId="27" fillId="0" borderId="79" xfId="7" applyFont="1" applyFill="1" applyBorder="1" applyAlignment="1">
      <alignment horizontal="left" wrapText="1"/>
    </xf>
    <xf numFmtId="0" fontId="14" fillId="0" borderId="79" xfId="3086" applyFont="1" applyBorder="1" applyAlignment="1">
      <alignment horizontal="center" vertical="center" wrapText="1"/>
    </xf>
    <xf numFmtId="0" fontId="27" fillId="4" borderId="41" xfId="83" applyFont="1" applyFill="1" applyBorder="1" applyAlignment="1">
      <alignment horizontal="center" vertical="center" wrapText="1"/>
    </xf>
    <xf numFmtId="2" fontId="32" fillId="0" borderId="79" xfId="13" applyNumberFormat="1" applyFont="1" applyFill="1" applyBorder="1" applyAlignment="1">
      <alignment horizontal="center" vertical="center"/>
    </xf>
    <xf numFmtId="191" fontId="29" fillId="0" borderId="41" xfId="13" applyNumberFormat="1" applyFont="1" applyFill="1" applyBorder="1" applyAlignment="1">
      <alignment horizontal="center" vertical="center"/>
    </xf>
    <xf numFmtId="0" fontId="31" fillId="0" borderId="11" xfId="0" applyFont="1" applyFill="1" applyBorder="1" applyAlignment="1">
      <alignment horizontal="center" vertical="center" wrapText="1"/>
    </xf>
    <xf numFmtId="0" fontId="31" fillId="0" borderId="76" xfId="0" applyFont="1" applyFill="1" applyBorder="1" applyAlignment="1">
      <alignment horizontal="center" vertical="center" wrapText="1"/>
    </xf>
    <xf numFmtId="0" fontId="29" fillId="0" borderId="0" xfId="0" applyFont="1" applyFill="1" applyBorder="1" applyAlignment="1">
      <alignment horizontal="center" vertical="center"/>
    </xf>
    <xf numFmtId="0" fontId="31" fillId="0" borderId="5" xfId="0" applyFont="1" applyFill="1" applyBorder="1" applyAlignment="1">
      <alignment horizontal="right" vertical="center"/>
    </xf>
    <xf numFmtId="0" fontId="31" fillId="0" borderId="110" xfId="0" applyFont="1" applyFill="1" applyBorder="1" applyAlignment="1">
      <alignment horizontal="center" vertical="center" wrapText="1"/>
    </xf>
    <xf numFmtId="0" fontId="31" fillId="0" borderId="0" xfId="6" applyFont="1" applyFill="1" applyBorder="1" applyAlignment="1">
      <alignment horizontal="left" vertical="center" wrapText="1"/>
    </xf>
    <xf numFmtId="0" fontId="31" fillId="0" borderId="94" xfId="6" applyFont="1" applyFill="1" applyBorder="1" applyAlignment="1">
      <alignment horizontal="left" vertical="center" wrapText="1"/>
    </xf>
    <xf numFmtId="0" fontId="31" fillId="0" borderId="76" xfId="0" applyFont="1" applyFill="1" applyBorder="1" applyAlignment="1">
      <alignment horizontal="center" vertical="center"/>
    </xf>
    <xf numFmtId="0" fontId="31" fillId="0" borderId="79" xfId="7" applyFont="1" applyFill="1" applyBorder="1" applyAlignment="1">
      <alignment horizontal="center" vertical="center"/>
    </xf>
    <xf numFmtId="0" fontId="31" fillId="0" borderId="76" xfId="0" applyFont="1" applyBorder="1" applyAlignment="1">
      <alignment horizontal="center" vertical="center"/>
    </xf>
    <xf numFmtId="2" fontId="17" fillId="0" borderId="86" xfId="3086" applyNumberFormat="1" applyFont="1" applyFill="1" applyBorder="1" applyAlignment="1" applyProtection="1">
      <alignment horizontal="center" vertical="center" wrapText="1"/>
    </xf>
    <xf numFmtId="2" fontId="17" fillId="0" borderId="47" xfId="3086" applyNumberFormat="1" applyFont="1" applyFill="1" applyBorder="1" applyAlignment="1" applyProtection="1">
      <alignment horizontal="center" vertical="center" wrapText="1"/>
    </xf>
    <xf numFmtId="0" fontId="31" fillId="0" borderId="79" xfId="0" applyFont="1" applyFill="1" applyBorder="1" applyAlignment="1">
      <alignment horizontal="center" vertical="center"/>
    </xf>
    <xf numFmtId="0" fontId="46" fillId="0" borderId="26" xfId="2083" applyFont="1" applyBorder="1" applyAlignment="1">
      <alignment horizontal="center"/>
    </xf>
    <xf numFmtId="0" fontId="46" fillId="0" borderId="27" xfId="2083" applyFont="1" applyBorder="1" applyAlignment="1">
      <alignment horizontal="center"/>
    </xf>
    <xf numFmtId="0" fontId="37" fillId="0" borderId="40" xfId="6" applyFont="1" applyBorder="1" applyAlignment="1">
      <alignment horizontal="center" vertical="center"/>
    </xf>
    <xf numFmtId="3" fontId="31" fillId="0" borderId="13" xfId="7" applyNumberFormat="1" applyFont="1" applyFill="1" applyBorder="1" applyAlignment="1">
      <alignment horizontal="center" vertical="center"/>
    </xf>
    <xf numFmtId="3" fontId="31" fillId="0" borderId="24" xfId="7" applyNumberFormat="1" applyFont="1" applyFill="1" applyBorder="1" applyAlignment="1">
      <alignment horizontal="center"/>
    </xf>
    <xf numFmtId="0" fontId="31" fillId="0" borderId="13" xfId="7" applyFont="1" applyFill="1" applyBorder="1" applyAlignment="1">
      <alignment horizontal="center" vertical="center"/>
    </xf>
    <xf numFmtId="0" fontId="31" fillId="7" borderId="13" xfId="7" applyFont="1" applyFill="1" applyBorder="1" applyAlignment="1">
      <alignment horizontal="center" wrapText="1"/>
    </xf>
    <xf numFmtId="3" fontId="31" fillId="7" borderId="13" xfId="7" applyNumberFormat="1" applyFont="1" applyFill="1" applyBorder="1" applyAlignment="1">
      <alignment horizontal="center" vertical="center"/>
    </xf>
    <xf numFmtId="1" fontId="31" fillId="0" borderId="13" xfId="7" applyNumberFormat="1" applyFont="1" applyFill="1" applyBorder="1" applyAlignment="1">
      <alignment horizontal="center" vertical="center"/>
    </xf>
    <xf numFmtId="1" fontId="31" fillId="0" borderId="24" xfId="7" applyNumberFormat="1" applyFont="1" applyFill="1" applyBorder="1" applyAlignment="1">
      <alignment horizontal="center"/>
    </xf>
    <xf numFmtId="1" fontId="29" fillId="0" borderId="0" xfId="6" applyNumberFormat="1" applyAlignment="1">
      <alignment horizontal="center" vertical="center"/>
    </xf>
    <xf numFmtId="0" fontId="41" fillId="0" borderId="0" xfId="7" applyFont="1" applyBorder="1" applyAlignment="1">
      <alignment vertical="center" wrapText="1"/>
    </xf>
    <xf numFmtId="14" fontId="41" fillId="0" borderId="0" xfId="7" applyNumberFormat="1" applyFont="1" applyBorder="1" applyAlignment="1">
      <alignment horizontal="center" vertical="center" wrapText="1"/>
    </xf>
    <xf numFmtId="0" fontId="28" fillId="0" borderId="28" xfId="0" applyFont="1" applyFill="1" applyBorder="1" applyAlignment="1">
      <alignment vertical="center" wrapText="1"/>
    </xf>
    <xf numFmtId="40" fontId="31" fillId="0" borderId="121" xfId="11" applyNumberFormat="1" applyFont="1" applyFill="1" applyBorder="1" applyAlignment="1">
      <alignment horizontal="center" vertical="center"/>
    </xf>
    <xf numFmtId="0" fontId="31" fillId="0" borderId="51" xfId="0" applyFont="1" applyFill="1" applyBorder="1" applyAlignment="1">
      <alignment horizontal="center" vertical="center"/>
    </xf>
    <xf numFmtId="9" fontId="31" fillId="0" borderId="29" xfId="0" applyNumberFormat="1" applyFont="1" applyFill="1" applyBorder="1" applyAlignment="1">
      <alignment horizontal="center" vertical="center"/>
    </xf>
    <xf numFmtId="0" fontId="29" fillId="0" borderId="93" xfId="0" applyFont="1" applyFill="1" applyBorder="1" applyAlignment="1">
      <alignment vertical="center"/>
    </xf>
    <xf numFmtId="0" fontId="29" fillId="0" borderId="94" xfId="0" applyFont="1" applyFill="1" applyBorder="1" applyAlignment="1">
      <alignment horizontal="centerContinuous" vertical="center"/>
    </xf>
    <xf numFmtId="0" fontId="28" fillId="0" borderId="94" xfId="0" applyFont="1" applyFill="1" applyBorder="1" applyAlignment="1">
      <alignment horizontal="right" vertical="center"/>
    </xf>
    <xf numFmtId="40" fontId="31" fillId="0" borderId="95" xfId="11" applyNumberFormat="1" applyFont="1" applyFill="1" applyBorder="1" applyAlignment="1">
      <alignment horizontal="center" vertical="center"/>
    </xf>
    <xf numFmtId="0" fontId="29" fillId="0" borderId="93" xfId="0" applyFont="1" applyBorder="1" applyAlignment="1">
      <alignment vertical="center"/>
    </xf>
    <xf numFmtId="0" fontId="29" fillId="0" borderId="94" xfId="0" applyFont="1" applyBorder="1" applyAlignment="1">
      <alignment vertical="center"/>
    </xf>
    <xf numFmtId="0" fontId="27" fillId="0" borderId="95" xfId="0" applyFont="1" applyBorder="1" applyAlignment="1">
      <alignment vertical="center"/>
    </xf>
    <xf numFmtId="38" fontId="31" fillId="0" borderId="95" xfId="11" applyNumberFormat="1" applyFont="1" applyFill="1" applyBorder="1" applyAlignment="1">
      <alignment horizontal="center" vertical="center"/>
    </xf>
    <xf numFmtId="183" fontId="31" fillId="0" borderId="95" xfId="0" applyNumberFormat="1" applyFont="1" applyFill="1" applyBorder="1" applyAlignment="1">
      <alignment horizontal="center" vertical="center"/>
    </xf>
    <xf numFmtId="2" fontId="112" fillId="65" borderId="37" xfId="3086" applyNumberFormat="1" applyFont="1" applyFill="1" applyBorder="1" applyAlignment="1" applyProtection="1">
      <alignment horizontal="center" vertical="center" wrapText="1"/>
    </xf>
    <xf numFmtId="0" fontId="101" fillId="4" borderId="37" xfId="3086" applyFont="1" applyFill="1" applyBorder="1" applyAlignment="1" applyProtection="1">
      <alignment horizontal="center" vertical="center" wrapText="1"/>
      <protection locked="0"/>
    </xf>
    <xf numFmtId="2" fontId="112" fillId="65" borderId="28" xfId="3086" applyNumberFormat="1" applyFont="1" applyFill="1" applyBorder="1" applyAlignment="1" applyProtection="1">
      <alignment horizontal="center" vertical="center" wrapText="1"/>
    </xf>
    <xf numFmtId="170" fontId="0" fillId="0" borderId="29" xfId="2994" applyNumberFormat="1" applyFont="1" applyFill="1" applyBorder="1" applyAlignment="1" applyProtection="1">
      <alignment horizontal="center" vertical="center" wrapText="1"/>
    </xf>
    <xf numFmtId="183" fontId="79" fillId="0" borderId="37" xfId="2134" applyNumberFormat="1" applyFont="1" applyFill="1" applyBorder="1" applyAlignment="1" applyProtection="1">
      <alignment horizontal="center" vertical="center"/>
    </xf>
    <xf numFmtId="9" fontId="101" fillId="0" borderId="29" xfId="2994" applyFont="1" applyFill="1" applyBorder="1" applyAlignment="1" applyProtection="1">
      <alignment horizontal="center" vertical="center"/>
    </xf>
    <xf numFmtId="2" fontId="17" fillId="0" borderId="29" xfId="3086" applyNumberFormat="1" applyFont="1" applyFill="1" applyBorder="1" applyAlignment="1" applyProtection="1">
      <alignment horizontal="center" vertical="center" wrapText="1"/>
    </xf>
    <xf numFmtId="0" fontId="17" fillId="0" borderId="0" xfId="3086" applyBorder="1" applyAlignment="1">
      <alignment horizontal="center" wrapText="1"/>
    </xf>
    <xf numFmtId="0" fontId="46" fillId="0" borderId="93" xfId="3086" applyFont="1" applyBorder="1"/>
    <xf numFmtId="0" fontId="17" fillId="0" borderId="94" xfId="3086" applyBorder="1"/>
    <xf numFmtId="0" fontId="17" fillId="0" borderId="94" xfId="3086" applyBorder="1" applyAlignment="1">
      <alignment horizontal="center" wrapText="1"/>
    </xf>
    <xf numFmtId="10" fontId="31" fillId="0" borderId="102" xfId="0" applyNumberFormat="1" applyFont="1" applyFill="1" applyBorder="1" applyAlignment="1">
      <alignment horizontal="center" vertical="center"/>
    </xf>
    <xf numFmtId="0" fontId="119" fillId="0" borderId="0" xfId="6" applyFont="1" applyBorder="1" applyAlignment="1">
      <alignment horizontal="center" vertical="center"/>
    </xf>
    <xf numFmtId="0" fontId="27" fillId="0" borderId="42" xfId="6" applyFont="1" applyBorder="1" applyAlignment="1">
      <alignment horizontal="center" vertical="center"/>
    </xf>
    <xf numFmtId="0" fontId="31" fillId="0" borderId="14" xfId="7" applyFont="1" applyBorder="1" applyAlignment="1">
      <alignment horizontal="center" vertical="center"/>
    </xf>
    <xf numFmtId="0" fontId="31" fillId="0" borderId="80" xfId="7" applyFont="1" applyBorder="1" applyAlignment="1">
      <alignment horizontal="center" vertical="center"/>
    </xf>
    <xf numFmtId="0" fontId="27" fillId="0" borderId="79" xfId="7" applyFont="1" applyBorder="1" applyAlignment="1">
      <alignment horizontal="center" vertical="center"/>
    </xf>
    <xf numFmtId="0" fontId="38" fillId="0" borderId="0" xfId="6" applyFont="1" applyAlignment="1">
      <alignment horizontal="center" vertical="center"/>
    </xf>
    <xf numFmtId="2" fontId="28" fillId="0" borderId="85" xfId="0" applyNumberFormat="1" applyFont="1" applyFill="1" applyBorder="1" applyAlignment="1">
      <alignment horizontal="center" vertical="center"/>
    </xf>
    <xf numFmtId="2" fontId="31" fillId="4" borderId="41" xfId="108" applyNumberFormat="1" applyFont="1" applyFill="1" applyBorder="1" applyAlignment="1">
      <alignment horizontal="center" vertical="center"/>
    </xf>
    <xf numFmtId="4" fontId="27" fillId="0" borderId="41" xfId="108" applyNumberFormat="1" applyFont="1" applyFill="1" applyBorder="1" applyAlignment="1">
      <alignment horizontal="center" vertical="center"/>
    </xf>
    <xf numFmtId="0" fontId="10" fillId="0" borderId="79" xfId="3086" applyFont="1" applyBorder="1" applyAlignment="1">
      <alignment horizontal="center" vertical="center" wrapText="1"/>
    </xf>
    <xf numFmtId="9" fontId="120" fillId="0" borderId="37" xfId="2994" applyFont="1" applyFill="1" applyBorder="1" applyAlignment="1" applyProtection="1">
      <alignment horizontal="center" vertical="center" wrapText="1"/>
    </xf>
    <xf numFmtId="0" fontId="121" fillId="0" borderId="0" xfId="3086" applyFont="1"/>
    <xf numFmtId="0" fontId="46" fillId="7" borderId="79" xfId="3086" applyFont="1" applyFill="1" applyBorder="1" applyAlignment="1">
      <alignment horizontal="center" vertical="center"/>
    </xf>
    <xf numFmtId="0" fontId="46" fillId="7" borderId="79" xfId="3086" applyFont="1" applyFill="1" applyBorder="1" applyAlignment="1">
      <alignment horizontal="center" vertical="center" wrapText="1"/>
    </xf>
    <xf numFmtId="173" fontId="46" fillId="7" borderId="79" xfId="3086" applyNumberFormat="1" applyFont="1" applyFill="1" applyBorder="1" applyAlignment="1">
      <alignment horizontal="center" vertical="center" wrapText="1"/>
    </xf>
    <xf numFmtId="0" fontId="79" fillId="4" borderId="79" xfId="3086" applyFont="1" applyFill="1" applyBorder="1" applyAlignment="1" applyProtection="1">
      <alignment horizontal="center" vertical="center" wrapText="1"/>
      <protection locked="0"/>
    </xf>
    <xf numFmtId="40" fontId="27" fillId="0" borderId="90" xfId="0" applyNumberFormat="1" applyFont="1" applyBorder="1" applyAlignment="1">
      <alignment horizontal="center" vertical="center" wrapText="1"/>
    </xf>
    <xf numFmtId="0" fontId="35" fillId="0" borderId="43" xfId="0" applyFont="1" applyFill="1" applyBorder="1" applyAlignment="1">
      <alignment horizontal="center" vertical="center" wrapText="1"/>
    </xf>
    <xf numFmtId="0" fontId="27" fillId="0" borderId="0" xfId="7" applyFont="1" applyAlignment="1">
      <alignment horizontal="center" vertical="center"/>
    </xf>
    <xf numFmtId="0" fontId="29" fillId="0" borderId="0" xfId="7" applyAlignment="1">
      <alignment horizontal="center" vertical="center"/>
    </xf>
    <xf numFmtId="4" fontId="29" fillId="0" borderId="0" xfId="7" applyNumberFormat="1" applyAlignment="1">
      <alignment horizontal="center" vertical="center"/>
    </xf>
    <xf numFmtId="2" fontId="27" fillId="0" borderId="13" xfId="13" applyNumberFormat="1" applyFont="1" applyFill="1" applyBorder="1" applyAlignment="1">
      <alignment horizontal="center" vertical="center"/>
    </xf>
    <xf numFmtId="4" fontId="28" fillId="0" borderId="79" xfId="0" applyNumberFormat="1" applyFont="1" applyFill="1" applyBorder="1" applyAlignment="1">
      <alignment horizontal="center" vertical="center"/>
    </xf>
    <xf numFmtId="2" fontId="28" fillId="0" borderId="106" xfId="0" applyNumberFormat="1" applyFont="1" applyFill="1" applyBorder="1" applyAlignment="1">
      <alignment horizontal="center" vertical="center"/>
    </xf>
    <xf numFmtId="216" fontId="17" fillId="7" borderId="79" xfId="2590" applyNumberFormat="1" applyFill="1" applyBorder="1" applyAlignment="1">
      <alignment horizontal="center" vertical="center"/>
    </xf>
    <xf numFmtId="216" fontId="17" fillId="7" borderId="97" xfId="2590" applyNumberFormat="1" applyFill="1" applyBorder="1" applyAlignment="1">
      <alignment horizontal="center" vertical="center"/>
    </xf>
    <xf numFmtId="216" fontId="17" fillId="7" borderId="85" xfId="2590" applyNumberFormat="1" applyFill="1" applyBorder="1" applyAlignment="1">
      <alignment horizontal="center" vertical="center"/>
    </xf>
    <xf numFmtId="216" fontId="17" fillId="7" borderId="98" xfId="2590" applyNumberFormat="1" applyFill="1" applyBorder="1" applyAlignment="1">
      <alignment horizontal="center" vertical="center"/>
    </xf>
    <xf numFmtId="216" fontId="17" fillId="7" borderId="90" xfId="2590" applyNumberFormat="1" applyFill="1" applyBorder="1" applyAlignment="1">
      <alignment horizontal="center" vertical="center"/>
    </xf>
    <xf numFmtId="216" fontId="17" fillId="7" borderId="89" xfId="2590" applyNumberFormat="1" applyFill="1" applyBorder="1" applyAlignment="1">
      <alignment horizontal="center" vertical="center"/>
    </xf>
    <xf numFmtId="217" fontId="31" fillId="64" borderId="79" xfId="13" applyNumberFormat="1" applyFont="1" applyFill="1" applyBorder="1" applyAlignment="1">
      <alignment horizontal="center" vertical="center"/>
    </xf>
    <xf numFmtId="218" fontId="112" fillId="7" borderId="77" xfId="0" applyNumberFormat="1" applyFont="1" applyFill="1" applyBorder="1" applyAlignment="1">
      <alignment horizontal="center" vertical="center"/>
    </xf>
    <xf numFmtId="4" fontId="28" fillId="0" borderId="116" xfId="0" applyNumberFormat="1" applyFont="1" applyFill="1" applyBorder="1" applyAlignment="1">
      <alignment horizontal="center" vertical="center"/>
    </xf>
    <xf numFmtId="2" fontId="28" fillId="0" borderId="38" xfId="0" applyNumberFormat="1" applyFont="1" applyFill="1" applyBorder="1" applyAlignment="1">
      <alignment horizontal="center" vertical="center"/>
    </xf>
    <xf numFmtId="0" fontId="28" fillId="0" borderId="90" xfId="0" applyFont="1" applyFill="1" applyBorder="1" applyAlignment="1">
      <alignment vertical="center" wrapText="1"/>
    </xf>
    <xf numFmtId="0" fontId="28" fillId="0" borderId="90" xfId="0" applyFont="1" applyFill="1" applyBorder="1" applyAlignment="1">
      <alignment horizontal="center" vertical="center"/>
    </xf>
    <xf numFmtId="40" fontId="28" fillId="0" borderId="85" xfId="0" applyNumberFormat="1" applyFont="1" applyFill="1" applyBorder="1" applyAlignment="1">
      <alignment horizontal="center" vertical="center"/>
    </xf>
    <xf numFmtId="0" fontId="41" fillId="0" borderId="6" xfId="0" applyFont="1" applyFill="1" applyBorder="1" applyAlignment="1">
      <alignment horizontal="center" vertical="center" wrapText="1"/>
    </xf>
    <xf numFmtId="183" fontId="28" fillId="0" borderId="79" xfId="11" applyNumberFormat="1" applyFont="1" applyFill="1" applyBorder="1" applyAlignment="1" applyProtection="1">
      <alignment horizontal="center" vertical="center"/>
    </xf>
    <xf numFmtId="183" fontId="17" fillId="0" borderId="0" xfId="3086" applyNumberFormat="1" applyAlignment="1">
      <alignment horizontal="center" vertical="center"/>
    </xf>
    <xf numFmtId="0" fontId="9" fillId="0" borderId="0" xfId="3086" applyFont="1" applyAlignment="1">
      <alignment horizontal="center" vertical="center"/>
    </xf>
    <xf numFmtId="0" fontId="31" fillId="0" borderId="76" xfId="0" applyFont="1" applyBorder="1" applyAlignment="1">
      <alignment vertical="center"/>
    </xf>
    <xf numFmtId="10" fontId="28" fillId="0" borderId="79" xfId="8" applyNumberFormat="1" applyFont="1" applyFill="1" applyBorder="1" applyAlignment="1">
      <alignment horizontal="center" vertical="center"/>
    </xf>
    <xf numFmtId="183" fontId="28" fillId="0" borderId="81" xfId="0" applyNumberFormat="1" applyFont="1" applyFill="1" applyBorder="1" applyAlignment="1">
      <alignment horizontal="center" vertical="center"/>
    </xf>
    <xf numFmtId="0" fontId="119" fillId="0" borderId="0" xfId="6" applyFont="1" applyBorder="1" applyAlignment="1">
      <alignment horizontal="left" vertical="center"/>
    </xf>
    <xf numFmtId="0" fontId="37" fillId="0" borderId="40" xfId="6" applyFont="1" applyBorder="1" applyAlignment="1">
      <alignment horizontal="left" vertical="center"/>
    </xf>
    <xf numFmtId="0" fontId="31" fillId="0" borderId="21" xfId="83" applyFont="1" applyBorder="1" applyAlignment="1">
      <alignment vertical="center"/>
    </xf>
    <xf numFmtId="0" fontId="31" fillId="0" borderId="48" xfId="83" applyFont="1" applyBorder="1" applyAlignment="1">
      <alignment vertical="center"/>
    </xf>
    <xf numFmtId="0" fontId="31" fillId="0" borderId="122" xfId="83" applyFont="1" applyBorder="1" applyAlignment="1">
      <alignment vertical="center"/>
    </xf>
    <xf numFmtId="0" fontId="31" fillId="0" borderId="40" xfId="83" applyFont="1" applyBorder="1" applyAlignment="1">
      <alignment vertical="center"/>
    </xf>
    <xf numFmtId="0" fontId="31" fillId="0" borderId="0" xfId="83" applyFont="1" applyBorder="1" applyAlignment="1">
      <alignment horizontal="left" vertical="center"/>
    </xf>
    <xf numFmtId="0" fontId="17" fillId="0" borderId="0" xfId="3086" applyBorder="1" applyAlignment="1">
      <alignment horizontal="center" vertical="center" wrapText="1"/>
    </xf>
    <xf numFmtId="0" fontId="31" fillId="0" borderId="0" xfId="83" applyFont="1" applyBorder="1" applyAlignment="1">
      <alignment horizontal="center" vertical="center" wrapText="1"/>
    </xf>
    <xf numFmtId="0" fontId="31" fillId="0" borderId="26" xfId="0" applyFont="1" applyFill="1" applyBorder="1" applyAlignment="1">
      <alignment horizontal="center" vertical="center"/>
    </xf>
    <xf numFmtId="0" fontId="31" fillId="0" borderId="0" xfId="6" applyFont="1" applyFill="1" applyBorder="1" applyAlignment="1">
      <alignment horizontal="left" vertical="center" wrapText="1"/>
    </xf>
    <xf numFmtId="0" fontId="31" fillId="0" borderId="94" xfId="6" applyFont="1" applyFill="1" applyBorder="1" applyAlignment="1">
      <alignment horizontal="left" vertical="center" wrapText="1"/>
    </xf>
    <xf numFmtId="0" fontId="63" fillId="0" borderId="43" xfId="0" applyFont="1" applyFill="1" applyBorder="1" applyAlignment="1">
      <alignment horizontal="center" vertical="center" wrapText="1"/>
    </xf>
    <xf numFmtId="40" fontId="31" fillId="0" borderId="8" xfId="11" applyNumberFormat="1" applyFont="1" applyFill="1" applyBorder="1" applyAlignment="1">
      <alignment horizontal="center" vertical="center"/>
    </xf>
    <xf numFmtId="0" fontId="31" fillId="0" borderId="77" xfId="0" applyFont="1" applyBorder="1" applyAlignment="1">
      <alignment vertical="center"/>
    </xf>
    <xf numFmtId="0" fontId="31" fillId="0" borderId="77" xfId="0" applyFont="1" applyBorder="1" applyAlignment="1">
      <alignment horizontal="center" vertical="center"/>
    </xf>
    <xf numFmtId="10" fontId="29" fillId="0" borderId="77" xfId="8" applyNumberFormat="1" applyFont="1" applyBorder="1" applyAlignment="1">
      <alignment horizontal="center" vertical="center"/>
    </xf>
    <xf numFmtId="10" fontId="31" fillId="0" borderId="77" xfId="8" applyNumberFormat="1" applyFont="1" applyBorder="1" applyAlignment="1">
      <alignment horizontal="center" vertical="center"/>
    </xf>
    <xf numFmtId="0" fontId="63" fillId="0" borderId="90" xfId="0" applyFont="1" applyFill="1" applyBorder="1" applyAlignment="1">
      <alignment horizontal="center" vertical="center" wrapText="1"/>
    </xf>
    <xf numFmtId="0" fontId="30" fillId="0" borderId="0" xfId="0" applyFont="1" applyFill="1" applyBorder="1" applyAlignment="1">
      <alignment vertical="center"/>
    </xf>
    <xf numFmtId="14" fontId="31" fillId="0" borderId="0" xfId="0" applyNumberFormat="1" applyFont="1" applyAlignment="1">
      <alignment horizontal="center"/>
    </xf>
    <xf numFmtId="0" fontId="29" fillId="0" borderId="80" xfId="7" applyBorder="1" applyAlignment="1">
      <alignment horizontal="center" vertical="center"/>
    </xf>
    <xf numFmtId="0" fontId="29" fillId="0" borderId="81" xfId="7" applyBorder="1" applyAlignment="1">
      <alignment horizontal="center" vertical="center"/>
    </xf>
    <xf numFmtId="2" fontId="29" fillId="3" borderId="41" xfId="13" applyNumberFormat="1" applyFont="1" applyFill="1" applyBorder="1" applyAlignment="1">
      <alignment horizontal="center" vertical="center"/>
    </xf>
    <xf numFmtId="0" fontId="30" fillId="0" borderId="0" xfId="0" applyFont="1" applyFill="1" applyBorder="1" applyAlignment="1">
      <alignment horizontal="center" vertical="center"/>
    </xf>
    <xf numFmtId="0" fontId="34" fillId="0" borderId="20" xfId="7" applyFont="1" applyBorder="1" applyAlignment="1">
      <alignment horizontal="center" vertical="center"/>
    </xf>
    <xf numFmtId="0" fontId="31" fillId="0" borderId="20" xfId="7" applyFont="1" applyBorder="1" applyAlignment="1">
      <alignment horizontal="center" vertical="center"/>
    </xf>
    <xf numFmtId="0" fontId="31" fillId="8" borderId="12" xfId="7" applyFont="1" applyFill="1" applyBorder="1" applyAlignment="1">
      <alignment horizontal="center" vertical="center"/>
    </xf>
    <xf numFmtId="169" fontId="31" fillId="8" borderId="15" xfId="7" applyNumberFormat="1" applyFont="1" applyFill="1" applyBorder="1" applyAlignment="1">
      <alignment horizontal="center" vertical="center"/>
    </xf>
    <xf numFmtId="0" fontId="31" fillId="0" borderId="0" xfId="7" applyFont="1" applyFill="1" applyBorder="1" applyAlignment="1">
      <alignment horizontal="center" vertical="center"/>
    </xf>
    <xf numFmtId="0" fontId="31" fillId="0" borderId="46" xfId="7" applyFont="1" applyFill="1" applyBorder="1" applyAlignment="1">
      <alignment horizontal="center" vertical="center"/>
    </xf>
    <xf numFmtId="169" fontId="31" fillId="0" borderId="0" xfId="7" applyNumberFormat="1" applyFont="1" applyFill="1" applyBorder="1" applyAlignment="1">
      <alignment horizontal="center" vertical="center"/>
    </xf>
    <xf numFmtId="0" fontId="29" fillId="0" borderId="13" xfId="7" applyFont="1" applyBorder="1" applyAlignment="1">
      <alignment horizontal="center" vertical="center"/>
    </xf>
    <xf numFmtId="0" fontId="27" fillId="4" borderId="79" xfId="83" applyFont="1" applyFill="1" applyBorder="1" applyAlignment="1">
      <alignment horizontal="center" vertical="center"/>
    </xf>
    <xf numFmtId="0" fontId="31" fillId="0" borderId="44" xfId="0" applyFont="1" applyBorder="1" applyAlignment="1">
      <alignment horizontal="center" vertical="center"/>
    </xf>
    <xf numFmtId="167" fontId="29" fillId="2" borderId="12" xfId="13" applyFont="1" applyFill="1" applyBorder="1" applyAlignment="1">
      <alignment horizontal="center" vertical="center"/>
    </xf>
    <xf numFmtId="0" fontId="31" fillId="4" borderId="0" xfId="7" applyFont="1" applyFill="1" applyBorder="1" applyAlignment="1">
      <alignment horizontal="center" vertical="center"/>
    </xf>
    <xf numFmtId="167" fontId="29" fillId="4" borderId="0" xfId="13" applyFont="1" applyFill="1" applyBorder="1" applyAlignment="1">
      <alignment horizontal="center" vertical="center"/>
    </xf>
    <xf numFmtId="0" fontId="27" fillId="0" borderId="41" xfId="7" applyFont="1" applyFill="1" applyBorder="1" applyAlignment="1">
      <alignment horizontal="center" vertical="center" wrapText="1"/>
    </xf>
    <xf numFmtId="0" fontId="31" fillId="8" borderId="76" xfId="7" applyFont="1" applyFill="1" applyBorder="1" applyAlignment="1">
      <alignment horizontal="center" vertical="center"/>
    </xf>
    <xf numFmtId="0" fontId="31" fillId="8" borderId="81" xfId="7" applyFont="1" applyFill="1" applyBorder="1" applyAlignment="1">
      <alignment horizontal="center" vertical="center"/>
    </xf>
    <xf numFmtId="0" fontId="29" fillId="0" borderId="0" xfId="7" applyFill="1" applyAlignment="1">
      <alignment horizontal="center" vertical="center"/>
    </xf>
    <xf numFmtId="0" fontId="27" fillId="0" borderId="41" xfId="7" applyFont="1" applyFill="1" applyBorder="1" applyAlignment="1">
      <alignment horizontal="center" vertical="center"/>
    </xf>
    <xf numFmtId="0" fontId="28" fillId="0" borderId="41" xfId="7" applyFont="1" applyFill="1" applyBorder="1" applyAlignment="1">
      <alignment horizontal="center" vertical="center" wrapText="1"/>
    </xf>
    <xf numFmtId="0" fontId="31" fillId="0" borderId="78" xfId="7" applyFont="1" applyFill="1" applyBorder="1" applyAlignment="1">
      <alignment horizontal="center" vertical="center"/>
    </xf>
    <xf numFmtId="0" fontId="31" fillId="0" borderId="51" xfId="7" applyFont="1" applyFill="1" applyBorder="1" applyAlignment="1">
      <alignment horizontal="center" vertical="center"/>
    </xf>
    <xf numFmtId="169" fontId="31" fillId="0" borderId="51" xfId="7" applyNumberFormat="1" applyFont="1" applyFill="1" applyBorder="1" applyAlignment="1">
      <alignment horizontal="center" vertical="center"/>
    </xf>
    <xf numFmtId="0" fontId="27" fillId="2" borderId="12" xfId="7" applyFont="1" applyFill="1" applyBorder="1" applyAlignment="1">
      <alignment horizontal="center" vertical="center"/>
    </xf>
    <xf numFmtId="0" fontId="27" fillId="8" borderId="12" xfId="7" applyFont="1" applyFill="1" applyBorder="1" applyAlignment="1">
      <alignment horizontal="center" vertical="center"/>
    </xf>
    <xf numFmtId="169" fontId="27" fillId="2" borderId="15" xfId="7" applyNumberFormat="1" applyFont="1" applyFill="1" applyBorder="1" applyAlignment="1">
      <alignment horizontal="center" vertical="center"/>
    </xf>
    <xf numFmtId="0" fontId="34" fillId="0" borderId="0" xfId="7" applyFont="1" applyBorder="1" applyAlignment="1">
      <alignment horizontal="center" vertical="center"/>
    </xf>
    <xf numFmtId="0" fontId="29" fillId="0" borderId="0" xfId="7" applyFont="1" applyAlignment="1">
      <alignment horizontal="center" vertical="center"/>
    </xf>
    <xf numFmtId="0" fontId="29" fillId="0" borderId="0" xfId="7" applyFont="1" applyBorder="1" applyAlignment="1">
      <alignment horizontal="center" vertical="center"/>
    </xf>
    <xf numFmtId="0" fontId="31" fillId="4" borderId="0" xfId="83" applyFont="1" applyFill="1" applyAlignment="1">
      <alignment horizontal="center" vertical="center"/>
    </xf>
    <xf numFmtId="0" fontId="27" fillId="4" borderId="0" xfId="83" applyFill="1" applyAlignment="1">
      <alignment horizontal="center" vertical="center"/>
    </xf>
    <xf numFmtId="0" fontId="27" fillId="4" borderId="0" xfId="83" applyFill="1" applyBorder="1" applyAlignment="1">
      <alignment horizontal="center" vertical="center"/>
    </xf>
    <xf numFmtId="0" fontId="27" fillId="4" borderId="0" xfId="83" applyFont="1" applyFill="1" applyBorder="1" applyAlignment="1">
      <alignment horizontal="center" vertical="center"/>
    </xf>
    <xf numFmtId="171" fontId="29" fillId="0" borderId="0" xfId="7" applyNumberFormat="1" applyAlignment="1">
      <alignment horizontal="center" vertical="center"/>
    </xf>
    <xf numFmtId="0" fontId="29" fillId="0" borderId="16" xfId="7" applyFont="1" applyBorder="1" applyAlignment="1">
      <alignment horizontal="center" vertical="center"/>
    </xf>
    <xf numFmtId="0" fontId="29" fillId="0" borderId="0" xfId="7" applyBorder="1" applyAlignment="1">
      <alignment horizontal="center" vertical="center"/>
    </xf>
    <xf numFmtId="0" fontId="0" fillId="0" borderId="0" xfId="0" applyAlignment="1">
      <alignment horizontal="center" vertical="center"/>
    </xf>
    <xf numFmtId="0" fontId="32" fillId="0" borderId="51" xfId="0" applyFont="1" applyBorder="1" applyAlignment="1">
      <alignment horizontal="center" vertical="center"/>
    </xf>
    <xf numFmtId="183" fontId="31" fillId="0" borderId="41" xfId="0" applyNumberFormat="1" applyFont="1" applyBorder="1" applyAlignment="1">
      <alignment horizontal="center" vertical="center"/>
    </xf>
    <xf numFmtId="183" fontId="31" fillId="0" borderId="0" xfId="0" applyNumberFormat="1" applyFont="1" applyBorder="1" applyAlignment="1">
      <alignment horizontal="center" vertical="center"/>
    </xf>
    <xf numFmtId="0" fontId="27" fillId="4" borderId="45" xfId="83" applyFont="1" applyFill="1" applyBorder="1" applyAlignment="1">
      <alignment horizontal="center" vertical="center"/>
    </xf>
    <xf numFmtId="0" fontId="27" fillId="4" borderId="44" xfId="83" applyFill="1" applyBorder="1" applyAlignment="1">
      <alignment horizontal="center" vertical="center"/>
    </xf>
    <xf numFmtId="0" fontId="27" fillId="4" borderId="41" xfId="83" applyFill="1" applyBorder="1" applyAlignment="1">
      <alignment horizontal="center" vertical="center"/>
    </xf>
    <xf numFmtId="167" fontId="29" fillId="2" borderId="15" xfId="13" applyFont="1" applyFill="1" applyBorder="1" applyAlignment="1">
      <alignment horizontal="center" vertical="center"/>
    </xf>
    <xf numFmtId="0" fontId="29" fillId="4" borderId="0" xfId="7" applyFill="1" applyAlignment="1">
      <alignment horizontal="center" vertical="center"/>
    </xf>
    <xf numFmtId="0" fontId="31" fillId="0" borderId="0" xfId="7" applyFont="1" applyAlignment="1">
      <alignment horizontal="center" vertical="center"/>
    </xf>
    <xf numFmtId="3" fontId="31" fillId="0" borderId="24" xfId="7" applyNumberFormat="1" applyFont="1" applyFill="1" applyBorder="1" applyAlignment="1">
      <alignment horizontal="center" vertical="center"/>
    </xf>
    <xf numFmtId="2" fontId="29" fillId="0" borderId="0" xfId="7" applyNumberFormat="1" applyFont="1" applyBorder="1" applyAlignment="1">
      <alignment horizontal="center" vertical="center"/>
    </xf>
    <xf numFmtId="0" fontId="29" fillId="0" borderId="15" xfId="7" applyBorder="1" applyAlignment="1">
      <alignment horizontal="center" vertical="center"/>
    </xf>
    <xf numFmtId="0" fontId="29" fillId="0" borderId="9" xfId="7" applyBorder="1" applyAlignment="1">
      <alignment horizontal="center" vertical="center"/>
    </xf>
    <xf numFmtId="0" fontId="29" fillId="0" borderId="0" xfId="7" applyFont="1" applyFill="1" applyAlignment="1">
      <alignment horizontal="center" vertical="center"/>
    </xf>
    <xf numFmtId="0" fontId="29" fillId="0" borderId="47" xfId="7" applyFont="1" applyBorder="1" applyAlignment="1">
      <alignment horizontal="center" vertical="center"/>
    </xf>
    <xf numFmtId="0" fontId="29" fillId="0" borderId="115" xfId="7" applyFont="1" applyFill="1" applyBorder="1" applyAlignment="1">
      <alignment horizontal="center" vertical="center"/>
    </xf>
    <xf numFmtId="0" fontId="29" fillId="0" borderId="79" xfId="7" applyFont="1" applyFill="1" applyBorder="1" applyAlignment="1">
      <alignment horizontal="center" vertical="center"/>
    </xf>
    <xf numFmtId="183" fontId="29" fillId="0" borderId="0" xfId="13" applyNumberFormat="1" applyFont="1" applyFill="1" applyBorder="1" applyAlignment="1">
      <alignment horizontal="center" vertical="center"/>
    </xf>
    <xf numFmtId="183" fontId="29" fillId="0" borderId="0" xfId="7" applyNumberFormat="1" applyFont="1" applyFill="1" applyBorder="1" applyAlignment="1">
      <alignment horizontal="center" vertical="center"/>
    </xf>
    <xf numFmtId="0" fontId="29" fillId="0" borderId="80" xfId="7" applyFont="1" applyFill="1" applyBorder="1" applyAlignment="1">
      <alignment horizontal="center" vertical="center"/>
    </xf>
    <xf numFmtId="183" fontId="27" fillId="0" borderId="0" xfId="13" applyNumberFormat="1" applyFont="1" applyFill="1" applyBorder="1" applyAlignment="1">
      <alignment horizontal="center" vertical="center"/>
    </xf>
    <xf numFmtId="0" fontId="29" fillId="0" borderId="80" xfId="7" applyFont="1" applyBorder="1" applyAlignment="1">
      <alignment horizontal="center" vertical="center"/>
    </xf>
    <xf numFmtId="0" fontId="29" fillId="0" borderId="79" xfId="7" applyFont="1" applyBorder="1" applyAlignment="1">
      <alignment horizontal="center" vertical="center"/>
    </xf>
    <xf numFmtId="167" fontId="29" fillId="0" borderId="0" xfId="7" applyNumberFormat="1" applyAlignment="1">
      <alignment horizontal="center" vertical="center"/>
    </xf>
    <xf numFmtId="169" fontId="31" fillId="0" borderId="0" xfId="4" applyFont="1" applyBorder="1" applyAlignment="1">
      <alignment horizontal="center" vertical="center"/>
    </xf>
    <xf numFmtId="0" fontId="27" fillId="4" borderId="0" xfId="83" applyFont="1" applyFill="1" applyAlignment="1">
      <alignment horizontal="center" vertical="center"/>
    </xf>
    <xf numFmtId="0" fontId="17" fillId="0" borderId="0" xfId="2590" applyAlignment="1">
      <alignment horizontal="center" vertical="center"/>
    </xf>
    <xf numFmtId="167" fontId="29" fillId="0" borderId="0" xfId="13" applyFont="1" applyAlignment="1">
      <alignment horizontal="center" vertical="center"/>
    </xf>
    <xf numFmtId="10" fontId="29" fillId="0" borderId="0" xfId="10" applyNumberFormat="1" applyFont="1" applyAlignment="1">
      <alignment horizontal="center" vertical="center"/>
    </xf>
    <xf numFmtId="184" fontId="29" fillId="3" borderId="41" xfId="13" applyNumberFormat="1" applyFont="1" applyFill="1" applyBorder="1" applyAlignment="1">
      <alignment horizontal="center" vertical="center"/>
    </xf>
    <xf numFmtId="0" fontId="29" fillId="3" borderId="0" xfId="7" applyFont="1" applyFill="1" applyBorder="1" applyAlignment="1">
      <alignment horizontal="center"/>
    </xf>
    <xf numFmtId="0" fontId="29" fillId="0" borderId="0" xfId="7" applyFont="1" applyBorder="1" applyAlignment="1">
      <alignment vertical="center" wrapText="1"/>
    </xf>
    <xf numFmtId="0" fontId="29" fillId="0" borderId="52" xfId="7" applyFont="1" applyBorder="1" applyAlignment="1">
      <alignment vertical="center" wrapText="1"/>
    </xf>
    <xf numFmtId="0" fontId="29" fillId="3" borderId="52" xfId="7" applyFont="1" applyFill="1" applyBorder="1" applyAlignment="1">
      <alignment vertical="center" wrapText="1"/>
    </xf>
    <xf numFmtId="217" fontId="31" fillId="66" borderId="79" xfId="13" applyNumberFormat="1" applyFont="1" applyFill="1" applyBorder="1" applyAlignment="1">
      <alignment horizontal="center" vertical="center"/>
    </xf>
    <xf numFmtId="0" fontId="27" fillId="66" borderId="0" xfId="7" applyFont="1" applyFill="1" applyBorder="1" applyAlignment="1">
      <alignment horizontal="center"/>
    </xf>
    <xf numFmtId="217" fontId="122" fillId="64" borderId="79" xfId="13" applyNumberFormat="1" applyFont="1" applyFill="1" applyBorder="1" applyAlignment="1">
      <alignment horizontal="center" vertical="center"/>
    </xf>
    <xf numFmtId="0" fontId="8" fillId="0" borderId="0" xfId="3086" applyFont="1" applyBorder="1" applyAlignment="1">
      <alignment horizontal="center" wrapText="1"/>
    </xf>
    <xf numFmtId="0" fontId="8" fillId="0" borderId="0" xfId="3086" applyFont="1" applyAlignment="1">
      <alignment horizontal="left" vertical="center"/>
    </xf>
    <xf numFmtId="0" fontId="31" fillId="0" borderId="94" xfId="0" applyFont="1" applyFill="1" applyBorder="1" applyAlignment="1">
      <alignment horizontal="right" vertical="center"/>
    </xf>
    <xf numFmtId="2" fontId="29" fillId="4" borderId="41" xfId="13" applyNumberFormat="1" applyFont="1" applyFill="1" applyBorder="1" applyAlignment="1">
      <alignment horizontal="center" vertical="center"/>
    </xf>
    <xf numFmtId="2" fontId="32" fillId="4" borderId="41" xfId="13" applyNumberFormat="1" applyFont="1" applyFill="1" applyBorder="1" applyAlignment="1">
      <alignment horizontal="center" vertical="center"/>
    </xf>
    <xf numFmtId="0" fontId="123" fillId="0" borderId="0" xfId="0" applyFont="1"/>
    <xf numFmtId="0" fontId="29" fillId="0" borderId="0" xfId="7" applyFont="1" applyFill="1" applyBorder="1" applyAlignment="1">
      <alignment horizontal="center"/>
    </xf>
    <xf numFmtId="0" fontId="7" fillId="0" borderId="0" xfId="3086" applyFont="1" applyAlignment="1">
      <alignment vertical="center"/>
    </xf>
    <xf numFmtId="0" fontId="7" fillId="0" borderId="79" xfId="3086" applyFont="1" applyBorder="1" applyAlignment="1">
      <alignment horizontal="center" vertical="center"/>
    </xf>
    <xf numFmtId="0" fontId="7" fillId="0" borderId="79" xfId="3086" applyFont="1" applyBorder="1" applyAlignment="1">
      <alignment horizontal="center" vertical="center" wrapText="1"/>
    </xf>
    <xf numFmtId="173" fontId="7" fillId="0" borderId="79" xfId="3086" applyNumberFormat="1" applyFont="1" applyBorder="1" applyAlignment="1">
      <alignment horizontal="center" vertical="center"/>
    </xf>
    <xf numFmtId="17" fontId="17" fillId="0" borderId="79" xfId="3086" applyNumberFormat="1" applyBorder="1" applyAlignment="1">
      <alignment horizontal="center" vertical="center"/>
    </xf>
    <xf numFmtId="196" fontId="17" fillId="0" borderId="79" xfId="3086" applyNumberFormat="1" applyBorder="1" applyAlignment="1">
      <alignment horizontal="center" vertical="center"/>
    </xf>
    <xf numFmtId="10" fontId="17" fillId="0" borderId="79" xfId="8" applyNumberFormat="1" applyFont="1" applyBorder="1" applyAlignment="1">
      <alignment horizontal="center" vertical="center"/>
    </xf>
    <xf numFmtId="0" fontId="29" fillId="0" borderId="93" xfId="0" applyFont="1" applyFill="1" applyBorder="1" applyAlignment="1">
      <alignment horizontal="center" vertical="center" wrapText="1"/>
    </xf>
    <xf numFmtId="218" fontId="124" fillId="7" borderId="102" xfId="0" applyNumberFormat="1" applyFont="1" applyFill="1" applyBorder="1" applyAlignment="1">
      <alignment horizontal="center" vertical="center"/>
    </xf>
    <xf numFmtId="207" fontId="124" fillId="0" borderId="22" xfId="0" applyNumberFormat="1" applyFont="1" applyBorder="1" applyAlignment="1">
      <alignment horizontal="center" vertical="center"/>
    </xf>
    <xf numFmtId="208" fontId="27" fillId="0" borderId="77" xfId="0" applyNumberFormat="1" applyFont="1" applyBorder="1" applyAlignment="1">
      <alignment horizontal="center"/>
    </xf>
    <xf numFmtId="0" fontId="124" fillId="0" borderId="0" xfId="0" applyFont="1" applyFill="1" applyBorder="1" applyAlignment="1">
      <alignment horizontal="center" wrapText="1"/>
    </xf>
    <xf numFmtId="0" fontId="124" fillId="0" borderId="0" xfId="0" applyFont="1" applyFill="1" applyBorder="1" applyAlignment="1">
      <alignment horizontal="center"/>
    </xf>
    <xf numFmtId="206" fontId="124" fillId="0" borderId="0" xfId="0" applyNumberFormat="1" applyFont="1" applyFill="1" applyBorder="1" applyAlignment="1">
      <alignment horizontal="center" vertical="center"/>
    </xf>
    <xf numFmtId="210" fontId="27" fillId="0" borderId="77" xfId="0" applyNumberFormat="1" applyFont="1" applyBorder="1" applyAlignment="1">
      <alignment horizontal="center" vertical="center"/>
    </xf>
    <xf numFmtId="205" fontId="124" fillId="7" borderId="77" xfId="0" applyNumberFormat="1" applyFont="1" applyFill="1" applyBorder="1" applyAlignment="1">
      <alignment horizontal="center" vertical="center"/>
    </xf>
    <xf numFmtId="0" fontId="29" fillId="0" borderId="79" xfId="7" applyBorder="1" applyAlignment="1">
      <alignment horizontal="center" vertical="center"/>
    </xf>
    <xf numFmtId="0" fontId="6" fillId="0" borderId="79" xfId="3086" applyFont="1" applyBorder="1" applyAlignment="1">
      <alignment horizontal="center" vertical="center" wrapText="1"/>
    </xf>
    <xf numFmtId="0" fontId="7" fillId="0" borderId="79" xfId="3086" applyFont="1" applyBorder="1" applyAlignment="1">
      <alignment horizontal="center" vertical="center"/>
    </xf>
    <xf numFmtId="0" fontId="17" fillId="0" borderId="79" xfId="3086" applyBorder="1" applyAlignment="1">
      <alignment horizontal="center" vertical="center"/>
    </xf>
    <xf numFmtId="40" fontId="32" fillId="0" borderId="41" xfId="4" applyNumberFormat="1" applyFont="1" applyFill="1" applyBorder="1" applyAlignment="1">
      <alignment horizontal="center" vertical="center"/>
    </xf>
    <xf numFmtId="40" fontId="32" fillId="0" borderId="41" xfId="7" applyNumberFormat="1" applyFont="1" applyFill="1" applyBorder="1" applyAlignment="1">
      <alignment horizontal="center"/>
    </xf>
    <xf numFmtId="0" fontId="41" fillId="0" borderId="23" xfId="7" applyFont="1" applyBorder="1" applyAlignment="1">
      <alignment vertical="center" wrapText="1"/>
    </xf>
    <xf numFmtId="0" fontId="32" fillId="0" borderId="41" xfId="7" applyFont="1" applyFill="1" applyBorder="1" applyAlignment="1">
      <alignment horizontal="center" vertical="center"/>
    </xf>
    <xf numFmtId="0" fontId="41" fillId="0" borderId="40" xfId="7" applyFont="1" applyBorder="1" applyAlignment="1">
      <alignment vertical="center" wrapText="1"/>
    </xf>
    <xf numFmtId="40" fontId="32" fillId="0" borderId="41" xfId="7" applyNumberFormat="1" applyFont="1" applyFill="1" applyBorder="1" applyAlignment="1">
      <alignment horizontal="center" vertical="center"/>
    </xf>
    <xf numFmtId="0" fontId="4" fillId="0" borderId="79" xfId="3086" applyFont="1" applyBorder="1" applyAlignment="1">
      <alignment horizontal="center" vertical="center" wrapText="1"/>
    </xf>
    <xf numFmtId="0" fontId="4" fillId="4" borderId="79" xfId="3086" applyFont="1" applyFill="1" applyBorder="1" applyAlignment="1">
      <alignment horizontal="center" vertical="center" wrapText="1"/>
    </xf>
    <xf numFmtId="173" fontId="5" fillId="4" borderId="79" xfId="7485" applyNumberFormat="1" applyFill="1" applyBorder="1" applyAlignment="1">
      <alignment horizontal="center" vertical="center"/>
    </xf>
    <xf numFmtId="184" fontId="29" fillId="4" borderId="41" xfId="13" applyNumberFormat="1" applyFont="1" applyFill="1" applyBorder="1" applyAlignment="1">
      <alignment horizontal="center" vertical="center"/>
    </xf>
    <xf numFmtId="0" fontId="27" fillId="4" borderId="13" xfId="7" applyFont="1" applyFill="1" applyBorder="1" applyAlignment="1">
      <alignment horizontal="center" vertical="center" wrapText="1"/>
    </xf>
    <xf numFmtId="3" fontId="31" fillId="4" borderId="13" xfId="7" applyNumberFormat="1" applyFont="1" applyFill="1" applyBorder="1" applyAlignment="1">
      <alignment horizontal="center" vertical="center"/>
    </xf>
    <xf numFmtId="4" fontId="27" fillId="0" borderId="132" xfId="108" applyNumberFormat="1" applyFont="1" applyFill="1" applyBorder="1" applyAlignment="1">
      <alignment horizontal="center" vertical="center"/>
    </xf>
    <xf numFmtId="0" fontId="31" fillId="0" borderId="132" xfId="7" applyFont="1" applyBorder="1" applyAlignment="1">
      <alignment horizontal="center" vertical="center" wrapText="1"/>
    </xf>
    <xf numFmtId="4" fontId="29" fillId="0" borderId="132" xfId="13" applyNumberFormat="1" applyFont="1" applyFill="1" applyBorder="1" applyAlignment="1">
      <alignment horizontal="center" vertical="center"/>
    </xf>
    <xf numFmtId="10" fontId="101" fillId="4" borderId="79" xfId="2134" applyNumberFormat="1" applyFont="1" applyFill="1" applyBorder="1" applyAlignment="1" applyProtection="1">
      <alignment horizontal="center" vertical="center"/>
      <protection locked="0"/>
    </xf>
    <xf numFmtId="2" fontId="32" fillId="0" borderId="132" xfId="13" applyNumberFormat="1" applyFont="1" applyFill="1" applyBorder="1" applyAlignment="1">
      <alignment horizontal="center" vertical="center"/>
    </xf>
    <xf numFmtId="197" fontId="31" fillId="67" borderId="79" xfId="13" applyNumberFormat="1" applyFont="1" applyFill="1" applyBorder="1" applyAlignment="1">
      <alignment horizontal="center" vertical="center"/>
    </xf>
    <xf numFmtId="198" fontId="31" fillId="67" borderId="79" xfId="13" applyNumberFormat="1" applyFont="1" applyFill="1" applyBorder="1" applyAlignment="1">
      <alignment horizontal="center" vertical="center"/>
    </xf>
    <xf numFmtId="217" fontId="31" fillId="67" borderId="79" xfId="13" applyNumberFormat="1" applyFont="1" applyFill="1" applyBorder="1" applyAlignment="1">
      <alignment horizontal="center" vertical="center"/>
    </xf>
    <xf numFmtId="184" fontId="101" fillId="4" borderId="79" xfId="1335" applyNumberFormat="1" applyFont="1" applyFill="1" applyBorder="1" applyAlignment="1" applyProtection="1">
      <alignment horizontal="center" vertical="center"/>
      <protection locked="0"/>
    </xf>
    <xf numFmtId="168" fontId="27" fillId="0" borderId="132" xfId="6" applyNumberFormat="1" applyFont="1" applyBorder="1" applyAlignment="1">
      <alignment horizontal="center" vertical="center"/>
    </xf>
    <xf numFmtId="0" fontId="29" fillId="0" borderId="132" xfId="7" applyBorder="1" applyAlignment="1">
      <alignment horizontal="center" vertical="center"/>
    </xf>
    <xf numFmtId="40" fontId="28" fillId="0" borderId="132" xfId="0" applyNumberFormat="1" applyFont="1" applyFill="1" applyBorder="1" applyAlignment="1">
      <alignment horizontal="center" vertical="center"/>
    </xf>
    <xf numFmtId="219" fontId="101" fillId="0" borderId="42" xfId="2134" applyNumberFormat="1" applyFont="1" applyFill="1" applyBorder="1" applyAlignment="1" applyProtection="1">
      <alignment horizontal="center" vertical="center"/>
    </xf>
    <xf numFmtId="0" fontId="27" fillId="4" borderId="41" xfId="83" applyFont="1" applyFill="1" applyBorder="1" applyAlignment="1">
      <alignment horizontal="center" vertical="center" wrapText="1"/>
    </xf>
    <xf numFmtId="0" fontId="27" fillId="4" borderId="133" xfId="83" applyFill="1" applyBorder="1"/>
    <xf numFmtId="3" fontId="34" fillId="0" borderId="131" xfId="7" applyNumberFormat="1" applyFont="1" applyBorder="1" applyAlignment="1">
      <alignment horizontal="center" vertical="center" wrapText="1"/>
    </xf>
    <xf numFmtId="220" fontId="31" fillId="64" borderId="41" xfId="13" applyNumberFormat="1" applyFont="1" applyFill="1" applyBorder="1" applyAlignment="1">
      <alignment horizontal="center" vertical="center"/>
    </xf>
    <xf numFmtId="0" fontId="29" fillId="4" borderId="129" xfId="7" applyFill="1" applyBorder="1" applyAlignment="1">
      <alignment horizontal="center" vertical="center"/>
    </xf>
    <xf numFmtId="0" fontId="29" fillId="4" borderId="130" xfId="7" applyFill="1" applyBorder="1" applyAlignment="1">
      <alignment horizontal="center" vertical="center"/>
    </xf>
    <xf numFmtId="0" fontId="31" fillId="0" borderId="94" xfId="0" applyFont="1" applyFill="1" applyBorder="1" applyAlignment="1">
      <alignment horizontal="right" vertical="center"/>
    </xf>
    <xf numFmtId="215" fontId="29" fillId="0" borderId="132" xfId="6" applyNumberFormat="1" applyBorder="1" applyAlignment="1">
      <alignment horizontal="center" vertical="center"/>
    </xf>
    <xf numFmtId="183" fontId="39" fillId="0" borderId="90" xfId="0" applyNumberFormat="1" applyFont="1" applyFill="1" applyBorder="1" applyAlignment="1">
      <alignment horizontal="center" vertical="center" wrapText="1"/>
    </xf>
    <xf numFmtId="1" fontId="39" fillId="0" borderId="90" xfId="0" applyNumberFormat="1" applyFont="1" applyFill="1" applyBorder="1" applyAlignment="1">
      <alignment horizontal="center" vertical="center" wrapText="1"/>
    </xf>
    <xf numFmtId="183" fontId="42" fillId="0" borderId="90" xfId="0" applyNumberFormat="1" applyFont="1" applyFill="1" applyBorder="1" applyAlignment="1">
      <alignment horizontal="center" vertical="center" wrapText="1"/>
    </xf>
    <xf numFmtId="0" fontId="39" fillId="0" borderId="90" xfId="0" applyFont="1" applyFill="1" applyBorder="1" applyAlignment="1">
      <alignment horizontal="center" vertical="center" wrapText="1"/>
    </xf>
    <xf numFmtId="0" fontId="42" fillId="0" borderId="90" xfId="0" applyFont="1" applyFill="1" applyBorder="1" applyAlignment="1">
      <alignment horizontal="center" vertical="center" wrapText="1"/>
    </xf>
    <xf numFmtId="0" fontId="119" fillId="0" borderId="0" xfId="1131" applyFont="1" applyBorder="1" applyAlignment="1">
      <alignment horizontal="center" vertical="center"/>
    </xf>
    <xf numFmtId="10" fontId="37" fillId="0" borderId="40" xfId="8" applyNumberFormat="1" applyFont="1" applyBorder="1" applyAlignment="1">
      <alignment horizontal="center" vertical="center"/>
    </xf>
    <xf numFmtId="183" fontId="27" fillId="0" borderId="132" xfId="1131" applyNumberFormat="1" applyFont="1" applyFill="1" applyBorder="1" applyAlignment="1">
      <alignment horizontal="center" vertical="center"/>
    </xf>
    <xf numFmtId="0" fontId="39" fillId="0" borderId="117" xfId="0" applyFont="1" applyBorder="1" applyAlignment="1">
      <alignment horizontal="center" vertical="center" wrapText="1"/>
    </xf>
    <xf numFmtId="0" fontId="39" fillId="0" borderId="90" xfId="83" applyFont="1" applyBorder="1" applyAlignment="1">
      <alignment horizontal="center" vertical="center" wrapText="1"/>
    </xf>
    <xf numFmtId="0" fontId="39" fillId="0" borderId="42" xfId="0" applyFont="1" applyBorder="1" applyAlignment="1">
      <alignment horizontal="center" vertical="center" wrapText="1"/>
    </xf>
    <xf numFmtId="0" fontId="29" fillId="0" borderId="132" xfId="6" applyBorder="1" applyAlignment="1">
      <alignment horizontal="left" vertical="center" wrapText="1"/>
    </xf>
    <xf numFmtId="183" fontId="29" fillId="0" borderId="132" xfId="6" applyNumberFormat="1" applyBorder="1" applyAlignment="1">
      <alignment horizontal="center" vertical="center"/>
    </xf>
    <xf numFmtId="183" fontId="27" fillId="0" borderId="132" xfId="6" applyNumberFormat="1" applyFont="1" applyFill="1" applyBorder="1" applyAlignment="1">
      <alignment horizontal="center" vertical="center"/>
    </xf>
    <xf numFmtId="183" fontId="27" fillId="0" borderId="132" xfId="6" applyNumberFormat="1" applyFont="1" applyBorder="1" applyAlignment="1">
      <alignment horizontal="center" vertical="center"/>
    </xf>
    <xf numFmtId="183" fontId="31" fillId="9" borderId="132" xfId="6" applyNumberFormat="1" applyFont="1" applyFill="1" applyBorder="1" applyAlignment="1">
      <alignment horizontal="center" vertical="center"/>
    </xf>
    <xf numFmtId="0" fontId="0" fillId="0" borderId="132" xfId="6" applyFont="1" applyBorder="1" applyAlignment="1">
      <alignment horizontal="left" vertical="center" wrapText="1"/>
    </xf>
    <xf numFmtId="0" fontId="31" fillId="0" borderId="132" xfId="6" applyFont="1" applyBorder="1" applyAlignment="1">
      <alignment horizontal="left" vertical="center" wrapText="1"/>
    </xf>
    <xf numFmtId="0" fontId="27" fillId="0" borderId="132" xfId="6" applyFont="1" applyBorder="1" applyAlignment="1">
      <alignment horizontal="left" vertical="center" wrapText="1"/>
    </xf>
    <xf numFmtId="0" fontId="27" fillId="0" borderId="132" xfId="1131" applyFont="1" applyBorder="1" applyAlignment="1">
      <alignment horizontal="left" vertical="center" wrapText="1"/>
    </xf>
    <xf numFmtId="168" fontId="27" fillId="0" borderId="132" xfId="1131" applyNumberFormat="1" applyFont="1" applyBorder="1" applyAlignment="1">
      <alignment horizontal="center" vertical="center"/>
    </xf>
    <xf numFmtId="0" fontId="28" fillId="0" borderId="132" xfId="0" applyFont="1" applyFill="1" applyBorder="1" applyAlignment="1">
      <alignment horizontal="center" vertical="center"/>
    </xf>
    <xf numFmtId="0" fontId="31" fillId="0" borderId="129" xfId="7" applyFont="1" applyFill="1" applyBorder="1" applyAlignment="1">
      <alignment horizontal="center" vertical="center"/>
    </xf>
    <xf numFmtId="0" fontId="31" fillId="4" borderId="52" xfId="7" applyFont="1" applyFill="1" applyBorder="1" applyAlignment="1">
      <alignment horizontal="center" vertical="center" wrapText="1"/>
    </xf>
    <xf numFmtId="0" fontId="29" fillId="4" borderId="132" xfId="7" applyFill="1" applyBorder="1" applyAlignment="1">
      <alignment vertical="center"/>
    </xf>
    <xf numFmtId="0" fontId="29" fillId="4" borderId="132" xfId="7" applyFill="1" applyBorder="1" applyAlignment="1">
      <alignment horizontal="center" vertical="center"/>
    </xf>
    <xf numFmtId="4" fontId="28" fillId="0" borderId="132" xfId="0" applyNumberFormat="1" applyFont="1" applyFill="1" applyBorder="1" applyAlignment="1">
      <alignment horizontal="center" vertical="center"/>
    </xf>
    <xf numFmtId="0" fontId="28" fillId="0" borderId="132" xfId="0" applyFont="1" applyFill="1" applyBorder="1" applyAlignment="1">
      <alignment vertical="center" wrapText="1"/>
    </xf>
    <xf numFmtId="0" fontId="31" fillId="4" borderId="52" xfId="7" applyFont="1" applyFill="1" applyBorder="1" applyAlignment="1">
      <alignment horizontal="center" wrapText="1"/>
    </xf>
    <xf numFmtId="0" fontId="28" fillId="0" borderId="132" xfId="0" applyFont="1" applyBorder="1" applyAlignment="1">
      <alignment horizontal="center" vertical="center"/>
    </xf>
    <xf numFmtId="0" fontId="31" fillId="68" borderId="52" xfId="0" applyFont="1" applyFill="1" applyBorder="1" applyAlignment="1">
      <alignment horizontal="center" wrapText="1"/>
    </xf>
    <xf numFmtId="206" fontId="124" fillId="7" borderId="102" xfId="0" applyNumberFormat="1" applyFont="1" applyFill="1" applyBorder="1" applyAlignment="1">
      <alignment horizontal="center" vertical="center"/>
    </xf>
    <xf numFmtId="0" fontId="0" fillId="0" borderId="41" xfId="7" applyFont="1" applyBorder="1" applyAlignment="1">
      <alignment horizontal="center" vertical="center" wrapText="1"/>
    </xf>
    <xf numFmtId="216" fontId="3" fillId="7" borderId="85" xfId="2590" applyNumberFormat="1" applyFont="1" applyFill="1" applyBorder="1" applyAlignment="1">
      <alignment horizontal="center" vertical="center"/>
    </xf>
    <xf numFmtId="0" fontId="127" fillId="0" borderId="132" xfId="0" applyFont="1" applyBorder="1" applyAlignment="1">
      <alignment horizontal="center"/>
    </xf>
    <xf numFmtId="49" fontId="47" fillId="0" borderId="132" xfId="0" applyNumberFormat="1" applyFont="1" applyBorder="1" applyAlignment="1"/>
    <xf numFmtId="4" fontId="47" fillId="0" borderId="132" xfId="0" applyNumberFormat="1" applyFont="1" applyBorder="1" applyAlignment="1">
      <alignment horizontal="center"/>
    </xf>
    <xf numFmtId="2" fontId="47" fillId="0" borderId="132" xfId="11" applyNumberFormat="1" applyFont="1" applyBorder="1" applyAlignment="1">
      <alignment horizontal="center"/>
    </xf>
    <xf numFmtId="49" fontId="61" fillId="0" borderId="106" xfId="0" applyNumberFormat="1" applyFont="1" applyBorder="1" applyAlignment="1">
      <alignment horizontal="center"/>
    </xf>
    <xf numFmtId="49" fontId="61" fillId="0" borderId="106" xfId="0" applyNumberFormat="1" applyFont="1" applyBorder="1" applyAlignment="1"/>
    <xf numFmtId="4" fontId="47" fillId="0" borderId="132" xfId="0" applyNumberFormat="1" applyFont="1" applyBorder="1" applyAlignment="1"/>
    <xf numFmtId="167" fontId="47" fillId="0" borderId="132" xfId="11" applyFont="1" applyBorder="1"/>
    <xf numFmtId="0" fontId="100" fillId="0" borderId="132" xfId="0" applyFont="1" applyBorder="1" applyAlignment="1"/>
    <xf numFmtId="0" fontId="128" fillId="4" borderId="135" xfId="0" applyNumberFormat="1" applyFont="1" applyFill="1" applyBorder="1" applyAlignment="1">
      <alignment vertical="center"/>
    </xf>
    <xf numFmtId="0" fontId="128" fillId="4" borderId="0" xfId="0" applyNumberFormat="1" applyFont="1" applyFill="1" applyBorder="1" applyAlignment="1">
      <alignment vertical="center"/>
    </xf>
    <xf numFmtId="0" fontId="0" fillId="4" borderId="0" xfId="0" applyFont="1" applyFill="1" applyBorder="1" applyAlignment="1">
      <alignment vertical="top" wrapText="1"/>
    </xf>
    <xf numFmtId="0" fontId="0" fillId="4" borderId="0" xfId="0" applyFont="1" applyFill="1" applyAlignment="1">
      <alignment vertical="top" wrapText="1"/>
    </xf>
    <xf numFmtId="0" fontId="128" fillId="4" borderId="135" xfId="0" applyNumberFormat="1" applyFont="1" applyFill="1" applyBorder="1" applyAlignment="1">
      <alignment horizontal="left" vertical="center"/>
    </xf>
    <xf numFmtId="1" fontId="128" fillId="4" borderId="110" xfId="0" applyNumberFormat="1" applyFont="1" applyFill="1" applyBorder="1" applyAlignment="1">
      <alignment horizontal="left" vertical="center" wrapText="1"/>
    </xf>
    <xf numFmtId="0" fontId="0" fillId="4" borderId="110" xfId="0" applyFont="1" applyFill="1" applyBorder="1" applyAlignment="1">
      <alignment vertical="top" wrapText="1"/>
    </xf>
    <xf numFmtId="0" fontId="128" fillId="4" borderId="0" xfId="0" applyNumberFormat="1" applyFont="1" applyFill="1" applyBorder="1" applyAlignment="1">
      <alignment horizontal="left" vertical="center"/>
    </xf>
    <xf numFmtId="0" fontId="129" fillId="0" borderId="107" xfId="0" applyFont="1" applyBorder="1" applyAlignment="1">
      <alignment horizontal="center" vertical="center"/>
    </xf>
    <xf numFmtId="0" fontId="129" fillId="6" borderId="136" xfId="0" applyNumberFormat="1" applyFont="1" applyFill="1" applyBorder="1" applyAlignment="1">
      <alignment horizontal="center" vertical="center"/>
    </xf>
    <xf numFmtId="0" fontId="129" fillId="6" borderId="137" xfId="0" applyNumberFormat="1" applyFont="1" applyFill="1" applyBorder="1" applyAlignment="1">
      <alignment horizontal="center" vertical="center"/>
    </xf>
    <xf numFmtId="0" fontId="129" fillId="6" borderId="138" xfId="0" applyNumberFormat="1" applyFont="1" applyFill="1" applyBorder="1" applyAlignment="1">
      <alignment horizontal="center" vertical="center"/>
    </xf>
    <xf numFmtId="0" fontId="129" fillId="6" borderId="139" xfId="0" applyNumberFormat="1" applyFont="1" applyFill="1" applyBorder="1" applyAlignment="1">
      <alignment horizontal="center" vertical="center" wrapText="1"/>
    </xf>
    <xf numFmtId="221" fontId="130" fillId="0" borderId="137" xfId="0" applyNumberFormat="1" applyFont="1" applyFill="1" applyBorder="1" applyAlignment="1">
      <alignment horizontal="center" vertical="center"/>
    </xf>
    <xf numFmtId="221" fontId="131" fillId="0" borderId="137" xfId="0" applyNumberFormat="1" applyFont="1" applyFill="1" applyBorder="1" applyAlignment="1">
      <alignment horizontal="center" vertical="center"/>
    </xf>
    <xf numFmtId="221" fontId="131" fillId="0" borderId="137" xfId="0" applyNumberFormat="1" applyFont="1" applyBorder="1" applyAlignment="1">
      <alignment horizontal="center" vertical="center"/>
    </xf>
    <xf numFmtId="173" fontId="132" fillId="0" borderId="137" xfId="0" applyNumberFormat="1" applyFont="1" applyFill="1" applyBorder="1" applyAlignment="1">
      <alignment horizontal="center" vertical="center"/>
    </xf>
    <xf numFmtId="173" fontId="131" fillId="69" borderId="137" xfId="0" applyNumberFormat="1" applyFont="1" applyFill="1" applyBorder="1" applyAlignment="1">
      <alignment horizontal="center" vertical="center"/>
    </xf>
    <xf numFmtId="173" fontId="131" fillId="0" borderId="137" xfId="0" applyNumberFormat="1" applyFont="1" applyBorder="1" applyAlignment="1">
      <alignment horizontal="center" vertical="center"/>
    </xf>
    <xf numFmtId="10" fontId="131" fillId="0" borderId="137" xfId="0" applyNumberFormat="1" applyFont="1" applyBorder="1" applyAlignment="1">
      <alignment horizontal="center" vertical="center"/>
    </xf>
    <xf numFmtId="173" fontId="131" fillId="70" borderId="137" xfId="0" applyNumberFormat="1" applyFont="1" applyFill="1" applyBorder="1" applyAlignment="1">
      <alignment horizontal="center" vertical="center"/>
    </xf>
    <xf numFmtId="0" fontId="129" fillId="6" borderId="137" xfId="0" applyNumberFormat="1" applyFont="1" applyFill="1" applyBorder="1" applyAlignment="1">
      <alignment horizontal="center" vertical="center" wrapText="1"/>
    </xf>
    <xf numFmtId="221" fontId="130" fillId="0" borderId="137" xfId="0" applyNumberFormat="1" applyFont="1" applyBorder="1" applyAlignment="1">
      <alignment horizontal="center" vertical="center"/>
    </xf>
    <xf numFmtId="173" fontId="132" fillId="0" borderId="137" xfId="0" applyNumberFormat="1" applyFont="1" applyBorder="1" applyAlignment="1">
      <alignment horizontal="center" vertical="center"/>
    </xf>
    <xf numFmtId="221" fontId="130" fillId="0" borderId="137" xfId="0" applyNumberFormat="1" applyFont="1" applyBorder="1" applyAlignment="1">
      <alignment horizontal="center" vertical="center" wrapText="1"/>
    </xf>
    <xf numFmtId="173" fontId="130" fillId="0" borderId="137" xfId="0" applyNumberFormat="1" applyFont="1" applyBorder="1" applyAlignment="1">
      <alignment horizontal="center" vertical="center"/>
    </xf>
    <xf numFmtId="0" fontId="131" fillId="0" borderId="137" xfId="0" applyNumberFormat="1" applyFont="1" applyBorder="1" applyAlignment="1">
      <alignment horizontal="center" vertical="center"/>
    </xf>
    <xf numFmtId="221" fontId="131" fillId="0" borderId="137" xfId="0" applyNumberFormat="1" applyFont="1" applyBorder="1" applyAlignment="1">
      <alignment horizontal="center" vertical="center" wrapText="1"/>
    </xf>
    <xf numFmtId="0" fontId="131" fillId="0" borderId="137" xfId="0" applyNumberFormat="1" applyFont="1" applyBorder="1" applyAlignment="1">
      <alignment horizontal="center" vertical="center" wrapText="1"/>
    </xf>
    <xf numFmtId="0" fontId="129" fillId="4" borderId="0" xfId="0" applyNumberFormat="1" applyFont="1" applyFill="1" applyAlignment="1">
      <alignment horizontal="center" vertical="center"/>
    </xf>
    <xf numFmtId="173" fontId="129" fillId="4" borderId="0" xfId="0" applyNumberFormat="1" applyFont="1" applyFill="1" applyAlignment="1">
      <alignment horizontal="center" vertical="center"/>
    </xf>
    <xf numFmtId="173" fontId="133" fillId="4" borderId="0" xfId="0" applyNumberFormat="1" applyFont="1" applyFill="1" applyAlignment="1">
      <alignment horizontal="center" vertical="center"/>
    </xf>
    <xf numFmtId="0" fontId="129" fillId="4" borderId="107" xfId="0" applyNumberFormat="1" applyFont="1" applyFill="1" applyBorder="1" applyAlignment="1">
      <alignment horizontal="center" vertical="center"/>
    </xf>
    <xf numFmtId="0" fontId="129" fillId="0" borderId="130" xfId="0" applyNumberFormat="1" applyFont="1" applyBorder="1" applyAlignment="1">
      <alignment horizontal="center" vertical="center"/>
    </xf>
    <xf numFmtId="0" fontId="129" fillId="0" borderId="113" xfId="0" applyNumberFormat="1" applyFont="1" applyBorder="1" applyAlignment="1">
      <alignment horizontal="center" vertical="center"/>
    </xf>
    <xf numFmtId="0" fontId="134" fillId="4" borderId="0" xfId="0" applyNumberFormat="1" applyFont="1" applyFill="1" applyBorder="1" applyAlignment="1">
      <alignment vertical="center"/>
    </xf>
    <xf numFmtId="0" fontId="129" fillId="4" borderId="0" xfId="0" applyNumberFormat="1" applyFont="1" applyFill="1" applyBorder="1" applyAlignment="1">
      <alignment horizontal="center" vertical="center"/>
    </xf>
    <xf numFmtId="1" fontId="134" fillId="4" borderId="0" xfId="0" applyNumberFormat="1" applyFont="1" applyFill="1" applyBorder="1" applyAlignment="1">
      <alignment vertical="center"/>
    </xf>
    <xf numFmtId="0" fontId="133" fillId="4" borderId="0" xfId="0" applyNumberFormat="1" applyFont="1" applyFill="1" applyAlignment="1">
      <alignment horizontal="center" vertical="center"/>
    </xf>
    <xf numFmtId="221" fontId="129" fillId="4" borderId="0" xfId="0" applyNumberFormat="1" applyFont="1" applyFill="1" applyBorder="1" applyAlignment="1">
      <alignment horizontal="center" vertical="center"/>
    </xf>
    <xf numFmtId="4" fontId="129" fillId="4" borderId="0" xfId="0" applyNumberFormat="1" applyFont="1" applyFill="1" applyBorder="1" applyAlignment="1">
      <alignment horizontal="center" vertical="center"/>
    </xf>
    <xf numFmtId="0" fontId="129" fillId="0" borderId="0" xfId="0" applyNumberFormat="1" applyFont="1" applyFill="1" applyBorder="1" applyAlignment="1">
      <alignment horizontal="center" vertical="center"/>
    </xf>
    <xf numFmtId="4" fontId="129" fillId="0" borderId="0" xfId="0" applyNumberFormat="1" applyFont="1" applyFill="1" applyBorder="1" applyAlignment="1">
      <alignment horizontal="center" vertical="center"/>
    </xf>
    <xf numFmtId="0" fontId="129" fillId="0" borderId="0" xfId="0" applyNumberFormat="1" applyFont="1" applyAlignment="1">
      <alignment horizontal="center" vertical="center"/>
    </xf>
    <xf numFmtId="0" fontId="133" fillId="0" borderId="0" xfId="0" applyNumberFormat="1" applyFont="1" applyAlignment="1">
      <alignment horizontal="center" vertical="center"/>
    </xf>
    <xf numFmtId="221" fontId="129" fillId="0" borderId="0" xfId="0" applyNumberFormat="1" applyFont="1" applyFill="1" applyBorder="1" applyAlignment="1">
      <alignment horizontal="center" vertical="center"/>
    </xf>
    <xf numFmtId="0" fontId="129" fillId="0" borderId="132" xfId="0" applyNumberFormat="1" applyFont="1" applyBorder="1" applyAlignment="1">
      <alignment horizontal="center" vertical="center"/>
    </xf>
    <xf numFmtId="173" fontId="129" fillId="0" borderId="132" xfId="0" applyNumberFormat="1" applyFont="1" applyBorder="1" applyAlignment="1">
      <alignment horizontal="center" vertical="center"/>
    </xf>
    <xf numFmtId="0" fontId="128" fillId="4" borderId="140" xfId="0" applyNumberFormat="1" applyFont="1" applyFill="1" applyBorder="1" applyAlignment="1">
      <alignment horizontal="left" vertical="center"/>
    </xf>
    <xf numFmtId="0" fontId="47" fillId="4" borderId="132" xfId="0" applyFont="1" applyFill="1" applyBorder="1" applyAlignment="1">
      <alignment horizontal="center" vertical="center" wrapText="1"/>
    </xf>
    <xf numFmtId="0" fontId="47" fillId="4" borderId="132" xfId="0" applyFont="1" applyFill="1" applyBorder="1" applyAlignment="1">
      <alignment horizontal="center" vertical="center"/>
    </xf>
    <xf numFmtId="0" fontId="47" fillId="4" borderId="0" xfId="0" applyFont="1" applyFill="1" applyAlignment="1">
      <alignment horizontal="center" vertical="center"/>
    </xf>
    <xf numFmtId="4" fontId="47" fillId="4" borderId="132" xfId="0" applyNumberFormat="1" applyFont="1" applyFill="1" applyBorder="1" applyAlignment="1">
      <alignment horizontal="center" vertical="center"/>
    </xf>
    <xf numFmtId="0" fontId="135" fillId="4" borderId="0" xfId="0" applyFont="1" applyFill="1" applyAlignment="1">
      <alignment vertical="top" wrapText="1"/>
    </xf>
    <xf numFmtId="0" fontId="126" fillId="3" borderId="132" xfId="0" applyFont="1" applyFill="1" applyBorder="1" applyAlignment="1">
      <alignment horizontal="center"/>
    </xf>
    <xf numFmtId="0" fontId="0" fillId="0" borderId="0" xfId="0" applyFont="1" applyAlignment="1">
      <alignment vertical="top" wrapText="1"/>
    </xf>
    <xf numFmtId="4" fontId="0" fillId="0" borderId="41" xfId="0" applyNumberFormat="1" applyBorder="1" applyAlignment="1">
      <alignment horizontal="center" vertical="center"/>
    </xf>
    <xf numFmtId="0" fontId="17" fillId="0" borderId="57" xfId="3086" applyBorder="1" applyAlignment="1">
      <alignment horizontal="center" wrapText="1"/>
    </xf>
    <xf numFmtId="0" fontId="17" fillId="0" borderId="104" xfId="3086" applyBorder="1" applyAlignment="1">
      <alignment horizontal="center" wrapText="1"/>
    </xf>
    <xf numFmtId="9" fontId="28" fillId="0" borderId="106" xfId="8" applyNumberFormat="1" applyFont="1" applyFill="1" applyBorder="1" applyAlignment="1">
      <alignment horizontal="center" vertical="center"/>
    </xf>
    <xf numFmtId="9" fontId="28" fillId="0" borderId="103" xfId="8" applyFont="1" applyFill="1" applyBorder="1" applyAlignment="1">
      <alignment horizontal="center" vertical="center"/>
    </xf>
    <xf numFmtId="0" fontId="0" fillId="0" borderId="76" xfId="0" applyFont="1" applyBorder="1" applyAlignment="1">
      <alignment horizontal="center" vertical="center"/>
    </xf>
    <xf numFmtId="1" fontId="100" fillId="0" borderId="141" xfId="0" applyNumberFormat="1" applyFont="1" applyBorder="1" applyAlignment="1"/>
    <xf numFmtId="0" fontId="100" fillId="0" borderId="48" xfId="0" applyNumberFormat="1" applyFont="1" applyBorder="1" applyAlignment="1">
      <alignment horizontal="center"/>
    </xf>
    <xf numFmtId="1" fontId="100" fillId="0" borderId="48" xfId="0" applyNumberFormat="1" applyFont="1" applyBorder="1" applyAlignment="1">
      <alignment horizontal="center"/>
    </xf>
    <xf numFmtId="0" fontId="47" fillId="0" borderId="142" xfId="0" applyNumberFormat="1" applyFont="1" applyBorder="1" applyAlignment="1">
      <alignment horizontal="center"/>
    </xf>
    <xf numFmtId="0" fontId="100" fillId="6" borderId="143" xfId="0" applyNumberFormat="1" applyFont="1" applyFill="1" applyBorder="1" applyAlignment="1">
      <alignment horizontal="center"/>
    </xf>
    <xf numFmtId="0" fontId="100" fillId="6" borderId="144" xfId="0" applyNumberFormat="1" applyFont="1" applyFill="1" applyBorder="1" applyAlignment="1">
      <alignment horizontal="center"/>
    </xf>
    <xf numFmtId="0" fontId="100" fillId="6" borderId="145" xfId="0" applyNumberFormat="1" applyFont="1" applyFill="1" applyBorder="1" applyAlignment="1">
      <alignment horizontal="center"/>
    </xf>
    <xf numFmtId="0" fontId="100" fillId="6" borderId="146" xfId="0" applyNumberFormat="1" applyFont="1" applyFill="1" applyBorder="1" applyAlignment="1">
      <alignment horizontal="center"/>
    </xf>
    <xf numFmtId="0" fontId="100" fillId="6" borderId="147" xfId="0" applyNumberFormat="1" applyFont="1" applyFill="1" applyBorder="1" applyAlignment="1">
      <alignment horizontal="center"/>
    </xf>
    <xf numFmtId="0" fontId="100" fillId="6" borderId="148" xfId="0" applyNumberFormat="1" applyFont="1" applyFill="1" applyBorder="1" applyAlignment="1">
      <alignment horizontal="center"/>
    </xf>
    <xf numFmtId="0" fontId="100" fillId="6" borderId="149" xfId="0" applyNumberFormat="1" applyFont="1" applyFill="1" applyBorder="1" applyAlignment="1">
      <alignment horizontal="center"/>
    </xf>
    <xf numFmtId="0" fontId="100" fillId="6" borderId="150" xfId="0" applyNumberFormat="1" applyFont="1" applyFill="1" applyBorder="1" applyAlignment="1">
      <alignment horizontal="center"/>
    </xf>
    <xf numFmtId="0" fontId="100" fillId="6" borderId="151" xfId="0" applyNumberFormat="1" applyFont="1" applyFill="1" applyBorder="1" applyAlignment="1">
      <alignment horizontal="center"/>
    </xf>
    <xf numFmtId="0" fontId="0" fillId="0" borderId="79" xfId="7" applyFont="1" applyBorder="1" applyAlignment="1">
      <alignment horizontal="center" vertical="center" wrapText="1"/>
    </xf>
    <xf numFmtId="0" fontId="31" fillId="4" borderId="0" xfId="7" applyFont="1" applyFill="1" applyBorder="1" applyAlignment="1">
      <alignment horizontal="center" vertical="center" wrapText="1"/>
    </xf>
    <xf numFmtId="217" fontId="31" fillId="4" borderId="133" xfId="13" applyNumberFormat="1" applyFont="1" applyFill="1" applyBorder="1" applyAlignment="1">
      <alignment horizontal="center" vertical="center"/>
    </xf>
    <xf numFmtId="4" fontId="27" fillId="0" borderId="13" xfId="13" applyNumberFormat="1" applyFont="1" applyFill="1" applyBorder="1" applyAlignment="1">
      <alignment horizontal="center" vertical="center"/>
    </xf>
    <xf numFmtId="0" fontId="4" fillId="0" borderId="79" xfId="3086" applyFont="1" applyBorder="1" applyAlignment="1">
      <alignment horizontal="center" vertical="center" wrapText="1"/>
    </xf>
    <xf numFmtId="0" fontId="0" fillId="4" borderId="41" xfId="83" applyFont="1" applyFill="1" applyBorder="1" applyAlignment="1">
      <alignment horizontal="left" vertical="center"/>
    </xf>
    <xf numFmtId="0" fontId="0" fillId="0" borderId="0" xfId="0" applyAlignment="1">
      <alignment horizontal="right"/>
    </xf>
    <xf numFmtId="4" fontId="0" fillId="0" borderId="0" xfId="0" applyNumberFormat="1" applyAlignment="1">
      <alignment horizontal="right"/>
    </xf>
    <xf numFmtId="0" fontId="136" fillId="0" borderId="0" xfId="0" applyFont="1" applyAlignment="1">
      <alignment horizontal="left"/>
    </xf>
    <xf numFmtId="0" fontId="136" fillId="0" borderId="0" xfId="0" applyFont="1" applyAlignment="1">
      <alignment horizontal="right"/>
    </xf>
    <xf numFmtId="4" fontId="136" fillId="0" borderId="0" xfId="0" applyNumberFormat="1" applyFont="1" applyAlignment="1">
      <alignment horizontal="right"/>
    </xf>
    <xf numFmtId="0" fontId="119" fillId="0" borderId="0" xfId="1131" applyFont="1" applyAlignment="1">
      <alignment horizontal="center" vertical="center"/>
    </xf>
    <xf numFmtId="0" fontId="37" fillId="0" borderId="40" xfId="1131" applyFont="1" applyBorder="1" applyAlignment="1">
      <alignment horizontal="center" vertical="center"/>
    </xf>
    <xf numFmtId="0" fontId="31" fillId="0" borderId="119" xfId="83" applyFont="1" applyBorder="1" applyAlignment="1">
      <alignment horizontal="center" vertical="center"/>
    </xf>
    <xf numFmtId="0" fontId="42" fillId="0" borderId="90" xfId="0" applyFont="1" applyBorder="1" applyAlignment="1">
      <alignment horizontal="center" vertical="center" wrapText="1"/>
    </xf>
    <xf numFmtId="0" fontId="27" fillId="71" borderId="132" xfId="1131" applyFill="1" applyBorder="1" applyAlignment="1">
      <alignment horizontal="center" vertical="center"/>
    </xf>
    <xf numFmtId="0" fontId="27" fillId="0" borderId="0" xfId="1131" applyAlignment="1">
      <alignment horizontal="center" vertical="center"/>
    </xf>
    <xf numFmtId="0" fontId="27" fillId="0" borderId="0" xfId="1131"/>
    <xf numFmtId="1" fontId="29" fillId="64" borderId="132" xfId="6" applyNumberFormat="1" applyFill="1" applyBorder="1" applyAlignment="1">
      <alignment horizontal="center" vertical="center"/>
    </xf>
    <xf numFmtId="1" fontId="27" fillId="64" borderId="132" xfId="6" applyNumberFormat="1" applyFont="1" applyFill="1" applyBorder="1" applyAlignment="1">
      <alignment horizontal="center" vertical="center"/>
    </xf>
    <xf numFmtId="1" fontId="27" fillId="64" borderId="132" xfId="1131" applyNumberFormat="1" applyFont="1" applyFill="1" applyBorder="1" applyAlignment="1">
      <alignment horizontal="center" vertical="center"/>
    </xf>
    <xf numFmtId="183" fontId="27" fillId="65" borderId="132" xfId="6" applyNumberFormat="1" applyFont="1" applyFill="1" applyBorder="1" applyAlignment="1">
      <alignment horizontal="center" vertical="center"/>
    </xf>
    <xf numFmtId="17" fontId="17" fillId="0" borderId="132" xfId="3086" applyNumberFormat="1" applyBorder="1" applyAlignment="1">
      <alignment horizontal="center" vertical="center"/>
    </xf>
    <xf numFmtId="0" fontId="17" fillId="0" borderId="132" xfId="3086" applyBorder="1" applyAlignment="1">
      <alignment horizontal="center" vertical="center" wrapText="1"/>
    </xf>
    <xf numFmtId="0" fontId="2" fillId="0" borderId="132" xfId="3086" applyFont="1" applyBorder="1" applyAlignment="1">
      <alignment horizontal="center" vertical="center"/>
    </xf>
    <xf numFmtId="0" fontId="17" fillId="0" borderId="132" xfId="3086" applyBorder="1" applyAlignment="1">
      <alignment horizontal="center" vertical="center"/>
    </xf>
    <xf numFmtId="173" fontId="2" fillId="0" borderId="132" xfId="3086" applyNumberFormat="1" applyFont="1" applyBorder="1" applyAlignment="1">
      <alignment horizontal="center" vertical="center"/>
    </xf>
    <xf numFmtId="196" fontId="17" fillId="0" borderId="132" xfId="3086" applyNumberFormat="1" applyBorder="1" applyAlignment="1">
      <alignment horizontal="center" vertical="center"/>
    </xf>
    <xf numFmtId="38" fontId="31" fillId="6" borderId="13" xfId="7" applyNumberFormat="1" applyFont="1" applyFill="1" applyBorder="1" applyAlignment="1">
      <alignment horizontal="center" vertical="center"/>
    </xf>
    <xf numFmtId="0" fontId="31" fillId="8" borderId="80" xfId="7" applyFont="1" applyFill="1" applyBorder="1" applyAlignment="1">
      <alignment horizontal="left" vertical="center"/>
    </xf>
    <xf numFmtId="0" fontId="0" fillId="0" borderId="0" xfId="0" applyAlignment="1">
      <alignment horizontal="left" vertical="center"/>
    </xf>
    <xf numFmtId="0" fontId="31" fillId="0" borderId="45" xfId="0" applyFont="1" applyBorder="1" applyAlignment="1">
      <alignment horizontal="left" vertical="center"/>
    </xf>
    <xf numFmtId="0" fontId="31" fillId="0" borderId="14" xfId="7" applyFont="1" applyBorder="1" applyAlignment="1">
      <alignment horizontal="left" vertical="center"/>
    </xf>
    <xf numFmtId="200" fontId="2" fillId="7" borderId="98" xfId="2590" applyNumberFormat="1" applyFont="1" applyFill="1" applyBorder="1" applyAlignment="1">
      <alignment horizontal="center" vertical="center"/>
    </xf>
    <xf numFmtId="0" fontId="41" fillId="0" borderId="152" xfId="0" applyFont="1" applyFill="1" applyBorder="1" applyAlignment="1">
      <alignment horizontal="center" vertical="center"/>
    </xf>
    <xf numFmtId="180" fontId="41" fillId="0" borderId="153" xfId="0" applyNumberFormat="1" applyFont="1" applyFill="1" applyBorder="1" applyAlignment="1">
      <alignment horizontal="center" vertical="center"/>
    </xf>
    <xf numFmtId="0" fontId="31" fillId="0" borderId="154" xfId="0" applyFont="1" applyFill="1" applyBorder="1" applyAlignment="1">
      <alignment horizontal="center" vertical="center" wrapText="1"/>
    </xf>
    <xf numFmtId="2" fontId="28" fillId="0" borderId="132" xfId="0" applyNumberFormat="1" applyFont="1" applyFill="1" applyBorder="1" applyAlignment="1">
      <alignment horizontal="center" vertical="center"/>
    </xf>
    <xf numFmtId="40" fontId="28" fillId="0" borderId="154" xfId="11" applyNumberFormat="1" applyFont="1" applyFill="1" applyBorder="1" applyAlignment="1" applyProtection="1">
      <alignment horizontal="center" vertical="center"/>
    </xf>
    <xf numFmtId="38" fontId="28" fillId="0" borderId="132" xfId="0" applyNumberFormat="1" applyFont="1" applyFill="1" applyBorder="1" applyAlignment="1">
      <alignment horizontal="center" vertical="center"/>
    </xf>
    <xf numFmtId="40" fontId="28" fillId="0" borderId="132" xfId="11" applyNumberFormat="1" applyFont="1" applyFill="1" applyBorder="1" applyAlignment="1">
      <alignment horizontal="center" vertical="center"/>
    </xf>
    <xf numFmtId="193" fontId="28" fillId="0" borderId="132" xfId="0" applyNumberFormat="1" applyFont="1" applyFill="1" applyBorder="1" applyAlignment="1">
      <alignment horizontal="center" vertical="center"/>
    </xf>
    <xf numFmtId="0" fontId="41" fillId="0" borderId="132" xfId="0" applyFont="1" applyFill="1" applyBorder="1" applyAlignment="1">
      <alignment vertical="center" wrapText="1"/>
    </xf>
    <xf numFmtId="0" fontId="28" fillId="0" borderId="132" xfId="0" applyFont="1" applyFill="1" applyBorder="1" applyAlignment="1">
      <alignment vertical="center"/>
    </xf>
    <xf numFmtId="9" fontId="28" fillId="0" borderId="132" xfId="8" applyFont="1" applyFill="1" applyBorder="1" applyAlignment="1">
      <alignment horizontal="center" vertical="center"/>
    </xf>
    <xf numFmtId="0" fontId="28" fillId="4" borderId="49" xfId="0" applyFont="1" applyFill="1" applyBorder="1" applyAlignment="1">
      <alignment vertical="center"/>
    </xf>
    <xf numFmtId="0" fontId="41" fillId="4" borderId="155" xfId="0" applyFont="1" applyFill="1" applyBorder="1" applyAlignment="1">
      <alignment horizontal="center" vertical="center"/>
    </xf>
    <xf numFmtId="4" fontId="28" fillId="0" borderId="38" xfId="0" applyNumberFormat="1" applyFont="1" applyFill="1" applyBorder="1" applyAlignment="1">
      <alignment horizontal="center" vertical="center"/>
    </xf>
    <xf numFmtId="0" fontId="17" fillId="0" borderId="79" xfId="3086" applyBorder="1" applyAlignment="1">
      <alignment horizontal="center" vertical="center"/>
    </xf>
    <xf numFmtId="0" fontId="17" fillId="4" borderId="79" xfId="3086" applyFill="1" applyBorder="1" applyAlignment="1">
      <alignment horizontal="center" vertical="center"/>
    </xf>
    <xf numFmtId="0" fontId="10" fillId="4" borderId="79" xfId="3086" applyFont="1" applyFill="1" applyBorder="1" applyAlignment="1">
      <alignment horizontal="center" vertical="center" wrapText="1"/>
    </xf>
    <xf numFmtId="0" fontId="17" fillId="4" borderId="79" xfId="3086" applyFill="1" applyBorder="1" applyAlignment="1">
      <alignment horizontal="center" vertical="center" wrapText="1"/>
    </xf>
    <xf numFmtId="0" fontId="3" fillId="4" borderId="79" xfId="3086" applyFont="1" applyFill="1" applyBorder="1" applyAlignment="1">
      <alignment horizontal="center" vertical="center" wrapText="1"/>
    </xf>
    <xf numFmtId="0" fontId="13" fillId="4" borderId="79" xfId="3086" applyFont="1" applyFill="1" applyBorder="1" applyAlignment="1">
      <alignment horizontal="center" vertical="center" wrapText="1"/>
    </xf>
    <xf numFmtId="0" fontId="9" fillId="4" borderId="79" xfId="3086" applyFont="1" applyFill="1" applyBorder="1" applyAlignment="1">
      <alignment horizontal="center" vertical="center" wrapText="1"/>
    </xf>
    <xf numFmtId="0" fontId="16" fillId="4" borderId="79" xfId="3086" applyFont="1" applyFill="1" applyBorder="1" applyAlignment="1">
      <alignment horizontal="center" vertical="center"/>
    </xf>
    <xf numFmtId="0" fontId="15" fillId="4" borderId="79" xfId="3086" applyFont="1" applyFill="1" applyBorder="1" applyAlignment="1">
      <alignment horizontal="center" vertical="center" wrapText="1"/>
    </xf>
    <xf numFmtId="0" fontId="15" fillId="4" borderId="79" xfId="3086" applyFont="1" applyFill="1" applyBorder="1" applyAlignment="1">
      <alignment horizontal="center" vertical="center"/>
    </xf>
    <xf numFmtId="0" fontId="16" fillId="4" borderId="79" xfId="3086" applyFont="1" applyFill="1" applyBorder="1" applyAlignment="1">
      <alignment horizontal="center" vertical="center" wrapText="1"/>
    </xf>
    <xf numFmtId="204" fontId="5" fillId="4" borderId="79" xfId="7485" applyNumberFormat="1" applyFill="1" applyBorder="1" applyAlignment="1">
      <alignment horizontal="center" vertical="center"/>
    </xf>
    <xf numFmtId="0" fontId="10" fillId="4" borderId="79" xfId="3086" applyFont="1" applyFill="1" applyBorder="1" applyAlignment="1">
      <alignment horizontal="center" vertical="center"/>
    </xf>
    <xf numFmtId="0" fontId="3" fillId="4" borderId="90" xfId="3086" applyFont="1" applyFill="1" applyBorder="1" applyAlignment="1">
      <alignment horizontal="center" vertical="center" wrapText="1"/>
    </xf>
    <xf numFmtId="183" fontId="0" fillId="0" borderId="0" xfId="0" applyNumberFormat="1"/>
    <xf numFmtId="10" fontId="28" fillId="4" borderId="0" xfId="8" applyNumberFormat="1" applyFont="1" applyFill="1" applyBorder="1" applyAlignment="1">
      <alignment vertical="top"/>
    </xf>
    <xf numFmtId="10" fontId="27" fillId="0" borderId="107" xfId="0" applyNumberFormat="1" applyFont="1" applyFill="1" applyBorder="1" applyAlignment="1">
      <alignment horizontal="center" vertical="center"/>
    </xf>
    <xf numFmtId="0" fontId="47" fillId="0" borderId="132" xfId="0" applyFont="1" applyBorder="1" applyAlignment="1">
      <alignment horizontal="center"/>
    </xf>
    <xf numFmtId="0" fontId="1" fillId="4" borderId="79" xfId="3086" applyFont="1" applyFill="1" applyBorder="1" applyAlignment="1">
      <alignment horizontal="center" vertical="center" wrapText="1"/>
    </xf>
    <xf numFmtId="44" fontId="47" fillId="0" borderId="134" xfId="9490" applyFont="1" applyBorder="1" applyAlignment="1">
      <alignment horizontal="center" vertical="center"/>
    </xf>
    <xf numFmtId="0" fontId="31" fillId="0" borderId="76" xfId="0" applyFont="1" applyFill="1" applyBorder="1" applyAlignment="1">
      <alignment horizontal="center" vertical="center" wrapText="1"/>
    </xf>
    <xf numFmtId="0" fontId="63" fillId="0" borderId="21"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96" xfId="0" applyFont="1" applyFill="1" applyBorder="1" applyAlignment="1">
      <alignment horizontal="center" vertical="center" wrapText="1"/>
    </xf>
    <xf numFmtId="0" fontId="31" fillId="0" borderId="101" xfId="0" applyFont="1" applyFill="1" applyBorder="1" applyAlignment="1">
      <alignment horizontal="right" vertical="center"/>
    </xf>
    <xf numFmtId="0" fontId="31" fillId="0" borderId="100" xfId="0" applyFont="1" applyFill="1" applyBorder="1" applyAlignment="1">
      <alignment horizontal="right" vertical="center"/>
    </xf>
    <xf numFmtId="0" fontId="31" fillId="0" borderId="51" xfId="0" applyFont="1" applyFill="1" applyBorder="1" applyAlignment="1">
      <alignment horizontal="center" vertical="center"/>
    </xf>
    <xf numFmtId="0" fontId="42" fillId="0" borderId="0" xfId="6" applyFont="1" applyFill="1" applyAlignment="1">
      <alignment horizontal="center"/>
    </xf>
    <xf numFmtId="0" fontId="31" fillId="0" borderId="76" xfId="0" applyFont="1" applyFill="1" applyBorder="1" applyAlignment="1">
      <alignment horizontal="center" vertical="center"/>
    </xf>
    <xf numFmtId="0" fontId="31" fillId="0" borderId="75" xfId="0" applyFont="1" applyFill="1" applyBorder="1" applyAlignment="1">
      <alignment horizontal="right" vertical="center"/>
    </xf>
    <xf numFmtId="0" fontId="31" fillId="0" borderId="76" xfId="0" applyFont="1" applyFill="1" applyBorder="1" applyAlignment="1">
      <alignment horizontal="right" vertical="center"/>
    </xf>
    <xf numFmtId="0" fontId="42" fillId="0" borderId="0" xfId="0" applyFont="1" applyFill="1" applyBorder="1" applyAlignment="1">
      <alignment horizontal="center" vertical="top"/>
    </xf>
    <xf numFmtId="0" fontId="31" fillId="0" borderId="105" xfId="0" applyFont="1" applyFill="1" applyBorder="1" applyAlignment="1">
      <alignment horizontal="right" vertical="center"/>
    </xf>
    <xf numFmtId="0" fontId="31" fillId="0" borderId="97" xfId="0" applyFont="1" applyFill="1" applyBorder="1" applyAlignment="1">
      <alignment horizontal="right" vertical="center"/>
    </xf>
    <xf numFmtId="0" fontId="27" fillId="0" borderId="2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96" xfId="0" applyFont="1" applyFill="1" applyBorder="1" applyAlignment="1">
      <alignment horizontal="center" vertical="center" wrapText="1"/>
    </xf>
    <xf numFmtId="0" fontId="31" fillId="0" borderId="26"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26" xfId="0" applyFont="1" applyFill="1" applyBorder="1" applyAlignment="1">
      <alignment horizontal="center" vertical="center"/>
    </xf>
    <xf numFmtId="0" fontId="41" fillId="0" borderId="80" xfId="0" applyFont="1" applyFill="1" applyBorder="1" applyAlignment="1">
      <alignment horizontal="right" vertical="center"/>
    </xf>
    <xf numFmtId="0" fontId="41" fillId="0" borderId="76" xfId="0" applyFont="1" applyFill="1" applyBorder="1" applyAlignment="1">
      <alignment horizontal="right" vertical="center"/>
    </xf>
    <xf numFmtId="0" fontId="41" fillId="0" borderId="81" xfId="0" applyFont="1" applyFill="1" applyBorder="1" applyAlignment="1">
      <alignment horizontal="right" vertical="center"/>
    </xf>
    <xf numFmtId="0" fontId="0"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1" fillId="0" borderId="5" xfId="0" applyFont="1" applyFill="1" applyBorder="1" applyAlignment="1">
      <alignment horizontal="right" vertical="center"/>
    </xf>
    <xf numFmtId="0" fontId="31" fillId="0" borderId="28" xfId="0" applyFont="1" applyFill="1" applyBorder="1" applyAlignment="1">
      <alignment horizontal="right" vertical="center"/>
    </xf>
    <xf numFmtId="0" fontId="31" fillId="0" borderId="51" xfId="0" applyFont="1" applyFill="1" applyBorder="1" applyAlignment="1">
      <alignment horizontal="right" vertical="center"/>
    </xf>
    <xf numFmtId="0" fontId="31" fillId="0" borderId="110" xfId="0" applyFont="1" applyFill="1" applyBorder="1" applyAlignment="1">
      <alignment horizontal="center" vertical="center" wrapText="1"/>
    </xf>
    <xf numFmtId="0" fontId="31" fillId="0" borderId="99" xfId="0" applyFont="1" applyFill="1" applyBorder="1" applyAlignment="1">
      <alignment horizontal="right" vertical="center"/>
    </xf>
    <xf numFmtId="0" fontId="31" fillId="0" borderId="11" xfId="0" applyFont="1" applyFill="1" applyBorder="1" applyAlignment="1">
      <alignment horizontal="center" vertical="center" wrapText="1"/>
    </xf>
    <xf numFmtId="0" fontId="31" fillId="0" borderId="4"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50" xfId="0" applyFont="1" applyFill="1" applyBorder="1" applyAlignment="1">
      <alignment horizontal="center" vertical="center"/>
    </xf>
    <xf numFmtId="0" fontId="27" fillId="0" borderId="43"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31" fillId="0" borderId="17" xfId="0" applyFont="1" applyBorder="1" applyAlignment="1">
      <alignment horizontal="center" vertical="center"/>
    </xf>
    <xf numFmtId="0" fontId="31" fillId="0" borderId="38" xfId="0" applyFont="1" applyBorder="1" applyAlignment="1">
      <alignment horizontal="center" vertical="center"/>
    </xf>
    <xf numFmtId="0" fontId="31" fillId="0" borderId="39" xfId="0" applyFont="1" applyBorder="1" applyAlignment="1">
      <alignment horizontal="center" vertical="center"/>
    </xf>
    <xf numFmtId="0" fontId="31" fillId="0" borderId="26" xfId="6" applyFont="1" applyFill="1" applyBorder="1" applyAlignment="1">
      <alignment horizontal="left" vertical="center" wrapText="1"/>
    </xf>
    <xf numFmtId="0" fontId="31" fillId="0" borderId="0" xfId="6" applyFont="1" applyFill="1" applyBorder="1" applyAlignment="1">
      <alignment horizontal="left" vertical="center" wrapText="1"/>
    </xf>
    <xf numFmtId="0" fontId="31" fillId="0" borderId="93" xfId="6" applyFont="1" applyFill="1" applyBorder="1" applyAlignment="1">
      <alignment horizontal="left" vertical="center" wrapText="1"/>
    </xf>
    <xf numFmtId="0" fontId="31" fillId="0" borderId="94" xfId="6" applyFont="1" applyFill="1" applyBorder="1" applyAlignment="1">
      <alignment horizontal="left" vertical="center" wrapText="1"/>
    </xf>
    <xf numFmtId="0" fontId="56" fillId="0" borderId="0" xfId="6" applyFont="1" applyFill="1" applyBorder="1" applyAlignment="1">
      <alignment horizontal="center" vertical="center" wrapText="1"/>
    </xf>
    <xf numFmtId="0" fontId="56" fillId="0" borderId="27" xfId="6" applyFont="1" applyFill="1" applyBorder="1" applyAlignment="1">
      <alignment horizontal="center" vertical="center" wrapText="1"/>
    </xf>
    <xf numFmtId="0" fontId="56" fillId="0" borderId="94" xfId="6" applyFont="1" applyFill="1" applyBorder="1" applyAlignment="1">
      <alignment horizontal="center" vertical="center" wrapText="1"/>
    </xf>
    <xf numFmtId="0" fontId="56" fillId="0" borderId="95" xfId="6" applyFont="1" applyFill="1" applyBorder="1" applyAlignment="1">
      <alignment horizontal="center" vertical="center" wrapText="1"/>
    </xf>
    <xf numFmtId="0" fontId="31" fillId="0" borderId="128" xfId="0" applyFont="1" applyFill="1" applyBorder="1" applyAlignment="1">
      <alignment horizontal="right" vertical="center"/>
    </xf>
    <xf numFmtId="0" fontId="31" fillId="0" borderId="21" xfId="0" applyFont="1" applyFill="1" applyBorder="1" applyAlignment="1">
      <alignment horizontal="center" vertical="center"/>
    </xf>
    <xf numFmtId="0" fontId="31" fillId="0" borderId="57" xfId="0" applyFont="1" applyFill="1" applyBorder="1" applyAlignment="1">
      <alignment horizontal="center" vertical="center"/>
    </xf>
    <xf numFmtId="0" fontId="0" fillId="0" borderId="43" xfId="0" applyFont="1" applyFill="1" applyBorder="1" applyAlignment="1">
      <alignment horizontal="center" vertical="center" wrapText="1"/>
    </xf>
    <xf numFmtId="0" fontId="41" fillId="0" borderId="129" xfId="0" applyFont="1" applyFill="1" applyBorder="1" applyAlignment="1">
      <alignment horizontal="right" vertical="center"/>
    </xf>
    <xf numFmtId="0" fontId="41" fillId="0" borderId="130" xfId="0" applyFont="1" applyFill="1" applyBorder="1" applyAlignment="1">
      <alignment horizontal="right" vertical="center"/>
    </xf>
    <xf numFmtId="0" fontId="41" fillId="0" borderId="131" xfId="0" applyFont="1" applyFill="1" applyBorder="1" applyAlignment="1">
      <alignment horizontal="right" vertical="center"/>
    </xf>
    <xf numFmtId="0" fontId="0" fillId="0" borderId="21" xfId="0" applyFont="1" applyFill="1" applyBorder="1" applyAlignment="1">
      <alignment horizontal="center" vertical="center" wrapText="1"/>
    </xf>
    <xf numFmtId="0" fontId="31" fillId="0" borderId="86" xfId="6" applyFont="1" applyFill="1" applyBorder="1" applyAlignment="1">
      <alignment horizontal="left" vertical="center" wrapText="1"/>
    </xf>
    <xf numFmtId="0" fontId="31" fillId="0" borderId="51" xfId="6" applyFont="1" applyFill="1" applyBorder="1" applyAlignment="1">
      <alignment horizontal="left" vertical="center" wrapText="1"/>
    </xf>
    <xf numFmtId="0" fontId="63" fillId="0" borderId="26"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84"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31" fillId="0" borderId="10" xfId="0" applyFont="1" applyBorder="1" applyAlignment="1">
      <alignment horizontal="center" vertical="center"/>
    </xf>
    <xf numFmtId="0" fontId="31" fillId="0" borderId="11" xfId="0" applyFont="1" applyBorder="1" applyAlignment="1">
      <alignment horizontal="center" vertical="center"/>
    </xf>
    <xf numFmtId="0" fontId="31" fillId="0" borderId="22" xfId="0" applyFont="1" applyBorder="1" applyAlignment="1">
      <alignment horizontal="center" vertical="center"/>
    </xf>
    <xf numFmtId="0" fontId="63" fillId="0" borderId="43"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35" fillId="0" borderId="43"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1" fillId="0" borderId="93" xfId="0" applyFont="1" applyFill="1" applyBorder="1" applyAlignment="1">
      <alignment horizontal="right" vertical="center"/>
    </xf>
    <xf numFmtId="0" fontId="31" fillId="0" borderId="94" xfId="0" applyFont="1" applyFill="1" applyBorder="1" applyAlignment="1">
      <alignment horizontal="right" vertical="center"/>
    </xf>
    <xf numFmtId="0" fontId="63" fillId="0" borderId="90" xfId="0" applyFont="1" applyFill="1" applyBorder="1" applyAlignment="1">
      <alignment horizontal="center" vertical="center" wrapText="1"/>
    </xf>
    <xf numFmtId="0" fontId="63" fillId="0" borderId="42" xfId="0" applyFont="1" applyFill="1" applyBorder="1" applyAlignment="1">
      <alignment horizontal="center" vertical="center" wrapText="1"/>
    </xf>
    <xf numFmtId="0" fontId="63" fillId="0" borderId="106" xfId="0" applyFont="1" applyFill="1" applyBorder="1" applyAlignment="1">
      <alignment horizontal="center" vertical="center" wrapText="1"/>
    </xf>
    <xf numFmtId="0" fontId="37" fillId="0" borderId="17" xfId="0" applyFont="1" applyBorder="1" applyAlignment="1">
      <alignment horizontal="center" vertical="center"/>
    </xf>
    <xf numFmtId="0" fontId="37" fillId="0" borderId="38" xfId="0" applyFont="1" applyBorder="1" applyAlignment="1">
      <alignment horizontal="center" vertical="center"/>
    </xf>
    <xf numFmtId="0" fontId="37" fillId="0" borderId="39" xfId="0" applyFont="1" applyBorder="1" applyAlignment="1">
      <alignment horizontal="center" vertical="center"/>
    </xf>
    <xf numFmtId="0" fontId="35" fillId="0" borderId="21"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18" fillId="0" borderId="93" xfId="2083" applyBorder="1" applyAlignment="1">
      <alignment horizontal="center" vertical="center" wrapText="1"/>
    </xf>
    <xf numFmtId="0" fontId="18" fillId="0" borderId="94" xfId="2083" applyBorder="1" applyAlignment="1">
      <alignment horizontal="center" vertical="center" wrapText="1"/>
    </xf>
    <xf numFmtId="0" fontId="18" fillId="0" borderId="95" xfId="2083" applyBorder="1" applyAlignment="1">
      <alignment horizontal="center" vertical="center" wrapText="1"/>
    </xf>
    <xf numFmtId="0" fontId="46" fillId="0" borderId="10" xfId="2083" applyFont="1" applyBorder="1" applyAlignment="1">
      <alignment horizontal="left"/>
    </xf>
    <xf numFmtId="0" fontId="46" fillId="0" borderId="11" xfId="2083" applyFont="1" applyBorder="1" applyAlignment="1">
      <alignment horizontal="left"/>
    </xf>
    <xf numFmtId="0" fontId="46" fillId="0" borderId="22" xfId="2083" applyFont="1" applyBorder="1" applyAlignment="1">
      <alignment horizontal="left"/>
    </xf>
    <xf numFmtId="0" fontId="46" fillId="0" borderId="75" xfId="2083" applyFont="1" applyBorder="1" applyAlignment="1">
      <alignment horizontal="center"/>
    </xf>
    <xf numFmtId="0" fontId="46" fillId="0" borderId="76" xfId="2083" applyFont="1" applyBorder="1" applyAlignment="1">
      <alignment horizontal="center"/>
    </xf>
    <xf numFmtId="0" fontId="46" fillId="0" borderId="77" xfId="2083" applyFont="1" applyBorder="1" applyAlignment="1">
      <alignment horizontal="center"/>
    </xf>
    <xf numFmtId="0" fontId="46" fillId="0" borderId="26" xfId="2083" applyFont="1" applyBorder="1" applyAlignment="1">
      <alignment horizontal="center"/>
    </xf>
    <xf numFmtId="0" fontId="46" fillId="0" borderId="0" xfId="2083" applyFont="1" applyBorder="1" applyAlignment="1">
      <alignment horizontal="center"/>
    </xf>
    <xf numFmtId="0" fontId="46" fillId="0" borderId="27" xfId="2083" applyFont="1" applyBorder="1" applyAlignment="1">
      <alignment horizontal="center"/>
    </xf>
    <xf numFmtId="0" fontId="18" fillId="0" borderId="79" xfId="2083" applyFont="1" applyBorder="1" applyAlignment="1">
      <alignment horizontal="center" wrapText="1"/>
    </xf>
    <xf numFmtId="0" fontId="3" fillId="0" borderId="129" xfId="2083" applyFont="1" applyBorder="1" applyAlignment="1">
      <alignment horizontal="center" wrapText="1"/>
    </xf>
    <xf numFmtId="0" fontId="3" fillId="0" borderId="130" xfId="2083" applyFont="1" applyBorder="1" applyAlignment="1">
      <alignment horizontal="center" wrapText="1"/>
    </xf>
    <xf numFmtId="0" fontId="3" fillId="0" borderId="131" xfId="2083" applyFont="1" applyBorder="1" applyAlignment="1">
      <alignment horizontal="center" wrapText="1"/>
    </xf>
    <xf numFmtId="0" fontId="3" fillId="0" borderId="79" xfId="2083" applyFont="1" applyBorder="1" applyAlignment="1">
      <alignment horizontal="center" wrapText="1"/>
    </xf>
    <xf numFmtId="0" fontId="31" fillId="0" borderId="40" xfId="83" applyFont="1" applyBorder="1" applyAlignment="1">
      <alignment horizontal="center" vertical="center"/>
    </xf>
    <xf numFmtId="0" fontId="31" fillId="0" borderId="23" xfId="83" applyFont="1" applyBorder="1" applyAlignment="1">
      <alignment horizontal="center" vertical="center"/>
    </xf>
    <xf numFmtId="0" fontId="46" fillId="0" borderId="86" xfId="2083" applyFont="1" applyBorder="1" applyAlignment="1">
      <alignment horizontal="center"/>
    </xf>
    <xf numFmtId="0" fontId="46" fillId="0" borderId="78" xfId="2083" applyFont="1" applyBorder="1" applyAlignment="1">
      <alignment horizontal="center"/>
    </xf>
    <xf numFmtId="0" fontId="46" fillId="0" borderId="87" xfId="2083" applyFont="1" applyBorder="1" applyAlignment="1">
      <alignment horizontal="center"/>
    </xf>
    <xf numFmtId="0" fontId="46" fillId="63" borderId="79" xfId="2083" applyFont="1" applyFill="1" applyBorder="1" applyAlignment="1">
      <alignment horizontal="center"/>
    </xf>
    <xf numFmtId="0" fontId="106" fillId="0" borderId="0" xfId="2083" applyFont="1" applyBorder="1" applyAlignment="1">
      <alignment horizontal="center" vertical="center" wrapText="1"/>
    </xf>
    <xf numFmtId="0" fontId="18" fillId="0" borderId="99" xfId="2083" applyBorder="1" applyAlignment="1">
      <alignment horizontal="center" vertical="center" wrapText="1"/>
    </xf>
    <xf numFmtId="0" fontId="18" fillId="0" borderId="100" xfId="2083" applyBorder="1" applyAlignment="1">
      <alignment horizontal="center" vertical="center" wrapText="1"/>
    </xf>
    <xf numFmtId="0" fontId="18" fillId="0" borderId="102" xfId="2083" applyBorder="1" applyAlignment="1">
      <alignment horizontal="center" vertical="center" wrapText="1"/>
    </xf>
    <xf numFmtId="0" fontId="18" fillId="7" borderId="80" xfId="2083" applyFont="1" applyFill="1" applyBorder="1" applyAlignment="1">
      <alignment horizontal="center"/>
    </xf>
    <xf numFmtId="0" fontId="18" fillId="7" borderId="81" xfId="2083" applyFont="1" applyFill="1" applyBorder="1" applyAlignment="1">
      <alignment horizontal="center"/>
    </xf>
    <xf numFmtId="0" fontId="27" fillId="0" borderId="45" xfId="0" applyFont="1" applyBorder="1" applyAlignment="1">
      <alignment horizontal="center" vertical="center"/>
    </xf>
    <xf numFmtId="0" fontId="27" fillId="0" borderId="44" xfId="0" applyFont="1" applyBorder="1" applyAlignment="1">
      <alignment horizontal="center" vertical="center"/>
    </xf>
    <xf numFmtId="0" fontId="27" fillId="0" borderId="45" xfId="0" applyFont="1" applyBorder="1" applyAlignment="1">
      <alignment horizontal="center" vertical="center" wrapText="1"/>
    </xf>
    <xf numFmtId="0" fontId="27" fillId="0" borderId="44" xfId="0" applyFont="1" applyBorder="1" applyAlignment="1">
      <alignment horizontal="center" vertical="center" wrapText="1"/>
    </xf>
    <xf numFmtId="0" fontId="32" fillId="0" borderId="80" xfId="7" applyFont="1" applyBorder="1" applyAlignment="1">
      <alignment horizontal="center" vertical="center" wrapText="1"/>
    </xf>
    <xf numFmtId="0" fontId="32" fillId="0" borderId="81" xfId="7" applyFont="1" applyBorder="1" applyAlignment="1">
      <alignment horizontal="center" vertical="center"/>
    </xf>
    <xf numFmtId="0" fontId="31" fillId="64" borderId="80" xfId="7" applyFont="1" applyFill="1" applyBorder="1" applyAlignment="1">
      <alignment horizontal="center" vertical="center" wrapText="1"/>
    </xf>
    <xf numFmtId="0" fontId="31" fillId="64" borderId="81" xfId="7" applyFont="1" applyFill="1" applyBorder="1" applyAlignment="1">
      <alignment horizontal="center" vertical="center" wrapText="1"/>
    </xf>
    <xf numFmtId="0" fontId="27" fillId="0" borderId="45" xfId="7" applyFont="1" applyBorder="1" applyAlignment="1">
      <alignment horizontal="center" vertical="center" wrapText="1"/>
    </xf>
    <xf numFmtId="0" fontId="27" fillId="0" borderId="44" xfId="7" applyFont="1" applyBorder="1" applyAlignment="1">
      <alignment horizontal="center" vertical="center"/>
    </xf>
    <xf numFmtId="0" fontId="0" fillId="4" borderId="45" xfId="7" applyFont="1" applyFill="1" applyBorder="1" applyAlignment="1">
      <alignment horizontal="center" vertical="center" wrapText="1"/>
    </xf>
    <xf numFmtId="0" fontId="27" fillId="4" borderId="44" xfId="7" applyFont="1" applyFill="1" applyBorder="1" applyAlignment="1">
      <alignment horizontal="center" vertical="center" wrapText="1"/>
    </xf>
    <xf numFmtId="0" fontId="32" fillId="0" borderId="45" xfId="7" applyFont="1" applyBorder="1" applyAlignment="1">
      <alignment horizontal="center" vertical="center" wrapText="1"/>
    </xf>
    <xf numFmtId="0" fontId="32" fillId="0" borderId="44" xfId="7" applyFont="1" applyBorder="1" applyAlignment="1">
      <alignment horizontal="center" vertical="center" wrapText="1"/>
    </xf>
    <xf numFmtId="0" fontId="27" fillId="0" borderId="14" xfId="7" applyFont="1" applyBorder="1" applyAlignment="1">
      <alignment horizontal="center" vertical="center"/>
    </xf>
    <xf numFmtId="0" fontId="29" fillId="0" borderId="15" xfId="7" applyFont="1" applyBorder="1" applyAlignment="1">
      <alignment horizontal="center" vertical="center"/>
    </xf>
    <xf numFmtId="0" fontId="46" fillId="0" borderId="10" xfId="2590" applyFont="1" applyBorder="1" applyAlignment="1">
      <alignment horizontal="center" vertical="center"/>
    </xf>
    <xf numFmtId="0" fontId="46" fillId="0" borderId="11" xfId="2590" applyFont="1" applyBorder="1" applyAlignment="1">
      <alignment horizontal="center" vertical="center"/>
    </xf>
    <xf numFmtId="0" fontId="46" fillId="0" borderId="53" xfId="2590" applyFont="1" applyBorder="1" applyAlignment="1">
      <alignment horizontal="center" vertical="center"/>
    </xf>
    <xf numFmtId="0" fontId="31" fillId="64" borderId="45" xfId="7" applyFont="1" applyFill="1" applyBorder="1" applyAlignment="1">
      <alignment horizontal="center" vertical="center" wrapText="1"/>
    </xf>
    <xf numFmtId="0" fontId="31" fillId="64" borderId="44" xfId="7" applyFont="1" applyFill="1" applyBorder="1" applyAlignment="1">
      <alignment horizontal="center" vertical="center" wrapText="1"/>
    </xf>
    <xf numFmtId="0" fontId="27" fillId="4" borderId="45" xfId="7" applyFont="1" applyFill="1" applyBorder="1" applyAlignment="1">
      <alignment horizontal="center" vertical="center"/>
    </xf>
    <xf numFmtId="0" fontId="27" fillId="4" borderId="44" xfId="7" applyFont="1" applyFill="1" applyBorder="1" applyAlignment="1">
      <alignment horizontal="center" vertical="center"/>
    </xf>
    <xf numFmtId="0" fontId="32" fillId="4" borderId="45" xfId="7" applyFont="1" applyFill="1" applyBorder="1" applyAlignment="1">
      <alignment horizontal="center" vertical="center" wrapText="1"/>
    </xf>
    <xf numFmtId="0" fontId="32" fillId="4" borderId="44" xfId="7" applyFont="1" applyFill="1" applyBorder="1" applyAlignment="1">
      <alignment horizontal="center" vertical="center"/>
    </xf>
    <xf numFmtId="0" fontId="29" fillId="0" borderId="14" xfId="7" applyFont="1" applyFill="1" applyBorder="1" applyAlignment="1">
      <alignment horizontal="center" vertical="center"/>
    </xf>
    <xf numFmtId="0" fontId="29" fillId="0" borderId="15" xfId="7" applyFont="1" applyFill="1" applyBorder="1" applyAlignment="1">
      <alignment horizontal="center" vertical="center"/>
    </xf>
    <xf numFmtId="0" fontId="27" fillId="4" borderId="45" xfId="7" applyFont="1" applyFill="1" applyBorder="1" applyAlignment="1">
      <alignment horizontal="center" vertical="center" wrapText="1"/>
    </xf>
    <xf numFmtId="0" fontId="31" fillId="0" borderId="79" xfId="7" applyFont="1" applyFill="1" applyBorder="1" applyAlignment="1">
      <alignment horizontal="center" vertical="center"/>
    </xf>
    <xf numFmtId="0" fontId="29" fillId="0" borderId="14" xfId="7" applyFont="1" applyBorder="1" applyAlignment="1">
      <alignment horizontal="center" vertical="center"/>
    </xf>
    <xf numFmtId="0" fontId="29" fillId="4" borderId="129" xfId="7" applyFill="1" applyBorder="1" applyAlignment="1">
      <alignment horizontal="center" vertical="center"/>
    </xf>
    <xf numFmtId="0" fontId="29" fillId="4" borderId="130" xfId="7" applyFill="1" applyBorder="1" applyAlignment="1">
      <alignment horizontal="center" vertical="center"/>
    </xf>
    <xf numFmtId="0" fontId="31" fillId="0" borderId="23" xfId="7" applyFont="1" applyBorder="1" applyAlignment="1">
      <alignment horizontal="center" vertical="center"/>
    </xf>
    <xf numFmtId="0" fontId="17" fillId="0" borderId="75" xfId="2590" applyBorder="1" applyAlignment="1">
      <alignment horizontal="center" vertical="center"/>
    </xf>
    <xf numFmtId="0" fontId="17" fillId="0" borderId="76" xfId="2590" applyBorder="1" applyAlignment="1">
      <alignment horizontal="center" vertical="center"/>
    </xf>
    <xf numFmtId="0" fontId="17" fillId="0" borderId="81" xfId="2590" applyBorder="1" applyAlignment="1">
      <alignment horizontal="center" vertical="center"/>
    </xf>
    <xf numFmtId="0" fontId="17" fillId="0" borderId="99" xfId="2590" applyBorder="1" applyAlignment="1">
      <alignment horizontal="center" vertical="center"/>
    </xf>
    <xf numFmtId="0" fontId="17" fillId="0" borderId="100" xfId="2590" applyBorder="1" applyAlignment="1">
      <alignment horizontal="center" vertical="center"/>
    </xf>
    <xf numFmtId="0" fontId="17" fillId="0" borderId="105" xfId="2590" applyBorder="1" applyAlignment="1">
      <alignment horizontal="center" vertical="center"/>
    </xf>
    <xf numFmtId="0" fontId="29" fillId="0" borderId="30" xfId="7" applyFont="1" applyBorder="1" applyAlignment="1">
      <alignment horizontal="center" vertical="center"/>
    </xf>
    <xf numFmtId="0" fontId="29" fillId="0" borderId="32" xfId="7" applyFont="1" applyBorder="1" applyAlignment="1">
      <alignment horizontal="center" vertical="center"/>
    </xf>
    <xf numFmtId="0" fontId="30" fillId="0" borderId="0" xfId="0" applyFont="1" applyFill="1" applyBorder="1" applyAlignment="1">
      <alignment horizontal="center" vertical="center" wrapText="1"/>
    </xf>
    <xf numFmtId="0" fontId="27" fillId="0" borderId="45" xfId="7" applyFont="1" applyBorder="1" applyAlignment="1">
      <alignment horizontal="center" vertical="center"/>
    </xf>
    <xf numFmtId="0" fontId="27" fillId="0" borderId="46" xfId="7" applyFont="1" applyBorder="1" applyAlignment="1">
      <alignment horizontal="center" vertical="center"/>
    </xf>
    <xf numFmtId="0" fontId="34" fillId="0" borderId="45" xfId="7" applyFont="1" applyBorder="1" applyAlignment="1">
      <alignment horizontal="center" vertical="center"/>
    </xf>
    <xf numFmtId="0" fontId="34" fillId="0" borderId="46" xfId="7" applyFont="1" applyBorder="1" applyAlignment="1">
      <alignment horizontal="center" vertical="center"/>
    </xf>
    <xf numFmtId="0" fontId="34" fillId="0" borderId="44" xfId="7" applyFont="1" applyBorder="1" applyAlignment="1">
      <alignment horizontal="center" vertical="center"/>
    </xf>
    <xf numFmtId="0" fontId="31" fillId="0" borderId="45" xfId="7" applyFont="1" applyBorder="1" applyAlignment="1">
      <alignment horizontal="center" vertical="center"/>
    </xf>
    <xf numFmtId="0" fontId="31" fillId="0" borderId="46" xfId="7" applyFont="1" applyBorder="1" applyAlignment="1">
      <alignment horizontal="center" vertical="center"/>
    </xf>
    <xf numFmtId="0" fontId="31" fillId="0" borderId="44" xfId="7" applyFont="1" applyBorder="1" applyAlignment="1">
      <alignment horizontal="center" vertical="center"/>
    </xf>
    <xf numFmtId="0" fontId="34" fillId="0" borderId="45" xfId="7" applyFont="1" applyBorder="1" applyAlignment="1">
      <alignment horizontal="center" vertical="center" wrapText="1"/>
    </xf>
    <xf numFmtId="0" fontId="34" fillId="0" borderId="46" xfId="7" applyFont="1" applyBorder="1" applyAlignment="1">
      <alignment horizontal="center" vertical="center" wrapText="1"/>
    </xf>
    <xf numFmtId="0" fontId="34" fillId="0" borderId="44" xfId="7" applyFont="1" applyBorder="1" applyAlignment="1">
      <alignment horizontal="center" vertical="center" wrapText="1"/>
    </xf>
    <xf numFmtId="0" fontId="27" fillId="0" borderId="44" xfId="7" applyFont="1" applyBorder="1" applyAlignment="1">
      <alignment horizontal="center" vertical="center" wrapText="1"/>
    </xf>
    <xf numFmtId="0" fontId="32" fillId="0" borderId="44" xfId="7" applyFont="1" applyBorder="1" applyAlignment="1">
      <alignment horizontal="center" vertical="center"/>
    </xf>
    <xf numFmtId="0" fontId="124" fillId="7" borderId="127" xfId="0" applyFont="1" applyFill="1" applyBorder="1" applyAlignment="1">
      <alignment horizontal="center" wrapText="1"/>
    </xf>
    <xf numFmtId="0" fontId="124" fillId="7" borderId="128" xfId="0" applyFont="1" applyFill="1" applyBorder="1" applyAlignment="1">
      <alignment horizontal="center"/>
    </xf>
    <xf numFmtId="0" fontId="15" fillId="0" borderId="99" xfId="2590" applyFont="1" applyBorder="1" applyAlignment="1">
      <alignment horizontal="left"/>
    </xf>
    <xf numFmtId="0" fontId="17" fillId="0" borderId="100" xfId="2590" applyBorder="1" applyAlignment="1">
      <alignment horizontal="left"/>
    </xf>
    <xf numFmtId="0" fontId="17" fillId="0" borderId="105" xfId="2590" applyBorder="1" applyAlignment="1">
      <alignment horizontal="left"/>
    </xf>
    <xf numFmtId="1" fontId="31" fillId="0" borderId="45" xfId="7" applyNumberFormat="1" applyFont="1" applyBorder="1" applyAlignment="1">
      <alignment horizontal="center"/>
    </xf>
    <xf numFmtId="1" fontId="31" fillId="0" borderId="46" xfId="7" applyNumberFormat="1" applyFont="1" applyBorder="1" applyAlignment="1">
      <alignment horizontal="center"/>
    </xf>
    <xf numFmtId="1" fontId="31" fillId="0" borderId="44" xfId="7" applyNumberFormat="1" applyFont="1" applyBorder="1" applyAlignment="1">
      <alignment horizontal="center"/>
    </xf>
    <xf numFmtId="0" fontId="124" fillId="0" borderId="10" xfId="0" applyFont="1" applyBorder="1" applyAlignment="1">
      <alignment horizontal="center"/>
    </xf>
    <xf numFmtId="0" fontId="124" fillId="0" borderId="11" xfId="0" applyFont="1" applyBorder="1" applyAlignment="1">
      <alignment horizontal="center"/>
    </xf>
    <xf numFmtId="0" fontId="32" fillId="0" borderId="75" xfId="7" applyFont="1" applyBorder="1" applyAlignment="1">
      <alignment horizontal="center" vertical="center" wrapText="1"/>
    </xf>
    <xf numFmtId="0" fontId="32" fillId="0" borderId="76" xfId="7" applyFont="1" applyBorder="1" applyAlignment="1">
      <alignment horizontal="center" vertical="center" wrapText="1"/>
    </xf>
    <xf numFmtId="0" fontId="32" fillId="0" borderId="81" xfId="7" applyFont="1" applyBorder="1" applyAlignment="1">
      <alignment horizontal="center" vertical="center" wrapText="1"/>
    </xf>
    <xf numFmtId="0" fontId="32" fillId="0" borderId="75" xfId="0" applyFont="1" applyBorder="1" applyAlignment="1">
      <alignment horizontal="center" vertical="center" wrapText="1"/>
    </xf>
    <xf numFmtId="0" fontId="27" fillId="0" borderId="76" xfId="0" applyFont="1" applyBorder="1" applyAlignment="1">
      <alignment horizontal="center" vertical="center"/>
    </xf>
    <xf numFmtId="0" fontId="27" fillId="0" borderId="75" xfId="0" applyFont="1" applyBorder="1" applyAlignment="1">
      <alignment horizontal="center"/>
    </xf>
    <xf numFmtId="0" fontId="27" fillId="0" borderId="76" xfId="0" applyFont="1" applyBorder="1" applyAlignment="1">
      <alignment horizontal="center"/>
    </xf>
    <xf numFmtId="0" fontId="124" fillId="7" borderId="75" xfId="0" applyFont="1" applyFill="1" applyBorder="1" applyAlignment="1">
      <alignment horizontal="center" vertical="top" wrapText="1"/>
    </xf>
    <xf numFmtId="0" fontId="124" fillId="7" borderId="76" xfId="0" applyFont="1" applyFill="1" applyBorder="1" applyAlignment="1">
      <alignment horizontal="center" vertical="top"/>
    </xf>
    <xf numFmtId="0" fontId="112" fillId="7" borderId="75" xfId="0" applyFont="1" applyFill="1" applyBorder="1" applyAlignment="1">
      <alignment horizontal="center" wrapText="1"/>
    </xf>
    <xf numFmtId="0" fontId="112" fillId="7" borderId="76" xfId="0" applyFont="1" applyFill="1" applyBorder="1" applyAlignment="1">
      <alignment horizontal="center"/>
    </xf>
    <xf numFmtId="0" fontId="124" fillId="7" borderId="128" xfId="0" applyFont="1" applyFill="1" applyBorder="1" applyAlignment="1">
      <alignment horizontal="center" wrapText="1"/>
    </xf>
    <xf numFmtId="0" fontId="34" fillId="4" borderId="10" xfId="83" applyFont="1" applyFill="1" applyBorder="1" applyAlignment="1">
      <alignment horizontal="center"/>
    </xf>
    <xf numFmtId="0" fontId="34" fillId="4" borderId="11" xfId="83" applyFont="1" applyFill="1" applyBorder="1" applyAlignment="1">
      <alignment horizontal="center"/>
    </xf>
    <xf numFmtId="0" fontId="34" fillId="4" borderId="22" xfId="83" applyFont="1" applyFill="1" applyBorder="1" applyAlignment="1">
      <alignment horizontal="center"/>
    </xf>
    <xf numFmtId="0" fontId="112" fillId="7" borderId="75" xfId="0" applyFont="1" applyFill="1" applyBorder="1" applyAlignment="1">
      <alignment horizontal="center" vertical="top" wrapText="1"/>
    </xf>
    <xf numFmtId="0" fontId="112" fillId="7" borderId="76" xfId="0" applyFont="1" applyFill="1" applyBorder="1" applyAlignment="1">
      <alignment horizontal="center" vertical="top"/>
    </xf>
    <xf numFmtId="0" fontId="112" fillId="0" borderId="10" xfId="0" applyFont="1" applyBorder="1" applyAlignment="1">
      <alignment horizontal="center"/>
    </xf>
    <xf numFmtId="0" fontId="112" fillId="0" borderId="11" xfId="0" applyFont="1" applyBorder="1" applyAlignment="1">
      <alignment horizontal="center"/>
    </xf>
    <xf numFmtId="0" fontId="0" fillId="0" borderId="76" xfId="0" applyBorder="1" applyAlignment="1">
      <alignment horizontal="center" vertical="center"/>
    </xf>
    <xf numFmtId="0" fontId="0" fillId="0" borderId="75" xfId="0" applyBorder="1" applyAlignment="1">
      <alignment horizontal="center"/>
    </xf>
    <xf numFmtId="0" fontId="0" fillId="0" borderId="76" xfId="0" applyBorder="1" applyAlignment="1">
      <alignment horizontal="center"/>
    </xf>
    <xf numFmtId="0" fontId="41" fillId="0" borderId="23" xfId="7" applyFont="1" applyBorder="1" applyAlignment="1">
      <alignment horizontal="center" vertical="center" wrapText="1"/>
    </xf>
    <xf numFmtId="0" fontId="41" fillId="0" borderId="0" xfId="7" applyFont="1" applyBorder="1" applyAlignment="1">
      <alignment horizontal="center" vertical="center" wrapText="1"/>
    </xf>
    <xf numFmtId="0" fontId="41" fillId="0" borderId="40" xfId="7" applyFont="1" applyBorder="1" applyAlignment="1">
      <alignment horizontal="center" vertical="center" wrapText="1"/>
    </xf>
    <xf numFmtId="0" fontId="30" fillId="0" borderId="0" xfId="0" applyFont="1" applyFill="1" applyBorder="1" applyAlignment="1">
      <alignment horizontal="left" vertical="center" wrapText="1"/>
    </xf>
    <xf numFmtId="0" fontId="29" fillId="0" borderId="30" xfId="7" applyFont="1" applyBorder="1" applyAlignment="1">
      <alignment horizontal="left"/>
    </xf>
    <xf numFmtId="0" fontId="29" fillId="0" borderId="32" xfId="7" applyFont="1" applyBorder="1" applyAlignment="1">
      <alignment horizontal="left"/>
    </xf>
    <xf numFmtId="0" fontId="29" fillId="0" borderId="14" xfId="7" applyFont="1" applyFill="1" applyBorder="1" applyAlignment="1">
      <alignment horizontal="left"/>
    </xf>
    <xf numFmtId="0" fontId="29" fillId="0" borderId="15" xfId="7" applyFont="1" applyFill="1" applyBorder="1" applyAlignment="1">
      <alignment horizontal="left"/>
    </xf>
    <xf numFmtId="0" fontId="29" fillId="0" borderId="14" xfId="7" applyFont="1" applyBorder="1" applyAlignment="1">
      <alignment horizontal="left"/>
    </xf>
    <xf numFmtId="0" fontId="29" fillId="0" borderId="15" xfId="7" applyFont="1" applyBorder="1" applyAlignment="1">
      <alignment horizontal="left"/>
    </xf>
    <xf numFmtId="0" fontId="27" fillId="0" borderId="14" xfId="7" applyFont="1" applyBorder="1" applyAlignment="1">
      <alignment horizontal="left"/>
    </xf>
    <xf numFmtId="0" fontId="34" fillId="0" borderId="45" xfId="7" applyFont="1" applyBorder="1" applyAlignment="1">
      <alignment horizontal="center"/>
    </xf>
    <xf numFmtId="0" fontId="34" fillId="0" borderId="46" xfId="7" applyFont="1" applyBorder="1" applyAlignment="1">
      <alignment horizontal="center"/>
    </xf>
    <xf numFmtId="0" fontId="34" fillId="0" borderId="44" xfId="7" applyFont="1" applyBorder="1" applyAlignment="1">
      <alignment horizontal="center"/>
    </xf>
    <xf numFmtId="0" fontId="27" fillId="3" borderId="45" xfId="7" applyFont="1" applyFill="1" applyBorder="1" applyAlignment="1">
      <alignment horizontal="center"/>
    </xf>
    <xf numFmtId="0" fontId="27" fillId="3" borderId="44" xfId="7" applyFont="1" applyFill="1" applyBorder="1" applyAlignment="1">
      <alignment horizontal="center"/>
    </xf>
    <xf numFmtId="0" fontId="31" fillId="0" borderId="52" xfId="7" applyFont="1" applyBorder="1" applyAlignment="1">
      <alignment horizontal="center" vertical="center" wrapText="1"/>
    </xf>
    <xf numFmtId="0" fontId="31" fillId="0" borderId="0" xfId="7" applyFont="1" applyBorder="1" applyAlignment="1">
      <alignment horizontal="center" vertical="center" wrapText="1"/>
    </xf>
    <xf numFmtId="0" fontId="27" fillId="0" borderId="45" xfId="7" applyFont="1" applyBorder="1" applyAlignment="1">
      <alignment horizontal="center"/>
    </xf>
    <xf numFmtId="0" fontId="27" fillId="0" borderId="44" xfId="7" applyFont="1" applyBorder="1" applyAlignment="1">
      <alignment horizontal="center"/>
    </xf>
    <xf numFmtId="0" fontId="27" fillId="0" borderId="45" xfId="7" applyFont="1" applyBorder="1" applyAlignment="1">
      <alignment horizontal="center" wrapText="1"/>
    </xf>
    <xf numFmtId="0" fontId="27" fillId="0" borderId="44" xfId="7" applyFont="1" applyBorder="1" applyAlignment="1">
      <alignment horizontal="center" wrapText="1"/>
    </xf>
    <xf numFmtId="0" fontId="31" fillId="66" borderId="80" xfId="7" applyFont="1" applyFill="1" applyBorder="1" applyAlignment="1">
      <alignment horizontal="center" vertical="center" wrapText="1"/>
    </xf>
    <xf numFmtId="0" fontId="31" fillId="66" borderId="81" xfId="7" applyFont="1" applyFill="1" applyBorder="1" applyAlignment="1">
      <alignment horizontal="center" vertical="center" wrapText="1"/>
    </xf>
    <xf numFmtId="0" fontId="27" fillId="3" borderId="45" xfId="7" applyFont="1" applyFill="1" applyBorder="1" applyAlignment="1">
      <alignment horizontal="center" vertical="center" wrapText="1"/>
    </xf>
    <xf numFmtId="0" fontId="27" fillId="3" borderId="44" xfId="7" applyFont="1" applyFill="1" applyBorder="1" applyAlignment="1">
      <alignment horizontal="center" vertical="center" wrapText="1"/>
    </xf>
    <xf numFmtId="0" fontId="34" fillId="0" borderId="45" xfId="7" applyFont="1" applyBorder="1" applyAlignment="1">
      <alignment horizontal="center" wrapText="1"/>
    </xf>
    <xf numFmtId="0" fontId="34" fillId="0" borderId="46" xfId="7" applyFont="1" applyBorder="1" applyAlignment="1">
      <alignment horizontal="center" wrapText="1"/>
    </xf>
    <xf numFmtId="0" fontId="34" fillId="0" borderId="44" xfId="7" applyFont="1" applyBorder="1" applyAlignment="1">
      <alignment horizontal="center" wrapText="1"/>
    </xf>
    <xf numFmtId="0" fontId="29" fillId="0" borderId="80" xfId="7" applyBorder="1" applyAlignment="1">
      <alignment horizontal="center" vertical="center"/>
    </xf>
    <xf numFmtId="0" fontId="29" fillId="0" borderId="81" xfId="7" applyBorder="1" applyAlignment="1">
      <alignment horizontal="center" vertical="center"/>
    </xf>
    <xf numFmtId="0" fontId="122" fillId="64" borderId="80" xfId="7" applyFont="1" applyFill="1" applyBorder="1" applyAlignment="1">
      <alignment horizontal="center" vertical="center" wrapText="1"/>
    </xf>
    <xf numFmtId="0" fontId="122" fillId="64" borderId="81" xfId="7" applyFont="1" applyFill="1" applyBorder="1" applyAlignment="1">
      <alignment horizontal="center" vertical="center" wrapText="1"/>
    </xf>
    <xf numFmtId="0" fontId="27" fillId="0" borderId="45" xfId="7" applyFont="1" applyBorder="1" applyAlignment="1">
      <alignment horizontal="left"/>
    </xf>
    <xf numFmtId="0" fontId="27" fillId="0" borderId="46" xfId="7" applyFont="1" applyBorder="1" applyAlignment="1">
      <alignment horizontal="left"/>
    </xf>
    <xf numFmtId="0" fontId="27" fillId="0" borderId="44" xfId="7" applyFont="1" applyBorder="1" applyAlignment="1">
      <alignment horizontal="left"/>
    </xf>
    <xf numFmtId="0" fontId="27" fillId="0" borderId="45" xfId="7" applyFont="1" applyFill="1" applyBorder="1" applyAlignment="1">
      <alignment horizontal="center"/>
    </xf>
    <xf numFmtId="0" fontId="27" fillId="0" borderId="44" xfId="7" applyFont="1" applyFill="1" applyBorder="1" applyAlignment="1">
      <alignment horizontal="center"/>
    </xf>
    <xf numFmtId="0" fontId="27" fillId="0" borderId="45" xfId="7" applyFont="1" applyFill="1" applyBorder="1" applyAlignment="1">
      <alignment horizontal="center" wrapText="1"/>
    </xf>
    <xf numFmtId="0" fontId="27" fillId="0" borderId="44" xfId="7" applyFont="1" applyFill="1" applyBorder="1" applyAlignment="1">
      <alignment horizontal="center" wrapText="1"/>
    </xf>
    <xf numFmtId="0" fontId="32" fillId="0" borderId="45" xfId="7" applyFont="1" applyFill="1" applyBorder="1" applyAlignment="1">
      <alignment horizontal="center" vertical="center" wrapText="1"/>
    </xf>
    <xf numFmtId="0" fontId="32" fillId="0" borderId="44" xfId="7" applyFont="1" applyFill="1" applyBorder="1" applyAlignment="1">
      <alignment horizontal="center" vertical="center"/>
    </xf>
    <xf numFmtId="0" fontId="31" fillId="0" borderId="45" xfId="7" applyFont="1" applyBorder="1" applyAlignment="1">
      <alignment horizontal="right"/>
    </xf>
    <xf numFmtId="0" fontId="31" fillId="0" borderId="46" xfId="7" applyFont="1" applyBorder="1" applyAlignment="1">
      <alignment horizontal="right"/>
    </xf>
    <xf numFmtId="0" fontId="31" fillId="0" borderId="44" xfId="7" applyFont="1" applyBorder="1" applyAlignment="1">
      <alignment horizontal="right"/>
    </xf>
    <xf numFmtId="0" fontId="14" fillId="0" borderId="18" xfId="2590" applyFont="1" applyBorder="1" applyAlignment="1">
      <alignment horizontal="left"/>
    </xf>
    <xf numFmtId="0" fontId="17" fillId="0" borderId="97" xfId="2590" applyBorder="1" applyAlignment="1">
      <alignment horizontal="left"/>
    </xf>
    <xf numFmtId="1" fontId="31" fillId="0" borderId="41" xfId="7" applyNumberFormat="1" applyFont="1" applyBorder="1" applyAlignment="1">
      <alignment horizontal="center"/>
    </xf>
    <xf numFmtId="0" fontId="46" fillId="0" borderId="17" xfId="2590" applyFont="1" applyBorder="1" applyAlignment="1">
      <alignment horizontal="center" vertical="center"/>
    </xf>
    <xf numFmtId="0" fontId="46" fillId="0" borderId="38" xfId="2590" applyFont="1" applyBorder="1" applyAlignment="1">
      <alignment horizontal="center" vertical="center"/>
    </xf>
    <xf numFmtId="0" fontId="15" fillId="0" borderId="84" xfId="2590" applyFont="1" applyBorder="1" applyAlignment="1">
      <alignment horizontal="left"/>
    </xf>
    <xf numFmtId="0" fontId="17" fillId="0" borderId="79" xfId="2590" applyBorder="1" applyAlignment="1">
      <alignment horizontal="left"/>
    </xf>
    <xf numFmtId="0" fontId="34" fillId="0" borderId="80" xfId="7" applyFont="1" applyBorder="1" applyAlignment="1">
      <alignment horizontal="center" vertical="center" wrapText="1"/>
    </xf>
    <xf numFmtId="0" fontId="34" fillId="0" borderId="76" xfId="7" applyFont="1" applyBorder="1" applyAlignment="1">
      <alignment horizontal="center" vertical="center" wrapText="1"/>
    </xf>
    <xf numFmtId="0" fontId="34" fillId="0" borderId="81" xfId="7" applyFont="1" applyBorder="1" applyAlignment="1">
      <alignment horizontal="center" vertical="center" wrapText="1"/>
    </xf>
    <xf numFmtId="0" fontId="34" fillId="0" borderId="82" xfId="7" applyFont="1" applyBorder="1" applyAlignment="1">
      <alignment horizontal="center"/>
    </xf>
    <xf numFmtId="0" fontId="34" fillId="0" borderId="78" xfId="7" applyFont="1" applyBorder="1" applyAlignment="1">
      <alignment horizontal="center"/>
    </xf>
    <xf numFmtId="0" fontId="34" fillId="0" borderId="83" xfId="7" applyFont="1" applyBorder="1" applyAlignment="1">
      <alignment horizontal="center"/>
    </xf>
    <xf numFmtId="0" fontId="32" fillId="0" borderId="115" xfId="7" applyFont="1" applyBorder="1" applyAlignment="1">
      <alignment horizontal="center" vertical="center" wrapText="1"/>
    </xf>
    <xf numFmtId="0" fontId="32" fillId="0" borderId="110" xfId="7" applyFont="1" applyBorder="1" applyAlignment="1">
      <alignment horizontal="center" vertical="center" wrapText="1"/>
    </xf>
    <xf numFmtId="0" fontId="32" fillId="0" borderId="107" xfId="7" applyFont="1" applyBorder="1" applyAlignment="1">
      <alignment horizontal="center" vertical="center" wrapText="1"/>
    </xf>
    <xf numFmtId="0" fontId="32" fillId="0" borderId="80" xfId="7" applyFont="1" applyBorder="1" applyAlignment="1">
      <alignment horizontal="center"/>
    </xf>
    <xf numFmtId="0" fontId="32" fillId="0" borderId="81" xfId="7" applyFont="1" applyBorder="1" applyAlignment="1">
      <alignment horizontal="center"/>
    </xf>
    <xf numFmtId="0" fontId="0" fillId="0" borderId="45" xfId="7" applyFont="1" applyBorder="1" applyAlignment="1">
      <alignment horizontal="center" vertical="center" wrapText="1"/>
    </xf>
    <xf numFmtId="0" fontId="1" fillId="0" borderId="18" xfId="2590" applyFont="1" applyBorder="1" applyAlignment="1">
      <alignment horizontal="left"/>
    </xf>
    <xf numFmtId="0" fontId="1" fillId="0" borderId="18" xfId="2590" applyFont="1" applyBorder="1" applyAlignment="1">
      <alignment horizontal="right"/>
    </xf>
    <xf numFmtId="0" fontId="17" fillId="0" borderId="97" xfId="2590" applyBorder="1" applyAlignment="1">
      <alignment horizontal="right"/>
    </xf>
    <xf numFmtId="0" fontId="32" fillId="0" borderId="0" xfId="7" applyFont="1" applyAlignment="1">
      <alignment horizontal="left" vertical="top" wrapText="1"/>
    </xf>
    <xf numFmtId="0" fontId="31" fillId="67" borderId="80" xfId="7" applyFont="1" applyFill="1" applyBorder="1" applyAlignment="1">
      <alignment horizontal="center" vertical="center" wrapText="1"/>
    </xf>
    <xf numFmtId="0" fontId="31" fillId="67" borderId="81" xfId="7" applyFont="1" applyFill="1" applyBorder="1" applyAlignment="1">
      <alignment horizontal="center" vertical="center" wrapText="1"/>
    </xf>
    <xf numFmtId="0" fontId="32" fillId="0" borderId="45" xfId="7" applyFont="1" applyBorder="1" applyAlignment="1">
      <alignment horizontal="center"/>
    </xf>
    <xf numFmtId="0" fontId="32" fillId="0" borderId="44" xfId="7" applyFont="1" applyBorder="1" applyAlignment="1">
      <alignment horizontal="center"/>
    </xf>
    <xf numFmtId="0" fontId="34" fillId="0" borderId="52" xfId="7" applyFont="1" applyBorder="1" applyAlignment="1">
      <alignment horizontal="center" vertical="center" wrapText="1"/>
    </xf>
    <xf numFmtId="0" fontId="34" fillId="0" borderId="0" xfId="7" applyFont="1" applyBorder="1" applyAlignment="1">
      <alignment horizontal="center" vertical="center" wrapText="1"/>
    </xf>
    <xf numFmtId="0" fontId="27" fillId="4" borderId="41" xfId="83" applyFont="1" applyFill="1" applyBorder="1" applyAlignment="1">
      <alignment horizontal="center" vertical="center" wrapText="1"/>
    </xf>
    <xf numFmtId="0" fontId="34" fillId="0" borderId="132" xfId="7" applyFont="1" applyBorder="1" applyAlignment="1">
      <alignment horizontal="center" vertical="center" wrapText="1"/>
    </xf>
    <xf numFmtId="0" fontId="10" fillId="0" borderId="18" xfId="2590" applyFont="1" applyBorder="1" applyAlignment="1">
      <alignment horizontal="left"/>
    </xf>
    <xf numFmtId="0" fontId="27" fillId="4" borderId="45" xfId="83" applyFont="1" applyFill="1" applyBorder="1" applyAlignment="1">
      <alignment horizontal="left" wrapText="1"/>
    </xf>
    <xf numFmtId="0" fontId="27" fillId="4" borderId="44" xfId="83" applyFont="1" applyFill="1" applyBorder="1" applyAlignment="1">
      <alignment horizontal="left" wrapText="1"/>
    </xf>
    <xf numFmtId="0" fontId="35" fillId="0" borderId="96" xfId="0" applyFont="1" applyFill="1" applyBorder="1" applyAlignment="1">
      <alignment horizontal="center" vertical="center" wrapText="1"/>
    </xf>
    <xf numFmtId="0" fontId="103" fillId="0" borderId="43"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103" fillId="0" borderId="96" xfId="0" applyFont="1" applyFill="1" applyBorder="1" applyAlignment="1">
      <alignment horizontal="center" vertical="center" wrapText="1"/>
    </xf>
    <xf numFmtId="0" fontId="31" fillId="0" borderId="84" xfId="0" applyFont="1" applyBorder="1" applyAlignment="1">
      <alignment horizontal="center" vertical="center"/>
    </xf>
    <xf numFmtId="0" fontId="31" fillId="0" borderId="79" xfId="0" applyFont="1" applyBorder="1" applyAlignment="1">
      <alignment horizontal="center" vertical="center"/>
    </xf>
    <xf numFmtId="0" fontId="31" fillId="0" borderId="85" xfId="0" applyFont="1" applyBorder="1" applyAlignment="1">
      <alignment horizontal="center" vertical="center"/>
    </xf>
    <xf numFmtId="0" fontId="31" fillId="0" borderId="4" xfId="6" applyFont="1" applyFill="1" applyBorder="1" applyAlignment="1">
      <alignment horizontal="center" vertical="center" wrapText="1"/>
    </xf>
    <xf numFmtId="0" fontId="31" fillId="0" borderId="5" xfId="6" applyFont="1" applyFill="1" applyBorder="1" applyAlignment="1">
      <alignment horizontal="center" vertical="center" wrapText="1"/>
    </xf>
    <xf numFmtId="0" fontId="31" fillId="0" borderId="6" xfId="6" applyFont="1" applyFill="1" applyBorder="1" applyAlignment="1">
      <alignment horizontal="center" vertical="center" wrapText="1"/>
    </xf>
    <xf numFmtId="0" fontId="28" fillId="0" borderId="56" xfId="0" applyFont="1" applyFill="1" applyBorder="1" applyAlignment="1">
      <alignment horizontal="center" vertical="center" wrapText="1"/>
    </xf>
    <xf numFmtId="0" fontId="54" fillId="0" borderId="21" xfId="0" applyFont="1" applyBorder="1" applyAlignment="1">
      <alignment horizontal="center"/>
    </xf>
    <xf numFmtId="0" fontId="54" fillId="0" borderId="48" xfId="0" applyFont="1" applyBorder="1" applyAlignment="1">
      <alignment horizontal="center"/>
    </xf>
    <xf numFmtId="0" fontId="54" fillId="0" borderId="8" xfId="0" applyFont="1" applyBorder="1" applyAlignment="1">
      <alignment horizontal="center"/>
    </xf>
    <xf numFmtId="0" fontId="79" fillId="9" borderId="2" xfId="206" applyFont="1" applyFill="1" applyBorder="1" applyAlignment="1">
      <alignment horizontal="center" vertical="center" wrapText="1"/>
    </xf>
    <xf numFmtId="0" fontId="79" fillId="9" borderId="3" xfId="206" applyFont="1" applyFill="1" applyBorder="1" applyAlignment="1">
      <alignment horizontal="center" vertical="center" wrapText="1"/>
    </xf>
    <xf numFmtId="0" fontId="31" fillId="0" borderId="6" xfId="0" applyFont="1" applyFill="1" applyBorder="1" applyAlignment="1">
      <alignment horizontal="center" vertical="center"/>
    </xf>
    <xf numFmtId="0" fontId="31" fillId="0" borderId="81" xfId="0" applyFont="1" applyFill="1" applyBorder="1" applyAlignment="1">
      <alignment horizontal="center" vertical="center"/>
    </xf>
    <xf numFmtId="0" fontId="31" fillId="0" borderId="79" xfId="0" applyFont="1" applyFill="1" applyBorder="1" applyAlignment="1">
      <alignment horizontal="center" vertical="center"/>
    </xf>
    <xf numFmtId="0" fontId="31" fillId="0" borderId="85" xfId="0" applyFont="1" applyFill="1" applyBorder="1" applyAlignment="1">
      <alignment horizontal="center" vertical="center"/>
    </xf>
    <xf numFmtId="0" fontId="79" fillId="0" borderId="75" xfId="206" applyFont="1" applyFill="1" applyBorder="1" applyAlignment="1">
      <alignment horizontal="center" vertical="center"/>
    </xf>
    <xf numFmtId="0" fontId="79" fillId="0" borderId="76" xfId="206" applyFont="1" applyFill="1" applyBorder="1" applyAlignment="1">
      <alignment horizontal="center" vertical="center"/>
    </xf>
    <xf numFmtId="0" fontId="79" fillId="0" borderId="77" xfId="206" applyFont="1" applyFill="1" applyBorder="1" applyAlignment="1">
      <alignment horizontal="center" vertical="center"/>
    </xf>
    <xf numFmtId="0" fontId="79" fillId="0" borderId="99" xfId="206" applyFont="1" applyFill="1" applyBorder="1" applyAlignment="1">
      <alignment horizontal="center" vertical="center"/>
    </xf>
    <xf numFmtId="0" fontId="79" fillId="0" borderId="100" xfId="206" applyFont="1" applyFill="1" applyBorder="1" applyAlignment="1">
      <alignment horizontal="center" vertical="center"/>
    </xf>
    <xf numFmtId="0" fontId="79" fillId="0" borderId="102" xfId="206" applyFont="1" applyFill="1" applyBorder="1" applyAlignment="1">
      <alignment horizontal="center" vertical="center"/>
    </xf>
    <xf numFmtId="0" fontId="31" fillId="0" borderId="118" xfId="7" applyFont="1" applyBorder="1" applyAlignment="1">
      <alignment horizontal="center" vertical="center"/>
    </xf>
    <xf numFmtId="0" fontId="31" fillId="0" borderId="119" xfId="7" applyFont="1" applyBorder="1" applyAlignment="1">
      <alignment horizontal="center" vertical="center"/>
    </xf>
    <xf numFmtId="0" fontId="31" fillId="0" borderId="120" xfId="7" applyFont="1" applyBorder="1" applyAlignment="1">
      <alignment horizontal="center" vertical="center"/>
    </xf>
    <xf numFmtId="0" fontId="41" fillId="0" borderId="118" xfId="0" applyFont="1" applyBorder="1" applyAlignment="1">
      <alignment horizontal="center" vertical="center" wrapText="1"/>
    </xf>
    <xf numFmtId="0" fontId="41" fillId="0" borderId="119" xfId="0" applyFont="1" applyBorder="1" applyAlignment="1">
      <alignment horizontal="center" vertical="center" wrapText="1"/>
    </xf>
    <xf numFmtId="0" fontId="41" fillId="0" borderId="120" xfId="0" applyFont="1" applyBorder="1" applyAlignment="1">
      <alignment horizontal="center" vertical="center" wrapText="1"/>
    </xf>
    <xf numFmtId="0" fontId="39" fillId="0" borderId="117" xfId="0" applyFont="1" applyFill="1" applyBorder="1" applyAlignment="1">
      <alignment horizontal="center" vertical="center" wrapText="1"/>
    </xf>
    <xf numFmtId="0" fontId="39" fillId="0" borderId="42" xfId="0" applyFont="1" applyFill="1" applyBorder="1" applyAlignment="1">
      <alignment horizontal="center" vertical="center" wrapText="1"/>
    </xf>
    <xf numFmtId="0" fontId="39" fillId="0" borderId="55" xfId="0" applyFont="1" applyFill="1" applyBorder="1" applyAlignment="1">
      <alignment horizontal="center" vertical="center" wrapText="1"/>
    </xf>
    <xf numFmtId="2" fontId="114" fillId="65" borderId="75" xfId="3086" applyNumberFormat="1" applyFont="1" applyFill="1" applyBorder="1" applyAlignment="1" applyProtection="1">
      <alignment horizontal="center" vertical="center" wrapText="1"/>
    </xf>
    <xf numFmtId="2" fontId="114" fillId="65" borderId="81" xfId="3086" applyNumberFormat="1" applyFont="1" applyFill="1" applyBorder="1" applyAlignment="1" applyProtection="1">
      <alignment horizontal="center" vertical="center" wrapText="1"/>
    </xf>
    <xf numFmtId="0" fontId="114" fillId="65" borderId="75" xfId="3086" applyNumberFormat="1" applyFont="1" applyFill="1" applyBorder="1" applyAlignment="1" applyProtection="1">
      <alignment horizontal="center" vertical="center" wrapText="1"/>
    </xf>
    <xf numFmtId="0" fontId="114" fillId="65" borderId="81" xfId="3086" applyNumberFormat="1" applyFont="1" applyFill="1" applyBorder="1" applyAlignment="1" applyProtection="1">
      <alignment horizontal="center" vertical="center" wrapText="1"/>
    </xf>
    <xf numFmtId="167" fontId="114" fillId="65" borderId="75" xfId="2589" applyFont="1" applyFill="1" applyBorder="1" applyAlignment="1" applyProtection="1">
      <alignment horizontal="center" vertical="center" wrapText="1"/>
    </xf>
    <xf numFmtId="167" fontId="114" fillId="65" borderId="81" xfId="2589" applyFont="1" applyFill="1" applyBorder="1" applyAlignment="1" applyProtection="1">
      <alignment horizontal="center" vertical="center" wrapText="1"/>
    </xf>
    <xf numFmtId="2" fontId="58" fillId="65" borderId="75" xfId="3086" applyNumberFormat="1" applyFont="1" applyFill="1" applyBorder="1" applyAlignment="1" applyProtection="1">
      <alignment horizontal="center" vertical="center" wrapText="1"/>
    </xf>
    <xf numFmtId="2" fontId="58" fillId="65" borderId="81" xfId="3086" applyNumberFormat="1" applyFont="1" applyFill="1" applyBorder="1" applyAlignment="1" applyProtection="1">
      <alignment horizontal="center" vertical="center" wrapText="1"/>
    </xf>
    <xf numFmtId="0" fontId="46" fillId="0" borderId="21" xfId="3086" applyFont="1" applyBorder="1" applyAlignment="1">
      <alignment horizontal="center" vertical="center" wrapText="1"/>
    </xf>
    <xf numFmtId="0" fontId="46" fillId="0" borderId="48" xfId="3086" applyFont="1" applyBorder="1" applyAlignment="1">
      <alignment horizontal="center" vertical="center" wrapText="1"/>
    </xf>
    <xf numFmtId="2" fontId="46" fillId="7" borderId="75" xfId="3086" applyNumberFormat="1" applyFont="1" applyFill="1" applyBorder="1" applyAlignment="1" applyProtection="1">
      <alignment horizontal="center" vertical="center" wrapText="1"/>
    </xf>
    <xf numFmtId="2" fontId="46" fillId="7" borderId="81" xfId="3086" applyNumberFormat="1" applyFont="1" applyFill="1" applyBorder="1" applyAlignment="1" applyProtection="1">
      <alignment horizontal="center" vertical="center" wrapText="1"/>
    </xf>
    <xf numFmtId="2" fontId="46" fillId="9" borderId="86" xfId="3086" applyNumberFormat="1" applyFont="1" applyFill="1" applyBorder="1" applyAlignment="1" applyProtection="1">
      <alignment horizontal="center" vertical="center" wrapText="1"/>
    </xf>
    <xf numFmtId="2" fontId="46" fillId="9" borderId="29" xfId="3086" applyNumberFormat="1" applyFont="1" applyFill="1" applyBorder="1" applyAlignment="1" applyProtection="1">
      <alignment horizontal="center" vertical="center" wrapText="1"/>
    </xf>
    <xf numFmtId="2" fontId="17" fillId="0" borderId="86" xfId="3086" applyNumberFormat="1" applyFont="1" applyFill="1" applyBorder="1" applyAlignment="1" applyProtection="1">
      <alignment horizontal="center" vertical="center" wrapText="1"/>
    </xf>
    <xf numFmtId="2" fontId="17" fillId="0" borderId="26" xfId="3086" applyNumberFormat="1" applyFont="1" applyFill="1" applyBorder="1" applyAlignment="1" applyProtection="1">
      <alignment horizontal="center" vertical="center" wrapText="1"/>
    </xf>
    <xf numFmtId="2" fontId="17" fillId="0" borderId="109" xfId="3086" applyNumberFormat="1" applyFont="1" applyFill="1" applyBorder="1" applyAlignment="1" applyProtection="1">
      <alignment horizontal="center" vertical="center" wrapText="1"/>
    </xf>
    <xf numFmtId="2" fontId="17" fillId="0" borderId="29" xfId="3086" applyNumberFormat="1" applyFont="1" applyFill="1" applyBorder="1" applyAlignment="1" applyProtection="1">
      <alignment horizontal="center" vertical="center" wrapText="1"/>
    </xf>
    <xf numFmtId="2" fontId="17" fillId="0" borderId="47" xfId="3086" applyNumberFormat="1" applyFont="1" applyFill="1" applyBorder="1" applyAlignment="1" applyProtection="1">
      <alignment horizontal="center" vertical="center" wrapText="1"/>
    </xf>
    <xf numFmtId="2" fontId="17" fillId="0" borderId="93" xfId="3086" applyNumberFormat="1" applyFont="1" applyFill="1" applyBorder="1" applyAlignment="1" applyProtection="1">
      <alignment horizontal="center" vertical="center" wrapText="1"/>
    </xf>
    <xf numFmtId="2" fontId="114" fillId="65" borderId="91" xfId="3086" applyNumberFormat="1" applyFont="1" applyFill="1" applyBorder="1" applyAlignment="1" applyProtection="1">
      <alignment horizontal="center" vertical="center" wrapText="1"/>
    </xf>
    <xf numFmtId="2" fontId="114" fillId="65" borderId="1" xfId="3086" applyNumberFormat="1" applyFont="1" applyFill="1" applyBorder="1" applyAlignment="1" applyProtection="1">
      <alignment horizontal="center" vertical="center" wrapText="1"/>
    </xf>
    <xf numFmtId="2" fontId="114" fillId="65" borderId="56" xfId="3086" applyNumberFormat="1" applyFont="1" applyFill="1" applyBorder="1" applyAlignment="1" applyProtection="1">
      <alignment horizontal="center" vertical="center" wrapText="1"/>
    </xf>
    <xf numFmtId="2" fontId="46" fillId="9" borderId="21" xfId="3086" applyNumberFormat="1" applyFont="1" applyFill="1" applyBorder="1" applyAlignment="1" applyProtection="1">
      <alignment horizontal="center" vertical="center" wrapText="1"/>
    </xf>
    <xf numFmtId="2" fontId="46" fillId="9" borderId="57" xfId="3086" applyNumberFormat="1" applyFont="1" applyFill="1" applyBorder="1" applyAlignment="1" applyProtection="1">
      <alignment horizontal="center" vertical="center" wrapText="1"/>
    </xf>
    <xf numFmtId="2" fontId="46" fillId="9" borderId="26" xfId="3086" applyNumberFormat="1" applyFont="1" applyFill="1" applyBorder="1" applyAlignment="1" applyProtection="1">
      <alignment horizontal="center" vertical="center" wrapText="1"/>
    </xf>
    <xf numFmtId="2" fontId="46" fillId="9" borderId="47" xfId="3086" applyNumberFormat="1" applyFont="1" applyFill="1" applyBorder="1" applyAlignment="1" applyProtection="1">
      <alignment horizontal="center" vertical="center" wrapText="1"/>
    </xf>
    <xf numFmtId="2" fontId="46" fillId="65" borderId="75" xfId="3086" applyNumberFormat="1" applyFont="1" applyFill="1" applyBorder="1" applyAlignment="1" applyProtection="1">
      <alignment horizontal="center" vertical="center" wrapText="1"/>
    </xf>
    <xf numFmtId="2" fontId="46" fillId="65" borderId="81" xfId="3086" applyNumberFormat="1" applyFont="1" applyFill="1" applyBorder="1" applyAlignment="1" applyProtection="1">
      <alignment horizontal="center" vertical="center" wrapText="1"/>
    </xf>
    <xf numFmtId="2" fontId="46" fillId="65" borderId="91" xfId="3086" applyNumberFormat="1" applyFont="1" applyFill="1" applyBorder="1" applyAlignment="1" applyProtection="1">
      <alignment horizontal="center" vertical="center" wrapText="1"/>
    </xf>
    <xf numFmtId="2" fontId="46" fillId="65" borderId="1" xfId="3086" applyNumberFormat="1" applyFont="1" applyFill="1" applyBorder="1" applyAlignment="1" applyProtection="1">
      <alignment horizontal="center" vertical="center" wrapText="1"/>
    </xf>
    <xf numFmtId="183" fontId="46" fillId="65" borderId="75" xfId="3086" applyNumberFormat="1" applyFont="1" applyFill="1" applyBorder="1" applyAlignment="1" applyProtection="1">
      <alignment horizontal="center" vertical="center" wrapText="1"/>
    </xf>
    <xf numFmtId="183" fontId="46" fillId="65" borderId="81" xfId="3086" applyNumberFormat="1" applyFont="1" applyFill="1" applyBorder="1" applyAlignment="1" applyProtection="1">
      <alignment horizontal="center" vertical="center" wrapText="1"/>
    </xf>
    <xf numFmtId="0" fontId="126" fillId="0" borderId="129" xfId="0" applyFont="1" applyBorder="1" applyAlignment="1">
      <alignment horizontal="center" vertical="center"/>
    </xf>
    <xf numFmtId="0" fontId="126" fillId="0" borderId="130" xfId="0" applyFont="1" applyBorder="1" applyAlignment="1">
      <alignment horizontal="center" vertical="center"/>
    </xf>
    <xf numFmtId="0" fontId="126" fillId="0" borderId="131" xfId="0" applyFont="1" applyBorder="1" applyAlignment="1">
      <alignment horizontal="center" vertical="center"/>
    </xf>
    <xf numFmtId="0" fontId="3" fillId="4" borderId="90" xfId="3086" applyFont="1" applyFill="1" applyBorder="1" applyAlignment="1">
      <alignment horizontal="center" vertical="center" wrapText="1"/>
    </xf>
    <xf numFmtId="0" fontId="4" fillId="4" borderId="106" xfId="3086" applyFont="1" applyFill="1" applyBorder="1" applyAlignment="1">
      <alignment horizontal="center" vertical="center" wrapText="1"/>
    </xf>
    <xf numFmtId="0" fontId="3" fillId="4" borderId="79" xfId="3086" applyFont="1" applyFill="1" applyBorder="1" applyAlignment="1">
      <alignment horizontal="center" vertical="center" wrapText="1"/>
    </xf>
    <xf numFmtId="0" fontId="4" fillId="4" borderId="79" xfId="3086" applyFont="1" applyFill="1" applyBorder="1" applyAlignment="1">
      <alignment horizontal="center" vertical="center" wrapText="1"/>
    </xf>
    <xf numFmtId="0" fontId="113" fillId="0" borderId="23" xfId="3086" applyNumberFormat="1" applyFont="1" applyFill="1" applyBorder="1" applyAlignment="1" applyProtection="1">
      <alignment horizontal="center" wrapText="1"/>
    </xf>
    <xf numFmtId="0" fontId="7" fillId="0" borderId="79" xfId="3086" applyFont="1" applyBorder="1" applyAlignment="1">
      <alignment horizontal="center" vertical="center"/>
    </xf>
    <xf numFmtId="0" fontId="17" fillId="0" borderId="79" xfId="3086" applyBorder="1" applyAlignment="1">
      <alignment horizontal="center" vertical="center"/>
    </xf>
    <xf numFmtId="0" fontId="4" fillId="4" borderId="42" xfId="3086" applyFont="1" applyFill="1" applyBorder="1" applyAlignment="1">
      <alignment horizontal="center" vertical="center" wrapText="1"/>
    </xf>
    <xf numFmtId="0" fontId="47" fillId="0" borderId="129" xfId="0" applyFont="1" applyBorder="1" applyAlignment="1">
      <alignment horizontal="center"/>
    </xf>
    <xf numFmtId="0" fontId="128" fillId="4" borderId="135" xfId="0" applyNumberFormat="1" applyFont="1" applyFill="1" applyBorder="1" applyAlignment="1">
      <alignment horizontal="left" vertical="center"/>
    </xf>
    <xf numFmtId="0" fontId="128" fillId="4" borderId="0" xfId="0" applyNumberFormat="1" applyFont="1" applyFill="1" applyBorder="1" applyAlignment="1">
      <alignment horizontal="left" vertical="center"/>
    </xf>
    <xf numFmtId="0" fontId="126" fillId="4" borderId="129" xfId="0" applyFont="1" applyFill="1" applyBorder="1" applyAlignment="1">
      <alignment horizontal="center" vertical="center"/>
    </xf>
    <xf numFmtId="0" fontId="126" fillId="4" borderId="131" xfId="0" applyFont="1" applyFill="1" applyBorder="1" applyAlignment="1">
      <alignment horizontal="center" vertical="center"/>
    </xf>
    <xf numFmtId="0" fontId="126" fillId="4" borderId="132" xfId="0" applyFont="1" applyFill="1" applyBorder="1" applyAlignment="1">
      <alignment horizontal="center" vertical="center"/>
    </xf>
    <xf numFmtId="0" fontId="39" fillId="5" borderId="4" xfId="0" applyFont="1" applyFill="1" applyBorder="1" applyAlignment="1">
      <alignment horizontal="center" vertical="center"/>
    </xf>
    <xf numFmtId="0" fontId="39" fillId="5" borderId="5" xfId="0" applyFont="1" applyFill="1" applyBorder="1" applyAlignment="1">
      <alignment horizontal="center" vertical="center"/>
    </xf>
    <xf numFmtId="0" fontId="27" fillId="0" borderId="91" xfId="0" applyFont="1" applyBorder="1" applyAlignment="1">
      <alignment horizontal="left" vertical="distributed" wrapText="1"/>
    </xf>
    <xf numFmtId="0" fontId="27" fillId="0" borderId="83" xfId="0" applyFont="1" applyBorder="1" applyAlignment="1">
      <alignment horizontal="left" vertical="distributed" wrapText="1"/>
    </xf>
    <xf numFmtId="0" fontId="0" fillId="0" borderId="90" xfId="0" applyBorder="1" applyAlignment="1">
      <alignment horizontal="left" vertical="distributed" wrapText="1"/>
    </xf>
    <xf numFmtId="0" fontId="29" fillId="5" borderId="21" xfId="0" applyFont="1" applyFill="1" applyBorder="1" applyAlignment="1">
      <alignment horizontal="center" vertical="center"/>
    </xf>
    <xf numFmtId="0" fontId="29" fillId="5" borderId="48" xfId="0" applyFont="1" applyFill="1" applyBorder="1" applyAlignment="1">
      <alignment horizontal="center" vertical="center"/>
    </xf>
    <xf numFmtId="0" fontId="29" fillId="5" borderId="57" xfId="0" applyFont="1" applyFill="1" applyBorder="1" applyAlignment="1">
      <alignment horizontal="center" vertical="center"/>
    </xf>
    <xf numFmtId="0" fontId="29" fillId="5" borderId="93" xfId="0" applyFont="1" applyFill="1" applyBorder="1" applyAlignment="1">
      <alignment horizontal="center" vertical="center"/>
    </xf>
    <xf numFmtId="0" fontId="29" fillId="5" borderId="94" xfId="0" applyFont="1" applyFill="1" applyBorder="1" applyAlignment="1">
      <alignment horizontal="center" vertical="center"/>
    </xf>
    <xf numFmtId="0" fontId="29" fillId="5" borderId="104" xfId="0" applyFont="1" applyFill="1" applyBorder="1" applyAlignment="1">
      <alignment horizontal="center" vertical="center"/>
    </xf>
    <xf numFmtId="0" fontId="27" fillId="0" borderId="84" xfId="0" applyFont="1" applyBorder="1" applyAlignment="1">
      <alignment horizontal="left" vertical="distributed" wrapText="1"/>
    </xf>
    <xf numFmtId="0" fontId="27" fillId="0" borderId="81" xfId="0" applyFont="1" applyBorder="1" applyAlignment="1">
      <alignment horizontal="left" vertical="distributed" wrapText="1"/>
    </xf>
    <xf numFmtId="0" fontId="0" fillId="0" borderId="79" xfId="0" applyBorder="1" applyAlignment="1">
      <alignment horizontal="left" vertical="distributed" wrapText="1"/>
    </xf>
    <xf numFmtId="0" fontId="27" fillId="5" borderId="116" xfId="0" applyFont="1" applyFill="1" applyBorder="1" applyAlignment="1">
      <alignment horizontal="center" vertical="center" wrapText="1"/>
    </xf>
    <xf numFmtId="0" fontId="27" fillId="5" borderId="103" xfId="0" applyFont="1" applyFill="1" applyBorder="1" applyAlignment="1">
      <alignment horizontal="center" vertical="center" wrapText="1"/>
    </xf>
    <xf numFmtId="0" fontId="31" fillId="5" borderId="54" xfId="0" applyFont="1" applyFill="1" applyBorder="1" applyAlignment="1">
      <alignment horizontal="center" vertical="center"/>
    </xf>
    <xf numFmtId="0" fontId="31" fillId="5" borderId="111" xfId="0" applyFont="1" applyFill="1" applyBorder="1" applyAlignment="1">
      <alignment horizontal="center" vertical="center"/>
    </xf>
    <xf numFmtId="0" fontId="31" fillId="5" borderId="112" xfId="0" applyFont="1" applyFill="1" applyBorder="1" applyAlignment="1">
      <alignment horizontal="center" vertical="center"/>
    </xf>
    <xf numFmtId="0" fontId="30" fillId="5" borderId="21" xfId="0" applyFont="1" applyFill="1" applyBorder="1" applyAlignment="1">
      <alignment horizontal="center" vertical="center"/>
    </xf>
    <xf numFmtId="0" fontId="30" fillId="5" borderId="48" xfId="0" applyFont="1" applyFill="1" applyBorder="1" applyAlignment="1">
      <alignment horizontal="center" vertical="center"/>
    </xf>
    <xf numFmtId="0" fontId="27" fillId="5" borderId="53" xfId="0" applyFont="1" applyFill="1" applyBorder="1" applyAlignment="1">
      <alignment horizontal="center" vertical="center"/>
    </xf>
    <xf numFmtId="0" fontId="27" fillId="5" borderId="105" xfId="0" applyFont="1" applyFill="1" applyBorder="1" applyAlignment="1">
      <alignment horizontal="center" vertical="center"/>
    </xf>
    <xf numFmtId="0" fontId="27" fillId="5" borderId="38" xfId="0" applyFont="1" applyFill="1" applyBorder="1" applyAlignment="1">
      <alignment horizontal="center" vertical="center"/>
    </xf>
    <xf numFmtId="0" fontId="27" fillId="5" borderId="97" xfId="0" applyFont="1" applyFill="1" applyBorder="1" applyAlignment="1">
      <alignment horizontal="center" vertical="center"/>
    </xf>
    <xf numFmtId="0" fontId="27" fillId="0" borderId="17" xfId="0" applyFont="1" applyBorder="1" applyAlignment="1">
      <alignment horizontal="left" vertical="distributed" wrapText="1"/>
    </xf>
    <xf numFmtId="0" fontId="27" fillId="0" borderId="53" xfId="0" applyFont="1" applyBorder="1" applyAlignment="1">
      <alignment horizontal="left" vertical="distributed" wrapText="1"/>
    </xf>
    <xf numFmtId="0" fontId="27" fillId="0" borderId="38" xfId="0" applyFont="1" applyBorder="1" applyAlignment="1">
      <alignment horizontal="left" vertical="distributed" wrapText="1"/>
    </xf>
    <xf numFmtId="0" fontId="27" fillId="5" borderId="8" xfId="0" applyFont="1" applyFill="1" applyBorder="1" applyAlignment="1">
      <alignment horizontal="center" vertical="center" wrapText="1"/>
    </xf>
    <xf numFmtId="0" fontId="27" fillId="5" borderId="95" xfId="0" applyFont="1" applyFill="1" applyBorder="1" applyAlignment="1">
      <alignment horizontal="center" vertical="center"/>
    </xf>
    <xf numFmtId="0" fontId="136" fillId="0" borderId="0" xfId="0" applyFont="1" applyAlignment="1">
      <alignment horizontal="left" wrapText="1"/>
    </xf>
    <xf numFmtId="0" fontId="0" fillId="0" borderId="0" xfId="0"/>
  </cellXfs>
  <cellStyles count="9491">
    <cellStyle name="20% - Ênfase1 10" xfId="208" xr:uid="{00000000-0005-0000-0000-000000000000}"/>
    <cellStyle name="20% - Ênfase1 10 2" xfId="209" xr:uid="{00000000-0005-0000-0000-000001000000}"/>
    <cellStyle name="20% - Ênfase1 10 3" xfId="3049" xr:uid="{00000000-0005-0000-0000-000002000000}"/>
    <cellStyle name="20% - Ênfase1 10 3 2" xfId="4886" xr:uid="{00000000-0005-0000-0000-000003000000}"/>
    <cellStyle name="20% - Ênfase1 10 3 2 2" xfId="8475" xr:uid="{00000000-0005-0000-0000-000004000000}"/>
    <cellStyle name="20% - Ênfase1 10 3 3" xfId="7448" xr:uid="{00000000-0005-0000-0000-000005000000}"/>
    <cellStyle name="20% - Ênfase1 10 4" xfId="4885" xr:uid="{00000000-0005-0000-0000-000006000000}"/>
    <cellStyle name="20% - Ênfase1 10 4 2" xfId="8474" xr:uid="{00000000-0005-0000-0000-000007000000}"/>
    <cellStyle name="20% - Ênfase1 10 5" xfId="6331" xr:uid="{00000000-0005-0000-0000-000008000000}"/>
    <cellStyle name="20% - Ênfase1 11" xfId="210" xr:uid="{00000000-0005-0000-0000-000009000000}"/>
    <cellStyle name="20% - Ênfase1 11 2" xfId="211" xr:uid="{00000000-0005-0000-0000-00000A000000}"/>
    <cellStyle name="20% - Ênfase1 11 3" xfId="2886" xr:uid="{00000000-0005-0000-0000-00000B000000}"/>
    <cellStyle name="20% - Ênfase1 11 3 2" xfId="4888" xr:uid="{00000000-0005-0000-0000-00000C000000}"/>
    <cellStyle name="20% - Ênfase1 11 3 2 2" xfId="8477" xr:uid="{00000000-0005-0000-0000-00000D000000}"/>
    <cellStyle name="20% - Ênfase1 11 3 3" xfId="7285" xr:uid="{00000000-0005-0000-0000-00000E000000}"/>
    <cellStyle name="20% - Ênfase1 11 4" xfId="4887" xr:uid="{00000000-0005-0000-0000-00000F000000}"/>
    <cellStyle name="20% - Ênfase1 11 4 2" xfId="8476" xr:uid="{00000000-0005-0000-0000-000010000000}"/>
    <cellStyle name="20% - Ênfase1 11 5" xfId="6332" xr:uid="{00000000-0005-0000-0000-000011000000}"/>
    <cellStyle name="20% - Ênfase1 12" xfId="212" xr:uid="{00000000-0005-0000-0000-000012000000}"/>
    <cellStyle name="20% - Ênfase1 12 2" xfId="213" xr:uid="{00000000-0005-0000-0000-000013000000}"/>
    <cellStyle name="20% - Ênfase1 12 3" xfId="3038" xr:uid="{00000000-0005-0000-0000-000014000000}"/>
    <cellStyle name="20% - Ênfase1 12 3 2" xfId="4890" xr:uid="{00000000-0005-0000-0000-000015000000}"/>
    <cellStyle name="20% - Ênfase1 12 3 2 2" xfId="8479" xr:uid="{00000000-0005-0000-0000-000016000000}"/>
    <cellStyle name="20% - Ênfase1 12 3 3" xfId="7437" xr:uid="{00000000-0005-0000-0000-000017000000}"/>
    <cellStyle name="20% - Ênfase1 12 4" xfId="4889" xr:uid="{00000000-0005-0000-0000-000018000000}"/>
    <cellStyle name="20% - Ênfase1 12 4 2" xfId="8478" xr:uid="{00000000-0005-0000-0000-000019000000}"/>
    <cellStyle name="20% - Ênfase1 12 5" xfId="6333" xr:uid="{00000000-0005-0000-0000-00001A000000}"/>
    <cellStyle name="20% - Ênfase1 13" xfId="214" xr:uid="{00000000-0005-0000-0000-00001B000000}"/>
    <cellStyle name="20% - Ênfase1 13 2" xfId="215" xr:uid="{00000000-0005-0000-0000-00001C000000}"/>
    <cellStyle name="20% - Ênfase1 13 3" xfId="2903" xr:uid="{00000000-0005-0000-0000-00001D000000}"/>
    <cellStyle name="20% - Ênfase1 13 3 2" xfId="4892" xr:uid="{00000000-0005-0000-0000-00001E000000}"/>
    <cellStyle name="20% - Ênfase1 13 3 2 2" xfId="8481" xr:uid="{00000000-0005-0000-0000-00001F000000}"/>
    <cellStyle name="20% - Ênfase1 13 3 3" xfId="7302" xr:uid="{00000000-0005-0000-0000-000020000000}"/>
    <cellStyle name="20% - Ênfase1 13 4" xfId="4891" xr:uid="{00000000-0005-0000-0000-000021000000}"/>
    <cellStyle name="20% - Ênfase1 13 4 2" xfId="8480" xr:uid="{00000000-0005-0000-0000-000022000000}"/>
    <cellStyle name="20% - Ênfase1 13 5" xfId="6334" xr:uid="{00000000-0005-0000-0000-000023000000}"/>
    <cellStyle name="20% - Ênfase1 14 2" xfId="216" xr:uid="{00000000-0005-0000-0000-000024000000}"/>
    <cellStyle name="20% - Ênfase1 15 2" xfId="217" xr:uid="{00000000-0005-0000-0000-000025000000}"/>
    <cellStyle name="20% - Ênfase1 16 2" xfId="218" xr:uid="{00000000-0005-0000-0000-000026000000}"/>
    <cellStyle name="20% - Ênfase1 17 2" xfId="219" xr:uid="{00000000-0005-0000-0000-000027000000}"/>
    <cellStyle name="20% - Ênfase1 2" xfId="220" xr:uid="{00000000-0005-0000-0000-000028000000}"/>
    <cellStyle name="20% - Ênfase1 2 2" xfId="221" xr:uid="{00000000-0005-0000-0000-000029000000}"/>
    <cellStyle name="20% - Ênfase1 3" xfId="222" xr:uid="{00000000-0005-0000-0000-00002A000000}"/>
    <cellStyle name="20% - Ênfase1 3 2" xfId="223" xr:uid="{00000000-0005-0000-0000-00002B000000}"/>
    <cellStyle name="20% - Ênfase1 4" xfId="224" xr:uid="{00000000-0005-0000-0000-00002C000000}"/>
    <cellStyle name="20% - Ênfase1 4 2" xfId="225" xr:uid="{00000000-0005-0000-0000-00002D000000}"/>
    <cellStyle name="20% - Ênfase1 5" xfId="226" xr:uid="{00000000-0005-0000-0000-00002E000000}"/>
    <cellStyle name="20% - Ênfase1 5 2" xfId="227" xr:uid="{00000000-0005-0000-0000-00002F000000}"/>
    <cellStyle name="20% - Ênfase1 6" xfId="228" xr:uid="{00000000-0005-0000-0000-000030000000}"/>
    <cellStyle name="20% - Ênfase1 6 2" xfId="229" xr:uid="{00000000-0005-0000-0000-000031000000}"/>
    <cellStyle name="20% - Ênfase1 7" xfId="230" xr:uid="{00000000-0005-0000-0000-000032000000}"/>
    <cellStyle name="20% - Ênfase1 7 2" xfId="231" xr:uid="{00000000-0005-0000-0000-000033000000}"/>
    <cellStyle name="20% - Ênfase1 8" xfId="232" xr:uid="{00000000-0005-0000-0000-000034000000}"/>
    <cellStyle name="20% - Ênfase1 8 2" xfId="233" xr:uid="{00000000-0005-0000-0000-000035000000}"/>
    <cellStyle name="20% - Ênfase1 9" xfId="234" xr:uid="{00000000-0005-0000-0000-000036000000}"/>
    <cellStyle name="20% - Ênfase1 9 2" xfId="235" xr:uid="{00000000-0005-0000-0000-000037000000}"/>
    <cellStyle name="20% - Ênfase2 10" xfId="236" xr:uid="{00000000-0005-0000-0000-000038000000}"/>
    <cellStyle name="20% - Ênfase2 10 2" xfId="237" xr:uid="{00000000-0005-0000-0000-000039000000}"/>
    <cellStyle name="20% - Ênfase2 10 3" xfId="3036" xr:uid="{00000000-0005-0000-0000-00003A000000}"/>
    <cellStyle name="20% - Ênfase2 10 3 2" xfId="4894" xr:uid="{00000000-0005-0000-0000-00003B000000}"/>
    <cellStyle name="20% - Ênfase2 10 3 2 2" xfId="8483" xr:uid="{00000000-0005-0000-0000-00003C000000}"/>
    <cellStyle name="20% - Ênfase2 10 3 3" xfId="7435" xr:uid="{00000000-0005-0000-0000-00003D000000}"/>
    <cellStyle name="20% - Ênfase2 10 4" xfId="4893" xr:uid="{00000000-0005-0000-0000-00003E000000}"/>
    <cellStyle name="20% - Ênfase2 10 4 2" xfId="8482" xr:uid="{00000000-0005-0000-0000-00003F000000}"/>
    <cellStyle name="20% - Ênfase2 10 5" xfId="6335" xr:uid="{00000000-0005-0000-0000-000040000000}"/>
    <cellStyle name="20% - Ênfase2 11" xfId="238" xr:uid="{00000000-0005-0000-0000-000041000000}"/>
    <cellStyle name="20% - Ênfase2 11 2" xfId="239" xr:uid="{00000000-0005-0000-0000-000042000000}"/>
    <cellStyle name="20% - Ênfase2 11 3" xfId="2885" xr:uid="{00000000-0005-0000-0000-000043000000}"/>
    <cellStyle name="20% - Ênfase2 11 3 2" xfId="4896" xr:uid="{00000000-0005-0000-0000-000044000000}"/>
    <cellStyle name="20% - Ênfase2 11 3 2 2" xfId="8485" xr:uid="{00000000-0005-0000-0000-000045000000}"/>
    <cellStyle name="20% - Ênfase2 11 3 3" xfId="7284" xr:uid="{00000000-0005-0000-0000-000046000000}"/>
    <cellStyle name="20% - Ênfase2 11 4" xfId="4895" xr:uid="{00000000-0005-0000-0000-000047000000}"/>
    <cellStyle name="20% - Ênfase2 11 4 2" xfId="8484" xr:uid="{00000000-0005-0000-0000-000048000000}"/>
    <cellStyle name="20% - Ênfase2 11 5" xfId="6336" xr:uid="{00000000-0005-0000-0000-000049000000}"/>
    <cellStyle name="20% - Ênfase2 12" xfId="240" xr:uid="{00000000-0005-0000-0000-00004A000000}"/>
    <cellStyle name="20% - Ênfase2 12 2" xfId="241" xr:uid="{00000000-0005-0000-0000-00004B000000}"/>
    <cellStyle name="20% - Ênfase2 12 3" xfId="2987" xr:uid="{00000000-0005-0000-0000-00004C000000}"/>
    <cellStyle name="20% - Ênfase2 12 3 2" xfId="4898" xr:uid="{00000000-0005-0000-0000-00004D000000}"/>
    <cellStyle name="20% - Ênfase2 12 3 2 2" xfId="8487" xr:uid="{00000000-0005-0000-0000-00004E000000}"/>
    <cellStyle name="20% - Ênfase2 12 3 3" xfId="7386" xr:uid="{00000000-0005-0000-0000-00004F000000}"/>
    <cellStyle name="20% - Ênfase2 12 4" xfId="4897" xr:uid="{00000000-0005-0000-0000-000050000000}"/>
    <cellStyle name="20% - Ênfase2 12 4 2" xfId="8486" xr:uid="{00000000-0005-0000-0000-000051000000}"/>
    <cellStyle name="20% - Ênfase2 12 5" xfId="6337" xr:uid="{00000000-0005-0000-0000-000052000000}"/>
    <cellStyle name="20% - Ênfase2 13" xfId="242" xr:uid="{00000000-0005-0000-0000-000053000000}"/>
    <cellStyle name="20% - Ênfase2 13 2" xfId="243" xr:uid="{00000000-0005-0000-0000-000054000000}"/>
    <cellStyle name="20% - Ênfase2 13 3" xfId="3037" xr:uid="{00000000-0005-0000-0000-000055000000}"/>
    <cellStyle name="20% - Ênfase2 13 3 2" xfId="4900" xr:uid="{00000000-0005-0000-0000-000056000000}"/>
    <cellStyle name="20% - Ênfase2 13 3 2 2" xfId="8489" xr:uid="{00000000-0005-0000-0000-000057000000}"/>
    <cellStyle name="20% - Ênfase2 13 3 3" xfId="7436" xr:uid="{00000000-0005-0000-0000-000058000000}"/>
    <cellStyle name="20% - Ênfase2 13 4" xfId="4899" xr:uid="{00000000-0005-0000-0000-000059000000}"/>
    <cellStyle name="20% - Ênfase2 13 4 2" xfId="8488" xr:uid="{00000000-0005-0000-0000-00005A000000}"/>
    <cellStyle name="20% - Ênfase2 13 5" xfId="6338" xr:uid="{00000000-0005-0000-0000-00005B000000}"/>
    <cellStyle name="20% - Ênfase2 14 2" xfId="244" xr:uid="{00000000-0005-0000-0000-00005C000000}"/>
    <cellStyle name="20% - Ênfase2 15 2" xfId="245" xr:uid="{00000000-0005-0000-0000-00005D000000}"/>
    <cellStyle name="20% - Ênfase2 16 2" xfId="246" xr:uid="{00000000-0005-0000-0000-00005E000000}"/>
    <cellStyle name="20% - Ênfase2 17 2" xfId="247" xr:uid="{00000000-0005-0000-0000-00005F000000}"/>
    <cellStyle name="20% - Ênfase2 2" xfId="248" xr:uid="{00000000-0005-0000-0000-000060000000}"/>
    <cellStyle name="20% - Ênfase2 2 2" xfId="249" xr:uid="{00000000-0005-0000-0000-000061000000}"/>
    <cellStyle name="20% - Ênfase2 3" xfId="250" xr:uid="{00000000-0005-0000-0000-000062000000}"/>
    <cellStyle name="20% - Ênfase2 3 2" xfId="251" xr:uid="{00000000-0005-0000-0000-000063000000}"/>
    <cellStyle name="20% - Ênfase2 4" xfId="252" xr:uid="{00000000-0005-0000-0000-000064000000}"/>
    <cellStyle name="20% - Ênfase2 4 2" xfId="253" xr:uid="{00000000-0005-0000-0000-000065000000}"/>
    <cellStyle name="20% - Ênfase2 5" xfId="254" xr:uid="{00000000-0005-0000-0000-000066000000}"/>
    <cellStyle name="20% - Ênfase2 5 2" xfId="255" xr:uid="{00000000-0005-0000-0000-000067000000}"/>
    <cellStyle name="20% - Ênfase2 6" xfId="256" xr:uid="{00000000-0005-0000-0000-000068000000}"/>
    <cellStyle name="20% - Ênfase2 6 2" xfId="257" xr:uid="{00000000-0005-0000-0000-000069000000}"/>
    <cellStyle name="20% - Ênfase2 7" xfId="258" xr:uid="{00000000-0005-0000-0000-00006A000000}"/>
    <cellStyle name="20% - Ênfase2 7 2" xfId="259" xr:uid="{00000000-0005-0000-0000-00006B000000}"/>
    <cellStyle name="20% - Ênfase2 8" xfId="260" xr:uid="{00000000-0005-0000-0000-00006C000000}"/>
    <cellStyle name="20% - Ênfase2 8 2" xfId="261" xr:uid="{00000000-0005-0000-0000-00006D000000}"/>
    <cellStyle name="20% - Ênfase2 9" xfId="262" xr:uid="{00000000-0005-0000-0000-00006E000000}"/>
    <cellStyle name="20% - Ênfase2 9 2" xfId="263" xr:uid="{00000000-0005-0000-0000-00006F000000}"/>
    <cellStyle name="20% - Ênfase3 10" xfId="264" xr:uid="{00000000-0005-0000-0000-000070000000}"/>
    <cellStyle name="20% - Ênfase3 10 2" xfId="265" xr:uid="{00000000-0005-0000-0000-000071000000}"/>
    <cellStyle name="20% - Ênfase3 10 3" xfId="2983" xr:uid="{00000000-0005-0000-0000-000072000000}"/>
    <cellStyle name="20% - Ênfase3 10 3 2" xfId="4902" xr:uid="{00000000-0005-0000-0000-000073000000}"/>
    <cellStyle name="20% - Ênfase3 10 3 2 2" xfId="8491" xr:uid="{00000000-0005-0000-0000-000074000000}"/>
    <cellStyle name="20% - Ênfase3 10 3 3" xfId="7382" xr:uid="{00000000-0005-0000-0000-000075000000}"/>
    <cellStyle name="20% - Ênfase3 10 4" xfId="4901" xr:uid="{00000000-0005-0000-0000-000076000000}"/>
    <cellStyle name="20% - Ênfase3 10 4 2" xfId="8490" xr:uid="{00000000-0005-0000-0000-000077000000}"/>
    <cellStyle name="20% - Ênfase3 10 5" xfId="6339" xr:uid="{00000000-0005-0000-0000-000078000000}"/>
    <cellStyle name="20% - Ênfase3 11" xfId="266" xr:uid="{00000000-0005-0000-0000-000079000000}"/>
    <cellStyle name="20% - Ênfase3 11 2" xfId="267" xr:uid="{00000000-0005-0000-0000-00007A000000}"/>
    <cellStyle name="20% - Ênfase3 11 3" xfId="3048" xr:uid="{00000000-0005-0000-0000-00007B000000}"/>
    <cellStyle name="20% - Ênfase3 11 3 2" xfId="4904" xr:uid="{00000000-0005-0000-0000-00007C000000}"/>
    <cellStyle name="20% - Ênfase3 11 3 2 2" xfId="8493" xr:uid="{00000000-0005-0000-0000-00007D000000}"/>
    <cellStyle name="20% - Ênfase3 11 3 3" xfId="7447" xr:uid="{00000000-0005-0000-0000-00007E000000}"/>
    <cellStyle name="20% - Ênfase3 11 4" xfId="4903" xr:uid="{00000000-0005-0000-0000-00007F000000}"/>
    <cellStyle name="20% - Ênfase3 11 4 2" xfId="8492" xr:uid="{00000000-0005-0000-0000-000080000000}"/>
    <cellStyle name="20% - Ênfase3 11 5" xfId="6340" xr:uid="{00000000-0005-0000-0000-000081000000}"/>
    <cellStyle name="20% - Ênfase3 12" xfId="268" xr:uid="{00000000-0005-0000-0000-000082000000}"/>
    <cellStyle name="20% - Ênfase3 12 2" xfId="269" xr:uid="{00000000-0005-0000-0000-000083000000}"/>
    <cellStyle name="20% - Ênfase3 12 3" xfId="2977" xr:uid="{00000000-0005-0000-0000-000084000000}"/>
    <cellStyle name="20% - Ênfase3 12 3 2" xfId="4906" xr:uid="{00000000-0005-0000-0000-000085000000}"/>
    <cellStyle name="20% - Ênfase3 12 3 2 2" xfId="8495" xr:uid="{00000000-0005-0000-0000-000086000000}"/>
    <cellStyle name="20% - Ênfase3 12 3 3" xfId="7376" xr:uid="{00000000-0005-0000-0000-000087000000}"/>
    <cellStyle name="20% - Ênfase3 12 4" xfId="4905" xr:uid="{00000000-0005-0000-0000-000088000000}"/>
    <cellStyle name="20% - Ênfase3 12 4 2" xfId="8494" xr:uid="{00000000-0005-0000-0000-000089000000}"/>
    <cellStyle name="20% - Ênfase3 12 5" xfId="6341" xr:uid="{00000000-0005-0000-0000-00008A000000}"/>
    <cellStyle name="20% - Ênfase3 13" xfId="270" xr:uid="{00000000-0005-0000-0000-00008B000000}"/>
    <cellStyle name="20% - Ênfase3 13 2" xfId="271" xr:uid="{00000000-0005-0000-0000-00008C000000}"/>
    <cellStyle name="20% - Ênfase3 13 3" xfId="3027" xr:uid="{00000000-0005-0000-0000-00008D000000}"/>
    <cellStyle name="20% - Ênfase3 13 3 2" xfId="4908" xr:uid="{00000000-0005-0000-0000-00008E000000}"/>
    <cellStyle name="20% - Ênfase3 13 3 2 2" xfId="8497" xr:uid="{00000000-0005-0000-0000-00008F000000}"/>
    <cellStyle name="20% - Ênfase3 13 3 3" xfId="7426" xr:uid="{00000000-0005-0000-0000-000090000000}"/>
    <cellStyle name="20% - Ênfase3 13 4" xfId="4907" xr:uid="{00000000-0005-0000-0000-000091000000}"/>
    <cellStyle name="20% - Ênfase3 13 4 2" xfId="8496" xr:uid="{00000000-0005-0000-0000-000092000000}"/>
    <cellStyle name="20% - Ênfase3 13 5" xfId="6342" xr:uid="{00000000-0005-0000-0000-000093000000}"/>
    <cellStyle name="20% - Ênfase3 14 2" xfId="272" xr:uid="{00000000-0005-0000-0000-000094000000}"/>
    <cellStyle name="20% - Ênfase3 15 2" xfId="273" xr:uid="{00000000-0005-0000-0000-000095000000}"/>
    <cellStyle name="20% - Ênfase3 16 2" xfId="274" xr:uid="{00000000-0005-0000-0000-000096000000}"/>
    <cellStyle name="20% - Ênfase3 17 2" xfId="275" xr:uid="{00000000-0005-0000-0000-000097000000}"/>
    <cellStyle name="20% - Ênfase3 2" xfId="276" xr:uid="{00000000-0005-0000-0000-000098000000}"/>
    <cellStyle name="20% - Ênfase3 2 2" xfId="277" xr:uid="{00000000-0005-0000-0000-000099000000}"/>
    <cellStyle name="20% - Ênfase3 3" xfId="278" xr:uid="{00000000-0005-0000-0000-00009A000000}"/>
    <cellStyle name="20% - Ênfase3 3 2" xfId="279" xr:uid="{00000000-0005-0000-0000-00009B000000}"/>
    <cellStyle name="20% - Ênfase3 4" xfId="280" xr:uid="{00000000-0005-0000-0000-00009C000000}"/>
    <cellStyle name="20% - Ênfase3 4 2" xfId="281" xr:uid="{00000000-0005-0000-0000-00009D000000}"/>
    <cellStyle name="20% - Ênfase3 5" xfId="282" xr:uid="{00000000-0005-0000-0000-00009E000000}"/>
    <cellStyle name="20% - Ênfase3 5 2" xfId="283" xr:uid="{00000000-0005-0000-0000-00009F000000}"/>
    <cellStyle name="20% - Ênfase3 6" xfId="284" xr:uid="{00000000-0005-0000-0000-0000A0000000}"/>
    <cellStyle name="20% - Ênfase3 6 2" xfId="285" xr:uid="{00000000-0005-0000-0000-0000A1000000}"/>
    <cellStyle name="20% - Ênfase3 7" xfId="286" xr:uid="{00000000-0005-0000-0000-0000A2000000}"/>
    <cellStyle name="20% - Ênfase3 7 2" xfId="287" xr:uid="{00000000-0005-0000-0000-0000A3000000}"/>
    <cellStyle name="20% - Ênfase3 8" xfId="288" xr:uid="{00000000-0005-0000-0000-0000A4000000}"/>
    <cellStyle name="20% - Ênfase3 8 2" xfId="289" xr:uid="{00000000-0005-0000-0000-0000A5000000}"/>
    <cellStyle name="20% - Ênfase3 9" xfId="290" xr:uid="{00000000-0005-0000-0000-0000A6000000}"/>
    <cellStyle name="20% - Ênfase3 9 2" xfId="291" xr:uid="{00000000-0005-0000-0000-0000A7000000}"/>
    <cellStyle name="20% - Ênfase4 10" xfId="292" xr:uid="{00000000-0005-0000-0000-0000A8000000}"/>
    <cellStyle name="20% - Ênfase4 10 2" xfId="293" xr:uid="{00000000-0005-0000-0000-0000A9000000}"/>
    <cellStyle name="20% - Ênfase4 10 3" xfId="3017" xr:uid="{00000000-0005-0000-0000-0000AA000000}"/>
    <cellStyle name="20% - Ênfase4 10 3 2" xfId="4910" xr:uid="{00000000-0005-0000-0000-0000AB000000}"/>
    <cellStyle name="20% - Ênfase4 10 3 2 2" xfId="8499" xr:uid="{00000000-0005-0000-0000-0000AC000000}"/>
    <cellStyle name="20% - Ênfase4 10 3 3" xfId="7416" xr:uid="{00000000-0005-0000-0000-0000AD000000}"/>
    <cellStyle name="20% - Ênfase4 10 4" xfId="4909" xr:uid="{00000000-0005-0000-0000-0000AE000000}"/>
    <cellStyle name="20% - Ênfase4 10 4 2" xfId="8498" xr:uid="{00000000-0005-0000-0000-0000AF000000}"/>
    <cellStyle name="20% - Ênfase4 10 5" xfId="6343" xr:uid="{00000000-0005-0000-0000-0000B0000000}"/>
    <cellStyle name="20% - Ênfase4 11" xfId="294" xr:uid="{00000000-0005-0000-0000-0000B1000000}"/>
    <cellStyle name="20% - Ênfase4 11 2" xfId="295" xr:uid="{00000000-0005-0000-0000-0000B2000000}"/>
    <cellStyle name="20% - Ênfase4 11 3" xfId="2876" xr:uid="{00000000-0005-0000-0000-0000B3000000}"/>
    <cellStyle name="20% - Ênfase4 11 3 2" xfId="4912" xr:uid="{00000000-0005-0000-0000-0000B4000000}"/>
    <cellStyle name="20% - Ênfase4 11 3 2 2" xfId="8501" xr:uid="{00000000-0005-0000-0000-0000B5000000}"/>
    <cellStyle name="20% - Ênfase4 11 3 3" xfId="7275" xr:uid="{00000000-0005-0000-0000-0000B6000000}"/>
    <cellStyle name="20% - Ênfase4 11 4" xfId="4911" xr:uid="{00000000-0005-0000-0000-0000B7000000}"/>
    <cellStyle name="20% - Ênfase4 11 4 2" xfId="8500" xr:uid="{00000000-0005-0000-0000-0000B8000000}"/>
    <cellStyle name="20% - Ênfase4 11 5" xfId="6344" xr:uid="{00000000-0005-0000-0000-0000B9000000}"/>
    <cellStyle name="20% - Ênfase4 12" xfId="296" xr:uid="{00000000-0005-0000-0000-0000BA000000}"/>
    <cellStyle name="20% - Ênfase4 12 2" xfId="297" xr:uid="{00000000-0005-0000-0000-0000BB000000}"/>
    <cellStyle name="20% - Ênfase4 12 3" xfId="3033" xr:uid="{00000000-0005-0000-0000-0000BC000000}"/>
    <cellStyle name="20% - Ênfase4 12 3 2" xfId="4914" xr:uid="{00000000-0005-0000-0000-0000BD000000}"/>
    <cellStyle name="20% - Ênfase4 12 3 2 2" xfId="8503" xr:uid="{00000000-0005-0000-0000-0000BE000000}"/>
    <cellStyle name="20% - Ênfase4 12 3 3" xfId="7432" xr:uid="{00000000-0005-0000-0000-0000BF000000}"/>
    <cellStyle name="20% - Ênfase4 12 4" xfId="4913" xr:uid="{00000000-0005-0000-0000-0000C0000000}"/>
    <cellStyle name="20% - Ênfase4 12 4 2" xfId="8502" xr:uid="{00000000-0005-0000-0000-0000C1000000}"/>
    <cellStyle name="20% - Ênfase4 12 5" xfId="6345" xr:uid="{00000000-0005-0000-0000-0000C2000000}"/>
    <cellStyle name="20% - Ênfase4 13" xfId="298" xr:uid="{00000000-0005-0000-0000-0000C3000000}"/>
    <cellStyle name="20% - Ênfase4 13 2" xfId="299" xr:uid="{00000000-0005-0000-0000-0000C4000000}"/>
    <cellStyle name="20% - Ênfase4 13 3" xfId="2985" xr:uid="{00000000-0005-0000-0000-0000C5000000}"/>
    <cellStyle name="20% - Ênfase4 13 3 2" xfId="4916" xr:uid="{00000000-0005-0000-0000-0000C6000000}"/>
    <cellStyle name="20% - Ênfase4 13 3 2 2" xfId="8505" xr:uid="{00000000-0005-0000-0000-0000C7000000}"/>
    <cellStyle name="20% - Ênfase4 13 3 3" xfId="7384" xr:uid="{00000000-0005-0000-0000-0000C8000000}"/>
    <cellStyle name="20% - Ênfase4 13 4" xfId="4915" xr:uid="{00000000-0005-0000-0000-0000C9000000}"/>
    <cellStyle name="20% - Ênfase4 13 4 2" xfId="8504" xr:uid="{00000000-0005-0000-0000-0000CA000000}"/>
    <cellStyle name="20% - Ênfase4 13 5" xfId="6346" xr:uid="{00000000-0005-0000-0000-0000CB000000}"/>
    <cellStyle name="20% - Ênfase4 14 2" xfId="300" xr:uid="{00000000-0005-0000-0000-0000CC000000}"/>
    <cellStyle name="20% - Ênfase4 15 2" xfId="301" xr:uid="{00000000-0005-0000-0000-0000CD000000}"/>
    <cellStyle name="20% - Ênfase4 16 2" xfId="302" xr:uid="{00000000-0005-0000-0000-0000CE000000}"/>
    <cellStyle name="20% - Ênfase4 17 2" xfId="303" xr:uid="{00000000-0005-0000-0000-0000CF000000}"/>
    <cellStyle name="20% - Ênfase4 2" xfId="304" xr:uid="{00000000-0005-0000-0000-0000D0000000}"/>
    <cellStyle name="20% - Ênfase4 2 2" xfId="305" xr:uid="{00000000-0005-0000-0000-0000D1000000}"/>
    <cellStyle name="20% - Ênfase4 3" xfId="306" xr:uid="{00000000-0005-0000-0000-0000D2000000}"/>
    <cellStyle name="20% - Ênfase4 3 2" xfId="307" xr:uid="{00000000-0005-0000-0000-0000D3000000}"/>
    <cellStyle name="20% - Ênfase4 4" xfId="308" xr:uid="{00000000-0005-0000-0000-0000D4000000}"/>
    <cellStyle name="20% - Ênfase4 4 2" xfId="309" xr:uid="{00000000-0005-0000-0000-0000D5000000}"/>
    <cellStyle name="20% - Ênfase4 5" xfId="310" xr:uid="{00000000-0005-0000-0000-0000D6000000}"/>
    <cellStyle name="20% - Ênfase4 5 2" xfId="311" xr:uid="{00000000-0005-0000-0000-0000D7000000}"/>
    <cellStyle name="20% - Ênfase4 6" xfId="312" xr:uid="{00000000-0005-0000-0000-0000D8000000}"/>
    <cellStyle name="20% - Ênfase4 6 2" xfId="313" xr:uid="{00000000-0005-0000-0000-0000D9000000}"/>
    <cellStyle name="20% - Ênfase4 7" xfId="314" xr:uid="{00000000-0005-0000-0000-0000DA000000}"/>
    <cellStyle name="20% - Ênfase4 7 2" xfId="315" xr:uid="{00000000-0005-0000-0000-0000DB000000}"/>
    <cellStyle name="20% - Ênfase4 8" xfId="316" xr:uid="{00000000-0005-0000-0000-0000DC000000}"/>
    <cellStyle name="20% - Ênfase4 8 2" xfId="317" xr:uid="{00000000-0005-0000-0000-0000DD000000}"/>
    <cellStyle name="20% - Ênfase4 9" xfId="318" xr:uid="{00000000-0005-0000-0000-0000DE000000}"/>
    <cellStyle name="20% - Ênfase4 9 2" xfId="319" xr:uid="{00000000-0005-0000-0000-0000DF000000}"/>
    <cellStyle name="20% - Ênfase5 10" xfId="320" xr:uid="{00000000-0005-0000-0000-0000E0000000}"/>
    <cellStyle name="20% - Ênfase5 10 2" xfId="321" xr:uid="{00000000-0005-0000-0000-0000E1000000}"/>
    <cellStyle name="20% - Ênfase5 10 3" xfId="2908" xr:uid="{00000000-0005-0000-0000-0000E2000000}"/>
    <cellStyle name="20% - Ênfase5 10 3 2" xfId="4918" xr:uid="{00000000-0005-0000-0000-0000E3000000}"/>
    <cellStyle name="20% - Ênfase5 10 3 2 2" xfId="8507" xr:uid="{00000000-0005-0000-0000-0000E4000000}"/>
    <cellStyle name="20% - Ênfase5 10 3 3" xfId="7307" xr:uid="{00000000-0005-0000-0000-0000E5000000}"/>
    <cellStyle name="20% - Ênfase5 10 4" xfId="4917" xr:uid="{00000000-0005-0000-0000-0000E6000000}"/>
    <cellStyle name="20% - Ênfase5 10 4 2" xfId="8506" xr:uid="{00000000-0005-0000-0000-0000E7000000}"/>
    <cellStyle name="20% - Ênfase5 10 5" xfId="6347" xr:uid="{00000000-0005-0000-0000-0000E8000000}"/>
    <cellStyle name="20% - Ênfase5 11" xfId="322" xr:uid="{00000000-0005-0000-0000-0000E9000000}"/>
    <cellStyle name="20% - Ênfase5 11 2" xfId="323" xr:uid="{00000000-0005-0000-0000-0000EA000000}"/>
    <cellStyle name="20% - Ênfase5 11 3" xfId="3055" xr:uid="{00000000-0005-0000-0000-0000EB000000}"/>
    <cellStyle name="20% - Ênfase5 11 3 2" xfId="4920" xr:uid="{00000000-0005-0000-0000-0000EC000000}"/>
    <cellStyle name="20% - Ênfase5 11 3 2 2" xfId="8509" xr:uid="{00000000-0005-0000-0000-0000ED000000}"/>
    <cellStyle name="20% - Ênfase5 11 3 3" xfId="7454" xr:uid="{00000000-0005-0000-0000-0000EE000000}"/>
    <cellStyle name="20% - Ênfase5 11 4" xfId="4919" xr:uid="{00000000-0005-0000-0000-0000EF000000}"/>
    <cellStyle name="20% - Ênfase5 11 4 2" xfId="8508" xr:uid="{00000000-0005-0000-0000-0000F0000000}"/>
    <cellStyle name="20% - Ênfase5 11 5" xfId="6348" xr:uid="{00000000-0005-0000-0000-0000F1000000}"/>
    <cellStyle name="20% - Ênfase5 12" xfId="324" xr:uid="{00000000-0005-0000-0000-0000F2000000}"/>
    <cellStyle name="20% - Ênfase5 12 2" xfId="325" xr:uid="{00000000-0005-0000-0000-0000F3000000}"/>
    <cellStyle name="20% - Ênfase5 12 3" xfId="3056" xr:uid="{00000000-0005-0000-0000-0000F4000000}"/>
    <cellStyle name="20% - Ênfase5 12 3 2" xfId="4922" xr:uid="{00000000-0005-0000-0000-0000F5000000}"/>
    <cellStyle name="20% - Ênfase5 12 3 2 2" xfId="8511" xr:uid="{00000000-0005-0000-0000-0000F6000000}"/>
    <cellStyle name="20% - Ênfase5 12 3 3" xfId="7455" xr:uid="{00000000-0005-0000-0000-0000F7000000}"/>
    <cellStyle name="20% - Ênfase5 12 4" xfId="4921" xr:uid="{00000000-0005-0000-0000-0000F8000000}"/>
    <cellStyle name="20% - Ênfase5 12 4 2" xfId="8510" xr:uid="{00000000-0005-0000-0000-0000F9000000}"/>
    <cellStyle name="20% - Ênfase5 12 5" xfId="6349" xr:uid="{00000000-0005-0000-0000-0000FA000000}"/>
    <cellStyle name="20% - Ênfase5 13" xfId="326" xr:uid="{00000000-0005-0000-0000-0000FB000000}"/>
    <cellStyle name="20% - Ênfase5 13 2" xfId="327" xr:uid="{00000000-0005-0000-0000-0000FC000000}"/>
    <cellStyle name="20% - Ênfase5 13 3" xfId="3057" xr:uid="{00000000-0005-0000-0000-0000FD000000}"/>
    <cellStyle name="20% - Ênfase5 13 3 2" xfId="4924" xr:uid="{00000000-0005-0000-0000-0000FE000000}"/>
    <cellStyle name="20% - Ênfase5 13 3 2 2" xfId="8513" xr:uid="{00000000-0005-0000-0000-0000FF000000}"/>
    <cellStyle name="20% - Ênfase5 13 3 3" xfId="7456" xr:uid="{00000000-0005-0000-0000-000000010000}"/>
    <cellStyle name="20% - Ênfase5 13 4" xfId="4923" xr:uid="{00000000-0005-0000-0000-000001010000}"/>
    <cellStyle name="20% - Ênfase5 13 4 2" xfId="8512" xr:uid="{00000000-0005-0000-0000-000002010000}"/>
    <cellStyle name="20% - Ênfase5 13 5" xfId="6350" xr:uid="{00000000-0005-0000-0000-000003010000}"/>
    <cellStyle name="20% - Ênfase5 14 2" xfId="328" xr:uid="{00000000-0005-0000-0000-000004010000}"/>
    <cellStyle name="20% - Ênfase5 15 2" xfId="329" xr:uid="{00000000-0005-0000-0000-000005010000}"/>
    <cellStyle name="20% - Ênfase5 16 2" xfId="330" xr:uid="{00000000-0005-0000-0000-000006010000}"/>
    <cellStyle name="20% - Ênfase5 17 2" xfId="331" xr:uid="{00000000-0005-0000-0000-000007010000}"/>
    <cellStyle name="20% - Ênfase5 2" xfId="332" xr:uid="{00000000-0005-0000-0000-000008010000}"/>
    <cellStyle name="20% - Ênfase5 2 2" xfId="333" xr:uid="{00000000-0005-0000-0000-000009010000}"/>
    <cellStyle name="20% - Ênfase5 3" xfId="334" xr:uid="{00000000-0005-0000-0000-00000A010000}"/>
    <cellStyle name="20% - Ênfase5 3 2" xfId="335" xr:uid="{00000000-0005-0000-0000-00000B010000}"/>
    <cellStyle name="20% - Ênfase5 4" xfId="336" xr:uid="{00000000-0005-0000-0000-00000C010000}"/>
    <cellStyle name="20% - Ênfase5 4 2" xfId="337" xr:uid="{00000000-0005-0000-0000-00000D010000}"/>
    <cellStyle name="20% - Ênfase5 5" xfId="338" xr:uid="{00000000-0005-0000-0000-00000E010000}"/>
    <cellStyle name="20% - Ênfase5 5 2" xfId="339" xr:uid="{00000000-0005-0000-0000-00000F010000}"/>
    <cellStyle name="20% - Ênfase5 6" xfId="340" xr:uid="{00000000-0005-0000-0000-000010010000}"/>
    <cellStyle name="20% - Ênfase5 6 2" xfId="341" xr:uid="{00000000-0005-0000-0000-000011010000}"/>
    <cellStyle name="20% - Ênfase5 7" xfId="342" xr:uid="{00000000-0005-0000-0000-000012010000}"/>
    <cellStyle name="20% - Ênfase5 7 2" xfId="343" xr:uid="{00000000-0005-0000-0000-000013010000}"/>
    <cellStyle name="20% - Ênfase5 8" xfId="344" xr:uid="{00000000-0005-0000-0000-000014010000}"/>
    <cellStyle name="20% - Ênfase5 8 2" xfId="345" xr:uid="{00000000-0005-0000-0000-000015010000}"/>
    <cellStyle name="20% - Ênfase5 9" xfId="346" xr:uid="{00000000-0005-0000-0000-000016010000}"/>
    <cellStyle name="20% - Ênfase5 9 2" xfId="347" xr:uid="{00000000-0005-0000-0000-000017010000}"/>
    <cellStyle name="20% - Ênfase6 10" xfId="348" xr:uid="{00000000-0005-0000-0000-000018010000}"/>
    <cellStyle name="20% - Ênfase6 10 2" xfId="349" xr:uid="{00000000-0005-0000-0000-000019010000}"/>
    <cellStyle name="20% - Ênfase6 10 3" xfId="3058" xr:uid="{00000000-0005-0000-0000-00001A010000}"/>
    <cellStyle name="20% - Ênfase6 10 3 2" xfId="4926" xr:uid="{00000000-0005-0000-0000-00001B010000}"/>
    <cellStyle name="20% - Ênfase6 10 3 2 2" xfId="8515" xr:uid="{00000000-0005-0000-0000-00001C010000}"/>
    <cellStyle name="20% - Ênfase6 10 3 3" xfId="7457" xr:uid="{00000000-0005-0000-0000-00001D010000}"/>
    <cellStyle name="20% - Ênfase6 10 4" xfId="4925" xr:uid="{00000000-0005-0000-0000-00001E010000}"/>
    <cellStyle name="20% - Ênfase6 10 4 2" xfId="8514" xr:uid="{00000000-0005-0000-0000-00001F010000}"/>
    <cellStyle name="20% - Ênfase6 10 5" xfId="6351" xr:uid="{00000000-0005-0000-0000-000020010000}"/>
    <cellStyle name="20% - Ênfase6 11" xfId="350" xr:uid="{00000000-0005-0000-0000-000021010000}"/>
    <cellStyle name="20% - Ênfase6 11 2" xfId="351" xr:uid="{00000000-0005-0000-0000-000022010000}"/>
    <cellStyle name="20% - Ênfase6 11 3" xfId="3059" xr:uid="{00000000-0005-0000-0000-000023010000}"/>
    <cellStyle name="20% - Ênfase6 11 3 2" xfId="4928" xr:uid="{00000000-0005-0000-0000-000024010000}"/>
    <cellStyle name="20% - Ênfase6 11 3 2 2" xfId="8517" xr:uid="{00000000-0005-0000-0000-000025010000}"/>
    <cellStyle name="20% - Ênfase6 11 3 3" xfId="7458" xr:uid="{00000000-0005-0000-0000-000026010000}"/>
    <cellStyle name="20% - Ênfase6 11 4" xfId="4927" xr:uid="{00000000-0005-0000-0000-000027010000}"/>
    <cellStyle name="20% - Ênfase6 11 4 2" xfId="8516" xr:uid="{00000000-0005-0000-0000-000028010000}"/>
    <cellStyle name="20% - Ênfase6 11 5" xfId="6352" xr:uid="{00000000-0005-0000-0000-000029010000}"/>
    <cellStyle name="20% - Ênfase6 12" xfId="352" xr:uid="{00000000-0005-0000-0000-00002A010000}"/>
    <cellStyle name="20% - Ênfase6 12 2" xfId="353" xr:uid="{00000000-0005-0000-0000-00002B010000}"/>
    <cellStyle name="20% - Ênfase6 12 3" xfId="3060" xr:uid="{00000000-0005-0000-0000-00002C010000}"/>
    <cellStyle name="20% - Ênfase6 12 3 2" xfId="4930" xr:uid="{00000000-0005-0000-0000-00002D010000}"/>
    <cellStyle name="20% - Ênfase6 12 3 2 2" xfId="8519" xr:uid="{00000000-0005-0000-0000-00002E010000}"/>
    <cellStyle name="20% - Ênfase6 12 3 3" xfId="7459" xr:uid="{00000000-0005-0000-0000-00002F010000}"/>
    <cellStyle name="20% - Ênfase6 12 4" xfId="4929" xr:uid="{00000000-0005-0000-0000-000030010000}"/>
    <cellStyle name="20% - Ênfase6 12 4 2" xfId="8518" xr:uid="{00000000-0005-0000-0000-000031010000}"/>
    <cellStyle name="20% - Ênfase6 12 5" xfId="6353" xr:uid="{00000000-0005-0000-0000-000032010000}"/>
    <cellStyle name="20% - Ênfase6 13" xfId="354" xr:uid="{00000000-0005-0000-0000-000033010000}"/>
    <cellStyle name="20% - Ênfase6 13 2" xfId="355" xr:uid="{00000000-0005-0000-0000-000034010000}"/>
    <cellStyle name="20% - Ênfase6 13 3" xfId="3061" xr:uid="{00000000-0005-0000-0000-000035010000}"/>
    <cellStyle name="20% - Ênfase6 13 3 2" xfId="4932" xr:uid="{00000000-0005-0000-0000-000036010000}"/>
    <cellStyle name="20% - Ênfase6 13 3 2 2" xfId="8521" xr:uid="{00000000-0005-0000-0000-000037010000}"/>
    <cellStyle name="20% - Ênfase6 13 3 3" xfId="7460" xr:uid="{00000000-0005-0000-0000-000038010000}"/>
    <cellStyle name="20% - Ênfase6 13 4" xfId="4931" xr:uid="{00000000-0005-0000-0000-000039010000}"/>
    <cellStyle name="20% - Ênfase6 13 4 2" xfId="8520" xr:uid="{00000000-0005-0000-0000-00003A010000}"/>
    <cellStyle name="20% - Ênfase6 13 5" xfId="6354" xr:uid="{00000000-0005-0000-0000-00003B010000}"/>
    <cellStyle name="20% - Ênfase6 14 2" xfId="356" xr:uid="{00000000-0005-0000-0000-00003C010000}"/>
    <cellStyle name="20% - Ênfase6 15 2" xfId="357" xr:uid="{00000000-0005-0000-0000-00003D010000}"/>
    <cellStyle name="20% - Ênfase6 16 2" xfId="358" xr:uid="{00000000-0005-0000-0000-00003E010000}"/>
    <cellStyle name="20% - Ênfase6 17 2" xfId="359" xr:uid="{00000000-0005-0000-0000-00003F010000}"/>
    <cellStyle name="20% - Ênfase6 2" xfId="360" xr:uid="{00000000-0005-0000-0000-000040010000}"/>
    <cellStyle name="20% - Ênfase6 2 2" xfId="361" xr:uid="{00000000-0005-0000-0000-000041010000}"/>
    <cellStyle name="20% - Ênfase6 3" xfId="362" xr:uid="{00000000-0005-0000-0000-000042010000}"/>
    <cellStyle name="20% - Ênfase6 3 2" xfId="363" xr:uid="{00000000-0005-0000-0000-000043010000}"/>
    <cellStyle name="20% - Ênfase6 4" xfId="364" xr:uid="{00000000-0005-0000-0000-000044010000}"/>
    <cellStyle name="20% - Ênfase6 4 2" xfId="365" xr:uid="{00000000-0005-0000-0000-000045010000}"/>
    <cellStyle name="20% - Ênfase6 5" xfId="366" xr:uid="{00000000-0005-0000-0000-000046010000}"/>
    <cellStyle name="20% - Ênfase6 5 2" xfId="367" xr:uid="{00000000-0005-0000-0000-000047010000}"/>
    <cellStyle name="20% - Ênfase6 6" xfId="368" xr:uid="{00000000-0005-0000-0000-000048010000}"/>
    <cellStyle name="20% - Ênfase6 6 2" xfId="369" xr:uid="{00000000-0005-0000-0000-000049010000}"/>
    <cellStyle name="20% - Ênfase6 7" xfId="370" xr:uid="{00000000-0005-0000-0000-00004A010000}"/>
    <cellStyle name="20% - Ênfase6 7 2" xfId="371" xr:uid="{00000000-0005-0000-0000-00004B010000}"/>
    <cellStyle name="20% - Ênfase6 8" xfId="372" xr:uid="{00000000-0005-0000-0000-00004C010000}"/>
    <cellStyle name="20% - Ênfase6 8 2" xfId="373" xr:uid="{00000000-0005-0000-0000-00004D010000}"/>
    <cellStyle name="20% - Ênfase6 9" xfId="374" xr:uid="{00000000-0005-0000-0000-00004E010000}"/>
    <cellStyle name="20% - Ênfase6 9 2" xfId="375" xr:uid="{00000000-0005-0000-0000-00004F010000}"/>
    <cellStyle name="40% - Ênfase1 10" xfId="376" xr:uid="{00000000-0005-0000-0000-000050010000}"/>
    <cellStyle name="40% - Ênfase1 10 2" xfId="377" xr:uid="{00000000-0005-0000-0000-000051010000}"/>
    <cellStyle name="40% - Ênfase1 10 3" xfId="3062" xr:uid="{00000000-0005-0000-0000-000052010000}"/>
    <cellStyle name="40% - Ênfase1 10 3 2" xfId="4934" xr:uid="{00000000-0005-0000-0000-000053010000}"/>
    <cellStyle name="40% - Ênfase1 10 3 2 2" xfId="8523" xr:uid="{00000000-0005-0000-0000-000054010000}"/>
    <cellStyle name="40% - Ênfase1 10 3 3" xfId="7461" xr:uid="{00000000-0005-0000-0000-000055010000}"/>
    <cellStyle name="40% - Ênfase1 10 4" xfId="4933" xr:uid="{00000000-0005-0000-0000-000056010000}"/>
    <cellStyle name="40% - Ênfase1 10 4 2" xfId="8522" xr:uid="{00000000-0005-0000-0000-000057010000}"/>
    <cellStyle name="40% - Ênfase1 10 5" xfId="6355" xr:uid="{00000000-0005-0000-0000-000058010000}"/>
    <cellStyle name="40% - Ênfase1 11" xfId="378" xr:uid="{00000000-0005-0000-0000-000059010000}"/>
    <cellStyle name="40% - Ênfase1 11 2" xfId="379" xr:uid="{00000000-0005-0000-0000-00005A010000}"/>
    <cellStyle name="40% - Ênfase1 11 3" xfId="3063" xr:uid="{00000000-0005-0000-0000-00005B010000}"/>
    <cellStyle name="40% - Ênfase1 11 3 2" xfId="4936" xr:uid="{00000000-0005-0000-0000-00005C010000}"/>
    <cellStyle name="40% - Ênfase1 11 3 2 2" xfId="8525" xr:uid="{00000000-0005-0000-0000-00005D010000}"/>
    <cellStyle name="40% - Ênfase1 11 3 3" xfId="7462" xr:uid="{00000000-0005-0000-0000-00005E010000}"/>
    <cellStyle name="40% - Ênfase1 11 4" xfId="4935" xr:uid="{00000000-0005-0000-0000-00005F010000}"/>
    <cellStyle name="40% - Ênfase1 11 4 2" xfId="8524" xr:uid="{00000000-0005-0000-0000-000060010000}"/>
    <cellStyle name="40% - Ênfase1 11 5" xfId="6356" xr:uid="{00000000-0005-0000-0000-000061010000}"/>
    <cellStyle name="40% - Ênfase1 12" xfId="380" xr:uid="{00000000-0005-0000-0000-000062010000}"/>
    <cellStyle name="40% - Ênfase1 12 2" xfId="381" xr:uid="{00000000-0005-0000-0000-000063010000}"/>
    <cellStyle name="40% - Ênfase1 12 3" xfId="3064" xr:uid="{00000000-0005-0000-0000-000064010000}"/>
    <cellStyle name="40% - Ênfase1 12 3 2" xfId="4938" xr:uid="{00000000-0005-0000-0000-000065010000}"/>
    <cellStyle name="40% - Ênfase1 12 3 2 2" xfId="8527" xr:uid="{00000000-0005-0000-0000-000066010000}"/>
    <cellStyle name="40% - Ênfase1 12 3 3" xfId="7463" xr:uid="{00000000-0005-0000-0000-000067010000}"/>
    <cellStyle name="40% - Ênfase1 12 4" xfId="4937" xr:uid="{00000000-0005-0000-0000-000068010000}"/>
    <cellStyle name="40% - Ênfase1 12 4 2" xfId="8526" xr:uid="{00000000-0005-0000-0000-000069010000}"/>
    <cellStyle name="40% - Ênfase1 12 5" xfId="6357" xr:uid="{00000000-0005-0000-0000-00006A010000}"/>
    <cellStyle name="40% - Ênfase1 13" xfId="382" xr:uid="{00000000-0005-0000-0000-00006B010000}"/>
    <cellStyle name="40% - Ênfase1 13 2" xfId="383" xr:uid="{00000000-0005-0000-0000-00006C010000}"/>
    <cellStyle name="40% - Ênfase1 13 3" xfId="3065" xr:uid="{00000000-0005-0000-0000-00006D010000}"/>
    <cellStyle name="40% - Ênfase1 13 3 2" xfId="4940" xr:uid="{00000000-0005-0000-0000-00006E010000}"/>
    <cellStyle name="40% - Ênfase1 13 3 2 2" xfId="8529" xr:uid="{00000000-0005-0000-0000-00006F010000}"/>
    <cellStyle name="40% - Ênfase1 13 3 3" xfId="7464" xr:uid="{00000000-0005-0000-0000-000070010000}"/>
    <cellStyle name="40% - Ênfase1 13 4" xfId="4939" xr:uid="{00000000-0005-0000-0000-000071010000}"/>
    <cellStyle name="40% - Ênfase1 13 4 2" xfId="8528" xr:uid="{00000000-0005-0000-0000-000072010000}"/>
    <cellStyle name="40% - Ênfase1 13 5" xfId="6358" xr:uid="{00000000-0005-0000-0000-000073010000}"/>
    <cellStyle name="40% - Ênfase1 14 2" xfId="384" xr:uid="{00000000-0005-0000-0000-000074010000}"/>
    <cellStyle name="40% - Ênfase1 15 2" xfId="385" xr:uid="{00000000-0005-0000-0000-000075010000}"/>
    <cellStyle name="40% - Ênfase1 16 2" xfId="386" xr:uid="{00000000-0005-0000-0000-000076010000}"/>
    <cellStyle name="40% - Ênfase1 17 2" xfId="387" xr:uid="{00000000-0005-0000-0000-000077010000}"/>
    <cellStyle name="40% - Ênfase1 2" xfId="388" xr:uid="{00000000-0005-0000-0000-000078010000}"/>
    <cellStyle name="40% - Ênfase1 2 2" xfId="389" xr:uid="{00000000-0005-0000-0000-000079010000}"/>
    <cellStyle name="40% - Ênfase1 3" xfId="390" xr:uid="{00000000-0005-0000-0000-00007A010000}"/>
    <cellStyle name="40% - Ênfase1 3 2" xfId="391" xr:uid="{00000000-0005-0000-0000-00007B010000}"/>
    <cellStyle name="40% - Ênfase1 4" xfId="392" xr:uid="{00000000-0005-0000-0000-00007C010000}"/>
    <cellStyle name="40% - Ênfase1 4 2" xfId="393" xr:uid="{00000000-0005-0000-0000-00007D010000}"/>
    <cellStyle name="40% - Ênfase1 5" xfId="394" xr:uid="{00000000-0005-0000-0000-00007E010000}"/>
    <cellStyle name="40% - Ênfase1 5 2" xfId="395" xr:uid="{00000000-0005-0000-0000-00007F010000}"/>
    <cellStyle name="40% - Ênfase1 6" xfId="396" xr:uid="{00000000-0005-0000-0000-000080010000}"/>
    <cellStyle name="40% - Ênfase1 6 2" xfId="397" xr:uid="{00000000-0005-0000-0000-000081010000}"/>
    <cellStyle name="40% - Ênfase1 7" xfId="398" xr:uid="{00000000-0005-0000-0000-000082010000}"/>
    <cellStyle name="40% - Ênfase1 7 2" xfId="399" xr:uid="{00000000-0005-0000-0000-000083010000}"/>
    <cellStyle name="40% - Ênfase1 8" xfId="400" xr:uid="{00000000-0005-0000-0000-000084010000}"/>
    <cellStyle name="40% - Ênfase1 8 2" xfId="401" xr:uid="{00000000-0005-0000-0000-000085010000}"/>
    <cellStyle name="40% - Ênfase1 9" xfId="402" xr:uid="{00000000-0005-0000-0000-000086010000}"/>
    <cellStyle name="40% - Ênfase1 9 2" xfId="403" xr:uid="{00000000-0005-0000-0000-000087010000}"/>
    <cellStyle name="40% - Ênfase2 10" xfId="404" xr:uid="{00000000-0005-0000-0000-000088010000}"/>
    <cellStyle name="40% - Ênfase2 10 2" xfId="405" xr:uid="{00000000-0005-0000-0000-000089010000}"/>
    <cellStyle name="40% - Ênfase2 10 3" xfId="3066" xr:uid="{00000000-0005-0000-0000-00008A010000}"/>
    <cellStyle name="40% - Ênfase2 10 3 2" xfId="4942" xr:uid="{00000000-0005-0000-0000-00008B010000}"/>
    <cellStyle name="40% - Ênfase2 10 3 2 2" xfId="8531" xr:uid="{00000000-0005-0000-0000-00008C010000}"/>
    <cellStyle name="40% - Ênfase2 10 3 3" xfId="7465" xr:uid="{00000000-0005-0000-0000-00008D010000}"/>
    <cellStyle name="40% - Ênfase2 10 4" xfId="4941" xr:uid="{00000000-0005-0000-0000-00008E010000}"/>
    <cellStyle name="40% - Ênfase2 10 4 2" xfId="8530" xr:uid="{00000000-0005-0000-0000-00008F010000}"/>
    <cellStyle name="40% - Ênfase2 10 5" xfId="6359" xr:uid="{00000000-0005-0000-0000-000090010000}"/>
    <cellStyle name="40% - Ênfase2 11" xfId="406" xr:uid="{00000000-0005-0000-0000-000091010000}"/>
    <cellStyle name="40% - Ênfase2 11 2" xfId="407" xr:uid="{00000000-0005-0000-0000-000092010000}"/>
    <cellStyle name="40% - Ênfase2 11 3" xfId="3067" xr:uid="{00000000-0005-0000-0000-000093010000}"/>
    <cellStyle name="40% - Ênfase2 11 3 2" xfId="4944" xr:uid="{00000000-0005-0000-0000-000094010000}"/>
    <cellStyle name="40% - Ênfase2 11 3 2 2" xfId="8533" xr:uid="{00000000-0005-0000-0000-000095010000}"/>
    <cellStyle name="40% - Ênfase2 11 3 3" xfId="7466" xr:uid="{00000000-0005-0000-0000-000096010000}"/>
    <cellStyle name="40% - Ênfase2 11 4" xfId="4943" xr:uid="{00000000-0005-0000-0000-000097010000}"/>
    <cellStyle name="40% - Ênfase2 11 4 2" xfId="8532" xr:uid="{00000000-0005-0000-0000-000098010000}"/>
    <cellStyle name="40% - Ênfase2 11 5" xfId="6360" xr:uid="{00000000-0005-0000-0000-000099010000}"/>
    <cellStyle name="40% - Ênfase2 12" xfId="408" xr:uid="{00000000-0005-0000-0000-00009A010000}"/>
    <cellStyle name="40% - Ênfase2 12 2" xfId="409" xr:uid="{00000000-0005-0000-0000-00009B010000}"/>
    <cellStyle name="40% - Ênfase2 12 3" xfId="3068" xr:uid="{00000000-0005-0000-0000-00009C010000}"/>
    <cellStyle name="40% - Ênfase2 12 3 2" xfId="4946" xr:uid="{00000000-0005-0000-0000-00009D010000}"/>
    <cellStyle name="40% - Ênfase2 12 3 2 2" xfId="8535" xr:uid="{00000000-0005-0000-0000-00009E010000}"/>
    <cellStyle name="40% - Ênfase2 12 3 3" xfId="7467" xr:uid="{00000000-0005-0000-0000-00009F010000}"/>
    <cellStyle name="40% - Ênfase2 12 4" xfId="4945" xr:uid="{00000000-0005-0000-0000-0000A0010000}"/>
    <cellStyle name="40% - Ênfase2 12 4 2" xfId="8534" xr:uid="{00000000-0005-0000-0000-0000A1010000}"/>
    <cellStyle name="40% - Ênfase2 12 5" xfId="6361" xr:uid="{00000000-0005-0000-0000-0000A2010000}"/>
    <cellStyle name="40% - Ênfase2 13" xfId="410" xr:uid="{00000000-0005-0000-0000-0000A3010000}"/>
    <cellStyle name="40% - Ênfase2 13 2" xfId="411" xr:uid="{00000000-0005-0000-0000-0000A4010000}"/>
    <cellStyle name="40% - Ênfase2 13 3" xfId="3069" xr:uid="{00000000-0005-0000-0000-0000A5010000}"/>
    <cellStyle name="40% - Ênfase2 13 3 2" xfId="4948" xr:uid="{00000000-0005-0000-0000-0000A6010000}"/>
    <cellStyle name="40% - Ênfase2 13 3 2 2" xfId="8537" xr:uid="{00000000-0005-0000-0000-0000A7010000}"/>
    <cellStyle name="40% - Ênfase2 13 3 3" xfId="7468" xr:uid="{00000000-0005-0000-0000-0000A8010000}"/>
    <cellStyle name="40% - Ênfase2 13 4" xfId="4947" xr:uid="{00000000-0005-0000-0000-0000A9010000}"/>
    <cellStyle name="40% - Ênfase2 13 4 2" xfId="8536" xr:uid="{00000000-0005-0000-0000-0000AA010000}"/>
    <cellStyle name="40% - Ênfase2 13 5" xfId="6362" xr:uid="{00000000-0005-0000-0000-0000AB010000}"/>
    <cellStyle name="40% - Ênfase2 14 2" xfId="412" xr:uid="{00000000-0005-0000-0000-0000AC010000}"/>
    <cellStyle name="40% - Ênfase2 15 2" xfId="413" xr:uid="{00000000-0005-0000-0000-0000AD010000}"/>
    <cellStyle name="40% - Ênfase2 16 2" xfId="414" xr:uid="{00000000-0005-0000-0000-0000AE010000}"/>
    <cellStyle name="40% - Ênfase2 17 2" xfId="415" xr:uid="{00000000-0005-0000-0000-0000AF010000}"/>
    <cellStyle name="40% - Ênfase2 2" xfId="416" xr:uid="{00000000-0005-0000-0000-0000B0010000}"/>
    <cellStyle name="40% - Ênfase2 2 2" xfId="417" xr:uid="{00000000-0005-0000-0000-0000B1010000}"/>
    <cellStyle name="40% - Ênfase2 3" xfId="418" xr:uid="{00000000-0005-0000-0000-0000B2010000}"/>
    <cellStyle name="40% - Ênfase2 3 2" xfId="419" xr:uid="{00000000-0005-0000-0000-0000B3010000}"/>
    <cellStyle name="40% - Ênfase2 4" xfId="420" xr:uid="{00000000-0005-0000-0000-0000B4010000}"/>
    <cellStyle name="40% - Ênfase2 4 2" xfId="421" xr:uid="{00000000-0005-0000-0000-0000B5010000}"/>
    <cellStyle name="40% - Ênfase2 5" xfId="422" xr:uid="{00000000-0005-0000-0000-0000B6010000}"/>
    <cellStyle name="40% - Ênfase2 5 2" xfId="423" xr:uid="{00000000-0005-0000-0000-0000B7010000}"/>
    <cellStyle name="40% - Ênfase2 6" xfId="424" xr:uid="{00000000-0005-0000-0000-0000B8010000}"/>
    <cellStyle name="40% - Ênfase2 6 2" xfId="425" xr:uid="{00000000-0005-0000-0000-0000B9010000}"/>
    <cellStyle name="40% - Ênfase2 7" xfId="426" xr:uid="{00000000-0005-0000-0000-0000BA010000}"/>
    <cellStyle name="40% - Ênfase2 7 2" xfId="427" xr:uid="{00000000-0005-0000-0000-0000BB010000}"/>
    <cellStyle name="40% - Ênfase2 8" xfId="428" xr:uid="{00000000-0005-0000-0000-0000BC010000}"/>
    <cellStyle name="40% - Ênfase2 8 2" xfId="429" xr:uid="{00000000-0005-0000-0000-0000BD010000}"/>
    <cellStyle name="40% - Ênfase2 9" xfId="430" xr:uid="{00000000-0005-0000-0000-0000BE010000}"/>
    <cellStyle name="40% - Ênfase2 9 2" xfId="431" xr:uid="{00000000-0005-0000-0000-0000BF010000}"/>
    <cellStyle name="40% - Ênfase3 10" xfId="432" xr:uid="{00000000-0005-0000-0000-0000C0010000}"/>
    <cellStyle name="40% - Ênfase3 10 2" xfId="433" xr:uid="{00000000-0005-0000-0000-0000C1010000}"/>
    <cellStyle name="40% - Ênfase3 10 3" xfId="3070" xr:uid="{00000000-0005-0000-0000-0000C2010000}"/>
    <cellStyle name="40% - Ênfase3 10 3 2" xfId="4950" xr:uid="{00000000-0005-0000-0000-0000C3010000}"/>
    <cellStyle name="40% - Ênfase3 10 3 2 2" xfId="8539" xr:uid="{00000000-0005-0000-0000-0000C4010000}"/>
    <cellStyle name="40% - Ênfase3 10 3 3" xfId="7469" xr:uid="{00000000-0005-0000-0000-0000C5010000}"/>
    <cellStyle name="40% - Ênfase3 10 4" xfId="4949" xr:uid="{00000000-0005-0000-0000-0000C6010000}"/>
    <cellStyle name="40% - Ênfase3 10 4 2" xfId="8538" xr:uid="{00000000-0005-0000-0000-0000C7010000}"/>
    <cellStyle name="40% - Ênfase3 10 5" xfId="6363" xr:uid="{00000000-0005-0000-0000-0000C8010000}"/>
    <cellStyle name="40% - Ênfase3 11" xfId="434" xr:uid="{00000000-0005-0000-0000-0000C9010000}"/>
    <cellStyle name="40% - Ênfase3 11 2" xfId="435" xr:uid="{00000000-0005-0000-0000-0000CA010000}"/>
    <cellStyle name="40% - Ênfase3 11 3" xfId="3071" xr:uid="{00000000-0005-0000-0000-0000CB010000}"/>
    <cellStyle name="40% - Ênfase3 11 3 2" xfId="4952" xr:uid="{00000000-0005-0000-0000-0000CC010000}"/>
    <cellStyle name="40% - Ênfase3 11 3 2 2" xfId="8541" xr:uid="{00000000-0005-0000-0000-0000CD010000}"/>
    <cellStyle name="40% - Ênfase3 11 3 3" xfId="7470" xr:uid="{00000000-0005-0000-0000-0000CE010000}"/>
    <cellStyle name="40% - Ênfase3 11 4" xfId="4951" xr:uid="{00000000-0005-0000-0000-0000CF010000}"/>
    <cellStyle name="40% - Ênfase3 11 4 2" xfId="8540" xr:uid="{00000000-0005-0000-0000-0000D0010000}"/>
    <cellStyle name="40% - Ênfase3 11 5" xfId="6364" xr:uid="{00000000-0005-0000-0000-0000D1010000}"/>
    <cellStyle name="40% - Ênfase3 12" xfId="436" xr:uid="{00000000-0005-0000-0000-0000D2010000}"/>
    <cellStyle name="40% - Ênfase3 12 2" xfId="437" xr:uid="{00000000-0005-0000-0000-0000D3010000}"/>
    <cellStyle name="40% - Ênfase3 12 3" xfId="3072" xr:uid="{00000000-0005-0000-0000-0000D4010000}"/>
    <cellStyle name="40% - Ênfase3 12 3 2" xfId="4954" xr:uid="{00000000-0005-0000-0000-0000D5010000}"/>
    <cellStyle name="40% - Ênfase3 12 3 2 2" xfId="8543" xr:uid="{00000000-0005-0000-0000-0000D6010000}"/>
    <cellStyle name="40% - Ênfase3 12 3 3" xfId="7471" xr:uid="{00000000-0005-0000-0000-0000D7010000}"/>
    <cellStyle name="40% - Ênfase3 12 4" xfId="4953" xr:uid="{00000000-0005-0000-0000-0000D8010000}"/>
    <cellStyle name="40% - Ênfase3 12 4 2" xfId="8542" xr:uid="{00000000-0005-0000-0000-0000D9010000}"/>
    <cellStyle name="40% - Ênfase3 12 5" xfId="6365" xr:uid="{00000000-0005-0000-0000-0000DA010000}"/>
    <cellStyle name="40% - Ênfase3 13" xfId="438" xr:uid="{00000000-0005-0000-0000-0000DB010000}"/>
    <cellStyle name="40% - Ênfase3 13 2" xfId="439" xr:uid="{00000000-0005-0000-0000-0000DC010000}"/>
    <cellStyle name="40% - Ênfase3 13 3" xfId="3073" xr:uid="{00000000-0005-0000-0000-0000DD010000}"/>
    <cellStyle name="40% - Ênfase3 13 3 2" xfId="4956" xr:uid="{00000000-0005-0000-0000-0000DE010000}"/>
    <cellStyle name="40% - Ênfase3 13 3 2 2" xfId="8545" xr:uid="{00000000-0005-0000-0000-0000DF010000}"/>
    <cellStyle name="40% - Ênfase3 13 3 3" xfId="7472" xr:uid="{00000000-0005-0000-0000-0000E0010000}"/>
    <cellStyle name="40% - Ênfase3 13 4" xfId="4955" xr:uid="{00000000-0005-0000-0000-0000E1010000}"/>
    <cellStyle name="40% - Ênfase3 13 4 2" xfId="8544" xr:uid="{00000000-0005-0000-0000-0000E2010000}"/>
    <cellStyle name="40% - Ênfase3 13 5" xfId="6366" xr:uid="{00000000-0005-0000-0000-0000E3010000}"/>
    <cellStyle name="40% - Ênfase3 14 2" xfId="440" xr:uid="{00000000-0005-0000-0000-0000E4010000}"/>
    <cellStyle name="40% - Ênfase3 15 2" xfId="441" xr:uid="{00000000-0005-0000-0000-0000E5010000}"/>
    <cellStyle name="40% - Ênfase3 16 2" xfId="442" xr:uid="{00000000-0005-0000-0000-0000E6010000}"/>
    <cellStyle name="40% - Ênfase3 17 2" xfId="443" xr:uid="{00000000-0005-0000-0000-0000E7010000}"/>
    <cellStyle name="40% - Ênfase3 2" xfId="444" xr:uid="{00000000-0005-0000-0000-0000E8010000}"/>
    <cellStyle name="40% - Ênfase3 2 2" xfId="445" xr:uid="{00000000-0005-0000-0000-0000E9010000}"/>
    <cellStyle name="40% - Ênfase3 3" xfId="446" xr:uid="{00000000-0005-0000-0000-0000EA010000}"/>
    <cellStyle name="40% - Ênfase3 3 2" xfId="447" xr:uid="{00000000-0005-0000-0000-0000EB010000}"/>
    <cellStyle name="40% - Ênfase3 4" xfId="448" xr:uid="{00000000-0005-0000-0000-0000EC010000}"/>
    <cellStyle name="40% - Ênfase3 4 2" xfId="449" xr:uid="{00000000-0005-0000-0000-0000ED010000}"/>
    <cellStyle name="40% - Ênfase3 5" xfId="450" xr:uid="{00000000-0005-0000-0000-0000EE010000}"/>
    <cellStyle name="40% - Ênfase3 5 2" xfId="451" xr:uid="{00000000-0005-0000-0000-0000EF010000}"/>
    <cellStyle name="40% - Ênfase3 6" xfId="452" xr:uid="{00000000-0005-0000-0000-0000F0010000}"/>
    <cellStyle name="40% - Ênfase3 6 2" xfId="453" xr:uid="{00000000-0005-0000-0000-0000F1010000}"/>
    <cellStyle name="40% - Ênfase3 7" xfId="454" xr:uid="{00000000-0005-0000-0000-0000F2010000}"/>
    <cellStyle name="40% - Ênfase3 7 2" xfId="455" xr:uid="{00000000-0005-0000-0000-0000F3010000}"/>
    <cellStyle name="40% - Ênfase3 8" xfId="456" xr:uid="{00000000-0005-0000-0000-0000F4010000}"/>
    <cellStyle name="40% - Ênfase3 8 2" xfId="457" xr:uid="{00000000-0005-0000-0000-0000F5010000}"/>
    <cellStyle name="40% - Ênfase3 9" xfId="458" xr:uid="{00000000-0005-0000-0000-0000F6010000}"/>
    <cellStyle name="40% - Ênfase3 9 2" xfId="459" xr:uid="{00000000-0005-0000-0000-0000F7010000}"/>
    <cellStyle name="40% - Ênfase4 10" xfId="460" xr:uid="{00000000-0005-0000-0000-0000F8010000}"/>
    <cellStyle name="40% - Ênfase4 10 2" xfId="461" xr:uid="{00000000-0005-0000-0000-0000F9010000}"/>
    <cellStyle name="40% - Ênfase4 10 3" xfId="3074" xr:uid="{00000000-0005-0000-0000-0000FA010000}"/>
    <cellStyle name="40% - Ênfase4 10 3 2" xfId="4958" xr:uid="{00000000-0005-0000-0000-0000FB010000}"/>
    <cellStyle name="40% - Ênfase4 10 3 2 2" xfId="8547" xr:uid="{00000000-0005-0000-0000-0000FC010000}"/>
    <cellStyle name="40% - Ênfase4 10 3 3" xfId="7473" xr:uid="{00000000-0005-0000-0000-0000FD010000}"/>
    <cellStyle name="40% - Ênfase4 10 4" xfId="4957" xr:uid="{00000000-0005-0000-0000-0000FE010000}"/>
    <cellStyle name="40% - Ênfase4 10 4 2" xfId="8546" xr:uid="{00000000-0005-0000-0000-0000FF010000}"/>
    <cellStyle name="40% - Ênfase4 10 5" xfId="6367" xr:uid="{00000000-0005-0000-0000-000000020000}"/>
    <cellStyle name="40% - Ênfase4 11" xfId="462" xr:uid="{00000000-0005-0000-0000-000001020000}"/>
    <cellStyle name="40% - Ênfase4 11 2" xfId="463" xr:uid="{00000000-0005-0000-0000-000002020000}"/>
    <cellStyle name="40% - Ênfase4 11 3" xfId="3075" xr:uid="{00000000-0005-0000-0000-000003020000}"/>
    <cellStyle name="40% - Ênfase4 11 3 2" xfId="4960" xr:uid="{00000000-0005-0000-0000-000004020000}"/>
    <cellStyle name="40% - Ênfase4 11 3 2 2" xfId="8549" xr:uid="{00000000-0005-0000-0000-000005020000}"/>
    <cellStyle name="40% - Ênfase4 11 3 3" xfId="7474" xr:uid="{00000000-0005-0000-0000-000006020000}"/>
    <cellStyle name="40% - Ênfase4 11 4" xfId="4959" xr:uid="{00000000-0005-0000-0000-000007020000}"/>
    <cellStyle name="40% - Ênfase4 11 4 2" xfId="8548" xr:uid="{00000000-0005-0000-0000-000008020000}"/>
    <cellStyle name="40% - Ênfase4 11 5" xfId="6368" xr:uid="{00000000-0005-0000-0000-000009020000}"/>
    <cellStyle name="40% - Ênfase4 12" xfId="464" xr:uid="{00000000-0005-0000-0000-00000A020000}"/>
    <cellStyle name="40% - Ênfase4 12 2" xfId="465" xr:uid="{00000000-0005-0000-0000-00000B020000}"/>
    <cellStyle name="40% - Ênfase4 12 3" xfId="3076" xr:uid="{00000000-0005-0000-0000-00000C020000}"/>
    <cellStyle name="40% - Ênfase4 12 3 2" xfId="4962" xr:uid="{00000000-0005-0000-0000-00000D020000}"/>
    <cellStyle name="40% - Ênfase4 12 3 2 2" xfId="8551" xr:uid="{00000000-0005-0000-0000-00000E020000}"/>
    <cellStyle name="40% - Ênfase4 12 3 3" xfId="7475" xr:uid="{00000000-0005-0000-0000-00000F020000}"/>
    <cellStyle name="40% - Ênfase4 12 4" xfId="4961" xr:uid="{00000000-0005-0000-0000-000010020000}"/>
    <cellStyle name="40% - Ênfase4 12 4 2" xfId="8550" xr:uid="{00000000-0005-0000-0000-000011020000}"/>
    <cellStyle name="40% - Ênfase4 12 5" xfId="6369" xr:uid="{00000000-0005-0000-0000-000012020000}"/>
    <cellStyle name="40% - Ênfase4 13" xfId="466" xr:uid="{00000000-0005-0000-0000-000013020000}"/>
    <cellStyle name="40% - Ênfase4 13 2" xfId="467" xr:uid="{00000000-0005-0000-0000-000014020000}"/>
    <cellStyle name="40% - Ênfase4 13 3" xfId="3077" xr:uid="{00000000-0005-0000-0000-000015020000}"/>
    <cellStyle name="40% - Ênfase4 13 3 2" xfId="4964" xr:uid="{00000000-0005-0000-0000-000016020000}"/>
    <cellStyle name="40% - Ênfase4 13 3 2 2" xfId="8553" xr:uid="{00000000-0005-0000-0000-000017020000}"/>
    <cellStyle name="40% - Ênfase4 13 3 3" xfId="7476" xr:uid="{00000000-0005-0000-0000-000018020000}"/>
    <cellStyle name="40% - Ênfase4 13 4" xfId="4963" xr:uid="{00000000-0005-0000-0000-000019020000}"/>
    <cellStyle name="40% - Ênfase4 13 4 2" xfId="8552" xr:uid="{00000000-0005-0000-0000-00001A020000}"/>
    <cellStyle name="40% - Ênfase4 13 5" xfId="6370" xr:uid="{00000000-0005-0000-0000-00001B020000}"/>
    <cellStyle name="40% - Ênfase4 14 2" xfId="468" xr:uid="{00000000-0005-0000-0000-00001C020000}"/>
    <cellStyle name="40% - Ênfase4 15 2" xfId="469" xr:uid="{00000000-0005-0000-0000-00001D020000}"/>
    <cellStyle name="40% - Ênfase4 16 2" xfId="470" xr:uid="{00000000-0005-0000-0000-00001E020000}"/>
    <cellStyle name="40% - Ênfase4 17 2" xfId="471" xr:uid="{00000000-0005-0000-0000-00001F020000}"/>
    <cellStyle name="40% - Ênfase4 2" xfId="472" xr:uid="{00000000-0005-0000-0000-000020020000}"/>
    <cellStyle name="40% - Ênfase4 2 2" xfId="473" xr:uid="{00000000-0005-0000-0000-000021020000}"/>
    <cellStyle name="40% - Ênfase4 3" xfId="474" xr:uid="{00000000-0005-0000-0000-000022020000}"/>
    <cellStyle name="40% - Ênfase4 3 2" xfId="475" xr:uid="{00000000-0005-0000-0000-000023020000}"/>
    <cellStyle name="40% - Ênfase4 4" xfId="476" xr:uid="{00000000-0005-0000-0000-000024020000}"/>
    <cellStyle name="40% - Ênfase4 4 2" xfId="477" xr:uid="{00000000-0005-0000-0000-000025020000}"/>
    <cellStyle name="40% - Ênfase4 5" xfId="478" xr:uid="{00000000-0005-0000-0000-000026020000}"/>
    <cellStyle name="40% - Ênfase4 5 2" xfId="479" xr:uid="{00000000-0005-0000-0000-000027020000}"/>
    <cellStyle name="40% - Ênfase4 6" xfId="480" xr:uid="{00000000-0005-0000-0000-000028020000}"/>
    <cellStyle name="40% - Ênfase4 6 2" xfId="481" xr:uid="{00000000-0005-0000-0000-000029020000}"/>
    <cellStyle name="40% - Ênfase4 7" xfId="482" xr:uid="{00000000-0005-0000-0000-00002A020000}"/>
    <cellStyle name="40% - Ênfase4 7 2" xfId="483" xr:uid="{00000000-0005-0000-0000-00002B020000}"/>
    <cellStyle name="40% - Ênfase4 8" xfId="484" xr:uid="{00000000-0005-0000-0000-00002C020000}"/>
    <cellStyle name="40% - Ênfase4 8 2" xfId="485" xr:uid="{00000000-0005-0000-0000-00002D020000}"/>
    <cellStyle name="40% - Ênfase4 9" xfId="486" xr:uid="{00000000-0005-0000-0000-00002E020000}"/>
    <cellStyle name="40% - Ênfase4 9 2" xfId="487" xr:uid="{00000000-0005-0000-0000-00002F020000}"/>
    <cellStyle name="40% - Ênfase5 10" xfId="488" xr:uid="{00000000-0005-0000-0000-000030020000}"/>
    <cellStyle name="40% - Ênfase5 10 2" xfId="489" xr:uid="{00000000-0005-0000-0000-000031020000}"/>
    <cellStyle name="40% - Ênfase5 10 3" xfId="3078" xr:uid="{00000000-0005-0000-0000-000032020000}"/>
    <cellStyle name="40% - Ênfase5 10 3 2" xfId="4966" xr:uid="{00000000-0005-0000-0000-000033020000}"/>
    <cellStyle name="40% - Ênfase5 10 3 2 2" xfId="8555" xr:uid="{00000000-0005-0000-0000-000034020000}"/>
    <cellStyle name="40% - Ênfase5 10 3 3" xfId="7477" xr:uid="{00000000-0005-0000-0000-000035020000}"/>
    <cellStyle name="40% - Ênfase5 10 4" xfId="4965" xr:uid="{00000000-0005-0000-0000-000036020000}"/>
    <cellStyle name="40% - Ênfase5 10 4 2" xfId="8554" xr:uid="{00000000-0005-0000-0000-000037020000}"/>
    <cellStyle name="40% - Ênfase5 10 5" xfId="6371" xr:uid="{00000000-0005-0000-0000-000038020000}"/>
    <cellStyle name="40% - Ênfase5 11" xfId="490" xr:uid="{00000000-0005-0000-0000-000039020000}"/>
    <cellStyle name="40% - Ênfase5 11 2" xfId="491" xr:uid="{00000000-0005-0000-0000-00003A020000}"/>
    <cellStyle name="40% - Ênfase5 11 3" xfId="3079" xr:uid="{00000000-0005-0000-0000-00003B020000}"/>
    <cellStyle name="40% - Ênfase5 11 3 2" xfId="4968" xr:uid="{00000000-0005-0000-0000-00003C020000}"/>
    <cellStyle name="40% - Ênfase5 11 3 2 2" xfId="8557" xr:uid="{00000000-0005-0000-0000-00003D020000}"/>
    <cellStyle name="40% - Ênfase5 11 3 3" xfId="7478" xr:uid="{00000000-0005-0000-0000-00003E020000}"/>
    <cellStyle name="40% - Ênfase5 11 4" xfId="4967" xr:uid="{00000000-0005-0000-0000-00003F020000}"/>
    <cellStyle name="40% - Ênfase5 11 4 2" xfId="8556" xr:uid="{00000000-0005-0000-0000-000040020000}"/>
    <cellStyle name="40% - Ênfase5 11 5" xfId="6372" xr:uid="{00000000-0005-0000-0000-000041020000}"/>
    <cellStyle name="40% - Ênfase5 12" xfId="492" xr:uid="{00000000-0005-0000-0000-000042020000}"/>
    <cellStyle name="40% - Ênfase5 12 2" xfId="493" xr:uid="{00000000-0005-0000-0000-000043020000}"/>
    <cellStyle name="40% - Ênfase5 12 3" xfId="3080" xr:uid="{00000000-0005-0000-0000-000044020000}"/>
    <cellStyle name="40% - Ênfase5 12 3 2" xfId="4970" xr:uid="{00000000-0005-0000-0000-000045020000}"/>
    <cellStyle name="40% - Ênfase5 12 3 2 2" xfId="8559" xr:uid="{00000000-0005-0000-0000-000046020000}"/>
    <cellStyle name="40% - Ênfase5 12 3 3" xfId="7479" xr:uid="{00000000-0005-0000-0000-000047020000}"/>
    <cellStyle name="40% - Ênfase5 12 4" xfId="4969" xr:uid="{00000000-0005-0000-0000-000048020000}"/>
    <cellStyle name="40% - Ênfase5 12 4 2" xfId="8558" xr:uid="{00000000-0005-0000-0000-000049020000}"/>
    <cellStyle name="40% - Ênfase5 12 5" xfId="6373" xr:uid="{00000000-0005-0000-0000-00004A020000}"/>
    <cellStyle name="40% - Ênfase5 13" xfId="494" xr:uid="{00000000-0005-0000-0000-00004B020000}"/>
    <cellStyle name="40% - Ênfase5 13 2" xfId="495" xr:uid="{00000000-0005-0000-0000-00004C020000}"/>
    <cellStyle name="40% - Ênfase5 13 3" xfId="3081" xr:uid="{00000000-0005-0000-0000-00004D020000}"/>
    <cellStyle name="40% - Ênfase5 13 3 2" xfId="4972" xr:uid="{00000000-0005-0000-0000-00004E020000}"/>
    <cellStyle name="40% - Ênfase5 13 3 2 2" xfId="8561" xr:uid="{00000000-0005-0000-0000-00004F020000}"/>
    <cellStyle name="40% - Ênfase5 13 3 3" xfId="7480" xr:uid="{00000000-0005-0000-0000-000050020000}"/>
    <cellStyle name="40% - Ênfase5 13 4" xfId="4971" xr:uid="{00000000-0005-0000-0000-000051020000}"/>
    <cellStyle name="40% - Ênfase5 13 4 2" xfId="8560" xr:uid="{00000000-0005-0000-0000-000052020000}"/>
    <cellStyle name="40% - Ênfase5 13 5" xfId="6374" xr:uid="{00000000-0005-0000-0000-000053020000}"/>
    <cellStyle name="40% - Ênfase5 14 2" xfId="496" xr:uid="{00000000-0005-0000-0000-000054020000}"/>
    <cellStyle name="40% - Ênfase5 15 2" xfId="497" xr:uid="{00000000-0005-0000-0000-000055020000}"/>
    <cellStyle name="40% - Ênfase5 16 2" xfId="498" xr:uid="{00000000-0005-0000-0000-000056020000}"/>
    <cellStyle name="40% - Ênfase5 17 2" xfId="499" xr:uid="{00000000-0005-0000-0000-000057020000}"/>
    <cellStyle name="40% - Ênfase5 2" xfId="500" xr:uid="{00000000-0005-0000-0000-000058020000}"/>
    <cellStyle name="40% - Ênfase5 2 2" xfId="501" xr:uid="{00000000-0005-0000-0000-000059020000}"/>
    <cellStyle name="40% - Ênfase5 3" xfId="502" xr:uid="{00000000-0005-0000-0000-00005A020000}"/>
    <cellStyle name="40% - Ênfase5 3 2" xfId="503" xr:uid="{00000000-0005-0000-0000-00005B020000}"/>
    <cellStyle name="40% - Ênfase5 4" xfId="504" xr:uid="{00000000-0005-0000-0000-00005C020000}"/>
    <cellStyle name="40% - Ênfase5 4 2" xfId="505" xr:uid="{00000000-0005-0000-0000-00005D020000}"/>
    <cellStyle name="40% - Ênfase5 5" xfId="506" xr:uid="{00000000-0005-0000-0000-00005E020000}"/>
    <cellStyle name="40% - Ênfase5 5 2" xfId="507" xr:uid="{00000000-0005-0000-0000-00005F020000}"/>
    <cellStyle name="40% - Ênfase5 6" xfId="508" xr:uid="{00000000-0005-0000-0000-000060020000}"/>
    <cellStyle name="40% - Ênfase5 6 2" xfId="509" xr:uid="{00000000-0005-0000-0000-000061020000}"/>
    <cellStyle name="40% - Ênfase5 7" xfId="510" xr:uid="{00000000-0005-0000-0000-000062020000}"/>
    <cellStyle name="40% - Ênfase5 7 2" xfId="511" xr:uid="{00000000-0005-0000-0000-000063020000}"/>
    <cellStyle name="40% - Ênfase5 8" xfId="512" xr:uid="{00000000-0005-0000-0000-000064020000}"/>
    <cellStyle name="40% - Ênfase5 8 2" xfId="513" xr:uid="{00000000-0005-0000-0000-000065020000}"/>
    <cellStyle name="40% - Ênfase5 9" xfId="514" xr:uid="{00000000-0005-0000-0000-000066020000}"/>
    <cellStyle name="40% - Ênfase5 9 2" xfId="515" xr:uid="{00000000-0005-0000-0000-000067020000}"/>
    <cellStyle name="40% - Ênfase6 10" xfId="516" xr:uid="{00000000-0005-0000-0000-000068020000}"/>
    <cellStyle name="40% - Ênfase6 10 2" xfId="517" xr:uid="{00000000-0005-0000-0000-000069020000}"/>
    <cellStyle name="40% - Ênfase6 10 3" xfId="3082" xr:uid="{00000000-0005-0000-0000-00006A020000}"/>
    <cellStyle name="40% - Ênfase6 10 3 2" xfId="4974" xr:uid="{00000000-0005-0000-0000-00006B020000}"/>
    <cellStyle name="40% - Ênfase6 10 3 2 2" xfId="8563" xr:uid="{00000000-0005-0000-0000-00006C020000}"/>
    <cellStyle name="40% - Ênfase6 10 3 3" xfId="7481" xr:uid="{00000000-0005-0000-0000-00006D020000}"/>
    <cellStyle name="40% - Ênfase6 10 4" xfId="4973" xr:uid="{00000000-0005-0000-0000-00006E020000}"/>
    <cellStyle name="40% - Ênfase6 10 4 2" xfId="8562" xr:uid="{00000000-0005-0000-0000-00006F020000}"/>
    <cellStyle name="40% - Ênfase6 10 5" xfId="6375" xr:uid="{00000000-0005-0000-0000-000070020000}"/>
    <cellStyle name="40% - Ênfase6 11" xfId="518" xr:uid="{00000000-0005-0000-0000-000071020000}"/>
    <cellStyle name="40% - Ênfase6 11 2" xfId="519" xr:uid="{00000000-0005-0000-0000-000072020000}"/>
    <cellStyle name="40% - Ênfase6 11 3" xfId="3083" xr:uid="{00000000-0005-0000-0000-000073020000}"/>
    <cellStyle name="40% - Ênfase6 11 3 2" xfId="4976" xr:uid="{00000000-0005-0000-0000-000074020000}"/>
    <cellStyle name="40% - Ênfase6 11 3 2 2" xfId="8565" xr:uid="{00000000-0005-0000-0000-000075020000}"/>
    <cellStyle name="40% - Ênfase6 11 3 3" xfId="7482" xr:uid="{00000000-0005-0000-0000-000076020000}"/>
    <cellStyle name="40% - Ênfase6 11 4" xfId="4975" xr:uid="{00000000-0005-0000-0000-000077020000}"/>
    <cellStyle name="40% - Ênfase6 11 4 2" xfId="8564" xr:uid="{00000000-0005-0000-0000-000078020000}"/>
    <cellStyle name="40% - Ênfase6 11 5" xfId="6376" xr:uid="{00000000-0005-0000-0000-000079020000}"/>
    <cellStyle name="40% - Ênfase6 12" xfId="520" xr:uid="{00000000-0005-0000-0000-00007A020000}"/>
    <cellStyle name="40% - Ênfase6 12 2" xfId="521" xr:uid="{00000000-0005-0000-0000-00007B020000}"/>
    <cellStyle name="40% - Ênfase6 12 3" xfId="3084" xr:uid="{00000000-0005-0000-0000-00007C020000}"/>
    <cellStyle name="40% - Ênfase6 12 3 2" xfId="4978" xr:uid="{00000000-0005-0000-0000-00007D020000}"/>
    <cellStyle name="40% - Ênfase6 12 3 2 2" xfId="8567" xr:uid="{00000000-0005-0000-0000-00007E020000}"/>
    <cellStyle name="40% - Ênfase6 12 3 3" xfId="7483" xr:uid="{00000000-0005-0000-0000-00007F020000}"/>
    <cellStyle name="40% - Ênfase6 12 4" xfId="4977" xr:uid="{00000000-0005-0000-0000-000080020000}"/>
    <cellStyle name="40% - Ênfase6 12 4 2" xfId="8566" xr:uid="{00000000-0005-0000-0000-000081020000}"/>
    <cellStyle name="40% - Ênfase6 12 5" xfId="6377" xr:uid="{00000000-0005-0000-0000-000082020000}"/>
    <cellStyle name="40% - Ênfase6 13" xfId="522" xr:uid="{00000000-0005-0000-0000-000083020000}"/>
    <cellStyle name="40% - Ênfase6 13 2" xfId="523" xr:uid="{00000000-0005-0000-0000-000084020000}"/>
    <cellStyle name="40% - Ênfase6 13 3" xfId="3085" xr:uid="{00000000-0005-0000-0000-000085020000}"/>
    <cellStyle name="40% - Ênfase6 13 3 2" xfId="4980" xr:uid="{00000000-0005-0000-0000-000086020000}"/>
    <cellStyle name="40% - Ênfase6 13 3 2 2" xfId="8569" xr:uid="{00000000-0005-0000-0000-000087020000}"/>
    <cellStyle name="40% - Ênfase6 13 3 3" xfId="7484" xr:uid="{00000000-0005-0000-0000-000088020000}"/>
    <cellStyle name="40% - Ênfase6 13 4" xfId="4979" xr:uid="{00000000-0005-0000-0000-000089020000}"/>
    <cellStyle name="40% - Ênfase6 13 4 2" xfId="8568" xr:uid="{00000000-0005-0000-0000-00008A020000}"/>
    <cellStyle name="40% - Ênfase6 13 5" xfId="6378" xr:uid="{00000000-0005-0000-0000-00008B020000}"/>
    <cellStyle name="40% - Ênfase6 14 2" xfId="524" xr:uid="{00000000-0005-0000-0000-00008C020000}"/>
    <cellStyle name="40% - Ênfase6 15 2" xfId="525" xr:uid="{00000000-0005-0000-0000-00008D020000}"/>
    <cellStyle name="40% - Ênfase6 16 2" xfId="526" xr:uid="{00000000-0005-0000-0000-00008E020000}"/>
    <cellStyle name="40% - Ênfase6 17 2" xfId="527" xr:uid="{00000000-0005-0000-0000-00008F020000}"/>
    <cellStyle name="40% - Ênfase6 2" xfId="528" xr:uid="{00000000-0005-0000-0000-000090020000}"/>
    <cellStyle name="40% - Ênfase6 2 2" xfId="529" xr:uid="{00000000-0005-0000-0000-000091020000}"/>
    <cellStyle name="40% - Ênfase6 3" xfId="530" xr:uid="{00000000-0005-0000-0000-000092020000}"/>
    <cellStyle name="40% - Ênfase6 3 2" xfId="531" xr:uid="{00000000-0005-0000-0000-000093020000}"/>
    <cellStyle name="40% - Ênfase6 4" xfId="532" xr:uid="{00000000-0005-0000-0000-000094020000}"/>
    <cellStyle name="40% - Ênfase6 4 2" xfId="533" xr:uid="{00000000-0005-0000-0000-000095020000}"/>
    <cellStyle name="40% - Ênfase6 5" xfId="534" xr:uid="{00000000-0005-0000-0000-000096020000}"/>
    <cellStyle name="40% - Ênfase6 5 2" xfId="535" xr:uid="{00000000-0005-0000-0000-000097020000}"/>
    <cellStyle name="40% - Ênfase6 6" xfId="536" xr:uid="{00000000-0005-0000-0000-000098020000}"/>
    <cellStyle name="40% - Ênfase6 6 2" xfId="537" xr:uid="{00000000-0005-0000-0000-000099020000}"/>
    <cellStyle name="40% - Ênfase6 7" xfId="538" xr:uid="{00000000-0005-0000-0000-00009A020000}"/>
    <cellStyle name="40% - Ênfase6 7 2" xfId="539" xr:uid="{00000000-0005-0000-0000-00009B020000}"/>
    <cellStyle name="40% - Ênfase6 8" xfId="540" xr:uid="{00000000-0005-0000-0000-00009C020000}"/>
    <cellStyle name="40% - Ênfase6 8 2" xfId="541" xr:uid="{00000000-0005-0000-0000-00009D020000}"/>
    <cellStyle name="40% - Ênfase6 9" xfId="542" xr:uid="{00000000-0005-0000-0000-00009E020000}"/>
    <cellStyle name="40% - Ênfase6 9 2" xfId="543" xr:uid="{00000000-0005-0000-0000-00009F020000}"/>
    <cellStyle name="60% - Ênfase1 10 2" xfId="544" xr:uid="{00000000-0005-0000-0000-0000A0020000}"/>
    <cellStyle name="60% - Ênfase1 11 2" xfId="545" xr:uid="{00000000-0005-0000-0000-0000A1020000}"/>
    <cellStyle name="60% - Ênfase1 12 2" xfId="546" xr:uid="{00000000-0005-0000-0000-0000A2020000}"/>
    <cellStyle name="60% - Ênfase1 13 2" xfId="547" xr:uid="{00000000-0005-0000-0000-0000A3020000}"/>
    <cellStyle name="60% - Ênfase1 14 2" xfId="548" xr:uid="{00000000-0005-0000-0000-0000A4020000}"/>
    <cellStyle name="60% - Ênfase1 15 2" xfId="549" xr:uid="{00000000-0005-0000-0000-0000A5020000}"/>
    <cellStyle name="60% - Ênfase1 16 2" xfId="550" xr:uid="{00000000-0005-0000-0000-0000A6020000}"/>
    <cellStyle name="60% - Ênfase1 17 2" xfId="551" xr:uid="{00000000-0005-0000-0000-0000A7020000}"/>
    <cellStyle name="60% - Ênfase1 2" xfId="552" xr:uid="{00000000-0005-0000-0000-0000A8020000}"/>
    <cellStyle name="60% - Ênfase1 2 2" xfId="553" xr:uid="{00000000-0005-0000-0000-0000A9020000}"/>
    <cellStyle name="60% - Ênfase1 3" xfId="554" xr:uid="{00000000-0005-0000-0000-0000AA020000}"/>
    <cellStyle name="60% - Ênfase1 3 2" xfId="555" xr:uid="{00000000-0005-0000-0000-0000AB020000}"/>
    <cellStyle name="60% - Ênfase1 4" xfId="556" xr:uid="{00000000-0005-0000-0000-0000AC020000}"/>
    <cellStyle name="60% - Ênfase1 4 2" xfId="557" xr:uid="{00000000-0005-0000-0000-0000AD020000}"/>
    <cellStyle name="60% - Ênfase1 5" xfId="558" xr:uid="{00000000-0005-0000-0000-0000AE020000}"/>
    <cellStyle name="60% - Ênfase1 5 2" xfId="559" xr:uid="{00000000-0005-0000-0000-0000AF020000}"/>
    <cellStyle name="60% - Ênfase1 6 2" xfId="560" xr:uid="{00000000-0005-0000-0000-0000B0020000}"/>
    <cellStyle name="60% - Ênfase1 7 2" xfId="561" xr:uid="{00000000-0005-0000-0000-0000B1020000}"/>
    <cellStyle name="60% - Ênfase1 8 2" xfId="562" xr:uid="{00000000-0005-0000-0000-0000B2020000}"/>
    <cellStyle name="60% - Ênfase1 9 2" xfId="563" xr:uid="{00000000-0005-0000-0000-0000B3020000}"/>
    <cellStyle name="60% - Ênfase2 10 2" xfId="564" xr:uid="{00000000-0005-0000-0000-0000B4020000}"/>
    <cellStyle name="60% - Ênfase2 11 2" xfId="565" xr:uid="{00000000-0005-0000-0000-0000B5020000}"/>
    <cellStyle name="60% - Ênfase2 12 2" xfId="566" xr:uid="{00000000-0005-0000-0000-0000B6020000}"/>
    <cellStyle name="60% - Ênfase2 13 2" xfId="567" xr:uid="{00000000-0005-0000-0000-0000B7020000}"/>
    <cellStyle name="60% - Ênfase2 14 2" xfId="568" xr:uid="{00000000-0005-0000-0000-0000B8020000}"/>
    <cellStyle name="60% - Ênfase2 15 2" xfId="569" xr:uid="{00000000-0005-0000-0000-0000B9020000}"/>
    <cellStyle name="60% - Ênfase2 16 2" xfId="570" xr:uid="{00000000-0005-0000-0000-0000BA020000}"/>
    <cellStyle name="60% - Ênfase2 17 2" xfId="571" xr:uid="{00000000-0005-0000-0000-0000BB020000}"/>
    <cellStyle name="60% - Ênfase2 2" xfId="572" xr:uid="{00000000-0005-0000-0000-0000BC020000}"/>
    <cellStyle name="60% - Ênfase2 2 2" xfId="573" xr:uid="{00000000-0005-0000-0000-0000BD020000}"/>
    <cellStyle name="60% - Ênfase2 3" xfId="574" xr:uid="{00000000-0005-0000-0000-0000BE020000}"/>
    <cellStyle name="60% - Ênfase2 3 2" xfId="575" xr:uid="{00000000-0005-0000-0000-0000BF020000}"/>
    <cellStyle name="60% - Ênfase2 4" xfId="576" xr:uid="{00000000-0005-0000-0000-0000C0020000}"/>
    <cellStyle name="60% - Ênfase2 4 2" xfId="577" xr:uid="{00000000-0005-0000-0000-0000C1020000}"/>
    <cellStyle name="60% - Ênfase2 5" xfId="578" xr:uid="{00000000-0005-0000-0000-0000C2020000}"/>
    <cellStyle name="60% - Ênfase2 5 2" xfId="579" xr:uid="{00000000-0005-0000-0000-0000C3020000}"/>
    <cellStyle name="60% - Ênfase2 6 2" xfId="580" xr:uid="{00000000-0005-0000-0000-0000C4020000}"/>
    <cellStyle name="60% - Ênfase2 7 2" xfId="581" xr:uid="{00000000-0005-0000-0000-0000C5020000}"/>
    <cellStyle name="60% - Ênfase2 8 2" xfId="582" xr:uid="{00000000-0005-0000-0000-0000C6020000}"/>
    <cellStyle name="60% - Ênfase2 9 2" xfId="583" xr:uid="{00000000-0005-0000-0000-0000C7020000}"/>
    <cellStyle name="60% - Ênfase3 10 2" xfId="584" xr:uid="{00000000-0005-0000-0000-0000C8020000}"/>
    <cellStyle name="60% - Ênfase3 11 2" xfId="585" xr:uid="{00000000-0005-0000-0000-0000C9020000}"/>
    <cellStyle name="60% - Ênfase3 12 2" xfId="586" xr:uid="{00000000-0005-0000-0000-0000CA020000}"/>
    <cellStyle name="60% - Ênfase3 13 2" xfId="587" xr:uid="{00000000-0005-0000-0000-0000CB020000}"/>
    <cellStyle name="60% - Ênfase3 14 2" xfId="588" xr:uid="{00000000-0005-0000-0000-0000CC020000}"/>
    <cellStyle name="60% - Ênfase3 15 2" xfId="589" xr:uid="{00000000-0005-0000-0000-0000CD020000}"/>
    <cellStyle name="60% - Ênfase3 16 2" xfId="590" xr:uid="{00000000-0005-0000-0000-0000CE020000}"/>
    <cellStyle name="60% - Ênfase3 17 2" xfId="591" xr:uid="{00000000-0005-0000-0000-0000CF020000}"/>
    <cellStyle name="60% - Ênfase3 2" xfId="592" xr:uid="{00000000-0005-0000-0000-0000D0020000}"/>
    <cellStyle name="60% - Ênfase3 2 2" xfId="593" xr:uid="{00000000-0005-0000-0000-0000D1020000}"/>
    <cellStyle name="60% - Ênfase3 3" xfId="594" xr:uid="{00000000-0005-0000-0000-0000D2020000}"/>
    <cellStyle name="60% - Ênfase3 3 2" xfId="595" xr:uid="{00000000-0005-0000-0000-0000D3020000}"/>
    <cellStyle name="60% - Ênfase3 4" xfId="596" xr:uid="{00000000-0005-0000-0000-0000D4020000}"/>
    <cellStyle name="60% - Ênfase3 4 2" xfId="597" xr:uid="{00000000-0005-0000-0000-0000D5020000}"/>
    <cellStyle name="60% - Ênfase3 5" xfId="598" xr:uid="{00000000-0005-0000-0000-0000D6020000}"/>
    <cellStyle name="60% - Ênfase3 5 2" xfId="599" xr:uid="{00000000-0005-0000-0000-0000D7020000}"/>
    <cellStyle name="60% - Ênfase3 6 2" xfId="600" xr:uid="{00000000-0005-0000-0000-0000D8020000}"/>
    <cellStyle name="60% - Ênfase3 7 2" xfId="601" xr:uid="{00000000-0005-0000-0000-0000D9020000}"/>
    <cellStyle name="60% - Ênfase3 8 2" xfId="602" xr:uid="{00000000-0005-0000-0000-0000DA020000}"/>
    <cellStyle name="60% - Ênfase3 9 2" xfId="603" xr:uid="{00000000-0005-0000-0000-0000DB020000}"/>
    <cellStyle name="60% - Ênfase4 10 2" xfId="604" xr:uid="{00000000-0005-0000-0000-0000DC020000}"/>
    <cellStyle name="60% - Ênfase4 11 2" xfId="605" xr:uid="{00000000-0005-0000-0000-0000DD020000}"/>
    <cellStyle name="60% - Ênfase4 12 2" xfId="606" xr:uid="{00000000-0005-0000-0000-0000DE020000}"/>
    <cellStyle name="60% - Ênfase4 13 2" xfId="607" xr:uid="{00000000-0005-0000-0000-0000DF020000}"/>
    <cellStyle name="60% - Ênfase4 14 2" xfId="608" xr:uid="{00000000-0005-0000-0000-0000E0020000}"/>
    <cellStyle name="60% - Ênfase4 15 2" xfId="609" xr:uid="{00000000-0005-0000-0000-0000E1020000}"/>
    <cellStyle name="60% - Ênfase4 16 2" xfId="610" xr:uid="{00000000-0005-0000-0000-0000E2020000}"/>
    <cellStyle name="60% - Ênfase4 17 2" xfId="611" xr:uid="{00000000-0005-0000-0000-0000E3020000}"/>
    <cellStyle name="60% - Ênfase4 2" xfId="612" xr:uid="{00000000-0005-0000-0000-0000E4020000}"/>
    <cellStyle name="60% - Ênfase4 2 2" xfId="613" xr:uid="{00000000-0005-0000-0000-0000E5020000}"/>
    <cellStyle name="60% - Ênfase4 3" xfId="614" xr:uid="{00000000-0005-0000-0000-0000E6020000}"/>
    <cellStyle name="60% - Ênfase4 3 2" xfId="615" xr:uid="{00000000-0005-0000-0000-0000E7020000}"/>
    <cellStyle name="60% - Ênfase4 4" xfId="616" xr:uid="{00000000-0005-0000-0000-0000E8020000}"/>
    <cellStyle name="60% - Ênfase4 4 2" xfId="617" xr:uid="{00000000-0005-0000-0000-0000E9020000}"/>
    <cellStyle name="60% - Ênfase4 5" xfId="618" xr:uid="{00000000-0005-0000-0000-0000EA020000}"/>
    <cellStyle name="60% - Ênfase4 5 2" xfId="619" xr:uid="{00000000-0005-0000-0000-0000EB020000}"/>
    <cellStyle name="60% - Ênfase4 6 2" xfId="620" xr:uid="{00000000-0005-0000-0000-0000EC020000}"/>
    <cellStyle name="60% - Ênfase4 7 2" xfId="621" xr:uid="{00000000-0005-0000-0000-0000ED020000}"/>
    <cellStyle name="60% - Ênfase4 8 2" xfId="622" xr:uid="{00000000-0005-0000-0000-0000EE020000}"/>
    <cellStyle name="60% - Ênfase4 9 2" xfId="623" xr:uid="{00000000-0005-0000-0000-0000EF020000}"/>
    <cellStyle name="60% - Ênfase5 10 2" xfId="624" xr:uid="{00000000-0005-0000-0000-0000F0020000}"/>
    <cellStyle name="60% - Ênfase5 11 2" xfId="625" xr:uid="{00000000-0005-0000-0000-0000F1020000}"/>
    <cellStyle name="60% - Ênfase5 12 2" xfId="626" xr:uid="{00000000-0005-0000-0000-0000F2020000}"/>
    <cellStyle name="60% - Ênfase5 13 2" xfId="627" xr:uid="{00000000-0005-0000-0000-0000F3020000}"/>
    <cellStyle name="60% - Ênfase5 14 2" xfId="628" xr:uid="{00000000-0005-0000-0000-0000F4020000}"/>
    <cellStyle name="60% - Ênfase5 15 2" xfId="629" xr:uid="{00000000-0005-0000-0000-0000F5020000}"/>
    <cellStyle name="60% - Ênfase5 16 2" xfId="630" xr:uid="{00000000-0005-0000-0000-0000F6020000}"/>
    <cellStyle name="60% - Ênfase5 17 2" xfId="631" xr:uid="{00000000-0005-0000-0000-0000F7020000}"/>
    <cellStyle name="60% - Ênfase5 2" xfId="632" xr:uid="{00000000-0005-0000-0000-0000F8020000}"/>
    <cellStyle name="60% - Ênfase5 2 2" xfId="633" xr:uid="{00000000-0005-0000-0000-0000F9020000}"/>
    <cellStyle name="60% - Ênfase5 3" xfId="634" xr:uid="{00000000-0005-0000-0000-0000FA020000}"/>
    <cellStyle name="60% - Ênfase5 3 2" xfId="635" xr:uid="{00000000-0005-0000-0000-0000FB020000}"/>
    <cellStyle name="60% - Ênfase5 4" xfId="636" xr:uid="{00000000-0005-0000-0000-0000FC020000}"/>
    <cellStyle name="60% - Ênfase5 4 2" xfId="637" xr:uid="{00000000-0005-0000-0000-0000FD020000}"/>
    <cellStyle name="60% - Ênfase5 5" xfId="638" xr:uid="{00000000-0005-0000-0000-0000FE020000}"/>
    <cellStyle name="60% - Ênfase5 5 2" xfId="639" xr:uid="{00000000-0005-0000-0000-0000FF020000}"/>
    <cellStyle name="60% - Ênfase5 6 2" xfId="640" xr:uid="{00000000-0005-0000-0000-000000030000}"/>
    <cellStyle name="60% - Ênfase5 7 2" xfId="641" xr:uid="{00000000-0005-0000-0000-000001030000}"/>
    <cellStyle name="60% - Ênfase5 8 2" xfId="642" xr:uid="{00000000-0005-0000-0000-000002030000}"/>
    <cellStyle name="60% - Ênfase5 9 2" xfId="643" xr:uid="{00000000-0005-0000-0000-000003030000}"/>
    <cellStyle name="60% - Ênfase6 10 2" xfId="644" xr:uid="{00000000-0005-0000-0000-000004030000}"/>
    <cellStyle name="60% - Ênfase6 11 2" xfId="645" xr:uid="{00000000-0005-0000-0000-000005030000}"/>
    <cellStyle name="60% - Ênfase6 12 2" xfId="646" xr:uid="{00000000-0005-0000-0000-000006030000}"/>
    <cellStyle name="60% - Ênfase6 13 2" xfId="647" xr:uid="{00000000-0005-0000-0000-000007030000}"/>
    <cellStyle name="60% - Ênfase6 14 2" xfId="648" xr:uid="{00000000-0005-0000-0000-000008030000}"/>
    <cellStyle name="60% - Ênfase6 15 2" xfId="649" xr:uid="{00000000-0005-0000-0000-000009030000}"/>
    <cellStyle name="60% - Ênfase6 16 2" xfId="650" xr:uid="{00000000-0005-0000-0000-00000A030000}"/>
    <cellStyle name="60% - Ênfase6 17 2" xfId="651" xr:uid="{00000000-0005-0000-0000-00000B030000}"/>
    <cellStyle name="60% - Ênfase6 2" xfId="652" xr:uid="{00000000-0005-0000-0000-00000C030000}"/>
    <cellStyle name="60% - Ênfase6 2 2" xfId="653" xr:uid="{00000000-0005-0000-0000-00000D030000}"/>
    <cellStyle name="60% - Ênfase6 3" xfId="654" xr:uid="{00000000-0005-0000-0000-00000E030000}"/>
    <cellStyle name="60% - Ênfase6 3 2" xfId="655" xr:uid="{00000000-0005-0000-0000-00000F030000}"/>
    <cellStyle name="60% - Ênfase6 4" xfId="656" xr:uid="{00000000-0005-0000-0000-000010030000}"/>
    <cellStyle name="60% - Ênfase6 4 2" xfId="657" xr:uid="{00000000-0005-0000-0000-000011030000}"/>
    <cellStyle name="60% - Ênfase6 5" xfId="658" xr:uid="{00000000-0005-0000-0000-000012030000}"/>
    <cellStyle name="60% - Ênfase6 5 2" xfId="659" xr:uid="{00000000-0005-0000-0000-000013030000}"/>
    <cellStyle name="60% - Ênfase6 6 2" xfId="660" xr:uid="{00000000-0005-0000-0000-000014030000}"/>
    <cellStyle name="60% - Ênfase6 7 2" xfId="661" xr:uid="{00000000-0005-0000-0000-000015030000}"/>
    <cellStyle name="60% - Ênfase6 8 2" xfId="662" xr:uid="{00000000-0005-0000-0000-000016030000}"/>
    <cellStyle name="60% - Ênfase6 9 2" xfId="663" xr:uid="{00000000-0005-0000-0000-000017030000}"/>
    <cellStyle name="Bom 10 2" xfId="664" xr:uid="{00000000-0005-0000-0000-000018030000}"/>
    <cellStyle name="Bom 11 2" xfId="665" xr:uid="{00000000-0005-0000-0000-000019030000}"/>
    <cellStyle name="Bom 12 2" xfId="666" xr:uid="{00000000-0005-0000-0000-00001A030000}"/>
    <cellStyle name="Bom 13 2" xfId="667" xr:uid="{00000000-0005-0000-0000-00001B030000}"/>
    <cellStyle name="Bom 14 2" xfId="668" xr:uid="{00000000-0005-0000-0000-00001C030000}"/>
    <cellStyle name="Bom 15 2" xfId="669" xr:uid="{00000000-0005-0000-0000-00001D030000}"/>
    <cellStyle name="Bom 16 2" xfId="670" xr:uid="{00000000-0005-0000-0000-00001E030000}"/>
    <cellStyle name="Bom 17 2" xfId="671" xr:uid="{00000000-0005-0000-0000-00001F030000}"/>
    <cellStyle name="Bom 2" xfId="672" xr:uid="{00000000-0005-0000-0000-000020030000}"/>
    <cellStyle name="Bom 2 2" xfId="673" xr:uid="{00000000-0005-0000-0000-000021030000}"/>
    <cellStyle name="Bom 3" xfId="674" xr:uid="{00000000-0005-0000-0000-000022030000}"/>
    <cellStyle name="Bom 3 2" xfId="675" xr:uid="{00000000-0005-0000-0000-000023030000}"/>
    <cellStyle name="Bom 4" xfId="676" xr:uid="{00000000-0005-0000-0000-000024030000}"/>
    <cellStyle name="Bom 4 2" xfId="677" xr:uid="{00000000-0005-0000-0000-000025030000}"/>
    <cellStyle name="Bom 5" xfId="678" xr:uid="{00000000-0005-0000-0000-000026030000}"/>
    <cellStyle name="Bom 5 2" xfId="679" xr:uid="{00000000-0005-0000-0000-000027030000}"/>
    <cellStyle name="Bom 6 2" xfId="680" xr:uid="{00000000-0005-0000-0000-000028030000}"/>
    <cellStyle name="Bom 7 2" xfId="681" xr:uid="{00000000-0005-0000-0000-000029030000}"/>
    <cellStyle name="Bom 8 2" xfId="682" xr:uid="{00000000-0005-0000-0000-00002A030000}"/>
    <cellStyle name="Bom 9 2" xfId="683" xr:uid="{00000000-0005-0000-0000-00002B030000}"/>
    <cellStyle name="Cabeçalho 1" xfId="15" xr:uid="{00000000-0005-0000-0000-00002C030000}"/>
    <cellStyle name="Cabeçalho 2" xfId="16" xr:uid="{00000000-0005-0000-0000-00002D030000}"/>
    <cellStyle name="Cálculo 10 2" xfId="684" xr:uid="{00000000-0005-0000-0000-00002E030000}"/>
    <cellStyle name="Cálculo 10 2 2" xfId="2085" xr:uid="{00000000-0005-0000-0000-00002F030000}"/>
    <cellStyle name="Cálculo 10 2 2 2" xfId="3958" xr:uid="{00000000-0005-0000-0000-000030030000}"/>
    <cellStyle name="Cálculo 10 2 2 2 2" xfId="6118" xr:uid="{00000000-0005-0000-0000-000031030000}"/>
    <cellStyle name="Cálculo 10 2 2 3" xfId="6119" xr:uid="{00000000-0005-0000-0000-000032030000}"/>
    <cellStyle name="Cálculo 10 2 3" xfId="6120" xr:uid="{00000000-0005-0000-0000-000033030000}"/>
    <cellStyle name="Cálculo 11 2" xfId="685" xr:uid="{00000000-0005-0000-0000-000034030000}"/>
    <cellStyle name="Cálculo 11 2 2" xfId="2086" xr:uid="{00000000-0005-0000-0000-000035030000}"/>
    <cellStyle name="Cálculo 11 2 2 2" xfId="3959" xr:uid="{00000000-0005-0000-0000-000036030000}"/>
    <cellStyle name="Cálculo 11 2 2 2 2" xfId="6115" xr:uid="{00000000-0005-0000-0000-000037030000}"/>
    <cellStyle name="Cálculo 11 2 2 3" xfId="6116" xr:uid="{00000000-0005-0000-0000-000038030000}"/>
    <cellStyle name="Cálculo 11 2 3" xfId="6117" xr:uid="{00000000-0005-0000-0000-000039030000}"/>
    <cellStyle name="Cálculo 12 2" xfId="686" xr:uid="{00000000-0005-0000-0000-00003A030000}"/>
    <cellStyle name="Cálculo 12 2 2" xfId="2087" xr:uid="{00000000-0005-0000-0000-00003B030000}"/>
    <cellStyle name="Cálculo 12 2 2 2" xfId="3960" xr:uid="{00000000-0005-0000-0000-00003C030000}"/>
    <cellStyle name="Cálculo 12 2 2 2 2" xfId="6112" xr:uid="{00000000-0005-0000-0000-00003D030000}"/>
    <cellStyle name="Cálculo 12 2 2 3" xfId="6113" xr:uid="{00000000-0005-0000-0000-00003E030000}"/>
    <cellStyle name="Cálculo 12 2 3" xfId="6114" xr:uid="{00000000-0005-0000-0000-00003F030000}"/>
    <cellStyle name="Cálculo 13 2" xfId="687" xr:uid="{00000000-0005-0000-0000-000040030000}"/>
    <cellStyle name="Cálculo 13 2 2" xfId="2088" xr:uid="{00000000-0005-0000-0000-000041030000}"/>
    <cellStyle name="Cálculo 13 2 2 2" xfId="3961" xr:uid="{00000000-0005-0000-0000-000042030000}"/>
    <cellStyle name="Cálculo 13 2 2 2 2" xfId="6109" xr:uid="{00000000-0005-0000-0000-000043030000}"/>
    <cellStyle name="Cálculo 13 2 2 3" xfId="6110" xr:uid="{00000000-0005-0000-0000-000044030000}"/>
    <cellStyle name="Cálculo 13 2 3" xfId="6111" xr:uid="{00000000-0005-0000-0000-000045030000}"/>
    <cellStyle name="Cálculo 14 2" xfId="688" xr:uid="{00000000-0005-0000-0000-000046030000}"/>
    <cellStyle name="Cálculo 14 2 2" xfId="2089" xr:uid="{00000000-0005-0000-0000-000047030000}"/>
    <cellStyle name="Cálculo 14 2 2 2" xfId="3962" xr:uid="{00000000-0005-0000-0000-000048030000}"/>
    <cellStyle name="Cálculo 14 2 2 2 2" xfId="6106" xr:uid="{00000000-0005-0000-0000-000049030000}"/>
    <cellStyle name="Cálculo 14 2 2 3" xfId="6107" xr:uid="{00000000-0005-0000-0000-00004A030000}"/>
    <cellStyle name="Cálculo 14 2 3" xfId="6108" xr:uid="{00000000-0005-0000-0000-00004B030000}"/>
    <cellStyle name="Cálculo 15 2" xfId="689" xr:uid="{00000000-0005-0000-0000-00004C030000}"/>
    <cellStyle name="Cálculo 15 2 2" xfId="2090" xr:uid="{00000000-0005-0000-0000-00004D030000}"/>
    <cellStyle name="Cálculo 15 2 2 2" xfId="3963" xr:uid="{00000000-0005-0000-0000-00004E030000}"/>
    <cellStyle name="Cálculo 15 2 2 2 2" xfId="6103" xr:uid="{00000000-0005-0000-0000-00004F030000}"/>
    <cellStyle name="Cálculo 15 2 2 3" xfId="6104" xr:uid="{00000000-0005-0000-0000-000050030000}"/>
    <cellStyle name="Cálculo 15 2 3" xfId="6105" xr:uid="{00000000-0005-0000-0000-000051030000}"/>
    <cellStyle name="Cálculo 16 2" xfId="690" xr:uid="{00000000-0005-0000-0000-000052030000}"/>
    <cellStyle name="Cálculo 16 2 2" xfId="2091" xr:uid="{00000000-0005-0000-0000-000053030000}"/>
    <cellStyle name="Cálculo 16 2 2 2" xfId="3964" xr:uid="{00000000-0005-0000-0000-000054030000}"/>
    <cellStyle name="Cálculo 16 2 2 2 2" xfId="6090" xr:uid="{00000000-0005-0000-0000-000055030000}"/>
    <cellStyle name="Cálculo 16 2 2 3" xfId="6101" xr:uid="{00000000-0005-0000-0000-000056030000}"/>
    <cellStyle name="Cálculo 16 2 3" xfId="6102" xr:uid="{00000000-0005-0000-0000-000057030000}"/>
    <cellStyle name="Cálculo 17 2" xfId="691" xr:uid="{00000000-0005-0000-0000-000058030000}"/>
    <cellStyle name="Cálculo 17 2 2" xfId="2092" xr:uid="{00000000-0005-0000-0000-000059030000}"/>
    <cellStyle name="Cálculo 17 2 2 2" xfId="3965" xr:uid="{00000000-0005-0000-0000-00005A030000}"/>
    <cellStyle name="Cálculo 17 2 2 2 2" xfId="6087" xr:uid="{00000000-0005-0000-0000-00005B030000}"/>
    <cellStyle name="Cálculo 17 2 2 3" xfId="6088" xr:uid="{00000000-0005-0000-0000-00005C030000}"/>
    <cellStyle name="Cálculo 17 2 3" xfId="6089" xr:uid="{00000000-0005-0000-0000-00005D030000}"/>
    <cellStyle name="Cálculo 2" xfId="692" xr:uid="{00000000-0005-0000-0000-00005E030000}"/>
    <cellStyle name="Cálculo 2 2" xfId="693" xr:uid="{00000000-0005-0000-0000-00005F030000}"/>
    <cellStyle name="Cálculo 2 2 2" xfId="2093" xr:uid="{00000000-0005-0000-0000-000060030000}"/>
    <cellStyle name="Cálculo 2 2 2 2" xfId="3966" xr:uid="{00000000-0005-0000-0000-000061030000}"/>
    <cellStyle name="Cálculo 2 2 2 2 2" xfId="6066" xr:uid="{00000000-0005-0000-0000-000062030000}"/>
    <cellStyle name="Cálculo 2 2 2 3" xfId="6069" xr:uid="{00000000-0005-0000-0000-000063030000}"/>
    <cellStyle name="Cálculo 2 2 3" xfId="6070" xr:uid="{00000000-0005-0000-0000-000064030000}"/>
    <cellStyle name="Cálculo 3" xfId="694" xr:uid="{00000000-0005-0000-0000-000065030000}"/>
    <cellStyle name="Cálculo 3 2" xfId="695" xr:uid="{00000000-0005-0000-0000-000066030000}"/>
    <cellStyle name="Cálculo 3 2 2" xfId="2094" xr:uid="{00000000-0005-0000-0000-000067030000}"/>
    <cellStyle name="Cálculo 3 2 2 2" xfId="3967" xr:uid="{00000000-0005-0000-0000-000068030000}"/>
    <cellStyle name="Cálculo 3 2 2 2 2" xfId="6061" xr:uid="{00000000-0005-0000-0000-000069030000}"/>
    <cellStyle name="Cálculo 3 2 2 3" xfId="6062" xr:uid="{00000000-0005-0000-0000-00006A030000}"/>
    <cellStyle name="Cálculo 3 2 3" xfId="6063" xr:uid="{00000000-0005-0000-0000-00006B030000}"/>
    <cellStyle name="Cálculo 4" xfId="696" xr:uid="{00000000-0005-0000-0000-00006C030000}"/>
    <cellStyle name="Cálculo 4 2" xfId="697" xr:uid="{00000000-0005-0000-0000-00006D030000}"/>
    <cellStyle name="Cálculo 4 2 2" xfId="2095" xr:uid="{00000000-0005-0000-0000-00006E030000}"/>
    <cellStyle name="Cálculo 4 2 2 2" xfId="3968" xr:uid="{00000000-0005-0000-0000-00006F030000}"/>
    <cellStyle name="Cálculo 4 2 2 2 2" xfId="6058" xr:uid="{00000000-0005-0000-0000-000070030000}"/>
    <cellStyle name="Cálculo 4 2 2 3" xfId="6059" xr:uid="{00000000-0005-0000-0000-000071030000}"/>
    <cellStyle name="Cálculo 4 2 3" xfId="6060" xr:uid="{00000000-0005-0000-0000-000072030000}"/>
    <cellStyle name="Cálculo 5" xfId="698" xr:uid="{00000000-0005-0000-0000-000073030000}"/>
    <cellStyle name="Cálculo 5 2" xfId="699" xr:uid="{00000000-0005-0000-0000-000074030000}"/>
    <cellStyle name="Cálculo 5 2 2" xfId="2096" xr:uid="{00000000-0005-0000-0000-000075030000}"/>
    <cellStyle name="Cálculo 5 2 2 2" xfId="3969" xr:uid="{00000000-0005-0000-0000-000076030000}"/>
    <cellStyle name="Cálculo 5 2 2 2 2" xfId="6055" xr:uid="{00000000-0005-0000-0000-000077030000}"/>
    <cellStyle name="Cálculo 5 2 2 3" xfId="6056" xr:uid="{00000000-0005-0000-0000-000078030000}"/>
    <cellStyle name="Cálculo 5 2 3" xfId="6057" xr:uid="{00000000-0005-0000-0000-000079030000}"/>
    <cellStyle name="Cálculo 6 2" xfId="700" xr:uid="{00000000-0005-0000-0000-00007A030000}"/>
    <cellStyle name="Cálculo 6 2 2" xfId="2097" xr:uid="{00000000-0005-0000-0000-00007B030000}"/>
    <cellStyle name="Cálculo 6 2 2 2" xfId="3970" xr:uid="{00000000-0005-0000-0000-00007C030000}"/>
    <cellStyle name="Cálculo 6 2 2 2 2" xfId="6052" xr:uid="{00000000-0005-0000-0000-00007D030000}"/>
    <cellStyle name="Cálculo 6 2 2 3" xfId="6053" xr:uid="{00000000-0005-0000-0000-00007E030000}"/>
    <cellStyle name="Cálculo 6 2 3" xfId="6054" xr:uid="{00000000-0005-0000-0000-00007F030000}"/>
    <cellStyle name="Cálculo 7 2" xfId="701" xr:uid="{00000000-0005-0000-0000-000080030000}"/>
    <cellStyle name="Cálculo 7 2 2" xfId="2098" xr:uid="{00000000-0005-0000-0000-000081030000}"/>
    <cellStyle name="Cálculo 7 2 2 2" xfId="3971" xr:uid="{00000000-0005-0000-0000-000082030000}"/>
    <cellStyle name="Cálculo 7 2 2 2 2" xfId="6049" xr:uid="{00000000-0005-0000-0000-000083030000}"/>
    <cellStyle name="Cálculo 7 2 2 3" xfId="6050" xr:uid="{00000000-0005-0000-0000-000084030000}"/>
    <cellStyle name="Cálculo 7 2 3" xfId="6051" xr:uid="{00000000-0005-0000-0000-000085030000}"/>
    <cellStyle name="Cálculo 8 2" xfId="702" xr:uid="{00000000-0005-0000-0000-000086030000}"/>
    <cellStyle name="Cálculo 8 2 2" xfId="2099" xr:uid="{00000000-0005-0000-0000-000087030000}"/>
    <cellStyle name="Cálculo 8 2 2 2" xfId="3972" xr:uid="{00000000-0005-0000-0000-000088030000}"/>
    <cellStyle name="Cálculo 8 2 2 2 2" xfId="6046" xr:uid="{00000000-0005-0000-0000-000089030000}"/>
    <cellStyle name="Cálculo 8 2 2 3" xfId="6047" xr:uid="{00000000-0005-0000-0000-00008A030000}"/>
    <cellStyle name="Cálculo 8 2 3" xfId="6048" xr:uid="{00000000-0005-0000-0000-00008B030000}"/>
    <cellStyle name="Cálculo 9 2" xfId="703" xr:uid="{00000000-0005-0000-0000-00008C030000}"/>
    <cellStyle name="Cálculo 9 2 2" xfId="2100" xr:uid="{00000000-0005-0000-0000-00008D030000}"/>
    <cellStyle name="Cálculo 9 2 2 2" xfId="3973" xr:uid="{00000000-0005-0000-0000-00008E030000}"/>
    <cellStyle name="Cálculo 9 2 2 2 2" xfId="6043" xr:uid="{00000000-0005-0000-0000-00008F030000}"/>
    <cellStyle name="Cálculo 9 2 2 3" xfId="6044" xr:uid="{00000000-0005-0000-0000-000090030000}"/>
    <cellStyle name="Cálculo 9 2 3" xfId="6045" xr:uid="{00000000-0005-0000-0000-000091030000}"/>
    <cellStyle name="Célula de Verificação 10 2" xfId="704" xr:uid="{00000000-0005-0000-0000-000092030000}"/>
    <cellStyle name="Célula de Verificação 11 2" xfId="705" xr:uid="{00000000-0005-0000-0000-000093030000}"/>
    <cellStyle name="Célula de Verificação 12 2" xfId="706" xr:uid="{00000000-0005-0000-0000-000094030000}"/>
    <cellStyle name="Célula de Verificação 13 2" xfId="707" xr:uid="{00000000-0005-0000-0000-000095030000}"/>
    <cellStyle name="Célula de Verificação 14 2" xfId="708" xr:uid="{00000000-0005-0000-0000-000096030000}"/>
    <cellStyle name="Célula de Verificação 15 2" xfId="709" xr:uid="{00000000-0005-0000-0000-000097030000}"/>
    <cellStyle name="Célula de Verificação 16 2" xfId="710" xr:uid="{00000000-0005-0000-0000-000098030000}"/>
    <cellStyle name="Célula de Verificação 17 2" xfId="711" xr:uid="{00000000-0005-0000-0000-000099030000}"/>
    <cellStyle name="Célula de Verificação 2" xfId="712" xr:uid="{00000000-0005-0000-0000-00009A030000}"/>
    <cellStyle name="Célula de Verificação 2 2" xfId="713" xr:uid="{00000000-0005-0000-0000-00009B030000}"/>
    <cellStyle name="Célula de Verificação 3" xfId="714" xr:uid="{00000000-0005-0000-0000-00009C030000}"/>
    <cellStyle name="Célula de Verificação 3 2" xfId="715" xr:uid="{00000000-0005-0000-0000-00009D030000}"/>
    <cellStyle name="Célula de Verificação 4" xfId="716" xr:uid="{00000000-0005-0000-0000-00009E030000}"/>
    <cellStyle name="Célula de Verificação 4 2" xfId="717" xr:uid="{00000000-0005-0000-0000-00009F030000}"/>
    <cellStyle name="Célula de Verificação 5" xfId="718" xr:uid="{00000000-0005-0000-0000-0000A0030000}"/>
    <cellStyle name="Célula de Verificação 5 2" xfId="719" xr:uid="{00000000-0005-0000-0000-0000A1030000}"/>
    <cellStyle name="Célula de Verificação 6 2" xfId="720" xr:uid="{00000000-0005-0000-0000-0000A2030000}"/>
    <cellStyle name="Célula de Verificação 7 2" xfId="721" xr:uid="{00000000-0005-0000-0000-0000A3030000}"/>
    <cellStyle name="Célula de Verificação 8 2" xfId="722" xr:uid="{00000000-0005-0000-0000-0000A4030000}"/>
    <cellStyle name="Célula de Verificação 9 2" xfId="723" xr:uid="{00000000-0005-0000-0000-0000A5030000}"/>
    <cellStyle name="Célula Vinculada 10 2" xfId="724" xr:uid="{00000000-0005-0000-0000-0000A6030000}"/>
    <cellStyle name="Célula Vinculada 11 2" xfId="725" xr:uid="{00000000-0005-0000-0000-0000A7030000}"/>
    <cellStyle name="Célula Vinculada 12 2" xfId="726" xr:uid="{00000000-0005-0000-0000-0000A8030000}"/>
    <cellStyle name="Célula Vinculada 13 2" xfId="727" xr:uid="{00000000-0005-0000-0000-0000A9030000}"/>
    <cellStyle name="Célula Vinculada 14 2" xfId="728" xr:uid="{00000000-0005-0000-0000-0000AA030000}"/>
    <cellStyle name="Célula Vinculada 15 2" xfId="729" xr:uid="{00000000-0005-0000-0000-0000AB030000}"/>
    <cellStyle name="Célula Vinculada 16 2" xfId="730" xr:uid="{00000000-0005-0000-0000-0000AC030000}"/>
    <cellStyle name="Célula Vinculada 17 2" xfId="731" xr:uid="{00000000-0005-0000-0000-0000AD030000}"/>
    <cellStyle name="Célula Vinculada 2" xfId="732" xr:uid="{00000000-0005-0000-0000-0000AE030000}"/>
    <cellStyle name="Célula Vinculada 2 2" xfId="733" xr:uid="{00000000-0005-0000-0000-0000AF030000}"/>
    <cellStyle name="Célula Vinculada 3" xfId="734" xr:uid="{00000000-0005-0000-0000-0000B0030000}"/>
    <cellStyle name="Célula Vinculada 3 2" xfId="735" xr:uid="{00000000-0005-0000-0000-0000B1030000}"/>
    <cellStyle name="Célula Vinculada 4" xfId="736" xr:uid="{00000000-0005-0000-0000-0000B2030000}"/>
    <cellStyle name="Célula Vinculada 4 2" xfId="737" xr:uid="{00000000-0005-0000-0000-0000B3030000}"/>
    <cellStyle name="Célula Vinculada 5" xfId="738" xr:uid="{00000000-0005-0000-0000-0000B4030000}"/>
    <cellStyle name="Célula Vinculada 5 2" xfId="739" xr:uid="{00000000-0005-0000-0000-0000B5030000}"/>
    <cellStyle name="Célula Vinculada 6 2" xfId="740" xr:uid="{00000000-0005-0000-0000-0000B6030000}"/>
    <cellStyle name="Célula Vinculada 7 2" xfId="741" xr:uid="{00000000-0005-0000-0000-0000B7030000}"/>
    <cellStyle name="Célula Vinculada 8 2" xfId="742" xr:uid="{00000000-0005-0000-0000-0000B8030000}"/>
    <cellStyle name="Célula Vinculada 9 2" xfId="743" xr:uid="{00000000-0005-0000-0000-0000B9030000}"/>
    <cellStyle name="Comma" xfId="11" xr:uid="{00000000-0005-0000-0000-0000BA030000}"/>
    <cellStyle name="Comma [0]" xfId="1" xr:uid="{00000000-0005-0000-0000-0000BB030000}"/>
    <cellStyle name="Comma [0] 2" xfId="6218" xr:uid="{00000000-0005-0000-0000-0000BC030000}"/>
    <cellStyle name="Comma 2" xfId="17" xr:uid="{00000000-0005-0000-0000-0000BD030000}"/>
    <cellStyle name="Comma 2 2" xfId="744" xr:uid="{00000000-0005-0000-0000-0000BE030000}"/>
    <cellStyle name="Comma 2 2 2" xfId="4094" xr:uid="{00000000-0005-0000-0000-0000BF030000}"/>
    <cellStyle name="Comma 2 2 2 2" xfId="7997" xr:uid="{00000000-0005-0000-0000-0000C0030000}"/>
    <cellStyle name="Comma 2 2 3" xfId="3165" xr:uid="{00000000-0005-0000-0000-0000C1030000}"/>
    <cellStyle name="Comma 2 2 3 2" xfId="7515" xr:uid="{00000000-0005-0000-0000-0000C2030000}"/>
    <cellStyle name="Comma 2 2 4" xfId="6379" xr:uid="{00000000-0005-0000-0000-0000C3030000}"/>
    <cellStyle name="Comma 2 3" xfId="3105" xr:uid="{00000000-0005-0000-0000-0000C4030000}"/>
    <cellStyle name="Comma 2 3 2" xfId="7498" xr:uid="{00000000-0005-0000-0000-0000C5030000}"/>
    <cellStyle name="Comma0" xfId="4875" xr:uid="{00000000-0005-0000-0000-0000C6030000}"/>
    <cellStyle name="Currency" xfId="62" xr:uid="{00000000-0005-0000-0000-0000C7030000}"/>
    <cellStyle name="Currency [0]" xfId="2" xr:uid="{00000000-0005-0000-0000-0000C8030000}"/>
    <cellStyle name="Currency0" xfId="4876" xr:uid="{00000000-0005-0000-0000-0000C9030000}"/>
    <cellStyle name="Data" xfId="18" xr:uid="{00000000-0005-0000-0000-0000CA030000}"/>
    <cellStyle name="Date" xfId="4877" xr:uid="{00000000-0005-0000-0000-0000CB030000}"/>
    <cellStyle name="Duasdec" xfId="745" xr:uid="{00000000-0005-0000-0000-0000CC030000}"/>
    <cellStyle name="Ênfase1 10 2" xfId="746" xr:uid="{00000000-0005-0000-0000-0000CD030000}"/>
    <cellStyle name="Ênfase1 11 2" xfId="747" xr:uid="{00000000-0005-0000-0000-0000CE030000}"/>
    <cellStyle name="Ênfase1 12 2" xfId="748" xr:uid="{00000000-0005-0000-0000-0000CF030000}"/>
    <cellStyle name="Ênfase1 13 2" xfId="749" xr:uid="{00000000-0005-0000-0000-0000D0030000}"/>
    <cellStyle name="Ênfase1 14 2" xfId="750" xr:uid="{00000000-0005-0000-0000-0000D1030000}"/>
    <cellStyle name="Ênfase1 15 2" xfId="751" xr:uid="{00000000-0005-0000-0000-0000D2030000}"/>
    <cellStyle name="Ênfase1 16 2" xfId="752" xr:uid="{00000000-0005-0000-0000-0000D3030000}"/>
    <cellStyle name="Ênfase1 17 2" xfId="753" xr:uid="{00000000-0005-0000-0000-0000D4030000}"/>
    <cellStyle name="Ênfase1 2" xfId="754" xr:uid="{00000000-0005-0000-0000-0000D5030000}"/>
    <cellStyle name="Ênfase1 2 2" xfId="755" xr:uid="{00000000-0005-0000-0000-0000D6030000}"/>
    <cellStyle name="Ênfase1 3" xfId="756" xr:uid="{00000000-0005-0000-0000-0000D7030000}"/>
    <cellStyle name="Ênfase1 3 2" xfId="757" xr:uid="{00000000-0005-0000-0000-0000D8030000}"/>
    <cellStyle name="Ênfase1 4" xfId="758" xr:uid="{00000000-0005-0000-0000-0000D9030000}"/>
    <cellStyle name="Ênfase1 4 2" xfId="759" xr:uid="{00000000-0005-0000-0000-0000DA030000}"/>
    <cellStyle name="Ênfase1 5" xfId="760" xr:uid="{00000000-0005-0000-0000-0000DB030000}"/>
    <cellStyle name="Ênfase1 5 2" xfId="761" xr:uid="{00000000-0005-0000-0000-0000DC030000}"/>
    <cellStyle name="Ênfase1 6 2" xfId="762" xr:uid="{00000000-0005-0000-0000-0000DD030000}"/>
    <cellStyle name="Ênfase1 7 2" xfId="763" xr:uid="{00000000-0005-0000-0000-0000DE030000}"/>
    <cellStyle name="Ênfase1 8 2" xfId="764" xr:uid="{00000000-0005-0000-0000-0000DF030000}"/>
    <cellStyle name="Ênfase1 9 2" xfId="765" xr:uid="{00000000-0005-0000-0000-0000E0030000}"/>
    <cellStyle name="Ênfase2 10 2" xfId="766" xr:uid="{00000000-0005-0000-0000-0000E1030000}"/>
    <cellStyle name="Ênfase2 11 2" xfId="767" xr:uid="{00000000-0005-0000-0000-0000E2030000}"/>
    <cellStyle name="Ênfase2 12 2" xfId="768" xr:uid="{00000000-0005-0000-0000-0000E3030000}"/>
    <cellStyle name="Ênfase2 13 2" xfId="769" xr:uid="{00000000-0005-0000-0000-0000E4030000}"/>
    <cellStyle name="Ênfase2 14 2" xfId="770" xr:uid="{00000000-0005-0000-0000-0000E5030000}"/>
    <cellStyle name="Ênfase2 15 2" xfId="771" xr:uid="{00000000-0005-0000-0000-0000E6030000}"/>
    <cellStyle name="Ênfase2 16 2" xfId="772" xr:uid="{00000000-0005-0000-0000-0000E7030000}"/>
    <cellStyle name="Ênfase2 17 2" xfId="773" xr:uid="{00000000-0005-0000-0000-0000E8030000}"/>
    <cellStyle name="Ênfase2 2" xfId="774" xr:uid="{00000000-0005-0000-0000-0000E9030000}"/>
    <cellStyle name="Ênfase2 2 2" xfId="775" xr:uid="{00000000-0005-0000-0000-0000EA030000}"/>
    <cellStyle name="Ênfase2 3" xfId="776" xr:uid="{00000000-0005-0000-0000-0000EB030000}"/>
    <cellStyle name="Ênfase2 3 2" xfId="777" xr:uid="{00000000-0005-0000-0000-0000EC030000}"/>
    <cellStyle name="Ênfase2 4" xfId="778" xr:uid="{00000000-0005-0000-0000-0000ED030000}"/>
    <cellStyle name="Ênfase2 4 2" xfId="779" xr:uid="{00000000-0005-0000-0000-0000EE030000}"/>
    <cellStyle name="Ênfase2 5" xfId="780" xr:uid="{00000000-0005-0000-0000-0000EF030000}"/>
    <cellStyle name="Ênfase2 5 2" xfId="781" xr:uid="{00000000-0005-0000-0000-0000F0030000}"/>
    <cellStyle name="Ênfase2 6 2" xfId="782" xr:uid="{00000000-0005-0000-0000-0000F1030000}"/>
    <cellStyle name="Ênfase2 7 2" xfId="783" xr:uid="{00000000-0005-0000-0000-0000F2030000}"/>
    <cellStyle name="Ênfase2 8 2" xfId="784" xr:uid="{00000000-0005-0000-0000-0000F3030000}"/>
    <cellStyle name="Ênfase2 9 2" xfId="785" xr:uid="{00000000-0005-0000-0000-0000F4030000}"/>
    <cellStyle name="Ênfase3 10 2" xfId="786" xr:uid="{00000000-0005-0000-0000-0000F5030000}"/>
    <cellStyle name="Ênfase3 11 2" xfId="787" xr:uid="{00000000-0005-0000-0000-0000F6030000}"/>
    <cellStyle name="Ênfase3 12 2" xfId="788" xr:uid="{00000000-0005-0000-0000-0000F7030000}"/>
    <cellStyle name="Ênfase3 13 2" xfId="789" xr:uid="{00000000-0005-0000-0000-0000F8030000}"/>
    <cellStyle name="Ênfase3 14 2" xfId="790" xr:uid="{00000000-0005-0000-0000-0000F9030000}"/>
    <cellStyle name="Ênfase3 15 2" xfId="791" xr:uid="{00000000-0005-0000-0000-0000FA030000}"/>
    <cellStyle name="Ênfase3 16 2" xfId="792" xr:uid="{00000000-0005-0000-0000-0000FB030000}"/>
    <cellStyle name="Ênfase3 17 2" xfId="793" xr:uid="{00000000-0005-0000-0000-0000FC030000}"/>
    <cellStyle name="Ênfase3 2" xfId="794" xr:uid="{00000000-0005-0000-0000-0000FD030000}"/>
    <cellStyle name="Ênfase3 2 2" xfId="795" xr:uid="{00000000-0005-0000-0000-0000FE030000}"/>
    <cellStyle name="Ênfase3 3" xfId="796" xr:uid="{00000000-0005-0000-0000-0000FF030000}"/>
    <cellStyle name="Ênfase3 3 2" xfId="797" xr:uid="{00000000-0005-0000-0000-000000040000}"/>
    <cellStyle name="Ênfase3 4" xfId="798" xr:uid="{00000000-0005-0000-0000-000001040000}"/>
    <cellStyle name="Ênfase3 4 2" xfId="799" xr:uid="{00000000-0005-0000-0000-000002040000}"/>
    <cellStyle name="Ênfase3 5" xfId="800" xr:uid="{00000000-0005-0000-0000-000003040000}"/>
    <cellStyle name="Ênfase3 5 2" xfId="801" xr:uid="{00000000-0005-0000-0000-000004040000}"/>
    <cellStyle name="Ênfase3 6 2" xfId="802" xr:uid="{00000000-0005-0000-0000-000005040000}"/>
    <cellStyle name="Ênfase3 7 2" xfId="803" xr:uid="{00000000-0005-0000-0000-000006040000}"/>
    <cellStyle name="Ênfase3 8 2" xfId="804" xr:uid="{00000000-0005-0000-0000-000007040000}"/>
    <cellStyle name="Ênfase3 9 2" xfId="805" xr:uid="{00000000-0005-0000-0000-000008040000}"/>
    <cellStyle name="Ênfase4 10 2" xfId="806" xr:uid="{00000000-0005-0000-0000-000009040000}"/>
    <cellStyle name="Ênfase4 11 2" xfId="807" xr:uid="{00000000-0005-0000-0000-00000A040000}"/>
    <cellStyle name="Ênfase4 12 2" xfId="808" xr:uid="{00000000-0005-0000-0000-00000B040000}"/>
    <cellStyle name="Ênfase4 13 2" xfId="809" xr:uid="{00000000-0005-0000-0000-00000C040000}"/>
    <cellStyle name="Ênfase4 14 2" xfId="810" xr:uid="{00000000-0005-0000-0000-00000D040000}"/>
    <cellStyle name="Ênfase4 15 2" xfId="811" xr:uid="{00000000-0005-0000-0000-00000E040000}"/>
    <cellStyle name="Ênfase4 16 2" xfId="812" xr:uid="{00000000-0005-0000-0000-00000F040000}"/>
    <cellStyle name="Ênfase4 17 2" xfId="813" xr:uid="{00000000-0005-0000-0000-000010040000}"/>
    <cellStyle name="Ênfase4 2" xfId="814" xr:uid="{00000000-0005-0000-0000-000011040000}"/>
    <cellStyle name="Ênfase4 2 2" xfId="815" xr:uid="{00000000-0005-0000-0000-000012040000}"/>
    <cellStyle name="Ênfase4 3" xfId="816" xr:uid="{00000000-0005-0000-0000-000013040000}"/>
    <cellStyle name="Ênfase4 3 2" xfId="817" xr:uid="{00000000-0005-0000-0000-000014040000}"/>
    <cellStyle name="Ênfase4 4" xfId="818" xr:uid="{00000000-0005-0000-0000-000015040000}"/>
    <cellStyle name="Ênfase4 4 2" xfId="819" xr:uid="{00000000-0005-0000-0000-000016040000}"/>
    <cellStyle name="Ênfase4 5" xfId="820" xr:uid="{00000000-0005-0000-0000-000017040000}"/>
    <cellStyle name="Ênfase4 5 2" xfId="821" xr:uid="{00000000-0005-0000-0000-000018040000}"/>
    <cellStyle name="Ênfase4 6 2" xfId="822" xr:uid="{00000000-0005-0000-0000-000019040000}"/>
    <cellStyle name="Ênfase4 7 2" xfId="823" xr:uid="{00000000-0005-0000-0000-00001A040000}"/>
    <cellStyle name="Ênfase4 8 2" xfId="824" xr:uid="{00000000-0005-0000-0000-00001B040000}"/>
    <cellStyle name="Ênfase4 9 2" xfId="825" xr:uid="{00000000-0005-0000-0000-00001C040000}"/>
    <cellStyle name="Ênfase5 10 2" xfId="826" xr:uid="{00000000-0005-0000-0000-00001D040000}"/>
    <cellStyle name="Ênfase5 11 2" xfId="827" xr:uid="{00000000-0005-0000-0000-00001E040000}"/>
    <cellStyle name="Ênfase5 12 2" xfId="828" xr:uid="{00000000-0005-0000-0000-00001F040000}"/>
    <cellStyle name="Ênfase5 13 2" xfId="829" xr:uid="{00000000-0005-0000-0000-000020040000}"/>
    <cellStyle name="Ênfase5 14 2" xfId="830" xr:uid="{00000000-0005-0000-0000-000021040000}"/>
    <cellStyle name="Ênfase5 15 2" xfId="831" xr:uid="{00000000-0005-0000-0000-000022040000}"/>
    <cellStyle name="Ênfase5 16 2" xfId="832" xr:uid="{00000000-0005-0000-0000-000023040000}"/>
    <cellStyle name="Ênfase5 17 2" xfId="833" xr:uid="{00000000-0005-0000-0000-000024040000}"/>
    <cellStyle name="Ênfase5 2" xfId="834" xr:uid="{00000000-0005-0000-0000-000025040000}"/>
    <cellStyle name="Ênfase5 2 2" xfId="835" xr:uid="{00000000-0005-0000-0000-000026040000}"/>
    <cellStyle name="Ênfase5 3" xfId="836" xr:uid="{00000000-0005-0000-0000-000027040000}"/>
    <cellStyle name="Ênfase5 3 2" xfId="837" xr:uid="{00000000-0005-0000-0000-000028040000}"/>
    <cellStyle name="Ênfase5 4" xfId="838" xr:uid="{00000000-0005-0000-0000-000029040000}"/>
    <cellStyle name="Ênfase5 4 2" xfId="839" xr:uid="{00000000-0005-0000-0000-00002A040000}"/>
    <cellStyle name="Ênfase5 5" xfId="840" xr:uid="{00000000-0005-0000-0000-00002B040000}"/>
    <cellStyle name="Ênfase5 5 2" xfId="841" xr:uid="{00000000-0005-0000-0000-00002C040000}"/>
    <cellStyle name="Ênfase5 6 2" xfId="842" xr:uid="{00000000-0005-0000-0000-00002D040000}"/>
    <cellStyle name="Ênfase5 7 2" xfId="843" xr:uid="{00000000-0005-0000-0000-00002E040000}"/>
    <cellStyle name="Ênfase5 8 2" xfId="844" xr:uid="{00000000-0005-0000-0000-00002F040000}"/>
    <cellStyle name="Ênfase5 9 2" xfId="845" xr:uid="{00000000-0005-0000-0000-000030040000}"/>
    <cellStyle name="Ênfase6 10 2" xfId="846" xr:uid="{00000000-0005-0000-0000-000031040000}"/>
    <cellStyle name="Ênfase6 11 2" xfId="847" xr:uid="{00000000-0005-0000-0000-000032040000}"/>
    <cellStyle name="Ênfase6 12 2" xfId="848" xr:uid="{00000000-0005-0000-0000-000033040000}"/>
    <cellStyle name="Ênfase6 13 2" xfId="849" xr:uid="{00000000-0005-0000-0000-000034040000}"/>
    <cellStyle name="Ênfase6 14 2" xfId="850" xr:uid="{00000000-0005-0000-0000-000035040000}"/>
    <cellStyle name="Ênfase6 15 2" xfId="851" xr:uid="{00000000-0005-0000-0000-000036040000}"/>
    <cellStyle name="Ênfase6 16 2" xfId="852" xr:uid="{00000000-0005-0000-0000-000037040000}"/>
    <cellStyle name="Ênfase6 17 2" xfId="853" xr:uid="{00000000-0005-0000-0000-000038040000}"/>
    <cellStyle name="Ênfase6 2" xfId="854" xr:uid="{00000000-0005-0000-0000-000039040000}"/>
    <cellStyle name="Ênfase6 2 2" xfId="855" xr:uid="{00000000-0005-0000-0000-00003A040000}"/>
    <cellStyle name="Ênfase6 3" xfId="856" xr:uid="{00000000-0005-0000-0000-00003B040000}"/>
    <cellStyle name="Ênfase6 3 2" xfId="857" xr:uid="{00000000-0005-0000-0000-00003C040000}"/>
    <cellStyle name="Ênfase6 4" xfId="858" xr:uid="{00000000-0005-0000-0000-00003D040000}"/>
    <cellStyle name="Ênfase6 4 2" xfId="859" xr:uid="{00000000-0005-0000-0000-00003E040000}"/>
    <cellStyle name="Ênfase6 5" xfId="860" xr:uid="{00000000-0005-0000-0000-00003F040000}"/>
    <cellStyle name="Ênfase6 5 2" xfId="861" xr:uid="{00000000-0005-0000-0000-000040040000}"/>
    <cellStyle name="Ênfase6 6 2" xfId="862" xr:uid="{00000000-0005-0000-0000-000041040000}"/>
    <cellStyle name="Ênfase6 7 2" xfId="863" xr:uid="{00000000-0005-0000-0000-000042040000}"/>
    <cellStyle name="Ênfase6 8 2" xfId="864" xr:uid="{00000000-0005-0000-0000-000043040000}"/>
    <cellStyle name="Ênfase6 9 2" xfId="865" xr:uid="{00000000-0005-0000-0000-000044040000}"/>
    <cellStyle name="Entrada 10 2" xfId="866" xr:uid="{00000000-0005-0000-0000-000045040000}"/>
    <cellStyle name="Entrada 10 2 2" xfId="2101" xr:uid="{00000000-0005-0000-0000-000046040000}"/>
    <cellStyle name="Entrada 10 2 2 2" xfId="3974" xr:uid="{00000000-0005-0000-0000-000047040000}"/>
    <cellStyle name="Entrada 10 2 2 2 2" xfId="6009" xr:uid="{00000000-0005-0000-0000-000048040000}"/>
    <cellStyle name="Entrada 10 2 2 3" xfId="6010" xr:uid="{00000000-0005-0000-0000-000049040000}"/>
    <cellStyle name="Entrada 10 2 3" xfId="6011" xr:uid="{00000000-0005-0000-0000-00004A040000}"/>
    <cellStyle name="Entrada 11 2" xfId="867" xr:uid="{00000000-0005-0000-0000-00004B040000}"/>
    <cellStyle name="Entrada 11 2 2" xfId="2102" xr:uid="{00000000-0005-0000-0000-00004C040000}"/>
    <cellStyle name="Entrada 11 2 2 2" xfId="3975" xr:uid="{00000000-0005-0000-0000-00004D040000}"/>
    <cellStyle name="Entrada 11 2 2 2 2" xfId="6006" xr:uid="{00000000-0005-0000-0000-00004E040000}"/>
    <cellStyle name="Entrada 11 2 2 3" xfId="6007" xr:uid="{00000000-0005-0000-0000-00004F040000}"/>
    <cellStyle name="Entrada 11 2 3" xfId="6008" xr:uid="{00000000-0005-0000-0000-000050040000}"/>
    <cellStyle name="Entrada 12 2" xfId="868" xr:uid="{00000000-0005-0000-0000-000051040000}"/>
    <cellStyle name="Entrada 12 2 2" xfId="2103" xr:uid="{00000000-0005-0000-0000-000052040000}"/>
    <cellStyle name="Entrada 12 2 2 2" xfId="3976" xr:uid="{00000000-0005-0000-0000-000053040000}"/>
    <cellStyle name="Entrada 12 2 2 2 2" xfId="6003" xr:uid="{00000000-0005-0000-0000-000054040000}"/>
    <cellStyle name="Entrada 12 2 2 3" xfId="6004" xr:uid="{00000000-0005-0000-0000-000055040000}"/>
    <cellStyle name="Entrada 12 2 3" xfId="6005" xr:uid="{00000000-0005-0000-0000-000056040000}"/>
    <cellStyle name="Entrada 13 2" xfId="869" xr:uid="{00000000-0005-0000-0000-000057040000}"/>
    <cellStyle name="Entrada 13 2 2" xfId="2104" xr:uid="{00000000-0005-0000-0000-000058040000}"/>
    <cellStyle name="Entrada 13 2 2 2" xfId="3977" xr:uid="{00000000-0005-0000-0000-000059040000}"/>
    <cellStyle name="Entrada 13 2 2 2 2" xfId="6000" xr:uid="{00000000-0005-0000-0000-00005A040000}"/>
    <cellStyle name="Entrada 13 2 2 3" xfId="6001" xr:uid="{00000000-0005-0000-0000-00005B040000}"/>
    <cellStyle name="Entrada 13 2 3" xfId="6002" xr:uid="{00000000-0005-0000-0000-00005C040000}"/>
    <cellStyle name="Entrada 14 2" xfId="870" xr:uid="{00000000-0005-0000-0000-00005D040000}"/>
    <cellStyle name="Entrada 14 2 2" xfId="2105" xr:uid="{00000000-0005-0000-0000-00005E040000}"/>
    <cellStyle name="Entrada 14 2 2 2" xfId="3978" xr:uid="{00000000-0005-0000-0000-00005F040000}"/>
    <cellStyle name="Entrada 14 2 2 2 2" xfId="5997" xr:uid="{00000000-0005-0000-0000-000060040000}"/>
    <cellStyle name="Entrada 14 2 2 3" xfId="5998" xr:uid="{00000000-0005-0000-0000-000061040000}"/>
    <cellStyle name="Entrada 14 2 3" xfId="5999" xr:uid="{00000000-0005-0000-0000-000062040000}"/>
    <cellStyle name="Entrada 15 2" xfId="871" xr:uid="{00000000-0005-0000-0000-000063040000}"/>
    <cellStyle name="Entrada 15 2 2" xfId="2106" xr:uid="{00000000-0005-0000-0000-000064040000}"/>
    <cellStyle name="Entrada 15 2 2 2" xfId="3979" xr:uid="{00000000-0005-0000-0000-000065040000}"/>
    <cellStyle name="Entrada 15 2 2 2 2" xfId="5994" xr:uid="{00000000-0005-0000-0000-000066040000}"/>
    <cellStyle name="Entrada 15 2 2 3" xfId="5995" xr:uid="{00000000-0005-0000-0000-000067040000}"/>
    <cellStyle name="Entrada 15 2 3" xfId="5996" xr:uid="{00000000-0005-0000-0000-000068040000}"/>
    <cellStyle name="Entrada 16 2" xfId="872" xr:uid="{00000000-0005-0000-0000-000069040000}"/>
    <cellStyle name="Entrada 16 2 2" xfId="2107" xr:uid="{00000000-0005-0000-0000-00006A040000}"/>
    <cellStyle name="Entrada 16 2 2 2" xfId="3980" xr:uid="{00000000-0005-0000-0000-00006B040000}"/>
    <cellStyle name="Entrada 16 2 2 2 2" xfId="5991" xr:uid="{00000000-0005-0000-0000-00006C040000}"/>
    <cellStyle name="Entrada 16 2 2 3" xfId="5992" xr:uid="{00000000-0005-0000-0000-00006D040000}"/>
    <cellStyle name="Entrada 16 2 3" xfId="5993" xr:uid="{00000000-0005-0000-0000-00006E040000}"/>
    <cellStyle name="Entrada 17 2" xfId="873" xr:uid="{00000000-0005-0000-0000-00006F040000}"/>
    <cellStyle name="Entrada 17 2 2" xfId="2108" xr:uid="{00000000-0005-0000-0000-000070040000}"/>
    <cellStyle name="Entrada 17 2 2 2" xfId="3981" xr:uid="{00000000-0005-0000-0000-000071040000}"/>
    <cellStyle name="Entrada 17 2 2 2 2" xfId="5988" xr:uid="{00000000-0005-0000-0000-000072040000}"/>
    <cellStyle name="Entrada 17 2 2 3" xfId="5989" xr:uid="{00000000-0005-0000-0000-000073040000}"/>
    <cellStyle name="Entrada 17 2 3" xfId="5990" xr:uid="{00000000-0005-0000-0000-000074040000}"/>
    <cellStyle name="Entrada 2" xfId="874" xr:uid="{00000000-0005-0000-0000-000075040000}"/>
    <cellStyle name="Entrada 2 2" xfId="875" xr:uid="{00000000-0005-0000-0000-000076040000}"/>
    <cellStyle name="Entrada 2 2 2" xfId="2109" xr:uid="{00000000-0005-0000-0000-000077040000}"/>
    <cellStyle name="Entrada 2 2 2 2" xfId="3982" xr:uid="{00000000-0005-0000-0000-000078040000}"/>
    <cellStyle name="Entrada 2 2 2 2 2" xfId="5985" xr:uid="{00000000-0005-0000-0000-000079040000}"/>
    <cellStyle name="Entrada 2 2 2 3" xfId="5986" xr:uid="{00000000-0005-0000-0000-00007A040000}"/>
    <cellStyle name="Entrada 2 2 3" xfId="5987" xr:uid="{00000000-0005-0000-0000-00007B040000}"/>
    <cellStyle name="Entrada 3" xfId="876" xr:uid="{00000000-0005-0000-0000-00007C040000}"/>
    <cellStyle name="Entrada 3 2" xfId="877" xr:uid="{00000000-0005-0000-0000-00007D040000}"/>
    <cellStyle name="Entrada 3 2 2" xfId="2110" xr:uid="{00000000-0005-0000-0000-00007E040000}"/>
    <cellStyle name="Entrada 3 2 2 2" xfId="3983" xr:uid="{00000000-0005-0000-0000-00007F040000}"/>
    <cellStyle name="Entrada 3 2 2 2 2" xfId="5982" xr:uid="{00000000-0005-0000-0000-000080040000}"/>
    <cellStyle name="Entrada 3 2 2 3" xfId="5983" xr:uid="{00000000-0005-0000-0000-000081040000}"/>
    <cellStyle name="Entrada 3 2 3" xfId="5984" xr:uid="{00000000-0005-0000-0000-000082040000}"/>
    <cellStyle name="Entrada 4" xfId="878" xr:uid="{00000000-0005-0000-0000-000083040000}"/>
    <cellStyle name="Entrada 4 2" xfId="879" xr:uid="{00000000-0005-0000-0000-000084040000}"/>
    <cellStyle name="Entrada 4 2 2" xfId="2111" xr:uid="{00000000-0005-0000-0000-000085040000}"/>
    <cellStyle name="Entrada 4 2 2 2" xfId="3984" xr:uid="{00000000-0005-0000-0000-000086040000}"/>
    <cellStyle name="Entrada 4 2 2 2 2" xfId="5979" xr:uid="{00000000-0005-0000-0000-000087040000}"/>
    <cellStyle name="Entrada 4 2 2 3" xfId="5980" xr:uid="{00000000-0005-0000-0000-000088040000}"/>
    <cellStyle name="Entrada 4 2 3" xfId="5981" xr:uid="{00000000-0005-0000-0000-000089040000}"/>
    <cellStyle name="Entrada 5" xfId="880" xr:uid="{00000000-0005-0000-0000-00008A040000}"/>
    <cellStyle name="Entrada 5 2" xfId="881" xr:uid="{00000000-0005-0000-0000-00008B040000}"/>
    <cellStyle name="Entrada 5 2 2" xfId="2112" xr:uid="{00000000-0005-0000-0000-00008C040000}"/>
    <cellStyle name="Entrada 5 2 2 2" xfId="3985" xr:uid="{00000000-0005-0000-0000-00008D040000}"/>
    <cellStyle name="Entrada 5 2 2 2 2" xfId="5952" xr:uid="{00000000-0005-0000-0000-00008E040000}"/>
    <cellStyle name="Entrada 5 2 2 3" xfId="5953" xr:uid="{00000000-0005-0000-0000-00008F040000}"/>
    <cellStyle name="Entrada 5 2 3" xfId="5963" xr:uid="{00000000-0005-0000-0000-000090040000}"/>
    <cellStyle name="Entrada 6 2" xfId="882" xr:uid="{00000000-0005-0000-0000-000091040000}"/>
    <cellStyle name="Entrada 6 2 2" xfId="2113" xr:uid="{00000000-0005-0000-0000-000092040000}"/>
    <cellStyle name="Entrada 6 2 2 2" xfId="3986" xr:uid="{00000000-0005-0000-0000-000093040000}"/>
    <cellStyle name="Entrada 6 2 2 2 2" xfId="5948" xr:uid="{00000000-0005-0000-0000-000094040000}"/>
    <cellStyle name="Entrada 6 2 2 3" xfId="5950" xr:uid="{00000000-0005-0000-0000-000095040000}"/>
    <cellStyle name="Entrada 6 2 3" xfId="5951" xr:uid="{00000000-0005-0000-0000-000096040000}"/>
    <cellStyle name="Entrada 7 2" xfId="883" xr:uid="{00000000-0005-0000-0000-000097040000}"/>
    <cellStyle name="Entrada 7 2 2" xfId="2114" xr:uid="{00000000-0005-0000-0000-000098040000}"/>
    <cellStyle name="Entrada 7 2 2 2" xfId="3987" xr:uid="{00000000-0005-0000-0000-000099040000}"/>
    <cellStyle name="Entrada 7 2 2 2 2" xfId="5943" xr:uid="{00000000-0005-0000-0000-00009A040000}"/>
    <cellStyle name="Entrada 7 2 2 3" xfId="5946" xr:uid="{00000000-0005-0000-0000-00009B040000}"/>
    <cellStyle name="Entrada 7 2 3" xfId="5947" xr:uid="{00000000-0005-0000-0000-00009C040000}"/>
    <cellStyle name="Entrada 8 2" xfId="884" xr:uid="{00000000-0005-0000-0000-00009D040000}"/>
    <cellStyle name="Entrada 8 2 2" xfId="2115" xr:uid="{00000000-0005-0000-0000-00009E040000}"/>
    <cellStyle name="Entrada 8 2 2 2" xfId="3988" xr:uid="{00000000-0005-0000-0000-00009F040000}"/>
    <cellStyle name="Entrada 8 2 2 2 2" xfId="5938" xr:uid="{00000000-0005-0000-0000-0000A0040000}"/>
    <cellStyle name="Entrada 8 2 2 3" xfId="5939" xr:uid="{00000000-0005-0000-0000-0000A1040000}"/>
    <cellStyle name="Entrada 8 2 3" xfId="5940" xr:uid="{00000000-0005-0000-0000-0000A2040000}"/>
    <cellStyle name="Entrada 9 2" xfId="885" xr:uid="{00000000-0005-0000-0000-0000A3040000}"/>
    <cellStyle name="Entrada 9 2 2" xfId="2116" xr:uid="{00000000-0005-0000-0000-0000A4040000}"/>
    <cellStyle name="Entrada 9 2 2 2" xfId="3989" xr:uid="{00000000-0005-0000-0000-0000A5040000}"/>
    <cellStyle name="Entrada 9 2 2 2 2" xfId="5935" xr:uid="{00000000-0005-0000-0000-0000A6040000}"/>
    <cellStyle name="Entrada 9 2 2 3" xfId="5936" xr:uid="{00000000-0005-0000-0000-0000A7040000}"/>
    <cellStyle name="Entrada 9 2 3" xfId="5937" xr:uid="{00000000-0005-0000-0000-0000A8040000}"/>
    <cellStyle name="Euro" xfId="4878" xr:uid="{00000000-0005-0000-0000-0000A9040000}"/>
    <cellStyle name="Euro 2" xfId="4879" xr:uid="{00000000-0005-0000-0000-0000AA040000}"/>
    <cellStyle name="Excel Built-in Normal" xfId="886" xr:uid="{00000000-0005-0000-0000-0000AB040000}"/>
    <cellStyle name="Fixed" xfId="4880" xr:uid="{00000000-0005-0000-0000-0000AC040000}"/>
    <cellStyle name="Fixo" xfId="19" xr:uid="{00000000-0005-0000-0000-0000AD040000}"/>
    <cellStyle name="Graphics" xfId="20" xr:uid="{00000000-0005-0000-0000-0000C8040000}"/>
    <cellStyle name="Heading 1" xfId="4881" xr:uid="{00000000-0005-0000-0000-0000C9040000}"/>
    <cellStyle name="Heading 2" xfId="4882" xr:uid="{00000000-0005-0000-0000-0000CA040000}"/>
    <cellStyle name="Hiperlink" xfId="9438" builtinId="8" hidden="1"/>
    <cellStyle name="Hiperlink" xfId="9440" builtinId="8" hidden="1"/>
    <cellStyle name="Hiperlink" xfId="9442" builtinId="8" hidden="1"/>
    <cellStyle name="Hiperlink" xfId="9444" builtinId="8" hidden="1"/>
    <cellStyle name="Hiperlink" xfId="9446" builtinId="8" hidden="1"/>
    <cellStyle name="Hiperlink" xfId="9448" builtinId="8" hidden="1"/>
    <cellStyle name="Hiperlink" xfId="9450" builtinId="8" hidden="1"/>
    <cellStyle name="Hiperlink" xfId="9452" builtinId="8" hidden="1"/>
    <cellStyle name="Hiperlink" xfId="9454" builtinId="8" hidden="1"/>
    <cellStyle name="Hiperlink" xfId="9456" builtinId="8" hidden="1"/>
    <cellStyle name="Hiperlink" xfId="9458" builtinId="8" hidden="1"/>
    <cellStyle name="Hiperlink" xfId="9460" builtinId="8" hidden="1"/>
    <cellStyle name="Hiperlink" xfId="9462" builtinId="8" hidden="1"/>
    <cellStyle name="Hiperlink" xfId="9464" builtinId="8" hidden="1"/>
    <cellStyle name="Hiperlink" xfId="9466" builtinId="8" hidden="1"/>
    <cellStyle name="Hiperlink" xfId="9468" builtinId="8" hidden="1"/>
    <cellStyle name="Hiperlink" xfId="9470" builtinId="8" hidden="1"/>
    <cellStyle name="Hiperlink" xfId="9472" builtinId="8" hidden="1"/>
    <cellStyle name="Hiperlink" xfId="9474" builtinId="8" hidden="1"/>
    <cellStyle name="Hiperlink" xfId="9476" builtinId="8" hidden="1"/>
    <cellStyle name="Hiperlink" xfId="9478" builtinId="8" hidden="1"/>
    <cellStyle name="Hiperlink" xfId="9480" builtinId="8" hidden="1"/>
    <cellStyle name="Hiperlink" xfId="9482" builtinId="8" hidden="1"/>
    <cellStyle name="Hiperlink" xfId="9484" builtinId="8" hidden="1"/>
    <cellStyle name="Hiperlink" xfId="9486" builtinId="8" hidden="1"/>
    <cellStyle name="Hiperlink" xfId="9488" builtinId="8" hidden="1"/>
    <cellStyle name="Hiperlink 2" xfId="3" xr:uid="{00000000-0005-0000-0000-0000CB040000}"/>
    <cellStyle name="Hiperlink 3" xfId="196" xr:uid="{00000000-0005-0000-0000-0000CC040000}"/>
    <cellStyle name="Hiperlink Visitado" xfId="9439" builtinId="9" hidden="1"/>
    <cellStyle name="Hiperlink Visitado" xfId="9441" builtinId="9" hidden="1"/>
    <cellStyle name="Hiperlink Visitado" xfId="9443" builtinId="9" hidden="1"/>
    <cellStyle name="Hiperlink Visitado" xfId="9445" builtinId="9" hidden="1"/>
    <cellStyle name="Hiperlink Visitado" xfId="9447" builtinId="9" hidden="1"/>
    <cellStyle name="Hiperlink Visitado" xfId="9449" builtinId="9" hidden="1"/>
    <cellStyle name="Hiperlink Visitado" xfId="9451" builtinId="9" hidden="1"/>
    <cellStyle name="Hiperlink Visitado" xfId="9453" builtinId="9" hidden="1"/>
    <cellStyle name="Hiperlink Visitado" xfId="9455" builtinId="9" hidden="1"/>
    <cellStyle name="Hiperlink Visitado" xfId="9457" builtinId="9" hidden="1"/>
    <cellStyle name="Hiperlink Visitado" xfId="9459" builtinId="9" hidden="1"/>
    <cellStyle name="Hiperlink Visitado" xfId="9461" builtinId="9" hidden="1"/>
    <cellStyle name="Hiperlink Visitado" xfId="9463" builtinId="9" hidden="1"/>
    <cellStyle name="Hiperlink Visitado" xfId="9465" builtinId="9" hidden="1"/>
    <cellStyle name="Hiperlink Visitado" xfId="9467" builtinId="9" hidden="1"/>
    <cellStyle name="Hiperlink Visitado" xfId="9469" builtinId="9" hidden="1"/>
    <cellStyle name="Hiperlink Visitado" xfId="9471" builtinId="9" hidden="1"/>
    <cellStyle name="Hiperlink Visitado" xfId="9473" builtinId="9" hidden="1"/>
    <cellStyle name="Hiperlink Visitado" xfId="9475" builtinId="9" hidden="1"/>
    <cellStyle name="Hiperlink Visitado" xfId="9477" builtinId="9" hidden="1"/>
    <cellStyle name="Hiperlink Visitado" xfId="9479" builtinId="9" hidden="1"/>
    <cellStyle name="Hiperlink Visitado" xfId="9481" builtinId="9" hidden="1"/>
    <cellStyle name="Hiperlink Visitado" xfId="9483" builtinId="9" hidden="1"/>
    <cellStyle name="Hiperlink Visitado" xfId="9485" builtinId="9" hidden="1"/>
    <cellStyle name="Hiperlink Visitado" xfId="9487" builtinId="9" hidden="1"/>
    <cellStyle name="Hiperlink Visitado" xfId="9489" builtinId="9" hidden="1"/>
    <cellStyle name="Incorreto 10 2" xfId="887" xr:uid="{00000000-0005-0000-0000-0000E7040000}"/>
    <cellStyle name="Incorreto 11 2" xfId="888" xr:uid="{00000000-0005-0000-0000-0000E8040000}"/>
    <cellStyle name="Incorreto 12 2" xfId="889" xr:uid="{00000000-0005-0000-0000-0000E9040000}"/>
    <cellStyle name="Incorreto 13 2" xfId="890" xr:uid="{00000000-0005-0000-0000-0000EA040000}"/>
    <cellStyle name="Incorreto 14 2" xfId="891" xr:uid="{00000000-0005-0000-0000-0000EB040000}"/>
    <cellStyle name="Incorreto 15 2" xfId="892" xr:uid="{00000000-0005-0000-0000-0000EC040000}"/>
    <cellStyle name="Incorreto 16 2" xfId="893" xr:uid="{00000000-0005-0000-0000-0000ED040000}"/>
    <cellStyle name="Incorreto 17 2" xfId="894" xr:uid="{00000000-0005-0000-0000-0000EE040000}"/>
    <cellStyle name="Incorreto 2" xfId="895" xr:uid="{00000000-0005-0000-0000-0000EF040000}"/>
    <cellStyle name="Incorreto 2 2" xfId="896" xr:uid="{00000000-0005-0000-0000-0000F0040000}"/>
    <cellStyle name="Incorreto 3" xfId="897" xr:uid="{00000000-0005-0000-0000-0000F1040000}"/>
    <cellStyle name="Incorreto 3 2" xfId="898" xr:uid="{00000000-0005-0000-0000-0000F2040000}"/>
    <cellStyle name="Incorreto 4" xfId="899" xr:uid="{00000000-0005-0000-0000-0000F3040000}"/>
    <cellStyle name="Incorreto 4 2" xfId="900" xr:uid="{00000000-0005-0000-0000-0000F4040000}"/>
    <cellStyle name="Incorreto 5" xfId="901" xr:uid="{00000000-0005-0000-0000-0000F5040000}"/>
    <cellStyle name="Incorreto 5 2" xfId="902" xr:uid="{00000000-0005-0000-0000-0000F6040000}"/>
    <cellStyle name="Incorreto 6 2" xfId="903" xr:uid="{00000000-0005-0000-0000-0000F7040000}"/>
    <cellStyle name="Incorreto 7 2" xfId="904" xr:uid="{00000000-0005-0000-0000-0000F8040000}"/>
    <cellStyle name="Incorreto 8 2" xfId="905" xr:uid="{00000000-0005-0000-0000-0000F9040000}"/>
    <cellStyle name="Incorreto 9 2" xfId="906" xr:uid="{00000000-0005-0000-0000-0000FA040000}"/>
    <cellStyle name="Millares [0]_canal-condominio A" xfId="4883" xr:uid="{00000000-0005-0000-0000-0000FB040000}"/>
    <cellStyle name="Millares_Hoja2 (2)" xfId="4884" xr:uid="{00000000-0005-0000-0000-0000FC040000}"/>
    <cellStyle name="Moeda" xfId="9490" builtinId="4"/>
    <cellStyle name="Moeda 2" xfId="4" xr:uid="{00000000-0005-0000-0000-0000FD040000}"/>
    <cellStyle name="Moeda 2 2" xfId="21" xr:uid="{00000000-0005-0000-0000-0000FE040000}"/>
    <cellStyle name="Moeda 2 2 2" xfId="116" xr:uid="{00000000-0005-0000-0000-0000FF040000}"/>
    <cellStyle name="Moeda 2 2 3" xfId="3106" xr:uid="{00000000-0005-0000-0000-000000050000}"/>
    <cellStyle name="Moeda 2 3" xfId="64" xr:uid="{00000000-0005-0000-0000-000001050000}"/>
    <cellStyle name="Moeda 2 3 2" xfId="909" xr:uid="{00000000-0005-0000-0000-000002050000}"/>
    <cellStyle name="Moeda 2 3 2 2" xfId="4096" xr:uid="{00000000-0005-0000-0000-000003050000}"/>
    <cellStyle name="Moeda 2 3 2 3" xfId="3167" xr:uid="{00000000-0005-0000-0000-000004050000}"/>
    <cellStyle name="Moeda 2 3 3" xfId="908" xr:uid="{00000000-0005-0000-0000-000005050000}"/>
    <cellStyle name="Moeda 2 3 3 2" xfId="4095" xr:uid="{00000000-0005-0000-0000-000006050000}"/>
    <cellStyle name="Moeda 2 3 3 3" xfId="3166" xr:uid="{00000000-0005-0000-0000-000007050000}"/>
    <cellStyle name="Moeda 2 3 4" xfId="4068" xr:uid="{00000000-0005-0000-0000-000008050000}"/>
    <cellStyle name="Moeda 2 3 5" xfId="3139" xr:uid="{00000000-0005-0000-0000-000009050000}"/>
    <cellStyle name="Moeda 2 4" xfId="118" xr:uid="{00000000-0005-0000-0000-00000A050000}"/>
    <cellStyle name="Moeda 2 4 2" xfId="910" xr:uid="{00000000-0005-0000-0000-00000B050000}"/>
    <cellStyle name="Moeda 2 4 2 2" xfId="4097" xr:uid="{00000000-0005-0000-0000-00000C050000}"/>
    <cellStyle name="Moeda 2 4 2 3" xfId="3168" xr:uid="{00000000-0005-0000-0000-00000D050000}"/>
    <cellStyle name="Moeda 2 4 3" xfId="2117" xr:uid="{00000000-0005-0000-0000-00000E050000}"/>
    <cellStyle name="Moeda 2 4 3 2" xfId="4082" xr:uid="{00000000-0005-0000-0000-00000F050000}"/>
    <cellStyle name="Moeda 2 4 3 3" xfId="3153" xr:uid="{00000000-0005-0000-0000-000010050000}"/>
    <cellStyle name="Moeda 2 4 4" xfId="4076" xr:uid="{00000000-0005-0000-0000-000011050000}"/>
    <cellStyle name="Moeda 2 4 5" xfId="3147" xr:uid="{00000000-0005-0000-0000-000012050000}"/>
    <cellStyle name="Moeda 2 4 6" xfId="2776" xr:uid="{00000000-0005-0000-0000-000013050000}"/>
    <cellStyle name="Moeda 2 5" xfId="907" xr:uid="{00000000-0005-0000-0000-000014050000}"/>
    <cellStyle name="Moeda 2 6" xfId="3097" xr:uid="{00000000-0005-0000-0000-000015050000}"/>
    <cellStyle name="Moeda 3" xfId="22" xr:uid="{00000000-0005-0000-0000-000016050000}"/>
    <cellStyle name="Moeda 3 10" xfId="4981" xr:uid="{00000000-0005-0000-0000-000017050000}"/>
    <cellStyle name="Moeda 3 10 2" xfId="8570" xr:uid="{00000000-0005-0000-0000-000018050000}"/>
    <cellStyle name="Moeda 3 11" xfId="6219" xr:uid="{00000000-0005-0000-0000-000019050000}"/>
    <cellStyle name="Moeda 3 2" xfId="65" xr:uid="{00000000-0005-0000-0000-00001A050000}"/>
    <cellStyle name="Moeda 3 2 2" xfId="119" xr:uid="{00000000-0005-0000-0000-00001B050000}"/>
    <cellStyle name="Moeda 3 2 2 2" xfId="2118" xr:uid="{00000000-0005-0000-0000-00001C050000}"/>
    <cellStyle name="Moeda 3 2 2 2 2" xfId="2978" xr:uid="{00000000-0005-0000-0000-00001D050000}"/>
    <cellStyle name="Moeda 3 2 2 2 2 2" xfId="4985" xr:uid="{00000000-0005-0000-0000-00001E050000}"/>
    <cellStyle name="Moeda 3 2 2 2 2 2 2" xfId="8574" xr:uid="{00000000-0005-0000-0000-00001F050000}"/>
    <cellStyle name="Moeda 3 2 2 2 2 3" xfId="7377" xr:uid="{00000000-0005-0000-0000-000020050000}"/>
    <cellStyle name="Moeda 3 2 2 2 3" xfId="4984" xr:uid="{00000000-0005-0000-0000-000021050000}"/>
    <cellStyle name="Moeda 3 2 2 2 3 2" xfId="8573" xr:uid="{00000000-0005-0000-0000-000022050000}"/>
    <cellStyle name="Moeda 3 2 2 2 4" xfId="6679" xr:uid="{00000000-0005-0000-0000-000023050000}"/>
    <cellStyle name="Moeda 3 2 2 3" xfId="2119" xr:uid="{00000000-0005-0000-0000-000024050000}"/>
    <cellStyle name="Moeda 3 2 2 3 2" xfId="2880" xr:uid="{00000000-0005-0000-0000-000025050000}"/>
    <cellStyle name="Moeda 3 2 2 3 2 2" xfId="4987" xr:uid="{00000000-0005-0000-0000-000026050000}"/>
    <cellStyle name="Moeda 3 2 2 3 2 2 2" xfId="8576" xr:uid="{00000000-0005-0000-0000-000027050000}"/>
    <cellStyle name="Moeda 3 2 2 3 2 3" xfId="7279" xr:uid="{00000000-0005-0000-0000-000028050000}"/>
    <cellStyle name="Moeda 3 2 2 3 3" xfId="4986" xr:uid="{00000000-0005-0000-0000-000029050000}"/>
    <cellStyle name="Moeda 3 2 2 3 3 2" xfId="8575" xr:uid="{00000000-0005-0000-0000-00002A050000}"/>
    <cellStyle name="Moeda 3 2 2 3 4" xfId="6680" xr:uid="{00000000-0005-0000-0000-00002B050000}"/>
    <cellStyle name="Moeda 3 2 2 4" xfId="2668" xr:uid="{00000000-0005-0000-0000-00002C050000}"/>
    <cellStyle name="Moeda 3 2 2 4 2" xfId="4988" xr:uid="{00000000-0005-0000-0000-00002D050000}"/>
    <cellStyle name="Moeda 3 2 2 4 2 2" xfId="8577" xr:uid="{00000000-0005-0000-0000-00002E050000}"/>
    <cellStyle name="Moeda 3 2 2 4 3" xfId="7069" xr:uid="{00000000-0005-0000-0000-00002F050000}"/>
    <cellStyle name="Moeda 3 2 2 5" xfId="4983" xr:uid="{00000000-0005-0000-0000-000030050000}"/>
    <cellStyle name="Moeda 3 2 2 5 2" xfId="8572" xr:uid="{00000000-0005-0000-0000-000031050000}"/>
    <cellStyle name="Moeda 3 2 2 6" xfId="6257" xr:uid="{00000000-0005-0000-0000-000032050000}"/>
    <cellStyle name="Moeda 3 2 3" xfId="2120" xr:uid="{00000000-0005-0000-0000-000033050000}"/>
    <cellStyle name="Moeda 3 2 3 2" xfId="2669" xr:uid="{00000000-0005-0000-0000-000034050000}"/>
    <cellStyle name="Moeda 3 2 3 2 2" xfId="4990" xr:uid="{00000000-0005-0000-0000-000035050000}"/>
    <cellStyle name="Moeda 3 2 3 2 2 2" xfId="8579" xr:uid="{00000000-0005-0000-0000-000036050000}"/>
    <cellStyle name="Moeda 3 2 3 2 3" xfId="7070" xr:uid="{00000000-0005-0000-0000-000037050000}"/>
    <cellStyle name="Moeda 3 2 3 3" xfId="4989" xr:uid="{00000000-0005-0000-0000-000038050000}"/>
    <cellStyle name="Moeda 3 2 3 3 2" xfId="8578" xr:uid="{00000000-0005-0000-0000-000039050000}"/>
    <cellStyle name="Moeda 3 2 3 4" xfId="6681" xr:uid="{00000000-0005-0000-0000-00003A050000}"/>
    <cellStyle name="Moeda 3 2 4" xfId="2121" xr:uid="{00000000-0005-0000-0000-00003B050000}"/>
    <cellStyle name="Moeda 3 2 4 2" xfId="2791" xr:uid="{00000000-0005-0000-0000-00003C050000}"/>
    <cellStyle name="Moeda 3 2 4 2 2" xfId="4992" xr:uid="{00000000-0005-0000-0000-00003D050000}"/>
    <cellStyle name="Moeda 3 2 4 2 2 2" xfId="8581" xr:uid="{00000000-0005-0000-0000-00003E050000}"/>
    <cellStyle name="Moeda 3 2 4 2 3" xfId="7190" xr:uid="{00000000-0005-0000-0000-00003F050000}"/>
    <cellStyle name="Moeda 3 2 4 3" xfId="4991" xr:uid="{00000000-0005-0000-0000-000040050000}"/>
    <cellStyle name="Moeda 3 2 4 3 2" xfId="8580" xr:uid="{00000000-0005-0000-0000-000041050000}"/>
    <cellStyle name="Moeda 3 2 4 4" xfId="6682" xr:uid="{00000000-0005-0000-0000-000042050000}"/>
    <cellStyle name="Moeda 3 2 5" xfId="2122" xr:uid="{00000000-0005-0000-0000-000043050000}"/>
    <cellStyle name="Moeda 3 2 5 2" xfId="2841" xr:uid="{00000000-0005-0000-0000-000044050000}"/>
    <cellStyle name="Moeda 3 2 5 2 2" xfId="4994" xr:uid="{00000000-0005-0000-0000-000045050000}"/>
    <cellStyle name="Moeda 3 2 5 2 2 2" xfId="8583" xr:uid="{00000000-0005-0000-0000-000046050000}"/>
    <cellStyle name="Moeda 3 2 5 2 3" xfId="7240" xr:uid="{00000000-0005-0000-0000-000047050000}"/>
    <cellStyle name="Moeda 3 2 5 3" xfId="4993" xr:uid="{00000000-0005-0000-0000-000048050000}"/>
    <cellStyle name="Moeda 3 2 5 3 2" xfId="8582" xr:uid="{00000000-0005-0000-0000-000049050000}"/>
    <cellStyle name="Moeda 3 2 5 4" xfId="6683" xr:uid="{00000000-0005-0000-0000-00004A050000}"/>
    <cellStyle name="Moeda 3 2 6" xfId="2123" xr:uid="{00000000-0005-0000-0000-00004B050000}"/>
    <cellStyle name="Moeda 3 2 6 2" xfId="2930" xr:uid="{00000000-0005-0000-0000-00004C050000}"/>
    <cellStyle name="Moeda 3 2 6 2 2" xfId="4996" xr:uid="{00000000-0005-0000-0000-00004D050000}"/>
    <cellStyle name="Moeda 3 2 6 2 2 2" xfId="8585" xr:uid="{00000000-0005-0000-0000-00004E050000}"/>
    <cellStyle name="Moeda 3 2 6 2 3" xfId="7329" xr:uid="{00000000-0005-0000-0000-00004F050000}"/>
    <cellStyle name="Moeda 3 2 6 3" xfId="4995" xr:uid="{00000000-0005-0000-0000-000050050000}"/>
    <cellStyle name="Moeda 3 2 6 3 2" xfId="8584" xr:uid="{00000000-0005-0000-0000-000051050000}"/>
    <cellStyle name="Moeda 3 2 6 4" xfId="6684" xr:uid="{00000000-0005-0000-0000-000052050000}"/>
    <cellStyle name="Moeda 3 2 7" xfId="2619" xr:uid="{00000000-0005-0000-0000-000053050000}"/>
    <cellStyle name="Moeda 3 2 7 2" xfId="4997" xr:uid="{00000000-0005-0000-0000-000054050000}"/>
    <cellStyle name="Moeda 3 2 7 2 2" xfId="8586" xr:uid="{00000000-0005-0000-0000-000055050000}"/>
    <cellStyle name="Moeda 3 2 7 3" xfId="7021" xr:uid="{00000000-0005-0000-0000-000056050000}"/>
    <cellStyle name="Moeda 3 2 8" xfId="4982" xr:uid="{00000000-0005-0000-0000-000057050000}"/>
    <cellStyle name="Moeda 3 2 8 2" xfId="8571" xr:uid="{00000000-0005-0000-0000-000058050000}"/>
    <cellStyle name="Moeda 3 2 9" xfId="6227" xr:uid="{00000000-0005-0000-0000-000059050000}"/>
    <cellStyle name="Moeda 3 3" xfId="120" xr:uid="{00000000-0005-0000-0000-00005A050000}"/>
    <cellStyle name="Moeda 3 3 2" xfId="121" xr:uid="{00000000-0005-0000-0000-00005B050000}"/>
    <cellStyle name="Moeda 3 3 2 2" xfId="2124" xr:uid="{00000000-0005-0000-0000-00005C050000}"/>
    <cellStyle name="Moeda 3 3 2 2 2" xfId="2891" xr:uid="{00000000-0005-0000-0000-00005D050000}"/>
    <cellStyle name="Moeda 3 3 2 2 2 2" xfId="5001" xr:uid="{00000000-0005-0000-0000-00005E050000}"/>
    <cellStyle name="Moeda 3 3 2 2 2 2 2" xfId="8590" xr:uid="{00000000-0005-0000-0000-00005F050000}"/>
    <cellStyle name="Moeda 3 3 2 2 2 3" xfId="7290" xr:uid="{00000000-0005-0000-0000-000060050000}"/>
    <cellStyle name="Moeda 3 3 2 2 3" xfId="5000" xr:uid="{00000000-0005-0000-0000-000061050000}"/>
    <cellStyle name="Moeda 3 3 2 2 3 2" xfId="8589" xr:uid="{00000000-0005-0000-0000-000062050000}"/>
    <cellStyle name="Moeda 3 3 2 2 4" xfId="6685" xr:uid="{00000000-0005-0000-0000-000063050000}"/>
    <cellStyle name="Moeda 3 3 2 3" xfId="2670" xr:uid="{00000000-0005-0000-0000-000064050000}"/>
    <cellStyle name="Moeda 3 3 2 3 2" xfId="5002" xr:uid="{00000000-0005-0000-0000-000065050000}"/>
    <cellStyle name="Moeda 3 3 2 3 2 2" xfId="8591" xr:uid="{00000000-0005-0000-0000-000066050000}"/>
    <cellStyle name="Moeda 3 3 2 3 3" xfId="7071" xr:uid="{00000000-0005-0000-0000-000067050000}"/>
    <cellStyle name="Moeda 3 3 2 4" xfId="4999" xr:uid="{00000000-0005-0000-0000-000068050000}"/>
    <cellStyle name="Moeda 3 3 2 4 2" xfId="8588" xr:uid="{00000000-0005-0000-0000-000069050000}"/>
    <cellStyle name="Moeda 3 3 2 5" xfId="6259" xr:uid="{00000000-0005-0000-0000-00006A050000}"/>
    <cellStyle name="Moeda 3 3 3" xfId="2125" xr:uid="{00000000-0005-0000-0000-00006B050000}"/>
    <cellStyle name="Moeda 3 3 3 2" xfId="2953" xr:uid="{00000000-0005-0000-0000-00006C050000}"/>
    <cellStyle name="Moeda 3 3 3 2 2" xfId="5004" xr:uid="{00000000-0005-0000-0000-00006D050000}"/>
    <cellStyle name="Moeda 3 3 3 2 2 2" xfId="8593" xr:uid="{00000000-0005-0000-0000-00006E050000}"/>
    <cellStyle name="Moeda 3 3 3 2 3" xfId="7352" xr:uid="{00000000-0005-0000-0000-00006F050000}"/>
    <cellStyle name="Moeda 3 3 3 3" xfId="5003" xr:uid="{00000000-0005-0000-0000-000070050000}"/>
    <cellStyle name="Moeda 3 3 3 3 2" xfId="8592" xr:uid="{00000000-0005-0000-0000-000071050000}"/>
    <cellStyle name="Moeda 3 3 3 4" xfId="6686" xr:uid="{00000000-0005-0000-0000-000072050000}"/>
    <cellStyle name="Moeda 3 3 4" xfId="2126" xr:uid="{00000000-0005-0000-0000-000073050000}"/>
    <cellStyle name="Moeda 3 3 4 2" xfId="3014" xr:uid="{00000000-0005-0000-0000-000074050000}"/>
    <cellStyle name="Moeda 3 3 4 2 2" xfId="5006" xr:uid="{00000000-0005-0000-0000-000075050000}"/>
    <cellStyle name="Moeda 3 3 4 2 2 2" xfId="8595" xr:uid="{00000000-0005-0000-0000-000076050000}"/>
    <cellStyle name="Moeda 3 3 4 2 3" xfId="7413" xr:uid="{00000000-0005-0000-0000-000077050000}"/>
    <cellStyle name="Moeda 3 3 4 3" xfId="5005" xr:uid="{00000000-0005-0000-0000-000078050000}"/>
    <cellStyle name="Moeda 3 3 4 3 2" xfId="8594" xr:uid="{00000000-0005-0000-0000-000079050000}"/>
    <cellStyle name="Moeda 3 3 4 4" xfId="6687" xr:uid="{00000000-0005-0000-0000-00007A050000}"/>
    <cellStyle name="Moeda 3 3 5" xfId="2643" xr:uid="{00000000-0005-0000-0000-00007B050000}"/>
    <cellStyle name="Moeda 3 3 5 2" xfId="5007" xr:uid="{00000000-0005-0000-0000-00007C050000}"/>
    <cellStyle name="Moeda 3 3 5 2 2" xfId="8596" xr:uid="{00000000-0005-0000-0000-00007D050000}"/>
    <cellStyle name="Moeda 3 3 5 3" xfId="7044" xr:uid="{00000000-0005-0000-0000-00007E050000}"/>
    <cellStyle name="Moeda 3 3 6" xfId="4998" xr:uid="{00000000-0005-0000-0000-00007F050000}"/>
    <cellStyle name="Moeda 3 3 6 2" xfId="8587" xr:uid="{00000000-0005-0000-0000-000080050000}"/>
    <cellStyle name="Moeda 3 3 7" xfId="6258" xr:uid="{00000000-0005-0000-0000-000081050000}"/>
    <cellStyle name="Moeda 3 4" xfId="122" xr:uid="{00000000-0005-0000-0000-000082050000}"/>
    <cellStyle name="Moeda 3 4 2" xfId="2127" xr:uid="{00000000-0005-0000-0000-000083050000}"/>
    <cellStyle name="Moeda 3 4 2 2" xfId="3053" xr:uid="{00000000-0005-0000-0000-000084050000}"/>
    <cellStyle name="Moeda 3 4 2 2 2" xfId="5010" xr:uid="{00000000-0005-0000-0000-000085050000}"/>
    <cellStyle name="Moeda 3 4 2 2 2 2" xfId="8599" xr:uid="{00000000-0005-0000-0000-000086050000}"/>
    <cellStyle name="Moeda 3 4 2 2 3" xfId="7452" xr:uid="{00000000-0005-0000-0000-000087050000}"/>
    <cellStyle name="Moeda 3 4 2 3" xfId="5009" xr:uid="{00000000-0005-0000-0000-000088050000}"/>
    <cellStyle name="Moeda 3 4 2 3 2" xfId="8598" xr:uid="{00000000-0005-0000-0000-000089050000}"/>
    <cellStyle name="Moeda 3 4 2 4" xfId="6688" xr:uid="{00000000-0005-0000-0000-00008A050000}"/>
    <cellStyle name="Moeda 3 4 3" xfId="2671" xr:uid="{00000000-0005-0000-0000-00008B050000}"/>
    <cellStyle name="Moeda 3 4 3 2" xfId="5011" xr:uid="{00000000-0005-0000-0000-00008C050000}"/>
    <cellStyle name="Moeda 3 4 3 2 2" xfId="8600" xr:uid="{00000000-0005-0000-0000-00008D050000}"/>
    <cellStyle name="Moeda 3 4 3 3" xfId="7072" xr:uid="{00000000-0005-0000-0000-00008E050000}"/>
    <cellStyle name="Moeda 3 4 4" xfId="5008" xr:uid="{00000000-0005-0000-0000-00008F050000}"/>
    <cellStyle name="Moeda 3 4 4 2" xfId="8597" xr:uid="{00000000-0005-0000-0000-000090050000}"/>
    <cellStyle name="Moeda 3 4 5" xfId="6260" xr:uid="{00000000-0005-0000-0000-000091050000}"/>
    <cellStyle name="Moeda 3 5" xfId="123" xr:uid="{00000000-0005-0000-0000-000092050000}"/>
    <cellStyle name="Moeda 3 5 2" xfId="2128" xr:uid="{00000000-0005-0000-0000-000093050000}"/>
    <cellStyle name="Moeda 3 5 2 2" xfId="3044" xr:uid="{00000000-0005-0000-0000-000094050000}"/>
    <cellStyle name="Moeda 3 5 2 2 2" xfId="5014" xr:uid="{00000000-0005-0000-0000-000095050000}"/>
    <cellStyle name="Moeda 3 5 2 2 2 2" xfId="8603" xr:uid="{00000000-0005-0000-0000-000096050000}"/>
    <cellStyle name="Moeda 3 5 2 2 3" xfId="7443" xr:uid="{00000000-0005-0000-0000-000097050000}"/>
    <cellStyle name="Moeda 3 5 2 3" xfId="5013" xr:uid="{00000000-0005-0000-0000-000098050000}"/>
    <cellStyle name="Moeda 3 5 2 3 2" xfId="8602" xr:uid="{00000000-0005-0000-0000-000099050000}"/>
    <cellStyle name="Moeda 3 5 2 4" xfId="6689" xr:uid="{00000000-0005-0000-0000-00009A050000}"/>
    <cellStyle name="Moeda 3 5 3" xfId="2672" xr:uid="{00000000-0005-0000-0000-00009B050000}"/>
    <cellStyle name="Moeda 3 5 3 2" xfId="5015" xr:uid="{00000000-0005-0000-0000-00009C050000}"/>
    <cellStyle name="Moeda 3 5 3 2 2" xfId="8604" xr:uid="{00000000-0005-0000-0000-00009D050000}"/>
    <cellStyle name="Moeda 3 5 3 3" xfId="7073" xr:uid="{00000000-0005-0000-0000-00009E050000}"/>
    <cellStyle name="Moeda 3 5 4" xfId="5012" xr:uid="{00000000-0005-0000-0000-00009F050000}"/>
    <cellStyle name="Moeda 3 5 4 2" xfId="8601" xr:uid="{00000000-0005-0000-0000-0000A0050000}"/>
    <cellStyle name="Moeda 3 5 5" xfId="6261" xr:uid="{00000000-0005-0000-0000-0000A1050000}"/>
    <cellStyle name="Moeda 3 6" xfId="911" xr:uid="{00000000-0005-0000-0000-0000A2050000}"/>
    <cellStyle name="Moeda 3 6 2" xfId="2129" xr:uid="{00000000-0005-0000-0000-0000A3050000}"/>
    <cellStyle name="Moeda 3 6 2 2" xfId="4098" xr:uid="{00000000-0005-0000-0000-0000A4050000}"/>
    <cellStyle name="Moeda 3 6 2 3" xfId="3169" xr:uid="{00000000-0005-0000-0000-0000A5050000}"/>
    <cellStyle name="Moeda 3 6 3" xfId="2777" xr:uid="{00000000-0005-0000-0000-0000A6050000}"/>
    <cellStyle name="Moeda 3 6 3 2" xfId="5016" xr:uid="{00000000-0005-0000-0000-0000A7050000}"/>
    <cellStyle name="Moeda 3 6 3 2 2" xfId="8605" xr:uid="{00000000-0005-0000-0000-0000A8050000}"/>
    <cellStyle name="Moeda 3 6 3 3" xfId="7176" xr:uid="{00000000-0005-0000-0000-0000A9050000}"/>
    <cellStyle name="Moeda 3 7" xfId="2130" xr:uid="{00000000-0005-0000-0000-0000AA050000}"/>
    <cellStyle name="Moeda 3 7 2" xfId="2827" xr:uid="{00000000-0005-0000-0000-0000AB050000}"/>
    <cellStyle name="Moeda 3 7 2 2" xfId="5018" xr:uid="{00000000-0005-0000-0000-0000AC050000}"/>
    <cellStyle name="Moeda 3 7 2 2 2" xfId="8607" xr:uid="{00000000-0005-0000-0000-0000AD050000}"/>
    <cellStyle name="Moeda 3 7 2 3" xfId="7226" xr:uid="{00000000-0005-0000-0000-0000AE050000}"/>
    <cellStyle name="Moeda 3 7 3" xfId="5017" xr:uid="{00000000-0005-0000-0000-0000AF050000}"/>
    <cellStyle name="Moeda 3 7 3 2" xfId="8606" xr:uid="{00000000-0005-0000-0000-0000B0050000}"/>
    <cellStyle name="Moeda 3 7 4" xfId="6690" xr:uid="{00000000-0005-0000-0000-0000B1050000}"/>
    <cellStyle name="Moeda 3 8" xfId="2131" xr:uid="{00000000-0005-0000-0000-0000B2050000}"/>
    <cellStyle name="Moeda 3 8 2" xfId="2894" xr:uid="{00000000-0005-0000-0000-0000B3050000}"/>
    <cellStyle name="Moeda 3 8 2 2" xfId="5020" xr:uid="{00000000-0005-0000-0000-0000B4050000}"/>
    <cellStyle name="Moeda 3 8 2 2 2" xfId="8609" xr:uid="{00000000-0005-0000-0000-0000B5050000}"/>
    <cellStyle name="Moeda 3 8 2 3" xfId="7293" xr:uid="{00000000-0005-0000-0000-0000B6050000}"/>
    <cellStyle name="Moeda 3 8 3" xfId="5019" xr:uid="{00000000-0005-0000-0000-0000B7050000}"/>
    <cellStyle name="Moeda 3 8 3 2" xfId="8608" xr:uid="{00000000-0005-0000-0000-0000B8050000}"/>
    <cellStyle name="Moeda 3 8 4" xfId="6691" xr:uid="{00000000-0005-0000-0000-0000B9050000}"/>
    <cellStyle name="Moeda 3 9" xfId="2593" xr:uid="{00000000-0005-0000-0000-0000BA050000}"/>
    <cellStyle name="Moeda 3 9 2" xfId="5021" xr:uid="{00000000-0005-0000-0000-0000BB050000}"/>
    <cellStyle name="Moeda 3 9 2 2" xfId="8610" xr:uid="{00000000-0005-0000-0000-0000BC050000}"/>
    <cellStyle name="Moeda 3 9 3" xfId="6996" xr:uid="{00000000-0005-0000-0000-0000BD050000}"/>
    <cellStyle name="Moeda 4" xfId="66" xr:uid="{00000000-0005-0000-0000-0000BE050000}"/>
    <cellStyle name="Moeda 4 2" xfId="124" xr:uid="{00000000-0005-0000-0000-0000BF050000}"/>
    <cellStyle name="Moeda 4 2 2" xfId="4083" xr:uid="{00000000-0005-0000-0000-0000C0050000}"/>
    <cellStyle name="Moeda 4 2 3" xfId="3154" xr:uid="{00000000-0005-0000-0000-0000C1050000}"/>
    <cellStyle name="Moeda 4 3" xfId="125" xr:uid="{00000000-0005-0000-0000-0000C2050000}"/>
    <cellStyle name="Moeda 4 3 2" xfId="4079" xr:uid="{00000000-0005-0000-0000-0000C3050000}"/>
    <cellStyle name="Moeda 4 3 3" xfId="3150" xr:uid="{00000000-0005-0000-0000-0000C4050000}"/>
    <cellStyle name="Moeda 4 4" xfId="4067" xr:uid="{00000000-0005-0000-0000-0000C5050000}"/>
    <cellStyle name="Moeda 4 5" xfId="3138" xr:uid="{00000000-0005-0000-0000-0000C6050000}"/>
    <cellStyle name="Moeda 5" xfId="111" xr:uid="{00000000-0005-0000-0000-0000C7050000}"/>
    <cellStyle name="Moeda 5 2" xfId="126" xr:uid="{00000000-0005-0000-0000-0000C8050000}"/>
    <cellStyle name="Moeda 5 2 2" xfId="913" xr:uid="{00000000-0005-0000-0000-0000C9050000}"/>
    <cellStyle name="Moeda 5 2 3" xfId="4090" xr:uid="{00000000-0005-0000-0000-0000CA050000}"/>
    <cellStyle name="Moeda 5 2 4" xfId="3161" xr:uid="{00000000-0005-0000-0000-0000CB050000}"/>
    <cellStyle name="Moeda 5 3" xfId="127" xr:uid="{00000000-0005-0000-0000-0000CC050000}"/>
    <cellStyle name="Moeda 5 4" xfId="912" xr:uid="{00000000-0005-0000-0000-0000CD050000}"/>
    <cellStyle name="Moeda 5 5" xfId="2132" xr:uid="{00000000-0005-0000-0000-0000CE050000}"/>
    <cellStyle name="Moeda 5 5 2" xfId="3054" xr:uid="{00000000-0005-0000-0000-0000CF050000}"/>
    <cellStyle name="Moeda 5 5 2 2" xfId="5024" xr:uid="{00000000-0005-0000-0000-0000D0050000}"/>
    <cellStyle name="Moeda 5 5 2 2 2" xfId="8613" xr:uid="{00000000-0005-0000-0000-0000D1050000}"/>
    <cellStyle name="Moeda 5 5 2 3" xfId="7453" xr:uid="{00000000-0005-0000-0000-0000D2050000}"/>
    <cellStyle name="Moeda 5 5 3" xfId="5023" xr:uid="{00000000-0005-0000-0000-0000D3050000}"/>
    <cellStyle name="Moeda 5 5 3 2" xfId="8612" xr:uid="{00000000-0005-0000-0000-0000D4050000}"/>
    <cellStyle name="Moeda 5 5 4" xfId="6692" xr:uid="{00000000-0005-0000-0000-0000D5050000}"/>
    <cellStyle name="Moeda 5 6" xfId="4059" xr:uid="{00000000-0005-0000-0000-0000D6050000}"/>
    <cellStyle name="Moeda 5 7" xfId="3130" xr:uid="{00000000-0005-0000-0000-0000D7050000}"/>
    <cellStyle name="Moeda 5 8" xfId="5022" xr:uid="{00000000-0005-0000-0000-0000D8050000}"/>
    <cellStyle name="Moeda 5 8 2" xfId="8611" xr:uid="{00000000-0005-0000-0000-0000D9050000}"/>
    <cellStyle name="Moeda 5 9" xfId="6254" xr:uid="{00000000-0005-0000-0000-0000DA050000}"/>
    <cellStyle name="Moeda 6" xfId="128" xr:uid="{00000000-0005-0000-0000-0000DB050000}"/>
    <cellStyle name="Moeda 6 2" xfId="129" xr:uid="{00000000-0005-0000-0000-0000DC050000}"/>
    <cellStyle name="Moeda 6 2 2" xfId="3045" xr:uid="{00000000-0005-0000-0000-0000DD050000}"/>
    <cellStyle name="Moeda 6 2 2 2" xfId="5027" xr:uid="{00000000-0005-0000-0000-0000DE050000}"/>
    <cellStyle name="Moeda 6 2 2 2 2" xfId="8616" xr:uid="{00000000-0005-0000-0000-0000DF050000}"/>
    <cellStyle name="Moeda 6 2 2 3" xfId="7444" xr:uid="{00000000-0005-0000-0000-0000E0050000}"/>
    <cellStyle name="Moeda 6 2 3" xfId="5026" xr:uid="{00000000-0005-0000-0000-0000E1050000}"/>
    <cellStyle name="Moeda 6 2 3 2" xfId="8615" xr:uid="{00000000-0005-0000-0000-0000E2050000}"/>
    <cellStyle name="Moeda 6 2 4" xfId="6263" xr:uid="{00000000-0005-0000-0000-0000E3050000}"/>
    <cellStyle name="Moeda 6 3" xfId="2910" xr:uid="{00000000-0005-0000-0000-0000E4050000}"/>
    <cellStyle name="Moeda 6 3 2" xfId="5028" xr:uid="{00000000-0005-0000-0000-0000E5050000}"/>
    <cellStyle name="Moeda 6 3 2 2" xfId="8617" xr:uid="{00000000-0005-0000-0000-0000E6050000}"/>
    <cellStyle name="Moeda 6 3 3" xfId="7309" xr:uid="{00000000-0005-0000-0000-0000E7050000}"/>
    <cellStyle name="Moeda 6 4" xfId="5025" xr:uid="{00000000-0005-0000-0000-0000E8050000}"/>
    <cellStyle name="Moeda 6 4 2" xfId="8614" xr:uid="{00000000-0005-0000-0000-0000E9050000}"/>
    <cellStyle name="Moeda 6 5" xfId="6262" xr:uid="{00000000-0005-0000-0000-0000EA050000}"/>
    <cellStyle name="Moeda 7" xfId="2133" xr:uid="{00000000-0005-0000-0000-0000EB050000}"/>
    <cellStyle name="Moeda 7 2" xfId="4092" xr:uid="{00000000-0005-0000-0000-0000EC050000}"/>
    <cellStyle name="Moeda 7 3" xfId="3163" xr:uid="{00000000-0005-0000-0000-0000ED050000}"/>
    <cellStyle name="Moeda 8" xfId="2134" xr:uid="{00000000-0005-0000-0000-0000EE050000}"/>
    <cellStyle name="Moeda0" xfId="23" xr:uid="{00000000-0005-0000-0000-0000EF050000}"/>
    <cellStyle name="Neutra 10 2" xfId="914" xr:uid="{00000000-0005-0000-0000-0000F0050000}"/>
    <cellStyle name="Neutra 11 2" xfId="915" xr:uid="{00000000-0005-0000-0000-0000F1050000}"/>
    <cellStyle name="Neutra 12 2" xfId="916" xr:uid="{00000000-0005-0000-0000-0000F2050000}"/>
    <cellStyle name="Neutra 13 2" xfId="917" xr:uid="{00000000-0005-0000-0000-0000F3050000}"/>
    <cellStyle name="Neutra 14 2" xfId="918" xr:uid="{00000000-0005-0000-0000-0000F4050000}"/>
    <cellStyle name="Neutra 15 2" xfId="919" xr:uid="{00000000-0005-0000-0000-0000F5050000}"/>
    <cellStyle name="Neutra 16 2" xfId="920" xr:uid="{00000000-0005-0000-0000-0000F6050000}"/>
    <cellStyle name="Neutra 17 2" xfId="921" xr:uid="{00000000-0005-0000-0000-0000F7050000}"/>
    <cellStyle name="Neutra 2" xfId="922" xr:uid="{00000000-0005-0000-0000-0000F8050000}"/>
    <cellStyle name="Neutra 2 2" xfId="923" xr:uid="{00000000-0005-0000-0000-0000F9050000}"/>
    <cellStyle name="Neutra 3" xfId="924" xr:uid="{00000000-0005-0000-0000-0000FA050000}"/>
    <cellStyle name="Neutra 3 2" xfId="925" xr:uid="{00000000-0005-0000-0000-0000FB050000}"/>
    <cellStyle name="Neutra 4" xfId="926" xr:uid="{00000000-0005-0000-0000-0000FC050000}"/>
    <cellStyle name="Neutra 4 2" xfId="927" xr:uid="{00000000-0005-0000-0000-0000FD050000}"/>
    <cellStyle name="Neutra 5" xfId="928" xr:uid="{00000000-0005-0000-0000-0000FE050000}"/>
    <cellStyle name="Neutra 5 2" xfId="929" xr:uid="{00000000-0005-0000-0000-0000FF050000}"/>
    <cellStyle name="Neutra 6 2" xfId="930" xr:uid="{00000000-0005-0000-0000-000000060000}"/>
    <cellStyle name="Neutra 7 2" xfId="931" xr:uid="{00000000-0005-0000-0000-000001060000}"/>
    <cellStyle name="Neutra 8 2" xfId="932" xr:uid="{00000000-0005-0000-0000-000002060000}"/>
    <cellStyle name="Neutra 9 2" xfId="933" xr:uid="{00000000-0005-0000-0000-000003060000}"/>
    <cellStyle name="Normal" xfId="0" builtinId="0"/>
    <cellStyle name="Normal 10" xfId="24" xr:uid="{00000000-0005-0000-0000-000005060000}"/>
    <cellStyle name="Normal 10 2" xfId="934" xr:uid="{00000000-0005-0000-0000-000006060000}"/>
    <cellStyle name="Normal 10 2 2" xfId="935" xr:uid="{00000000-0005-0000-0000-000007060000}"/>
    <cellStyle name="Normal 10 2 2 2" xfId="4099" xr:uid="{00000000-0005-0000-0000-000008060000}"/>
    <cellStyle name="Normal 10 2 2 3" xfId="3170" xr:uid="{00000000-0005-0000-0000-000009060000}"/>
    <cellStyle name="Normal 10 2 3" xfId="3125" xr:uid="{00000000-0005-0000-0000-00000A060000}"/>
    <cellStyle name="Normal 100" xfId="936" xr:uid="{00000000-0005-0000-0000-00000B060000}"/>
    <cellStyle name="Normal 100 2" xfId="4100" xr:uid="{00000000-0005-0000-0000-00000C060000}"/>
    <cellStyle name="Normal 100 3" xfId="3171" xr:uid="{00000000-0005-0000-0000-00000D060000}"/>
    <cellStyle name="Normal 101" xfId="937" xr:uid="{00000000-0005-0000-0000-00000E060000}"/>
    <cellStyle name="Normal 101 2" xfId="4101" xr:uid="{00000000-0005-0000-0000-00000F060000}"/>
    <cellStyle name="Normal 101 3" xfId="3172" xr:uid="{00000000-0005-0000-0000-000010060000}"/>
    <cellStyle name="Normal 102" xfId="938" xr:uid="{00000000-0005-0000-0000-000011060000}"/>
    <cellStyle name="Normal 102 2" xfId="4102" xr:uid="{00000000-0005-0000-0000-000012060000}"/>
    <cellStyle name="Normal 102 3" xfId="3173" xr:uid="{00000000-0005-0000-0000-000013060000}"/>
    <cellStyle name="Normal 103" xfId="939" xr:uid="{00000000-0005-0000-0000-000014060000}"/>
    <cellStyle name="Normal 103 2" xfId="4103" xr:uid="{00000000-0005-0000-0000-000015060000}"/>
    <cellStyle name="Normal 103 3" xfId="3174" xr:uid="{00000000-0005-0000-0000-000016060000}"/>
    <cellStyle name="Normal 104" xfId="940" xr:uid="{00000000-0005-0000-0000-000017060000}"/>
    <cellStyle name="Normal 104 2" xfId="4104" xr:uid="{00000000-0005-0000-0000-000018060000}"/>
    <cellStyle name="Normal 104 3" xfId="3175" xr:uid="{00000000-0005-0000-0000-000019060000}"/>
    <cellStyle name="Normal 105" xfId="941" xr:uid="{00000000-0005-0000-0000-00001A060000}"/>
    <cellStyle name="Normal 105 2" xfId="4105" xr:uid="{00000000-0005-0000-0000-00001B060000}"/>
    <cellStyle name="Normal 105 3" xfId="3176" xr:uid="{00000000-0005-0000-0000-00001C060000}"/>
    <cellStyle name="Normal 106" xfId="942" xr:uid="{00000000-0005-0000-0000-00001D060000}"/>
    <cellStyle name="Normal 106 2" xfId="4106" xr:uid="{00000000-0005-0000-0000-00001E060000}"/>
    <cellStyle name="Normal 106 3" xfId="3177" xr:uid="{00000000-0005-0000-0000-00001F060000}"/>
    <cellStyle name="Normal 107" xfId="943" xr:uid="{00000000-0005-0000-0000-000020060000}"/>
    <cellStyle name="Normal 107 2" xfId="4107" xr:uid="{00000000-0005-0000-0000-000021060000}"/>
    <cellStyle name="Normal 107 3" xfId="3178" xr:uid="{00000000-0005-0000-0000-000022060000}"/>
    <cellStyle name="Normal 108" xfId="944" xr:uid="{00000000-0005-0000-0000-000023060000}"/>
    <cellStyle name="Normal 108 2" xfId="4108" xr:uid="{00000000-0005-0000-0000-000024060000}"/>
    <cellStyle name="Normal 108 3" xfId="3179" xr:uid="{00000000-0005-0000-0000-000025060000}"/>
    <cellStyle name="Normal 109" xfId="945" xr:uid="{00000000-0005-0000-0000-000026060000}"/>
    <cellStyle name="Normal 109 2" xfId="4109" xr:uid="{00000000-0005-0000-0000-000027060000}"/>
    <cellStyle name="Normal 109 3" xfId="3180" xr:uid="{00000000-0005-0000-0000-000028060000}"/>
    <cellStyle name="Normal 11" xfId="67" xr:uid="{00000000-0005-0000-0000-000029060000}"/>
    <cellStyle name="Normal 11 2" xfId="68" xr:uid="{00000000-0005-0000-0000-00002A060000}"/>
    <cellStyle name="Normal 11 2 2" xfId="947" xr:uid="{00000000-0005-0000-0000-00002B060000}"/>
    <cellStyle name="Normal 11 2 2 2" xfId="4111" xr:uid="{00000000-0005-0000-0000-00002C060000}"/>
    <cellStyle name="Normal 11 2 2 3" xfId="3182" xr:uid="{00000000-0005-0000-0000-00002D060000}"/>
    <cellStyle name="Normal 11 2 3" xfId="4061" xr:uid="{00000000-0005-0000-0000-00002E060000}"/>
    <cellStyle name="Normal 11 2 4" xfId="3132" xr:uid="{00000000-0005-0000-0000-00002F060000}"/>
    <cellStyle name="Normal 11 3" xfId="946" xr:uid="{00000000-0005-0000-0000-000030060000}"/>
    <cellStyle name="Normal 11 3 2" xfId="2135" xr:uid="{00000000-0005-0000-0000-000031060000}"/>
    <cellStyle name="Normal 11 3 2 2" xfId="4110" xr:uid="{00000000-0005-0000-0000-000032060000}"/>
    <cellStyle name="Normal 11 3 2 3" xfId="3181" xr:uid="{00000000-0005-0000-0000-000033060000}"/>
    <cellStyle name="Normal 11 3 3" xfId="4074" xr:uid="{00000000-0005-0000-0000-000034060000}"/>
    <cellStyle name="Normal 11 3 4" xfId="3145" xr:uid="{00000000-0005-0000-0000-000035060000}"/>
    <cellStyle name="Normal 11 3 5" xfId="2673" xr:uid="{00000000-0005-0000-0000-000036060000}"/>
    <cellStyle name="Normal 11 4" xfId="4057" xr:uid="{00000000-0005-0000-0000-000037060000}"/>
    <cellStyle name="Normal 11 5" xfId="3128" xr:uid="{00000000-0005-0000-0000-000038060000}"/>
    <cellStyle name="Normal 110" xfId="948" xr:uid="{00000000-0005-0000-0000-000039060000}"/>
    <cellStyle name="Normal 110 2" xfId="4112" xr:uid="{00000000-0005-0000-0000-00003A060000}"/>
    <cellStyle name="Normal 110 3" xfId="3183" xr:uid="{00000000-0005-0000-0000-00003B060000}"/>
    <cellStyle name="Normal 111" xfId="949" xr:uid="{00000000-0005-0000-0000-00003C060000}"/>
    <cellStyle name="Normal 111 2" xfId="4113" xr:uid="{00000000-0005-0000-0000-00003D060000}"/>
    <cellStyle name="Normal 111 3" xfId="3184" xr:uid="{00000000-0005-0000-0000-00003E060000}"/>
    <cellStyle name="Normal 112" xfId="950" xr:uid="{00000000-0005-0000-0000-00003F060000}"/>
    <cellStyle name="Normal 112 2" xfId="4114" xr:uid="{00000000-0005-0000-0000-000040060000}"/>
    <cellStyle name="Normal 112 3" xfId="3185" xr:uid="{00000000-0005-0000-0000-000041060000}"/>
    <cellStyle name="Normal 113" xfId="951" xr:uid="{00000000-0005-0000-0000-000042060000}"/>
    <cellStyle name="Normal 113 2" xfId="4115" xr:uid="{00000000-0005-0000-0000-000043060000}"/>
    <cellStyle name="Normal 113 3" xfId="3186" xr:uid="{00000000-0005-0000-0000-000044060000}"/>
    <cellStyle name="Normal 114" xfId="952" xr:uid="{00000000-0005-0000-0000-000045060000}"/>
    <cellStyle name="Normal 114 2" xfId="4116" xr:uid="{00000000-0005-0000-0000-000046060000}"/>
    <cellStyle name="Normal 114 3" xfId="3187" xr:uid="{00000000-0005-0000-0000-000047060000}"/>
    <cellStyle name="Normal 115" xfId="953" xr:uid="{00000000-0005-0000-0000-000048060000}"/>
    <cellStyle name="Normal 115 2" xfId="4117" xr:uid="{00000000-0005-0000-0000-000049060000}"/>
    <cellStyle name="Normal 115 3" xfId="3188" xr:uid="{00000000-0005-0000-0000-00004A060000}"/>
    <cellStyle name="Normal 116" xfId="954" xr:uid="{00000000-0005-0000-0000-00004B060000}"/>
    <cellStyle name="Normal 116 2" xfId="4118" xr:uid="{00000000-0005-0000-0000-00004C060000}"/>
    <cellStyle name="Normal 116 3" xfId="3189" xr:uid="{00000000-0005-0000-0000-00004D060000}"/>
    <cellStyle name="Normal 117" xfId="955" xr:uid="{00000000-0005-0000-0000-00004E060000}"/>
    <cellStyle name="Normal 117 2" xfId="4119" xr:uid="{00000000-0005-0000-0000-00004F060000}"/>
    <cellStyle name="Normal 117 3" xfId="3190" xr:uid="{00000000-0005-0000-0000-000050060000}"/>
    <cellStyle name="Normal 118" xfId="956" xr:uid="{00000000-0005-0000-0000-000051060000}"/>
    <cellStyle name="Normal 118 2" xfId="4120" xr:uid="{00000000-0005-0000-0000-000052060000}"/>
    <cellStyle name="Normal 118 3" xfId="3191" xr:uid="{00000000-0005-0000-0000-000053060000}"/>
    <cellStyle name="Normal 119" xfId="957" xr:uid="{00000000-0005-0000-0000-000054060000}"/>
    <cellStyle name="Normal 119 2" xfId="4121" xr:uid="{00000000-0005-0000-0000-000055060000}"/>
    <cellStyle name="Normal 119 3" xfId="3192" xr:uid="{00000000-0005-0000-0000-000056060000}"/>
    <cellStyle name="Normal 12" xfId="25" xr:uid="{00000000-0005-0000-0000-000057060000}"/>
    <cellStyle name="Normal 12 2" xfId="958" xr:uid="{00000000-0005-0000-0000-000058060000}"/>
    <cellStyle name="Normal 12 2 2" xfId="959" xr:uid="{00000000-0005-0000-0000-000059060000}"/>
    <cellStyle name="Normal 12 2 2 2" xfId="3086" xr:uid="{00000000-0005-0000-0000-00005A060000}"/>
    <cellStyle name="Normal 12 2 2 2 2" xfId="5030" xr:uid="{00000000-0005-0000-0000-00005B060000}"/>
    <cellStyle name="Normal 12 2 2 2 2 2" xfId="8619" xr:uid="{00000000-0005-0000-0000-00005C060000}"/>
    <cellStyle name="Normal 12 2 2 2 3" xfId="7485" xr:uid="{00000000-0005-0000-0000-00005D060000}"/>
    <cellStyle name="Normal 12 2 2 3" xfId="5029" xr:uid="{00000000-0005-0000-0000-00005E060000}"/>
    <cellStyle name="Normal 12 2 2 3 2" xfId="8618" xr:uid="{00000000-0005-0000-0000-00005F060000}"/>
    <cellStyle name="Normal 12 2 2 4" xfId="6380" xr:uid="{00000000-0005-0000-0000-000060060000}"/>
    <cellStyle name="Normal 12 2 3" xfId="4122" xr:uid="{00000000-0005-0000-0000-000061060000}"/>
    <cellStyle name="Normal 12 2 4" xfId="3193" xr:uid="{00000000-0005-0000-0000-000062060000}"/>
    <cellStyle name="Normal 120" xfId="960" xr:uid="{00000000-0005-0000-0000-000063060000}"/>
    <cellStyle name="Normal 120 2" xfId="4123" xr:uid="{00000000-0005-0000-0000-000064060000}"/>
    <cellStyle name="Normal 120 3" xfId="3194" xr:uid="{00000000-0005-0000-0000-000065060000}"/>
    <cellStyle name="Normal 121" xfId="961" xr:uid="{00000000-0005-0000-0000-000066060000}"/>
    <cellStyle name="Normal 121 2" xfId="4124" xr:uid="{00000000-0005-0000-0000-000067060000}"/>
    <cellStyle name="Normal 121 3" xfId="3195" xr:uid="{00000000-0005-0000-0000-000068060000}"/>
    <cellStyle name="Normal 122" xfId="962" xr:uid="{00000000-0005-0000-0000-000069060000}"/>
    <cellStyle name="Normal 122 2" xfId="4125" xr:uid="{00000000-0005-0000-0000-00006A060000}"/>
    <cellStyle name="Normal 122 3" xfId="3196" xr:uid="{00000000-0005-0000-0000-00006B060000}"/>
    <cellStyle name="Normal 123" xfId="963" xr:uid="{00000000-0005-0000-0000-00006C060000}"/>
    <cellStyle name="Normal 123 2" xfId="4126" xr:uid="{00000000-0005-0000-0000-00006D060000}"/>
    <cellStyle name="Normal 123 3" xfId="3197" xr:uid="{00000000-0005-0000-0000-00006E060000}"/>
    <cellStyle name="Normal 124" xfId="964" xr:uid="{00000000-0005-0000-0000-00006F060000}"/>
    <cellStyle name="Normal 124 2" xfId="4127" xr:uid="{00000000-0005-0000-0000-000070060000}"/>
    <cellStyle name="Normal 124 3" xfId="3198" xr:uid="{00000000-0005-0000-0000-000071060000}"/>
    <cellStyle name="Normal 125" xfId="965" xr:uid="{00000000-0005-0000-0000-000072060000}"/>
    <cellStyle name="Normal 125 2" xfId="4128" xr:uid="{00000000-0005-0000-0000-000073060000}"/>
    <cellStyle name="Normal 125 3" xfId="3199" xr:uid="{00000000-0005-0000-0000-000074060000}"/>
    <cellStyle name="Normal 126" xfId="966" xr:uid="{00000000-0005-0000-0000-000075060000}"/>
    <cellStyle name="Normal 126 2" xfId="4129" xr:uid="{00000000-0005-0000-0000-000076060000}"/>
    <cellStyle name="Normal 126 3" xfId="3200" xr:uid="{00000000-0005-0000-0000-000077060000}"/>
    <cellStyle name="Normal 127" xfId="967" xr:uid="{00000000-0005-0000-0000-000078060000}"/>
    <cellStyle name="Normal 127 2" xfId="4130" xr:uid="{00000000-0005-0000-0000-000079060000}"/>
    <cellStyle name="Normal 127 3" xfId="3201" xr:uid="{00000000-0005-0000-0000-00007A060000}"/>
    <cellStyle name="Normal 128" xfId="968" xr:uid="{00000000-0005-0000-0000-00007B060000}"/>
    <cellStyle name="Normal 128 2" xfId="4131" xr:uid="{00000000-0005-0000-0000-00007C060000}"/>
    <cellStyle name="Normal 128 3" xfId="3202" xr:uid="{00000000-0005-0000-0000-00007D060000}"/>
    <cellStyle name="Normal 129" xfId="969" xr:uid="{00000000-0005-0000-0000-00007E060000}"/>
    <cellStyle name="Normal 129 2" xfId="4132" xr:uid="{00000000-0005-0000-0000-00007F060000}"/>
    <cellStyle name="Normal 129 3" xfId="3203" xr:uid="{00000000-0005-0000-0000-000080060000}"/>
    <cellStyle name="Normal 13" xfId="69" xr:uid="{00000000-0005-0000-0000-000081060000}"/>
    <cellStyle name="Normal 13 2" xfId="130" xr:uid="{00000000-0005-0000-0000-000082060000}"/>
    <cellStyle name="Normal 13 2 2" xfId="971" xr:uid="{00000000-0005-0000-0000-000083060000}"/>
    <cellStyle name="Normal 13 2 2 2" xfId="4134" xr:uid="{00000000-0005-0000-0000-000084060000}"/>
    <cellStyle name="Normal 13 2 2 3" xfId="3205" xr:uid="{00000000-0005-0000-0000-000085060000}"/>
    <cellStyle name="Normal 13 2 3" xfId="3032" xr:uid="{00000000-0005-0000-0000-000086060000}"/>
    <cellStyle name="Normal 13 2 3 2" xfId="5032" xr:uid="{00000000-0005-0000-0000-000087060000}"/>
    <cellStyle name="Normal 13 2 3 2 2" xfId="8621" xr:uid="{00000000-0005-0000-0000-000088060000}"/>
    <cellStyle name="Normal 13 2 3 3" xfId="7431" xr:uid="{00000000-0005-0000-0000-000089060000}"/>
    <cellStyle name="Normal 13 2 4" xfId="5031" xr:uid="{00000000-0005-0000-0000-00008A060000}"/>
    <cellStyle name="Normal 13 2 4 2" xfId="8620" xr:uid="{00000000-0005-0000-0000-00008B060000}"/>
    <cellStyle name="Normal 13 2 5" xfId="6264" xr:uid="{00000000-0005-0000-0000-00008C060000}"/>
    <cellStyle name="Normal 13 3" xfId="970" xr:uid="{00000000-0005-0000-0000-00008D060000}"/>
    <cellStyle name="Normal 13 3 2" xfId="4133" xr:uid="{00000000-0005-0000-0000-00008E060000}"/>
    <cellStyle name="Normal 13 3 3" xfId="3204" xr:uid="{00000000-0005-0000-0000-00008F060000}"/>
    <cellStyle name="Normal 13 4" xfId="4058" xr:uid="{00000000-0005-0000-0000-000090060000}"/>
    <cellStyle name="Normal 13 5" xfId="3129" xr:uid="{00000000-0005-0000-0000-000091060000}"/>
    <cellStyle name="Normal 130" xfId="972" xr:uid="{00000000-0005-0000-0000-000092060000}"/>
    <cellStyle name="Normal 130 2" xfId="4135" xr:uid="{00000000-0005-0000-0000-000093060000}"/>
    <cellStyle name="Normal 130 3" xfId="3206" xr:uid="{00000000-0005-0000-0000-000094060000}"/>
    <cellStyle name="Normal 131" xfId="973" xr:uid="{00000000-0005-0000-0000-000095060000}"/>
    <cellStyle name="Normal 131 2" xfId="4136" xr:uid="{00000000-0005-0000-0000-000096060000}"/>
    <cellStyle name="Normal 131 3" xfId="3207" xr:uid="{00000000-0005-0000-0000-000097060000}"/>
    <cellStyle name="Normal 132" xfId="974" xr:uid="{00000000-0005-0000-0000-000098060000}"/>
    <cellStyle name="Normal 132 2" xfId="4137" xr:uid="{00000000-0005-0000-0000-000099060000}"/>
    <cellStyle name="Normal 132 3" xfId="3208" xr:uid="{00000000-0005-0000-0000-00009A060000}"/>
    <cellStyle name="Normal 133" xfId="975" xr:uid="{00000000-0005-0000-0000-00009B060000}"/>
    <cellStyle name="Normal 133 2" xfId="4138" xr:uid="{00000000-0005-0000-0000-00009C060000}"/>
    <cellStyle name="Normal 133 3" xfId="3209" xr:uid="{00000000-0005-0000-0000-00009D060000}"/>
    <cellStyle name="Normal 134" xfId="976" xr:uid="{00000000-0005-0000-0000-00009E060000}"/>
    <cellStyle name="Normal 134 2" xfId="4139" xr:uid="{00000000-0005-0000-0000-00009F060000}"/>
    <cellStyle name="Normal 134 3" xfId="3210" xr:uid="{00000000-0005-0000-0000-0000A0060000}"/>
    <cellStyle name="Normal 135" xfId="977" xr:uid="{00000000-0005-0000-0000-0000A1060000}"/>
    <cellStyle name="Normal 135 2" xfId="4140" xr:uid="{00000000-0005-0000-0000-0000A2060000}"/>
    <cellStyle name="Normal 135 3" xfId="3211" xr:uid="{00000000-0005-0000-0000-0000A3060000}"/>
    <cellStyle name="Normal 136" xfId="978" xr:uid="{00000000-0005-0000-0000-0000A4060000}"/>
    <cellStyle name="Normal 136 2" xfId="4141" xr:uid="{00000000-0005-0000-0000-0000A5060000}"/>
    <cellStyle name="Normal 136 3" xfId="3212" xr:uid="{00000000-0005-0000-0000-0000A6060000}"/>
    <cellStyle name="Normal 137" xfId="979" xr:uid="{00000000-0005-0000-0000-0000A7060000}"/>
    <cellStyle name="Normal 137 2" xfId="4142" xr:uid="{00000000-0005-0000-0000-0000A8060000}"/>
    <cellStyle name="Normal 137 3" xfId="3213" xr:uid="{00000000-0005-0000-0000-0000A9060000}"/>
    <cellStyle name="Normal 138" xfId="980" xr:uid="{00000000-0005-0000-0000-0000AA060000}"/>
    <cellStyle name="Normal 138 2" xfId="4143" xr:uid="{00000000-0005-0000-0000-0000AB060000}"/>
    <cellStyle name="Normal 138 3" xfId="3214" xr:uid="{00000000-0005-0000-0000-0000AC060000}"/>
    <cellStyle name="Normal 139" xfId="981" xr:uid="{00000000-0005-0000-0000-0000AD060000}"/>
    <cellStyle name="Normal 139 2" xfId="4144" xr:uid="{00000000-0005-0000-0000-0000AE060000}"/>
    <cellStyle name="Normal 139 3" xfId="3215" xr:uid="{00000000-0005-0000-0000-0000AF060000}"/>
    <cellStyle name="Normal 14" xfId="70" xr:uid="{00000000-0005-0000-0000-0000B0060000}"/>
    <cellStyle name="Normal 14 10" xfId="2136" xr:uid="{00000000-0005-0000-0000-0000B1060000}"/>
    <cellStyle name="Normal 14 10 2" xfId="2917" xr:uid="{00000000-0005-0000-0000-0000B2060000}"/>
    <cellStyle name="Normal 14 10 2 2" xfId="5035" xr:uid="{00000000-0005-0000-0000-0000B3060000}"/>
    <cellStyle name="Normal 14 10 2 2 2" xfId="8624" xr:uid="{00000000-0005-0000-0000-0000B4060000}"/>
    <cellStyle name="Normal 14 10 2 3" xfId="7316" xr:uid="{00000000-0005-0000-0000-0000B5060000}"/>
    <cellStyle name="Normal 14 10 3" xfId="5034" xr:uid="{00000000-0005-0000-0000-0000B6060000}"/>
    <cellStyle name="Normal 14 10 3 2" xfId="8623" xr:uid="{00000000-0005-0000-0000-0000B7060000}"/>
    <cellStyle name="Normal 14 10 4" xfId="6693" xr:uid="{00000000-0005-0000-0000-0000B8060000}"/>
    <cellStyle name="Normal 14 11" xfId="2605" xr:uid="{00000000-0005-0000-0000-0000B9060000}"/>
    <cellStyle name="Normal 14 11 2" xfId="5036" xr:uid="{00000000-0005-0000-0000-0000BA060000}"/>
    <cellStyle name="Normal 14 11 2 2" xfId="8625" xr:uid="{00000000-0005-0000-0000-0000BB060000}"/>
    <cellStyle name="Normal 14 11 3" xfId="7008" xr:uid="{00000000-0005-0000-0000-0000BC060000}"/>
    <cellStyle name="Normal 14 12" xfId="5033" xr:uid="{00000000-0005-0000-0000-0000BD060000}"/>
    <cellStyle name="Normal 14 12 2" xfId="8622" xr:uid="{00000000-0005-0000-0000-0000BE060000}"/>
    <cellStyle name="Normal 14 13" xfId="6228" xr:uid="{00000000-0005-0000-0000-0000BF060000}"/>
    <cellStyle name="Normal 14 2" xfId="71" xr:uid="{00000000-0005-0000-0000-0000C0060000}"/>
    <cellStyle name="Normal 14 2 10" xfId="5037" xr:uid="{00000000-0005-0000-0000-0000C1060000}"/>
    <cellStyle name="Normal 14 2 10 2" xfId="8626" xr:uid="{00000000-0005-0000-0000-0000C2060000}"/>
    <cellStyle name="Normal 14 2 11" xfId="6229" xr:uid="{00000000-0005-0000-0000-0000C3060000}"/>
    <cellStyle name="Normal 14 2 2" xfId="983" xr:uid="{00000000-0005-0000-0000-0000C4060000}"/>
    <cellStyle name="Normal 14 2 2 2" xfId="2137" xr:uid="{00000000-0005-0000-0000-0000C5060000}"/>
    <cellStyle name="Normal 14 2 2 2 2" xfId="2138" xr:uid="{00000000-0005-0000-0000-0000C6060000}"/>
    <cellStyle name="Normal 14 2 2 2 2 2" xfId="2982" xr:uid="{00000000-0005-0000-0000-0000C7060000}"/>
    <cellStyle name="Normal 14 2 2 2 2 2 2" xfId="5040" xr:uid="{00000000-0005-0000-0000-0000C8060000}"/>
    <cellStyle name="Normal 14 2 2 2 2 2 2 2" xfId="8629" xr:uid="{00000000-0005-0000-0000-0000C9060000}"/>
    <cellStyle name="Normal 14 2 2 2 2 2 3" xfId="7381" xr:uid="{00000000-0005-0000-0000-0000CA060000}"/>
    <cellStyle name="Normal 14 2 2 2 2 3" xfId="5039" xr:uid="{00000000-0005-0000-0000-0000CB060000}"/>
    <cellStyle name="Normal 14 2 2 2 2 3 2" xfId="8628" xr:uid="{00000000-0005-0000-0000-0000CC060000}"/>
    <cellStyle name="Normal 14 2 2 2 2 4" xfId="6695" xr:uid="{00000000-0005-0000-0000-0000CD060000}"/>
    <cellStyle name="Normal 14 2 2 2 3" xfId="2674" xr:uid="{00000000-0005-0000-0000-0000CE060000}"/>
    <cellStyle name="Normal 14 2 2 2 3 2" xfId="5041" xr:uid="{00000000-0005-0000-0000-0000CF060000}"/>
    <cellStyle name="Normal 14 2 2 2 3 2 2" xfId="8630" xr:uid="{00000000-0005-0000-0000-0000D0060000}"/>
    <cellStyle name="Normal 14 2 2 2 3 3" xfId="7074" xr:uid="{00000000-0005-0000-0000-0000D1060000}"/>
    <cellStyle name="Normal 14 2 2 2 4" xfId="5038" xr:uid="{00000000-0005-0000-0000-0000D2060000}"/>
    <cellStyle name="Normal 14 2 2 2 4 2" xfId="8627" xr:uid="{00000000-0005-0000-0000-0000D3060000}"/>
    <cellStyle name="Normal 14 2 2 2 5" xfId="6694" xr:uid="{00000000-0005-0000-0000-0000D4060000}"/>
    <cellStyle name="Normal 14 2 2 3" xfId="2139" xr:uid="{00000000-0005-0000-0000-0000D5060000}"/>
    <cellStyle name="Normal 14 2 2 3 2" xfId="2675" xr:uid="{00000000-0005-0000-0000-0000D6060000}"/>
    <cellStyle name="Normal 14 2 2 3 2 2" xfId="5043" xr:uid="{00000000-0005-0000-0000-0000D7060000}"/>
    <cellStyle name="Normal 14 2 2 3 2 2 2" xfId="8632" xr:uid="{00000000-0005-0000-0000-0000D8060000}"/>
    <cellStyle name="Normal 14 2 2 3 2 3" xfId="7075" xr:uid="{00000000-0005-0000-0000-0000D9060000}"/>
    <cellStyle name="Normal 14 2 2 3 3" xfId="5042" xr:uid="{00000000-0005-0000-0000-0000DA060000}"/>
    <cellStyle name="Normal 14 2 2 3 3 2" xfId="8631" xr:uid="{00000000-0005-0000-0000-0000DB060000}"/>
    <cellStyle name="Normal 14 2 2 3 4" xfId="6696" xr:uid="{00000000-0005-0000-0000-0000DC060000}"/>
    <cellStyle name="Normal 14 2 2 4" xfId="2140" xr:uid="{00000000-0005-0000-0000-0000DD060000}"/>
    <cellStyle name="Normal 14 2 2 4 2" xfId="2793" xr:uid="{00000000-0005-0000-0000-0000DE060000}"/>
    <cellStyle name="Normal 14 2 2 4 2 2" xfId="5045" xr:uid="{00000000-0005-0000-0000-0000DF060000}"/>
    <cellStyle name="Normal 14 2 2 4 2 2 2" xfId="8634" xr:uid="{00000000-0005-0000-0000-0000E0060000}"/>
    <cellStyle name="Normal 14 2 2 4 2 3" xfId="7192" xr:uid="{00000000-0005-0000-0000-0000E1060000}"/>
    <cellStyle name="Normal 14 2 2 4 3" xfId="5044" xr:uid="{00000000-0005-0000-0000-0000E2060000}"/>
    <cellStyle name="Normal 14 2 2 4 3 2" xfId="8633" xr:uid="{00000000-0005-0000-0000-0000E3060000}"/>
    <cellStyle name="Normal 14 2 2 4 4" xfId="6697" xr:uid="{00000000-0005-0000-0000-0000E4060000}"/>
    <cellStyle name="Normal 14 2 2 5" xfId="2141" xr:uid="{00000000-0005-0000-0000-0000E5060000}"/>
    <cellStyle name="Normal 14 2 2 5 2" xfId="2843" xr:uid="{00000000-0005-0000-0000-0000E6060000}"/>
    <cellStyle name="Normal 14 2 2 5 2 2" xfId="5047" xr:uid="{00000000-0005-0000-0000-0000E7060000}"/>
    <cellStyle name="Normal 14 2 2 5 2 2 2" xfId="8636" xr:uid="{00000000-0005-0000-0000-0000E8060000}"/>
    <cellStyle name="Normal 14 2 2 5 2 3" xfId="7242" xr:uid="{00000000-0005-0000-0000-0000E9060000}"/>
    <cellStyle name="Normal 14 2 2 5 3" xfId="5046" xr:uid="{00000000-0005-0000-0000-0000EA060000}"/>
    <cellStyle name="Normal 14 2 2 5 3 2" xfId="8635" xr:uid="{00000000-0005-0000-0000-0000EB060000}"/>
    <cellStyle name="Normal 14 2 2 5 4" xfId="6698" xr:uid="{00000000-0005-0000-0000-0000EC060000}"/>
    <cellStyle name="Normal 14 2 2 6" xfId="2142" xr:uid="{00000000-0005-0000-0000-0000ED060000}"/>
    <cellStyle name="Normal 14 2 2 6 2" xfId="2932" xr:uid="{00000000-0005-0000-0000-0000EE060000}"/>
    <cellStyle name="Normal 14 2 2 6 2 2" xfId="5049" xr:uid="{00000000-0005-0000-0000-0000EF060000}"/>
    <cellStyle name="Normal 14 2 2 6 2 2 2" xfId="8638" xr:uid="{00000000-0005-0000-0000-0000F0060000}"/>
    <cellStyle name="Normal 14 2 2 6 2 3" xfId="7331" xr:uid="{00000000-0005-0000-0000-0000F1060000}"/>
    <cellStyle name="Normal 14 2 2 6 3" xfId="5048" xr:uid="{00000000-0005-0000-0000-0000F2060000}"/>
    <cellStyle name="Normal 14 2 2 6 3 2" xfId="8637" xr:uid="{00000000-0005-0000-0000-0000F3060000}"/>
    <cellStyle name="Normal 14 2 2 6 4" xfId="6699" xr:uid="{00000000-0005-0000-0000-0000F4060000}"/>
    <cellStyle name="Normal 14 2 2 7" xfId="2143" xr:uid="{00000000-0005-0000-0000-0000F5060000}"/>
    <cellStyle name="Normal 14 2 2 7 2" xfId="4146" xr:uid="{00000000-0005-0000-0000-0000F6060000}"/>
    <cellStyle name="Normal 14 2 2 7 3" xfId="3217" xr:uid="{00000000-0005-0000-0000-0000F7060000}"/>
    <cellStyle name="Normal 14 2 2 8" xfId="2621" xr:uid="{00000000-0005-0000-0000-0000F8060000}"/>
    <cellStyle name="Normal 14 2 2 8 2" xfId="5050" xr:uid="{00000000-0005-0000-0000-0000F9060000}"/>
    <cellStyle name="Normal 14 2 2 8 2 2" xfId="8639" xr:uid="{00000000-0005-0000-0000-0000FA060000}"/>
    <cellStyle name="Normal 14 2 2 8 3" xfId="7023" xr:uid="{00000000-0005-0000-0000-0000FB060000}"/>
    <cellStyle name="Normal 14 2 3" xfId="2144" xr:uid="{00000000-0005-0000-0000-0000FC060000}"/>
    <cellStyle name="Normal 14 2 3 2" xfId="2145" xr:uid="{00000000-0005-0000-0000-0000FD060000}"/>
    <cellStyle name="Normal 14 2 3 2 2" xfId="2676" xr:uid="{00000000-0005-0000-0000-0000FE060000}"/>
    <cellStyle name="Normal 14 2 3 2 2 2" xfId="5053" xr:uid="{00000000-0005-0000-0000-0000FF060000}"/>
    <cellStyle name="Normal 14 2 3 2 2 2 2" xfId="8642" xr:uid="{00000000-0005-0000-0000-000000070000}"/>
    <cellStyle name="Normal 14 2 3 2 2 3" xfId="7076" xr:uid="{00000000-0005-0000-0000-000001070000}"/>
    <cellStyle name="Normal 14 2 3 2 3" xfId="5052" xr:uid="{00000000-0005-0000-0000-000002070000}"/>
    <cellStyle name="Normal 14 2 3 2 3 2" xfId="8641" xr:uid="{00000000-0005-0000-0000-000003070000}"/>
    <cellStyle name="Normal 14 2 3 2 4" xfId="6701" xr:uid="{00000000-0005-0000-0000-000004070000}"/>
    <cellStyle name="Normal 14 2 3 3" xfId="2146" xr:uid="{00000000-0005-0000-0000-000005070000}"/>
    <cellStyle name="Normal 14 2 3 3 2" xfId="2971" xr:uid="{00000000-0005-0000-0000-000006070000}"/>
    <cellStyle name="Normal 14 2 3 3 2 2" xfId="5055" xr:uid="{00000000-0005-0000-0000-000007070000}"/>
    <cellStyle name="Normal 14 2 3 3 2 2 2" xfId="8644" xr:uid="{00000000-0005-0000-0000-000008070000}"/>
    <cellStyle name="Normal 14 2 3 3 2 3" xfId="7370" xr:uid="{00000000-0005-0000-0000-000009070000}"/>
    <cellStyle name="Normal 14 2 3 3 3" xfId="5054" xr:uid="{00000000-0005-0000-0000-00000A070000}"/>
    <cellStyle name="Normal 14 2 3 3 3 2" xfId="8643" xr:uid="{00000000-0005-0000-0000-00000B070000}"/>
    <cellStyle name="Normal 14 2 3 3 4" xfId="6702" xr:uid="{00000000-0005-0000-0000-00000C070000}"/>
    <cellStyle name="Normal 14 2 3 4" xfId="2661" xr:uid="{00000000-0005-0000-0000-00000D070000}"/>
    <cellStyle name="Normal 14 2 3 4 2" xfId="5056" xr:uid="{00000000-0005-0000-0000-00000E070000}"/>
    <cellStyle name="Normal 14 2 3 4 2 2" xfId="8645" xr:uid="{00000000-0005-0000-0000-00000F070000}"/>
    <cellStyle name="Normal 14 2 3 4 3" xfId="7062" xr:uid="{00000000-0005-0000-0000-000010070000}"/>
    <cellStyle name="Normal 14 2 3 5" xfId="5051" xr:uid="{00000000-0005-0000-0000-000011070000}"/>
    <cellStyle name="Normal 14 2 3 5 2" xfId="8640" xr:uid="{00000000-0005-0000-0000-000012070000}"/>
    <cellStyle name="Normal 14 2 3 6" xfId="6700" xr:uid="{00000000-0005-0000-0000-000013070000}"/>
    <cellStyle name="Normal 14 2 4" xfId="2147" xr:uid="{00000000-0005-0000-0000-000014070000}"/>
    <cellStyle name="Normal 14 2 4 2" xfId="2677" xr:uid="{00000000-0005-0000-0000-000015070000}"/>
    <cellStyle name="Normal 14 2 4 2 2" xfId="5058" xr:uid="{00000000-0005-0000-0000-000016070000}"/>
    <cellStyle name="Normal 14 2 4 2 2 2" xfId="8647" xr:uid="{00000000-0005-0000-0000-000017070000}"/>
    <cellStyle name="Normal 14 2 4 2 3" xfId="7077" xr:uid="{00000000-0005-0000-0000-000018070000}"/>
    <cellStyle name="Normal 14 2 4 3" xfId="5057" xr:uid="{00000000-0005-0000-0000-000019070000}"/>
    <cellStyle name="Normal 14 2 4 3 2" xfId="8646" xr:uid="{00000000-0005-0000-0000-00001A070000}"/>
    <cellStyle name="Normal 14 2 4 4" xfId="6703" xr:uid="{00000000-0005-0000-0000-00001B070000}"/>
    <cellStyle name="Normal 14 2 5" xfId="2148" xr:uid="{00000000-0005-0000-0000-00001C070000}"/>
    <cellStyle name="Normal 14 2 5 2" xfId="2149" xr:uid="{00000000-0005-0000-0000-00001D070000}"/>
    <cellStyle name="Normal 14 2 5 2 2" xfId="2667" xr:uid="{00000000-0005-0000-0000-00001E070000}"/>
    <cellStyle name="Normal 14 2 5 2 2 2" xfId="5061" xr:uid="{00000000-0005-0000-0000-00001F070000}"/>
    <cellStyle name="Normal 14 2 5 2 2 2 2" xfId="8650" xr:uid="{00000000-0005-0000-0000-000020070000}"/>
    <cellStyle name="Normal 14 2 5 2 2 3" xfId="7068" xr:uid="{00000000-0005-0000-0000-000021070000}"/>
    <cellStyle name="Normal 14 2 5 2 3" xfId="5060" xr:uid="{00000000-0005-0000-0000-000022070000}"/>
    <cellStyle name="Normal 14 2 5 2 3 2" xfId="8649" xr:uid="{00000000-0005-0000-0000-000023070000}"/>
    <cellStyle name="Normal 14 2 5 2 4" xfId="6705" xr:uid="{00000000-0005-0000-0000-000024070000}"/>
    <cellStyle name="Normal 14 2 5 3" xfId="2678" xr:uid="{00000000-0005-0000-0000-000025070000}"/>
    <cellStyle name="Normal 14 2 5 3 2" xfId="5062" xr:uid="{00000000-0005-0000-0000-000026070000}"/>
    <cellStyle name="Normal 14 2 5 3 2 2" xfId="8651" xr:uid="{00000000-0005-0000-0000-000027070000}"/>
    <cellStyle name="Normal 14 2 5 3 3" xfId="7078" xr:uid="{00000000-0005-0000-0000-000028070000}"/>
    <cellStyle name="Normal 14 2 5 4" xfId="5059" xr:uid="{00000000-0005-0000-0000-000029070000}"/>
    <cellStyle name="Normal 14 2 5 4 2" xfId="8648" xr:uid="{00000000-0005-0000-0000-00002A070000}"/>
    <cellStyle name="Normal 14 2 5 5" xfId="6704" xr:uid="{00000000-0005-0000-0000-00002B070000}"/>
    <cellStyle name="Normal 14 2 6" xfId="2150" xr:uid="{00000000-0005-0000-0000-00002C070000}"/>
    <cellStyle name="Normal 14 2 6 2" xfId="2792" xr:uid="{00000000-0005-0000-0000-00002D070000}"/>
    <cellStyle name="Normal 14 2 6 2 2" xfId="5064" xr:uid="{00000000-0005-0000-0000-00002E070000}"/>
    <cellStyle name="Normal 14 2 6 2 2 2" xfId="8653" xr:uid="{00000000-0005-0000-0000-00002F070000}"/>
    <cellStyle name="Normal 14 2 6 2 3" xfId="7191" xr:uid="{00000000-0005-0000-0000-000030070000}"/>
    <cellStyle name="Normal 14 2 6 3" xfId="5063" xr:uid="{00000000-0005-0000-0000-000031070000}"/>
    <cellStyle name="Normal 14 2 6 3 2" xfId="8652" xr:uid="{00000000-0005-0000-0000-000032070000}"/>
    <cellStyle name="Normal 14 2 6 4" xfId="6706" xr:uid="{00000000-0005-0000-0000-000033070000}"/>
    <cellStyle name="Normal 14 2 7" xfId="2151" xr:uid="{00000000-0005-0000-0000-000034070000}"/>
    <cellStyle name="Normal 14 2 7 2" xfId="2842" xr:uid="{00000000-0005-0000-0000-000035070000}"/>
    <cellStyle name="Normal 14 2 7 2 2" xfId="5066" xr:uid="{00000000-0005-0000-0000-000036070000}"/>
    <cellStyle name="Normal 14 2 7 2 2 2" xfId="8655" xr:uid="{00000000-0005-0000-0000-000037070000}"/>
    <cellStyle name="Normal 14 2 7 2 3" xfId="7241" xr:uid="{00000000-0005-0000-0000-000038070000}"/>
    <cellStyle name="Normal 14 2 7 3" xfId="5065" xr:uid="{00000000-0005-0000-0000-000039070000}"/>
    <cellStyle name="Normal 14 2 7 3 2" xfId="8654" xr:uid="{00000000-0005-0000-0000-00003A070000}"/>
    <cellStyle name="Normal 14 2 7 4" xfId="6707" xr:uid="{00000000-0005-0000-0000-00003B070000}"/>
    <cellStyle name="Normal 14 2 8" xfId="2152" xr:uid="{00000000-0005-0000-0000-00003C070000}"/>
    <cellStyle name="Normal 14 2 8 2" xfId="2923" xr:uid="{00000000-0005-0000-0000-00003D070000}"/>
    <cellStyle name="Normal 14 2 8 2 2" xfId="5068" xr:uid="{00000000-0005-0000-0000-00003E070000}"/>
    <cellStyle name="Normal 14 2 8 2 2 2" xfId="8657" xr:uid="{00000000-0005-0000-0000-00003F070000}"/>
    <cellStyle name="Normal 14 2 8 2 3" xfId="7322" xr:uid="{00000000-0005-0000-0000-000040070000}"/>
    <cellStyle name="Normal 14 2 8 3" xfId="5067" xr:uid="{00000000-0005-0000-0000-000041070000}"/>
    <cellStyle name="Normal 14 2 8 3 2" xfId="8656" xr:uid="{00000000-0005-0000-0000-000042070000}"/>
    <cellStyle name="Normal 14 2 8 4" xfId="6708" xr:uid="{00000000-0005-0000-0000-000043070000}"/>
    <cellStyle name="Normal 14 2 9" xfId="2612" xr:uid="{00000000-0005-0000-0000-000044070000}"/>
    <cellStyle name="Normal 14 2 9 2" xfId="5069" xr:uid="{00000000-0005-0000-0000-000045070000}"/>
    <cellStyle name="Normal 14 2 9 2 2" xfId="8658" xr:uid="{00000000-0005-0000-0000-000046070000}"/>
    <cellStyle name="Normal 14 2 9 3" xfId="7014" xr:uid="{00000000-0005-0000-0000-000047070000}"/>
    <cellStyle name="Normal 14 3" xfId="72" xr:uid="{00000000-0005-0000-0000-000048070000}"/>
    <cellStyle name="Normal 14 3 2" xfId="2153" xr:uid="{00000000-0005-0000-0000-000049070000}"/>
    <cellStyle name="Normal 14 3 2 2" xfId="2154" xr:uid="{00000000-0005-0000-0000-00004A070000}"/>
    <cellStyle name="Normal 14 3 2 2 2" xfId="2984" xr:uid="{00000000-0005-0000-0000-00004B070000}"/>
    <cellStyle name="Normal 14 3 2 2 2 2" xfId="5073" xr:uid="{00000000-0005-0000-0000-00004C070000}"/>
    <cellStyle name="Normal 14 3 2 2 2 2 2" xfId="8662" xr:uid="{00000000-0005-0000-0000-00004D070000}"/>
    <cellStyle name="Normal 14 3 2 2 2 3" xfId="7383" xr:uid="{00000000-0005-0000-0000-00004E070000}"/>
    <cellStyle name="Normal 14 3 2 2 3" xfId="5072" xr:uid="{00000000-0005-0000-0000-00004F070000}"/>
    <cellStyle name="Normal 14 3 2 2 3 2" xfId="8661" xr:uid="{00000000-0005-0000-0000-000050070000}"/>
    <cellStyle name="Normal 14 3 2 2 4" xfId="6710" xr:uid="{00000000-0005-0000-0000-000051070000}"/>
    <cellStyle name="Normal 14 3 2 3" xfId="2679" xr:uid="{00000000-0005-0000-0000-000052070000}"/>
    <cellStyle name="Normal 14 3 2 3 2" xfId="5074" xr:uid="{00000000-0005-0000-0000-000053070000}"/>
    <cellStyle name="Normal 14 3 2 3 2 2" xfId="8663" xr:uid="{00000000-0005-0000-0000-000054070000}"/>
    <cellStyle name="Normal 14 3 2 3 3" xfId="7079" xr:uid="{00000000-0005-0000-0000-000055070000}"/>
    <cellStyle name="Normal 14 3 2 4" xfId="5071" xr:uid="{00000000-0005-0000-0000-000056070000}"/>
    <cellStyle name="Normal 14 3 2 4 2" xfId="8660" xr:uid="{00000000-0005-0000-0000-000057070000}"/>
    <cellStyle name="Normal 14 3 2 5" xfId="6709" xr:uid="{00000000-0005-0000-0000-000058070000}"/>
    <cellStyle name="Normal 14 3 3" xfId="2155" xr:uid="{00000000-0005-0000-0000-000059070000}"/>
    <cellStyle name="Normal 14 3 3 2" xfId="2156" xr:uid="{00000000-0005-0000-0000-00005A070000}"/>
    <cellStyle name="Normal 14 3 3 2 2" xfId="2681" xr:uid="{00000000-0005-0000-0000-00005B070000}"/>
    <cellStyle name="Normal 14 3 3 2 2 2" xfId="5077" xr:uid="{00000000-0005-0000-0000-00005C070000}"/>
    <cellStyle name="Normal 14 3 3 2 2 2 2" xfId="8666" xr:uid="{00000000-0005-0000-0000-00005D070000}"/>
    <cellStyle name="Normal 14 3 3 2 2 3" xfId="7081" xr:uid="{00000000-0005-0000-0000-00005E070000}"/>
    <cellStyle name="Normal 14 3 3 2 3" xfId="5076" xr:uid="{00000000-0005-0000-0000-00005F070000}"/>
    <cellStyle name="Normal 14 3 3 2 3 2" xfId="8665" xr:uid="{00000000-0005-0000-0000-000060070000}"/>
    <cellStyle name="Normal 14 3 3 2 4" xfId="6712" xr:uid="{00000000-0005-0000-0000-000061070000}"/>
    <cellStyle name="Normal 14 3 3 3" xfId="2680" xr:uid="{00000000-0005-0000-0000-000062070000}"/>
    <cellStyle name="Normal 14 3 3 3 2" xfId="5078" xr:uid="{00000000-0005-0000-0000-000063070000}"/>
    <cellStyle name="Normal 14 3 3 3 2 2" xfId="8667" xr:uid="{00000000-0005-0000-0000-000064070000}"/>
    <cellStyle name="Normal 14 3 3 3 3" xfId="7080" xr:uid="{00000000-0005-0000-0000-000065070000}"/>
    <cellStyle name="Normal 14 3 3 4" xfId="5075" xr:uid="{00000000-0005-0000-0000-000066070000}"/>
    <cellStyle name="Normal 14 3 3 4 2" xfId="8664" xr:uid="{00000000-0005-0000-0000-000067070000}"/>
    <cellStyle name="Normal 14 3 3 5" xfId="6711" xr:uid="{00000000-0005-0000-0000-000068070000}"/>
    <cellStyle name="Normal 14 3 4" xfId="2157" xr:uid="{00000000-0005-0000-0000-000069070000}"/>
    <cellStyle name="Normal 14 3 4 2" xfId="2794" xr:uid="{00000000-0005-0000-0000-00006A070000}"/>
    <cellStyle name="Normal 14 3 4 2 2" xfId="5080" xr:uid="{00000000-0005-0000-0000-00006B070000}"/>
    <cellStyle name="Normal 14 3 4 2 2 2" xfId="8669" xr:uid="{00000000-0005-0000-0000-00006C070000}"/>
    <cellStyle name="Normal 14 3 4 2 3" xfId="7193" xr:uid="{00000000-0005-0000-0000-00006D070000}"/>
    <cellStyle name="Normal 14 3 4 3" xfId="5079" xr:uid="{00000000-0005-0000-0000-00006E070000}"/>
    <cellStyle name="Normal 14 3 4 3 2" xfId="8668" xr:uid="{00000000-0005-0000-0000-00006F070000}"/>
    <cellStyle name="Normal 14 3 4 4" xfId="6713" xr:uid="{00000000-0005-0000-0000-000070070000}"/>
    <cellStyle name="Normal 14 3 5" xfId="2158" xr:uid="{00000000-0005-0000-0000-000071070000}"/>
    <cellStyle name="Normal 14 3 5 2" xfId="2844" xr:uid="{00000000-0005-0000-0000-000072070000}"/>
    <cellStyle name="Normal 14 3 5 2 2" xfId="5082" xr:uid="{00000000-0005-0000-0000-000073070000}"/>
    <cellStyle name="Normal 14 3 5 2 2 2" xfId="8671" xr:uid="{00000000-0005-0000-0000-000074070000}"/>
    <cellStyle name="Normal 14 3 5 2 3" xfId="7243" xr:uid="{00000000-0005-0000-0000-000075070000}"/>
    <cellStyle name="Normal 14 3 5 3" xfId="5081" xr:uid="{00000000-0005-0000-0000-000076070000}"/>
    <cellStyle name="Normal 14 3 5 3 2" xfId="8670" xr:uid="{00000000-0005-0000-0000-000077070000}"/>
    <cellStyle name="Normal 14 3 5 4" xfId="6714" xr:uid="{00000000-0005-0000-0000-000078070000}"/>
    <cellStyle name="Normal 14 3 6" xfId="2159" xr:uid="{00000000-0005-0000-0000-000079070000}"/>
    <cellStyle name="Normal 14 3 6 2" xfId="2931" xr:uid="{00000000-0005-0000-0000-00007A070000}"/>
    <cellStyle name="Normal 14 3 6 2 2" xfId="5084" xr:uid="{00000000-0005-0000-0000-00007B070000}"/>
    <cellStyle name="Normal 14 3 6 2 2 2" xfId="8673" xr:uid="{00000000-0005-0000-0000-00007C070000}"/>
    <cellStyle name="Normal 14 3 6 2 3" xfId="7330" xr:uid="{00000000-0005-0000-0000-00007D070000}"/>
    <cellStyle name="Normal 14 3 6 3" xfId="5083" xr:uid="{00000000-0005-0000-0000-00007E070000}"/>
    <cellStyle name="Normal 14 3 6 3 2" xfId="8672" xr:uid="{00000000-0005-0000-0000-00007F070000}"/>
    <cellStyle name="Normal 14 3 6 4" xfId="6715" xr:uid="{00000000-0005-0000-0000-000080070000}"/>
    <cellStyle name="Normal 14 3 7" xfId="2620" xr:uid="{00000000-0005-0000-0000-000081070000}"/>
    <cellStyle name="Normal 14 3 7 2" xfId="5085" xr:uid="{00000000-0005-0000-0000-000082070000}"/>
    <cellStyle name="Normal 14 3 7 2 2" xfId="8674" xr:uid="{00000000-0005-0000-0000-000083070000}"/>
    <cellStyle name="Normal 14 3 7 3" xfId="7022" xr:uid="{00000000-0005-0000-0000-000084070000}"/>
    <cellStyle name="Normal 14 3 8" xfId="5070" xr:uid="{00000000-0005-0000-0000-000085070000}"/>
    <cellStyle name="Normal 14 3 8 2" xfId="8659" xr:uid="{00000000-0005-0000-0000-000086070000}"/>
    <cellStyle name="Normal 14 3 9" xfId="6230" xr:uid="{00000000-0005-0000-0000-000087070000}"/>
    <cellStyle name="Normal 14 4" xfId="982" xr:uid="{00000000-0005-0000-0000-000088070000}"/>
    <cellStyle name="Normal 14 4 2" xfId="2160" xr:uid="{00000000-0005-0000-0000-000089070000}"/>
    <cellStyle name="Normal 14 4 2 2" xfId="2682" xr:uid="{00000000-0005-0000-0000-00008A070000}"/>
    <cellStyle name="Normal 14 4 2 2 2" xfId="5087" xr:uid="{00000000-0005-0000-0000-00008B070000}"/>
    <cellStyle name="Normal 14 4 2 2 2 2" xfId="8676" xr:uid="{00000000-0005-0000-0000-00008C070000}"/>
    <cellStyle name="Normal 14 4 2 2 3" xfId="7082" xr:uid="{00000000-0005-0000-0000-00008D070000}"/>
    <cellStyle name="Normal 14 4 2 3" xfId="5086" xr:uid="{00000000-0005-0000-0000-00008E070000}"/>
    <cellStyle name="Normal 14 4 2 3 2" xfId="8675" xr:uid="{00000000-0005-0000-0000-00008F070000}"/>
    <cellStyle name="Normal 14 4 2 4" xfId="6716" xr:uid="{00000000-0005-0000-0000-000090070000}"/>
    <cellStyle name="Normal 14 4 3" xfId="2161" xr:uid="{00000000-0005-0000-0000-000091070000}"/>
    <cellStyle name="Normal 14 4 3 2" xfId="2965" xr:uid="{00000000-0005-0000-0000-000092070000}"/>
    <cellStyle name="Normal 14 4 3 2 2" xfId="5089" xr:uid="{00000000-0005-0000-0000-000093070000}"/>
    <cellStyle name="Normal 14 4 3 2 2 2" xfId="8678" xr:uid="{00000000-0005-0000-0000-000094070000}"/>
    <cellStyle name="Normal 14 4 3 2 3" xfId="7364" xr:uid="{00000000-0005-0000-0000-000095070000}"/>
    <cellStyle name="Normal 14 4 3 3" xfId="5088" xr:uid="{00000000-0005-0000-0000-000096070000}"/>
    <cellStyle name="Normal 14 4 3 3 2" xfId="8677" xr:uid="{00000000-0005-0000-0000-000097070000}"/>
    <cellStyle name="Normal 14 4 3 4" xfId="6717" xr:uid="{00000000-0005-0000-0000-000098070000}"/>
    <cellStyle name="Normal 14 4 4" xfId="2162" xr:uid="{00000000-0005-0000-0000-000099070000}"/>
    <cellStyle name="Normal 14 4 4 2" xfId="4145" xr:uid="{00000000-0005-0000-0000-00009A070000}"/>
    <cellStyle name="Normal 14 4 4 3" xfId="3216" xr:uid="{00000000-0005-0000-0000-00009B070000}"/>
    <cellStyle name="Normal 14 4 5" xfId="2655" xr:uid="{00000000-0005-0000-0000-00009C070000}"/>
    <cellStyle name="Normal 14 4 5 2" xfId="5090" xr:uid="{00000000-0005-0000-0000-00009D070000}"/>
    <cellStyle name="Normal 14 4 5 2 2" xfId="8679" xr:uid="{00000000-0005-0000-0000-00009E070000}"/>
    <cellStyle name="Normal 14 4 5 3" xfId="7056" xr:uid="{00000000-0005-0000-0000-00009F070000}"/>
    <cellStyle name="Normal 14 5" xfId="2163" xr:uid="{00000000-0005-0000-0000-0000A0070000}"/>
    <cellStyle name="Normal 14 5 2" xfId="2683" xr:uid="{00000000-0005-0000-0000-0000A1070000}"/>
    <cellStyle name="Normal 14 5 2 2" xfId="5092" xr:uid="{00000000-0005-0000-0000-0000A2070000}"/>
    <cellStyle name="Normal 14 5 2 2 2" xfId="8681" xr:uid="{00000000-0005-0000-0000-0000A3070000}"/>
    <cellStyle name="Normal 14 5 2 3" xfId="7083" xr:uid="{00000000-0005-0000-0000-0000A4070000}"/>
    <cellStyle name="Normal 14 5 3" xfId="5091" xr:uid="{00000000-0005-0000-0000-0000A5070000}"/>
    <cellStyle name="Normal 14 5 3 2" xfId="8680" xr:uid="{00000000-0005-0000-0000-0000A6070000}"/>
    <cellStyle name="Normal 14 5 4" xfId="6718" xr:uid="{00000000-0005-0000-0000-0000A7070000}"/>
    <cellStyle name="Normal 14 6" xfId="2164" xr:uid="{00000000-0005-0000-0000-0000A8070000}"/>
    <cellStyle name="Normal 14 6 2" xfId="2684" xr:uid="{00000000-0005-0000-0000-0000A9070000}"/>
    <cellStyle name="Normal 14 6 2 2" xfId="5094" xr:uid="{00000000-0005-0000-0000-0000AA070000}"/>
    <cellStyle name="Normal 14 6 2 2 2" xfId="8683" xr:uid="{00000000-0005-0000-0000-0000AB070000}"/>
    <cellStyle name="Normal 14 6 2 3" xfId="7084" xr:uid="{00000000-0005-0000-0000-0000AC070000}"/>
    <cellStyle name="Normal 14 6 3" xfId="5093" xr:uid="{00000000-0005-0000-0000-0000AD070000}"/>
    <cellStyle name="Normal 14 6 3 2" xfId="8682" xr:uid="{00000000-0005-0000-0000-0000AE070000}"/>
    <cellStyle name="Normal 14 6 4" xfId="6719" xr:uid="{00000000-0005-0000-0000-0000AF070000}"/>
    <cellStyle name="Normal 14 7" xfId="2165" xr:uid="{00000000-0005-0000-0000-0000B0070000}"/>
    <cellStyle name="Normal 14 7 2" xfId="2685" xr:uid="{00000000-0005-0000-0000-0000B1070000}"/>
    <cellStyle name="Normal 14 7 2 2" xfId="5096" xr:uid="{00000000-0005-0000-0000-0000B2070000}"/>
    <cellStyle name="Normal 14 7 2 2 2" xfId="8685" xr:uid="{00000000-0005-0000-0000-0000B3070000}"/>
    <cellStyle name="Normal 14 7 2 3" xfId="7085" xr:uid="{00000000-0005-0000-0000-0000B4070000}"/>
    <cellStyle name="Normal 14 7 3" xfId="5095" xr:uid="{00000000-0005-0000-0000-0000B5070000}"/>
    <cellStyle name="Normal 14 7 3 2" xfId="8684" xr:uid="{00000000-0005-0000-0000-0000B6070000}"/>
    <cellStyle name="Normal 14 7 4" xfId="6720" xr:uid="{00000000-0005-0000-0000-0000B7070000}"/>
    <cellStyle name="Normal 14 8" xfId="2166" xr:uid="{00000000-0005-0000-0000-0000B8070000}"/>
    <cellStyle name="Normal 14 8 2" xfId="2789" xr:uid="{00000000-0005-0000-0000-0000B9070000}"/>
    <cellStyle name="Normal 14 8 2 2" xfId="5098" xr:uid="{00000000-0005-0000-0000-0000BA070000}"/>
    <cellStyle name="Normal 14 8 2 2 2" xfId="8687" xr:uid="{00000000-0005-0000-0000-0000BB070000}"/>
    <cellStyle name="Normal 14 8 2 3" xfId="7188" xr:uid="{00000000-0005-0000-0000-0000BC070000}"/>
    <cellStyle name="Normal 14 8 3" xfId="5097" xr:uid="{00000000-0005-0000-0000-0000BD070000}"/>
    <cellStyle name="Normal 14 8 3 2" xfId="8686" xr:uid="{00000000-0005-0000-0000-0000BE070000}"/>
    <cellStyle name="Normal 14 8 4" xfId="6721" xr:uid="{00000000-0005-0000-0000-0000BF070000}"/>
    <cellStyle name="Normal 14 9" xfId="2167" xr:uid="{00000000-0005-0000-0000-0000C0070000}"/>
    <cellStyle name="Normal 14 9 2" xfId="2839" xr:uid="{00000000-0005-0000-0000-0000C1070000}"/>
    <cellStyle name="Normal 14 9 2 2" xfId="5100" xr:uid="{00000000-0005-0000-0000-0000C2070000}"/>
    <cellStyle name="Normal 14 9 2 2 2" xfId="8689" xr:uid="{00000000-0005-0000-0000-0000C3070000}"/>
    <cellStyle name="Normal 14 9 2 3" xfId="7238" xr:uid="{00000000-0005-0000-0000-0000C4070000}"/>
    <cellStyle name="Normal 14 9 3" xfId="5099" xr:uid="{00000000-0005-0000-0000-0000C5070000}"/>
    <cellStyle name="Normal 14 9 3 2" xfId="8688" xr:uid="{00000000-0005-0000-0000-0000C6070000}"/>
    <cellStyle name="Normal 14 9 4" xfId="6722" xr:uid="{00000000-0005-0000-0000-0000C7070000}"/>
    <cellStyle name="Normal 140" xfId="984" xr:uid="{00000000-0005-0000-0000-0000C8070000}"/>
    <cellStyle name="Normal 140 2" xfId="4147" xr:uid="{00000000-0005-0000-0000-0000C9070000}"/>
    <cellStyle name="Normal 140 3" xfId="3218" xr:uid="{00000000-0005-0000-0000-0000CA070000}"/>
    <cellStyle name="Normal 141" xfId="985" xr:uid="{00000000-0005-0000-0000-0000CB070000}"/>
    <cellStyle name="Normal 141 2" xfId="4148" xr:uid="{00000000-0005-0000-0000-0000CC070000}"/>
    <cellStyle name="Normal 141 3" xfId="3219" xr:uid="{00000000-0005-0000-0000-0000CD070000}"/>
    <cellStyle name="Normal 142" xfId="986" xr:uid="{00000000-0005-0000-0000-0000CE070000}"/>
    <cellStyle name="Normal 142 2" xfId="4149" xr:uid="{00000000-0005-0000-0000-0000CF070000}"/>
    <cellStyle name="Normal 142 3" xfId="3220" xr:uid="{00000000-0005-0000-0000-0000D0070000}"/>
    <cellStyle name="Normal 143" xfId="987" xr:uid="{00000000-0005-0000-0000-0000D1070000}"/>
    <cellStyle name="Normal 143 2" xfId="4150" xr:uid="{00000000-0005-0000-0000-0000D2070000}"/>
    <cellStyle name="Normal 143 3" xfId="3221" xr:uid="{00000000-0005-0000-0000-0000D3070000}"/>
    <cellStyle name="Normal 144" xfId="988" xr:uid="{00000000-0005-0000-0000-0000D4070000}"/>
    <cellStyle name="Normal 144 2" xfId="4151" xr:uid="{00000000-0005-0000-0000-0000D5070000}"/>
    <cellStyle name="Normal 144 3" xfId="3222" xr:uid="{00000000-0005-0000-0000-0000D6070000}"/>
    <cellStyle name="Normal 145" xfId="26" xr:uid="{00000000-0005-0000-0000-0000D7070000}"/>
    <cellStyle name="Normal 145 10" xfId="5101" xr:uid="{00000000-0005-0000-0000-0000D8070000}"/>
    <cellStyle name="Normal 145 10 2" xfId="8690" xr:uid="{00000000-0005-0000-0000-0000D9070000}"/>
    <cellStyle name="Normal 145 11" xfId="6220" xr:uid="{00000000-0005-0000-0000-0000DA070000}"/>
    <cellStyle name="Normal 145 2" xfId="73" xr:uid="{00000000-0005-0000-0000-0000DB070000}"/>
    <cellStyle name="Normal 145 2 2" xfId="2168" xr:uid="{00000000-0005-0000-0000-0000DC070000}"/>
    <cellStyle name="Normal 145 2 2 2" xfId="2169" xr:uid="{00000000-0005-0000-0000-0000DD070000}"/>
    <cellStyle name="Normal 145 2 2 2 2" xfId="2986" xr:uid="{00000000-0005-0000-0000-0000DE070000}"/>
    <cellStyle name="Normal 145 2 2 2 2 2" xfId="5105" xr:uid="{00000000-0005-0000-0000-0000DF070000}"/>
    <cellStyle name="Normal 145 2 2 2 2 2 2" xfId="8694" xr:uid="{00000000-0005-0000-0000-0000E0070000}"/>
    <cellStyle name="Normal 145 2 2 2 2 3" xfId="7385" xr:uid="{00000000-0005-0000-0000-0000E1070000}"/>
    <cellStyle name="Normal 145 2 2 2 3" xfId="5104" xr:uid="{00000000-0005-0000-0000-0000E2070000}"/>
    <cellStyle name="Normal 145 2 2 2 3 2" xfId="8693" xr:uid="{00000000-0005-0000-0000-0000E3070000}"/>
    <cellStyle name="Normal 145 2 2 2 4" xfId="6724" xr:uid="{00000000-0005-0000-0000-0000E4070000}"/>
    <cellStyle name="Normal 145 2 2 3" xfId="2686" xr:uid="{00000000-0005-0000-0000-0000E5070000}"/>
    <cellStyle name="Normal 145 2 2 3 2" xfId="5106" xr:uid="{00000000-0005-0000-0000-0000E6070000}"/>
    <cellStyle name="Normal 145 2 2 3 2 2" xfId="8695" xr:uid="{00000000-0005-0000-0000-0000E7070000}"/>
    <cellStyle name="Normal 145 2 2 3 3" xfId="7086" xr:uid="{00000000-0005-0000-0000-0000E8070000}"/>
    <cellStyle name="Normal 145 2 2 4" xfId="5103" xr:uid="{00000000-0005-0000-0000-0000E9070000}"/>
    <cellStyle name="Normal 145 2 2 4 2" xfId="8692" xr:uid="{00000000-0005-0000-0000-0000EA070000}"/>
    <cellStyle name="Normal 145 2 2 5" xfId="6723" xr:uid="{00000000-0005-0000-0000-0000EB070000}"/>
    <cellStyle name="Normal 145 2 3" xfId="2170" xr:uid="{00000000-0005-0000-0000-0000EC070000}"/>
    <cellStyle name="Normal 145 2 3 2" xfId="2687" xr:uid="{00000000-0005-0000-0000-0000ED070000}"/>
    <cellStyle name="Normal 145 2 3 2 2" xfId="5108" xr:uid="{00000000-0005-0000-0000-0000EE070000}"/>
    <cellStyle name="Normal 145 2 3 2 2 2" xfId="8697" xr:uid="{00000000-0005-0000-0000-0000EF070000}"/>
    <cellStyle name="Normal 145 2 3 2 3" xfId="7087" xr:uid="{00000000-0005-0000-0000-0000F0070000}"/>
    <cellStyle name="Normal 145 2 3 3" xfId="5107" xr:uid="{00000000-0005-0000-0000-0000F1070000}"/>
    <cellStyle name="Normal 145 2 3 3 2" xfId="8696" xr:uid="{00000000-0005-0000-0000-0000F2070000}"/>
    <cellStyle name="Normal 145 2 3 4" xfId="6725" xr:uid="{00000000-0005-0000-0000-0000F3070000}"/>
    <cellStyle name="Normal 145 2 4" xfId="2171" xr:uid="{00000000-0005-0000-0000-0000F4070000}"/>
    <cellStyle name="Normal 145 2 4 2" xfId="2795" xr:uid="{00000000-0005-0000-0000-0000F5070000}"/>
    <cellStyle name="Normal 145 2 4 2 2" xfId="5110" xr:uid="{00000000-0005-0000-0000-0000F6070000}"/>
    <cellStyle name="Normal 145 2 4 2 2 2" xfId="8699" xr:uid="{00000000-0005-0000-0000-0000F7070000}"/>
    <cellStyle name="Normal 145 2 4 2 3" xfId="7194" xr:uid="{00000000-0005-0000-0000-0000F8070000}"/>
    <cellStyle name="Normal 145 2 4 3" xfId="5109" xr:uid="{00000000-0005-0000-0000-0000F9070000}"/>
    <cellStyle name="Normal 145 2 4 3 2" xfId="8698" xr:uid="{00000000-0005-0000-0000-0000FA070000}"/>
    <cellStyle name="Normal 145 2 4 4" xfId="6726" xr:uid="{00000000-0005-0000-0000-0000FB070000}"/>
    <cellStyle name="Normal 145 2 5" xfId="2172" xr:uid="{00000000-0005-0000-0000-0000FC070000}"/>
    <cellStyle name="Normal 145 2 5 2" xfId="2845" xr:uid="{00000000-0005-0000-0000-0000FD070000}"/>
    <cellStyle name="Normal 145 2 5 2 2" xfId="5112" xr:uid="{00000000-0005-0000-0000-0000FE070000}"/>
    <cellStyle name="Normal 145 2 5 2 2 2" xfId="8701" xr:uid="{00000000-0005-0000-0000-0000FF070000}"/>
    <cellStyle name="Normal 145 2 5 2 3" xfId="7244" xr:uid="{00000000-0005-0000-0000-000000080000}"/>
    <cellStyle name="Normal 145 2 5 3" xfId="5111" xr:uid="{00000000-0005-0000-0000-000001080000}"/>
    <cellStyle name="Normal 145 2 5 3 2" xfId="8700" xr:uid="{00000000-0005-0000-0000-000002080000}"/>
    <cellStyle name="Normal 145 2 5 4" xfId="6727" xr:uid="{00000000-0005-0000-0000-000003080000}"/>
    <cellStyle name="Normal 145 2 6" xfId="2173" xr:uid="{00000000-0005-0000-0000-000004080000}"/>
    <cellStyle name="Normal 145 2 6 2" xfId="2933" xr:uid="{00000000-0005-0000-0000-000005080000}"/>
    <cellStyle name="Normal 145 2 6 2 2" xfId="5114" xr:uid="{00000000-0005-0000-0000-000006080000}"/>
    <cellStyle name="Normal 145 2 6 2 2 2" xfId="8703" xr:uid="{00000000-0005-0000-0000-000007080000}"/>
    <cellStyle name="Normal 145 2 6 2 3" xfId="7332" xr:uid="{00000000-0005-0000-0000-000008080000}"/>
    <cellStyle name="Normal 145 2 6 3" xfId="5113" xr:uid="{00000000-0005-0000-0000-000009080000}"/>
    <cellStyle name="Normal 145 2 6 3 2" xfId="8702" xr:uid="{00000000-0005-0000-0000-00000A080000}"/>
    <cellStyle name="Normal 145 2 6 4" xfId="6728" xr:uid="{00000000-0005-0000-0000-00000B080000}"/>
    <cellStyle name="Normal 145 2 7" xfId="2622" xr:uid="{00000000-0005-0000-0000-00000C080000}"/>
    <cellStyle name="Normal 145 2 7 2" xfId="5115" xr:uid="{00000000-0005-0000-0000-00000D080000}"/>
    <cellStyle name="Normal 145 2 7 2 2" xfId="8704" xr:uid="{00000000-0005-0000-0000-00000E080000}"/>
    <cellStyle name="Normal 145 2 7 3" xfId="7024" xr:uid="{00000000-0005-0000-0000-00000F080000}"/>
    <cellStyle name="Normal 145 2 8" xfId="5102" xr:uid="{00000000-0005-0000-0000-000010080000}"/>
    <cellStyle name="Normal 145 2 8 2" xfId="8691" xr:uid="{00000000-0005-0000-0000-000011080000}"/>
    <cellStyle name="Normal 145 2 9" xfId="6231" xr:uid="{00000000-0005-0000-0000-000012080000}"/>
    <cellStyle name="Normal 145 3" xfId="197" xr:uid="{00000000-0005-0000-0000-000013080000}"/>
    <cellStyle name="Normal 145 3 2" xfId="2174" xr:uid="{00000000-0005-0000-0000-000014080000}"/>
    <cellStyle name="Normal 145 3 2 2" xfId="2688" xr:uid="{00000000-0005-0000-0000-000015080000}"/>
    <cellStyle name="Normal 145 3 2 2 2" xfId="5118" xr:uid="{00000000-0005-0000-0000-000016080000}"/>
    <cellStyle name="Normal 145 3 2 2 2 2" xfId="8707" xr:uid="{00000000-0005-0000-0000-000017080000}"/>
    <cellStyle name="Normal 145 3 2 2 3" xfId="7088" xr:uid="{00000000-0005-0000-0000-000018080000}"/>
    <cellStyle name="Normal 145 3 2 3" xfId="5117" xr:uid="{00000000-0005-0000-0000-000019080000}"/>
    <cellStyle name="Normal 145 3 2 3 2" xfId="8706" xr:uid="{00000000-0005-0000-0000-00001A080000}"/>
    <cellStyle name="Normal 145 3 2 4" xfId="6729" xr:uid="{00000000-0005-0000-0000-00001B080000}"/>
    <cellStyle name="Normal 145 3 3" xfId="2175" xr:uid="{00000000-0005-0000-0000-00001C080000}"/>
    <cellStyle name="Normal 145 3 3 2" xfId="2954" xr:uid="{00000000-0005-0000-0000-00001D080000}"/>
    <cellStyle name="Normal 145 3 3 2 2" xfId="5120" xr:uid="{00000000-0005-0000-0000-00001E080000}"/>
    <cellStyle name="Normal 145 3 3 2 2 2" xfId="8709" xr:uid="{00000000-0005-0000-0000-00001F080000}"/>
    <cellStyle name="Normal 145 3 3 2 3" xfId="7353" xr:uid="{00000000-0005-0000-0000-000020080000}"/>
    <cellStyle name="Normal 145 3 3 3" xfId="5119" xr:uid="{00000000-0005-0000-0000-000021080000}"/>
    <cellStyle name="Normal 145 3 3 3 2" xfId="8708" xr:uid="{00000000-0005-0000-0000-000022080000}"/>
    <cellStyle name="Normal 145 3 3 4" xfId="6730" xr:uid="{00000000-0005-0000-0000-000023080000}"/>
    <cellStyle name="Normal 145 3 4" xfId="2644" xr:uid="{00000000-0005-0000-0000-000024080000}"/>
    <cellStyle name="Normal 145 3 4 2" xfId="5121" xr:uid="{00000000-0005-0000-0000-000025080000}"/>
    <cellStyle name="Normal 145 3 4 2 2" xfId="8710" xr:uid="{00000000-0005-0000-0000-000026080000}"/>
    <cellStyle name="Normal 145 3 4 3" xfId="7045" xr:uid="{00000000-0005-0000-0000-000027080000}"/>
    <cellStyle name="Normal 145 3 5" xfId="5116" xr:uid="{00000000-0005-0000-0000-000028080000}"/>
    <cellStyle name="Normal 145 3 5 2" xfId="8705" xr:uid="{00000000-0005-0000-0000-000029080000}"/>
    <cellStyle name="Normal 145 3 6" xfId="6323" xr:uid="{00000000-0005-0000-0000-00002A080000}"/>
    <cellStyle name="Normal 145 4" xfId="989" xr:uid="{00000000-0005-0000-0000-00002B080000}"/>
    <cellStyle name="Normal 145 4 2" xfId="2176" xr:uid="{00000000-0005-0000-0000-00002C080000}"/>
    <cellStyle name="Normal 145 4 2 2" xfId="4152" xr:uid="{00000000-0005-0000-0000-00002D080000}"/>
    <cellStyle name="Normal 145 4 2 3" xfId="3223" xr:uid="{00000000-0005-0000-0000-00002E080000}"/>
    <cellStyle name="Normal 145 4 3" xfId="2689" xr:uid="{00000000-0005-0000-0000-00002F080000}"/>
    <cellStyle name="Normal 145 4 3 2" xfId="5122" xr:uid="{00000000-0005-0000-0000-000030080000}"/>
    <cellStyle name="Normal 145 4 3 2 2" xfId="8711" xr:uid="{00000000-0005-0000-0000-000031080000}"/>
    <cellStyle name="Normal 145 4 3 3" xfId="7089" xr:uid="{00000000-0005-0000-0000-000032080000}"/>
    <cellStyle name="Normal 145 5" xfId="2177" xr:uid="{00000000-0005-0000-0000-000033080000}"/>
    <cellStyle name="Normal 145 5 2" xfId="2690" xr:uid="{00000000-0005-0000-0000-000034080000}"/>
    <cellStyle name="Normal 145 5 2 2" xfId="5124" xr:uid="{00000000-0005-0000-0000-000035080000}"/>
    <cellStyle name="Normal 145 5 2 2 2" xfId="8713" xr:uid="{00000000-0005-0000-0000-000036080000}"/>
    <cellStyle name="Normal 145 5 2 3" xfId="7090" xr:uid="{00000000-0005-0000-0000-000037080000}"/>
    <cellStyle name="Normal 145 5 3" xfId="5123" xr:uid="{00000000-0005-0000-0000-000038080000}"/>
    <cellStyle name="Normal 145 5 3 2" xfId="8712" xr:uid="{00000000-0005-0000-0000-000039080000}"/>
    <cellStyle name="Normal 145 5 4" xfId="6731" xr:uid="{00000000-0005-0000-0000-00003A080000}"/>
    <cellStyle name="Normal 145 6" xfId="2178" xr:uid="{00000000-0005-0000-0000-00003B080000}"/>
    <cellStyle name="Normal 145 6 2" xfId="2778" xr:uid="{00000000-0005-0000-0000-00003C080000}"/>
    <cellStyle name="Normal 145 6 2 2" xfId="5126" xr:uid="{00000000-0005-0000-0000-00003D080000}"/>
    <cellStyle name="Normal 145 6 2 2 2" xfId="8715" xr:uid="{00000000-0005-0000-0000-00003E080000}"/>
    <cellStyle name="Normal 145 6 2 3" xfId="7177" xr:uid="{00000000-0005-0000-0000-00003F080000}"/>
    <cellStyle name="Normal 145 6 3" xfId="5125" xr:uid="{00000000-0005-0000-0000-000040080000}"/>
    <cellStyle name="Normal 145 6 3 2" xfId="8714" xr:uid="{00000000-0005-0000-0000-000041080000}"/>
    <cellStyle name="Normal 145 6 4" xfId="6732" xr:uid="{00000000-0005-0000-0000-000042080000}"/>
    <cellStyle name="Normal 145 7" xfId="2179" xr:uid="{00000000-0005-0000-0000-000043080000}"/>
    <cellStyle name="Normal 145 7 2" xfId="2828" xr:uid="{00000000-0005-0000-0000-000044080000}"/>
    <cellStyle name="Normal 145 7 2 2" xfId="5128" xr:uid="{00000000-0005-0000-0000-000045080000}"/>
    <cellStyle name="Normal 145 7 2 2 2" xfId="8717" xr:uid="{00000000-0005-0000-0000-000046080000}"/>
    <cellStyle name="Normal 145 7 2 3" xfId="7227" xr:uid="{00000000-0005-0000-0000-000047080000}"/>
    <cellStyle name="Normal 145 7 3" xfId="5127" xr:uid="{00000000-0005-0000-0000-000048080000}"/>
    <cellStyle name="Normal 145 7 3 2" xfId="8716" xr:uid="{00000000-0005-0000-0000-000049080000}"/>
    <cellStyle name="Normal 145 7 4" xfId="6733" xr:uid="{00000000-0005-0000-0000-00004A080000}"/>
    <cellStyle name="Normal 145 8" xfId="2180" xr:uid="{00000000-0005-0000-0000-00004B080000}"/>
    <cellStyle name="Normal 145 8 2" xfId="2900" xr:uid="{00000000-0005-0000-0000-00004C080000}"/>
    <cellStyle name="Normal 145 8 2 2" xfId="5130" xr:uid="{00000000-0005-0000-0000-00004D080000}"/>
    <cellStyle name="Normal 145 8 2 2 2" xfId="8719" xr:uid="{00000000-0005-0000-0000-00004E080000}"/>
    <cellStyle name="Normal 145 8 2 3" xfId="7299" xr:uid="{00000000-0005-0000-0000-00004F080000}"/>
    <cellStyle name="Normal 145 8 3" xfId="5129" xr:uid="{00000000-0005-0000-0000-000050080000}"/>
    <cellStyle name="Normal 145 8 3 2" xfId="8718" xr:uid="{00000000-0005-0000-0000-000051080000}"/>
    <cellStyle name="Normal 145 8 4" xfId="6734" xr:uid="{00000000-0005-0000-0000-000052080000}"/>
    <cellStyle name="Normal 145 9" xfId="2594" xr:uid="{00000000-0005-0000-0000-000053080000}"/>
    <cellStyle name="Normal 145 9 2" xfId="5131" xr:uid="{00000000-0005-0000-0000-000054080000}"/>
    <cellStyle name="Normal 145 9 2 2" xfId="8720" xr:uid="{00000000-0005-0000-0000-000055080000}"/>
    <cellStyle name="Normal 145 9 3" xfId="6997" xr:uid="{00000000-0005-0000-0000-000056080000}"/>
    <cellStyle name="Normal 146" xfId="990" xr:uid="{00000000-0005-0000-0000-000057080000}"/>
    <cellStyle name="Normal 146 2" xfId="4153" xr:uid="{00000000-0005-0000-0000-000058080000}"/>
    <cellStyle name="Normal 146 3" xfId="3224" xr:uid="{00000000-0005-0000-0000-000059080000}"/>
    <cellStyle name="Normal 147" xfId="991" xr:uid="{00000000-0005-0000-0000-00005A080000}"/>
    <cellStyle name="Normal 147 2" xfId="4154" xr:uid="{00000000-0005-0000-0000-00005B080000}"/>
    <cellStyle name="Normal 147 3" xfId="3225" xr:uid="{00000000-0005-0000-0000-00005C080000}"/>
    <cellStyle name="Normal 148" xfId="992" xr:uid="{00000000-0005-0000-0000-00005D080000}"/>
    <cellStyle name="Normal 148 2" xfId="4155" xr:uid="{00000000-0005-0000-0000-00005E080000}"/>
    <cellStyle name="Normal 148 3" xfId="3226" xr:uid="{00000000-0005-0000-0000-00005F080000}"/>
    <cellStyle name="Normal 149" xfId="993" xr:uid="{00000000-0005-0000-0000-000060080000}"/>
    <cellStyle name="Normal 149 2" xfId="4156" xr:uid="{00000000-0005-0000-0000-000061080000}"/>
    <cellStyle name="Normal 149 3" xfId="3227" xr:uid="{00000000-0005-0000-0000-000062080000}"/>
    <cellStyle name="Normal 15" xfId="74" xr:uid="{00000000-0005-0000-0000-000063080000}"/>
    <cellStyle name="Normal 15 10" xfId="5132" xr:uid="{00000000-0005-0000-0000-000064080000}"/>
    <cellStyle name="Normal 15 10 2" xfId="8721" xr:uid="{00000000-0005-0000-0000-000065080000}"/>
    <cellStyle name="Normal 15 11" xfId="6232" xr:uid="{00000000-0005-0000-0000-000066080000}"/>
    <cellStyle name="Normal 15 2" xfId="995" xr:uid="{00000000-0005-0000-0000-000067080000}"/>
    <cellStyle name="Normal 15 2 2" xfId="2181" xr:uid="{00000000-0005-0000-0000-000068080000}"/>
    <cellStyle name="Normal 15 2 2 2" xfId="2182" xr:uid="{00000000-0005-0000-0000-000069080000}"/>
    <cellStyle name="Normal 15 2 2 2 2" xfId="2988" xr:uid="{00000000-0005-0000-0000-00006A080000}"/>
    <cellStyle name="Normal 15 2 2 2 2 2" xfId="5135" xr:uid="{00000000-0005-0000-0000-00006B080000}"/>
    <cellStyle name="Normal 15 2 2 2 2 2 2" xfId="8724" xr:uid="{00000000-0005-0000-0000-00006C080000}"/>
    <cellStyle name="Normal 15 2 2 2 2 3" xfId="7387" xr:uid="{00000000-0005-0000-0000-00006D080000}"/>
    <cellStyle name="Normal 15 2 2 2 3" xfId="5134" xr:uid="{00000000-0005-0000-0000-00006E080000}"/>
    <cellStyle name="Normal 15 2 2 2 3 2" xfId="8723" xr:uid="{00000000-0005-0000-0000-00006F080000}"/>
    <cellStyle name="Normal 15 2 2 2 4" xfId="6736" xr:uid="{00000000-0005-0000-0000-000070080000}"/>
    <cellStyle name="Normal 15 2 2 3" xfId="2691" xr:uid="{00000000-0005-0000-0000-000071080000}"/>
    <cellStyle name="Normal 15 2 2 3 2" xfId="5136" xr:uid="{00000000-0005-0000-0000-000072080000}"/>
    <cellStyle name="Normal 15 2 2 3 2 2" xfId="8725" xr:uid="{00000000-0005-0000-0000-000073080000}"/>
    <cellStyle name="Normal 15 2 2 3 3" xfId="7091" xr:uid="{00000000-0005-0000-0000-000074080000}"/>
    <cellStyle name="Normal 15 2 2 4" xfId="5133" xr:uid="{00000000-0005-0000-0000-000075080000}"/>
    <cellStyle name="Normal 15 2 2 4 2" xfId="8722" xr:uid="{00000000-0005-0000-0000-000076080000}"/>
    <cellStyle name="Normal 15 2 2 5" xfId="6735" xr:uid="{00000000-0005-0000-0000-000077080000}"/>
    <cellStyle name="Normal 15 2 3" xfId="2183" xr:uid="{00000000-0005-0000-0000-000078080000}"/>
    <cellStyle name="Normal 15 2 3 2" xfId="2692" xr:uid="{00000000-0005-0000-0000-000079080000}"/>
    <cellStyle name="Normal 15 2 3 2 2" xfId="5138" xr:uid="{00000000-0005-0000-0000-00007A080000}"/>
    <cellStyle name="Normal 15 2 3 2 2 2" xfId="8727" xr:uid="{00000000-0005-0000-0000-00007B080000}"/>
    <cellStyle name="Normal 15 2 3 2 3" xfId="7092" xr:uid="{00000000-0005-0000-0000-00007C080000}"/>
    <cellStyle name="Normal 15 2 3 3" xfId="5137" xr:uid="{00000000-0005-0000-0000-00007D080000}"/>
    <cellStyle name="Normal 15 2 3 3 2" xfId="8726" xr:uid="{00000000-0005-0000-0000-00007E080000}"/>
    <cellStyle name="Normal 15 2 3 4" xfId="6737" xr:uid="{00000000-0005-0000-0000-00007F080000}"/>
    <cellStyle name="Normal 15 2 4" xfId="2184" xr:uid="{00000000-0005-0000-0000-000080080000}"/>
    <cellStyle name="Normal 15 2 4 2" xfId="2797" xr:uid="{00000000-0005-0000-0000-000081080000}"/>
    <cellStyle name="Normal 15 2 4 2 2" xfId="5140" xr:uid="{00000000-0005-0000-0000-000082080000}"/>
    <cellStyle name="Normal 15 2 4 2 2 2" xfId="8729" xr:uid="{00000000-0005-0000-0000-000083080000}"/>
    <cellStyle name="Normal 15 2 4 2 3" xfId="7196" xr:uid="{00000000-0005-0000-0000-000084080000}"/>
    <cellStyle name="Normal 15 2 4 3" xfId="5139" xr:uid="{00000000-0005-0000-0000-000085080000}"/>
    <cellStyle name="Normal 15 2 4 3 2" xfId="8728" xr:uid="{00000000-0005-0000-0000-000086080000}"/>
    <cellStyle name="Normal 15 2 4 4" xfId="6738" xr:uid="{00000000-0005-0000-0000-000087080000}"/>
    <cellStyle name="Normal 15 2 5" xfId="2185" xr:uid="{00000000-0005-0000-0000-000088080000}"/>
    <cellStyle name="Normal 15 2 5 2" xfId="2847" xr:uid="{00000000-0005-0000-0000-000089080000}"/>
    <cellStyle name="Normal 15 2 5 2 2" xfId="5142" xr:uid="{00000000-0005-0000-0000-00008A080000}"/>
    <cellStyle name="Normal 15 2 5 2 2 2" xfId="8731" xr:uid="{00000000-0005-0000-0000-00008B080000}"/>
    <cellStyle name="Normal 15 2 5 2 3" xfId="7246" xr:uid="{00000000-0005-0000-0000-00008C080000}"/>
    <cellStyle name="Normal 15 2 5 3" xfId="5141" xr:uid="{00000000-0005-0000-0000-00008D080000}"/>
    <cellStyle name="Normal 15 2 5 3 2" xfId="8730" xr:uid="{00000000-0005-0000-0000-00008E080000}"/>
    <cellStyle name="Normal 15 2 5 4" xfId="6739" xr:uid="{00000000-0005-0000-0000-00008F080000}"/>
    <cellStyle name="Normal 15 2 6" xfId="2186" xr:uid="{00000000-0005-0000-0000-000090080000}"/>
    <cellStyle name="Normal 15 2 6 2" xfId="2934" xr:uid="{00000000-0005-0000-0000-000091080000}"/>
    <cellStyle name="Normal 15 2 6 2 2" xfId="5144" xr:uid="{00000000-0005-0000-0000-000092080000}"/>
    <cellStyle name="Normal 15 2 6 2 2 2" xfId="8733" xr:uid="{00000000-0005-0000-0000-000093080000}"/>
    <cellStyle name="Normal 15 2 6 2 3" xfId="7333" xr:uid="{00000000-0005-0000-0000-000094080000}"/>
    <cellStyle name="Normal 15 2 6 3" xfId="5143" xr:uid="{00000000-0005-0000-0000-000095080000}"/>
    <cellStyle name="Normal 15 2 6 3 2" xfId="8732" xr:uid="{00000000-0005-0000-0000-000096080000}"/>
    <cellStyle name="Normal 15 2 6 4" xfId="6740" xr:uid="{00000000-0005-0000-0000-000097080000}"/>
    <cellStyle name="Normal 15 2 7" xfId="2187" xr:uid="{00000000-0005-0000-0000-000098080000}"/>
    <cellStyle name="Normal 15 2 7 2" xfId="4158" xr:uid="{00000000-0005-0000-0000-000099080000}"/>
    <cellStyle name="Normal 15 2 7 3" xfId="3229" xr:uid="{00000000-0005-0000-0000-00009A080000}"/>
    <cellStyle name="Normal 15 2 8" xfId="2623" xr:uid="{00000000-0005-0000-0000-00009B080000}"/>
    <cellStyle name="Normal 15 2 8 2" xfId="5145" xr:uid="{00000000-0005-0000-0000-00009C080000}"/>
    <cellStyle name="Normal 15 2 8 2 2" xfId="8734" xr:uid="{00000000-0005-0000-0000-00009D080000}"/>
    <cellStyle name="Normal 15 2 8 3" xfId="7025" xr:uid="{00000000-0005-0000-0000-00009E080000}"/>
    <cellStyle name="Normal 15 3" xfId="994" xr:uid="{00000000-0005-0000-0000-00009F080000}"/>
    <cellStyle name="Normal 15 3 2" xfId="2188" xr:uid="{00000000-0005-0000-0000-0000A0080000}"/>
    <cellStyle name="Normal 15 3 2 2" xfId="2693" xr:uid="{00000000-0005-0000-0000-0000A1080000}"/>
    <cellStyle name="Normal 15 3 2 2 2" xfId="5147" xr:uid="{00000000-0005-0000-0000-0000A2080000}"/>
    <cellStyle name="Normal 15 3 2 2 2 2" xfId="8736" xr:uid="{00000000-0005-0000-0000-0000A3080000}"/>
    <cellStyle name="Normal 15 3 2 2 3" xfId="7093" xr:uid="{00000000-0005-0000-0000-0000A4080000}"/>
    <cellStyle name="Normal 15 3 2 3" xfId="5146" xr:uid="{00000000-0005-0000-0000-0000A5080000}"/>
    <cellStyle name="Normal 15 3 2 3 2" xfId="8735" xr:uid="{00000000-0005-0000-0000-0000A6080000}"/>
    <cellStyle name="Normal 15 3 2 4" xfId="6741" xr:uid="{00000000-0005-0000-0000-0000A7080000}"/>
    <cellStyle name="Normal 15 3 3" xfId="2189" xr:uid="{00000000-0005-0000-0000-0000A8080000}"/>
    <cellStyle name="Normal 15 3 3 2" xfId="2966" xr:uid="{00000000-0005-0000-0000-0000A9080000}"/>
    <cellStyle name="Normal 15 3 3 2 2" xfId="5149" xr:uid="{00000000-0005-0000-0000-0000AA080000}"/>
    <cellStyle name="Normal 15 3 3 2 2 2" xfId="8738" xr:uid="{00000000-0005-0000-0000-0000AB080000}"/>
    <cellStyle name="Normal 15 3 3 2 3" xfId="7365" xr:uid="{00000000-0005-0000-0000-0000AC080000}"/>
    <cellStyle name="Normal 15 3 3 3" xfId="5148" xr:uid="{00000000-0005-0000-0000-0000AD080000}"/>
    <cellStyle name="Normal 15 3 3 3 2" xfId="8737" xr:uid="{00000000-0005-0000-0000-0000AE080000}"/>
    <cellStyle name="Normal 15 3 3 4" xfId="6742" xr:uid="{00000000-0005-0000-0000-0000AF080000}"/>
    <cellStyle name="Normal 15 3 4" xfId="2190" xr:uid="{00000000-0005-0000-0000-0000B0080000}"/>
    <cellStyle name="Normal 15 3 4 2" xfId="4157" xr:uid="{00000000-0005-0000-0000-0000B1080000}"/>
    <cellStyle name="Normal 15 3 4 3" xfId="3228" xr:uid="{00000000-0005-0000-0000-0000B2080000}"/>
    <cellStyle name="Normal 15 3 5" xfId="2656" xr:uid="{00000000-0005-0000-0000-0000B3080000}"/>
    <cellStyle name="Normal 15 3 5 2" xfId="5150" xr:uid="{00000000-0005-0000-0000-0000B4080000}"/>
    <cellStyle name="Normal 15 3 5 2 2" xfId="8739" xr:uid="{00000000-0005-0000-0000-0000B5080000}"/>
    <cellStyle name="Normal 15 3 5 3" xfId="7057" xr:uid="{00000000-0005-0000-0000-0000B6080000}"/>
    <cellStyle name="Normal 15 4" xfId="2191" xr:uid="{00000000-0005-0000-0000-0000B7080000}"/>
    <cellStyle name="Normal 15 4 2" xfId="2694" xr:uid="{00000000-0005-0000-0000-0000B8080000}"/>
    <cellStyle name="Normal 15 4 2 2" xfId="5152" xr:uid="{00000000-0005-0000-0000-0000B9080000}"/>
    <cellStyle name="Normal 15 4 2 2 2" xfId="8741" xr:uid="{00000000-0005-0000-0000-0000BA080000}"/>
    <cellStyle name="Normal 15 4 2 3" xfId="7094" xr:uid="{00000000-0005-0000-0000-0000BB080000}"/>
    <cellStyle name="Normal 15 4 3" xfId="5151" xr:uid="{00000000-0005-0000-0000-0000BC080000}"/>
    <cellStyle name="Normal 15 4 3 2" xfId="8740" xr:uid="{00000000-0005-0000-0000-0000BD080000}"/>
    <cellStyle name="Normal 15 4 4" xfId="6743" xr:uid="{00000000-0005-0000-0000-0000BE080000}"/>
    <cellStyle name="Normal 15 5" xfId="2192" xr:uid="{00000000-0005-0000-0000-0000BF080000}"/>
    <cellStyle name="Normal 15 5 2" xfId="2695" xr:uid="{00000000-0005-0000-0000-0000C0080000}"/>
    <cellStyle name="Normal 15 5 2 2" xfId="5154" xr:uid="{00000000-0005-0000-0000-0000C1080000}"/>
    <cellStyle name="Normal 15 5 2 2 2" xfId="8743" xr:uid="{00000000-0005-0000-0000-0000C2080000}"/>
    <cellStyle name="Normal 15 5 2 3" xfId="7095" xr:uid="{00000000-0005-0000-0000-0000C3080000}"/>
    <cellStyle name="Normal 15 5 3" xfId="5153" xr:uid="{00000000-0005-0000-0000-0000C4080000}"/>
    <cellStyle name="Normal 15 5 3 2" xfId="8742" xr:uid="{00000000-0005-0000-0000-0000C5080000}"/>
    <cellStyle name="Normal 15 5 4" xfId="6744" xr:uid="{00000000-0005-0000-0000-0000C6080000}"/>
    <cellStyle name="Normal 15 6" xfId="2193" xr:uid="{00000000-0005-0000-0000-0000C7080000}"/>
    <cellStyle name="Normal 15 6 2" xfId="2796" xr:uid="{00000000-0005-0000-0000-0000C8080000}"/>
    <cellStyle name="Normal 15 6 2 2" xfId="5156" xr:uid="{00000000-0005-0000-0000-0000C9080000}"/>
    <cellStyle name="Normal 15 6 2 2 2" xfId="8745" xr:uid="{00000000-0005-0000-0000-0000CA080000}"/>
    <cellStyle name="Normal 15 6 2 3" xfId="7195" xr:uid="{00000000-0005-0000-0000-0000CB080000}"/>
    <cellStyle name="Normal 15 6 3" xfId="5155" xr:uid="{00000000-0005-0000-0000-0000CC080000}"/>
    <cellStyle name="Normal 15 6 3 2" xfId="8744" xr:uid="{00000000-0005-0000-0000-0000CD080000}"/>
    <cellStyle name="Normal 15 6 4" xfId="6745" xr:uid="{00000000-0005-0000-0000-0000CE080000}"/>
    <cellStyle name="Normal 15 7" xfId="2194" xr:uid="{00000000-0005-0000-0000-0000CF080000}"/>
    <cellStyle name="Normal 15 7 2" xfId="2846" xr:uid="{00000000-0005-0000-0000-0000D0080000}"/>
    <cellStyle name="Normal 15 7 2 2" xfId="5158" xr:uid="{00000000-0005-0000-0000-0000D1080000}"/>
    <cellStyle name="Normal 15 7 2 2 2" xfId="8747" xr:uid="{00000000-0005-0000-0000-0000D2080000}"/>
    <cellStyle name="Normal 15 7 2 3" xfId="7245" xr:uid="{00000000-0005-0000-0000-0000D3080000}"/>
    <cellStyle name="Normal 15 7 3" xfId="5157" xr:uid="{00000000-0005-0000-0000-0000D4080000}"/>
    <cellStyle name="Normal 15 7 3 2" xfId="8746" xr:uid="{00000000-0005-0000-0000-0000D5080000}"/>
    <cellStyle name="Normal 15 7 4" xfId="6746" xr:uid="{00000000-0005-0000-0000-0000D6080000}"/>
    <cellStyle name="Normal 15 8" xfId="2195" xr:uid="{00000000-0005-0000-0000-0000D7080000}"/>
    <cellStyle name="Normal 15 8 2" xfId="2918" xr:uid="{00000000-0005-0000-0000-0000D8080000}"/>
    <cellStyle name="Normal 15 8 2 2" xfId="5160" xr:uid="{00000000-0005-0000-0000-0000D9080000}"/>
    <cellStyle name="Normal 15 8 2 2 2" xfId="8749" xr:uid="{00000000-0005-0000-0000-0000DA080000}"/>
    <cellStyle name="Normal 15 8 2 3" xfId="7317" xr:uid="{00000000-0005-0000-0000-0000DB080000}"/>
    <cellStyle name="Normal 15 8 3" xfId="5159" xr:uid="{00000000-0005-0000-0000-0000DC080000}"/>
    <cellStyle name="Normal 15 8 3 2" xfId="8748" xr:uid="{00000000-0005-0000-0000-0000DD080000}"/>
    <cellStyle name="Normal 15 8 4" xfId="6747" xr:uid="{00000000-0005-0000-0000-0000DE080000}"/>
    <cellStyle name="Normal 15 9" xfId="2606" xr:uid="{00000000-0005-0000-0000-0000DF080000}"/>
    <cellStyle name="Normal 15 9 2" xfId="5161" xr:uid="{00000000-0005-0000-0000-0000E0080000}"/>
    <cellStyle name="Normal 15 9 2 2" xfId="8750" xr:uid="{00000000-0005-0000-0000-0000E1080000}"/>
    <cellStyle name="Normal 15 9 3" xfId="7009" xr:uid="{00000000-0005-0000-0000-0000E2080000}"/>
    <cellStyle name="Normal 150" xfId="996" xr:uid="{00000000-0005-0000-0000-0000E3080000}"/>
    <cellStyle name="Normal 150 2" xfId="4159" xr:uid="{00000000-0005-0000-0000-0000E4080000}"/>
    <cellStyle name="Normal 150 3" xfId="3230" xr:uid="{00000000-0005-0000-0000-0000E5080000}"/>
    <cellStyle name="Normal 151" xfId="997" xr:uid="{00000000-0005-0000-0000-0000E6080000}"/>
    <cellStyle name="Normal 151 2" xfId="4160" xr:uid="{00000000-0005-0000-0000-0000E7080000}"/>
    <cellStyle name="Normal 151 3" xfId="3231" xr:uid="{00000000-0005-0000-0000-0000E8080000}"/>
    <cellStyle name="Normal 152" xfId="998" xr:uid="{00000000-0005-0000-0000-0000E9080000}"/>
    <cellStyle name="Normal 152 2" xfId="4161" xr:uid="{00000000-0005-0000-0000-0000EA080000}"/>
    <cellStyle name="Normal 152 3" xfId="3232" xr:uid="{00000000-0005-0000-0000-0000EB080000}"/>
    <cellStyle name="Normal 153" xfId="999" xr:uid="{00000000-0005-0000-0000-0000EC080000}"/>
    <cellStyle name="Normal 153 2" xfId="4162" xr:uid="{00000000-0005-0000-0000-0000ED080000}"/>
    <cellStyle name="Normal 153 3" xfId="3233" xr:uid="{00000000-0005-0000-0000-0000EE080000}"/>
    <cellStyle name="Normal 154" xfId="1000" xr:uid="{00000000-0005-0000-0000-0000EF080000}"/>
    <cellStyle name="Normal 154 2" xfId="4163" xr:uid="{00000000-0005-0000-0000-0000F0080000}"/>
    <cellStyle name="Normal 154 3" xfId="3234" xr:uid="{00000000-0005-0000-0000-0000F1080000}"/>
    <cellStyle name="Normal 155" xfId="1001" xr:uid="{00000000-0005-0000-0000-0000F2080000}"/>
    <cellStyle name="Normal 155 2" xfId="4164" xr:uid="{00000000-0005-0000-0000-0000F3080000}"/>
    <cellStyle name="Normal 155 3" xfId="3235" xr:uid="{00000000-0005-0000-0000-0000F4080000}"/>
    <cellStyle name="Normal 156" xfId="1002" xr:uid="{00000000-0005-0000-0000-0000F5080000}"/>
    <cellStyle name="Normal 156 2" xfId="4165" xr:uid="{00000000-0005-0000-0000-0000F6080000}"/>
    <cellStyle name="Normal 156 3" xfId="3236" xr:uid="{00000000-0005-0000-0000-0000F7080000}"/>
    <cellStyle name="Normal 157" xfId="1003" xr:uid="{00000000-0005-0000-0000-0000F8080000}"/>
    <cellStyle name="Normal 157 2" xfId="4166" xr:uid="{00000000-0005-0000-0000-0000F9080000}"/>
    <cellStyle name="Normal 157 3" xfId="3237" xr:uid="{00000000-0005-0000-0000-0000FA080000}"/>
    <cellStyle name="Normal 158" xfId="1004" xr:uid="{00000000-0005-0000-0000-0000FB080000}"/>
    <cellStyle name="Normal 158 2" xfId="4167" xr:uid="{00000000-0005-0000-0000-0000FC080000}"/>
    <cellStyle name="Normal 158 3" xfId="3238" xr:uid="{00000000-0005-0000-0000-0000FD080000}"/>
    <cellStyle name="Normal 159" xfId="1005" xr:uid="{00000000-0005-0000-0000-0000FE080000}"/>
    <cellStyle name="Normal 159 2" xfId="4168" xr:uid="{00000000-0005-0000-0000-0000FF080000}"/>
    <cellStyle name="Normal 159 3" xfId="3239" xr:uid="{00000000-0005-0000-0000-000000090000}"/>
    <cellStyle name="Normal 16" xfId="75" xr:uid="{00000000-0005-0000-0000-000001090000}"/>
    <cellStyle name="Normal 16 10" xfId="5162" xr:uid="{00000000-0005-0000-0000-000002090000}"/>
    <cellStyle name="Normal 16 10 2" xfId="8751" xr:uid="{00000000-0005-0000-0000-000003090000}"/>
    <cellStyle name="Normal 16 11" xfId="6233" xr:uid="{00000000-0005-0000-0000-000004090000}"/>
    <cellStyle name="Normal 16 2" xfId="1007" xr:uid="{00000000-0005-0000-0000-000005090000}"/>
    <cellStyle name="Normal 16 2 2" xfId="2196" xr:uid="{00000000-0005-0000-0000-000006090000}"/>
    <cellStyle name="Normal 16 2 2 2" xfId="2197" xr:uid="{00000000-0005-0000-0000-000007090000}"/>
    <cellStyle name="Normal 16 2 2 2 2" xfId="2989" xr:uid="{00000000-0005-0000-0000-000008090000}"/>
    <cellStyle name="Normal 16 2 2 2 2 2" xfId="5165" xr:uid="{00000000-0005-0000-0000-000009090000}"/>
    <cellStyle name="Normal 16 2 2 2 2 2 2" xfId="8754" xr:uid="{00000000-0005-0000-0000-00000A090000}"/>
    <cellStyle name="Normal 16 2 2 2 2 3" xfId="7388" xr:uid="{00000000-0005-0000-0000-00000B090000}"/>
    <cellStyle name="Normal 16 2 2 2 3" xfId="5164" xr:uid="{00000000-0005-0000-0000-00000C090000}"/>
    <cellStyle name="Normal 16 2 2 2 3 2" xfId="8753" xr:uid="{00000000-0005-0000-0000-00000D090000}"/>
    <cellStyle name="Normal 16 2 2 2 4" xfId="6749" xr:uid="{00000000-0005-0000-0000-00000E090000}"/>
    <cellStyle name="Normal 16 2 2 3" xfId="2696" xr:uid="{00000000-0005-0000-0000-00000F090000}"/>
    <cellStyle name="Normal 16 2 2 3 2" xfId="5166" xr:uid="{00000000-0005-0000-0000-000010090000}"/>
    <cellStyle name="Normal 16 2 2 3 2 2" xfId="8755" xr:uid="{00000000-0005-0000-0000-000011090000}"/>
    <cellStyle name="Normal 16 2 2 3 3" xfId="7096" xr:uid="{00000000-0005-0000-0000-000012090000}"/>
    <cellStyle name="Normal 16 2 2 4" xfId="5163" xr:uid="{00000000-0005-0000-0000-000013090000}"/>
    <cellStyle name="Normal 16 2 2 4 2" xfId="8752" xr:uid="{00000000-0005-0000-0000-000014090000}"/>
    <cellStyle name="Normal 16 2 2 5" xfId="6748" xr:uid="{00000000-0005-0000-0000-000015090000}"/>
    <cellStyle name="Normal 16 2 3" xfId="2198" xr:uid="{00000000-0005-0000-0000-000016090000}"/>
    <cellStyle name="Normal 16 2 3 2" xfId="2697" xr:uid="{00000000-0005-0000-0000-000017090000}"/>
    <cellStyle name="Normal 16 2 3 2 2" xfId="5168" xr:uid="{00000000-0005-0000-0000-000018090000}"/>
    <cellStyle name="Normal 16 2 3 2 2 2" xfId="8757" xr:uid="{00000000-0005-0000-0000-000019090000}"/>
    <cellStyle name="Normal 16 2 3 2 3" xfId="7097" xr:uid="{00000000-0005-0000-0000-00001A090000}"/>
    <cellStyle name="Normal 16 2 3 3" xfId="5167" xr:uid="{00000000-0005-0000-0000-00001B090000}"/>
    <cellStyle name="Normal 16 2 3 3 2" xfId="8756" xr:uid="{00000000-0005-0000-0000-00001C090000}"/>
    <cellStyle name="Normal 16 2 3 4" xfId="6750" xr:uid="{00000000-0005-0000-0000-00001D090000}"/>
    <cellStyle name="Normal 16 2 4" xfId="2199" xr:uid="{00000000-0005-0000-0000-00001E090000}"/>
    <cellStyle name="Normal 16 2 4 2" xfId="2799" xr:uid="{00000000-0005-0000-0000-00001F090000}"/>
    <cellStyle name="Normal 16 2 4 2 2" xfId="5170" xr:uid="{00000000-0005-0000-0000-000020090000}"/>
    <cellStyle name="Normal 16 2 4 2 2 2" xfId="8759" xr:uid="{00000000-0005-0000-0000-000021090000}"/>
    <cellStyle name="Normal 16 2 4 2 3" xfId="7198" xr:uid="{00000000-0005-0000-0000-000022090000}"/>
    <cellStyle name="Normal 16 2 4 3" xfId="5169" xr:uid="{00000000-0005-0000-0000-000023090000}"/>
    <cellStyle name="Normal 16 2 4 3 2" xfId="8758" xr:uid="{00000000-0005-0000-0000-000024090000}"/>
    <cellStyle name="Normal 16 2 4 4" xfId="6751" xr:uid="{00000000-0005-0000-0000-000025090000}"/>
    <cellStyle name="Normal 16 2 5" xfId="2200" xr:uid="{00000000-0005-0000-0000-000026090000}"/>
    <cellStyle name="Normal 16 2 5 2" xfId="2849" xr:uid="{00000000-0005-0000-0000-000027090000}"/>
    <cellStyle name="Normal 16 2 5 2 2" xfId="5172" xr:uid="{00000000-0005-0000-0000-000028090000}"/>
    <cellStyle name="Normal 16 2 5 2 2 2" xfId="8761" xr:uid="{00000000-0005-0000-0000-000029090000}"/>
    <cellStyle name="Normal 16 2 5 2 3" xfId="7248" xr:uid="{00000000-0005-0000-0000-00002A090000}"/>
    <cellStyle name="Normal 16 2 5 3" xfId="5171" xr:uid="{00000000-0005-0000-0000-00002B090000}"/>
    <cellStyle name="Normal 16 2 5 3 2" xfId="8760" xr:uid="{00000000-0005-0000-0000-00002C090000}"/>
    <cellStyle name="Normal 16 2 5 4" xfId="6752" xr:uid="{00000000-0005-0000-0000-00002D090000}"/>
    <cellStyle name="Normal 16 2 6" xfId="2201" xr:uid="{00000000-0005-0000-0000-00002E090000}"/>
    <cellStyle name="Normal 16 2 6 2" xfId="2935" xr:uid="{00000000-0005-0000-0000-00002F090000}"/>
    <cellStyle name="Normal 16 2 6 2 2" xfId="5174" xr:uid="{00000000-0005-0000-0000-000030090000}"/>
    <cellStyle name="Normal 16 2 6 2 2 2" xfId="8763" xr:uid="{00000000-0005-0000-0000-000031090000}"/>
    <cellStyle name="Normal 16 2 6 2 3" xfId="7334" xr:uid="{00000000-0005-0000-0000-000032090000}"/>
    <cellStyle name="Normal 16 2 6 3" xfId="5173" xr:uid="{00000000-0005-0000-0000-000033090000}"/>
    <cellStyle name="Normal 16 2 6 3 2" xfId="8762" xr:uid="{00000000-0005-0000-0000-000034090000}"/>
    <cellStyle name="Normal 16 2 6 4" xfId="6753" xr:uid="{00000000-0005-0000-0000-000035090000}"/>
    <cellStyle name="Normal 16 2 7" xfId="2202" xr:uid="{00000000-0005-0000-0000-000036090000}"/>
    <cellStyle name="Normal 16 2 7 2" xfId="4170" xr:uid="{00000000-0005-0000-0000-000037090000}"/>
    <cellStyle name="Normal 16 2 7 3" xfId="3241" xr:uid="{00000000-0005-0000-0000-000038090000}"/>
    <cellStyle name="Normal 16 2 8" xfId="2624" xr:uid="{00000000-0005-0000-0000-000039090000}"/>
    <cellStyle name="Normal 16 2 8 2" xfId="5175" xr:uid="{00000000-0005-0000-0000-00003A090000}"/>
    <cellStyle name="Normal 16 2 8 2 2" xfId="8764" xr:uid="{00000000-0005-0000-0000-00003B090000}"/>
    <cellStyle name="Normal 16 2 8 3" xfId="7026" xr:uid="{00000000-0005-0000-0000-00003C090000}"/>
    <cellStyle name="Normal 16 3" xfId="1006" xr:uid="{00000000-0005-0000-0000-00003D090000}"/>
    <cellStyle name="Normal 16 3 2" xfId="2203" xr:uid="{00000000-0005-0000-0000-00003E090000}"/>
    <cellStyle name="Normal 16 3 2 2" xfId="2698" xr:uid="{00000000-0005-0000-0000-00003F090000}"/>
    <cellStyle name="Normal 16 3 2 2 2" xfId="5177" xr:uid="{00000000-0005-0000-0000-000040090000}"/>
    <cellStyle name="Normal 16 3 2 2 2 2" xfId="8766" xr:uid="{00000000-0005-0000-0000-000041090000}"/>
    <cellStyle name="Normal 16 3 2 2 3" xfId="7098" xr:uid="{00000000-0005-0000-0000-000042090000}"/>
    <cellStyle name="Normal 16 3 2 3" xfId="5176" xr:uid="{00000000-0005-0000-0000-000043090000}"/>
    <cellStyle name="Normal 16 3 2 3 2" xfId="8765" xr:uid="{00000000-0005-0000-0000-000044090000}"/>
    <cellStyle name="Normal 16 3 2 4" xfId="6754" xr:uid="{00000000-0005-0000-0000-000045090000}"/>
    <cellStyle name="Normal 16 3 3" xfId="2204" xr:uid="{00000000-0005-0000-0000-000046090000}"/>
    <cellStyle name="Normal 16 3 3 2" xfId="2970" xr:uid="{00000000-0005-0000-0000-000047090000}"/>
    <cellStyle name="Normal 16 3 3 2 2" xfId="5179" xr:uid="{00000000-0005-0000-0000-000048090000}"/>
    <cellStyle name="Normal 16 3 3 2 2 2" xfId="8768" xr:uid="{00000000-0005-0000-0000-000049090000}"/>
    <cellStyle name="Normal 16 3 3 2 3" xfId="7369" xr:uid="{00000000-0005-0000-0000-00004A090000}"/>
    <cellStyle name="Normal 16 3 3 3" xfId="5178" xr:uid="{00000000-0005-0000-0000-00004B090000}"/>
    <cellStyle name="Normal 16 3 3 3 2" xfId="8767" xr:uid="{00000000-0005-0000-0000-00004C090000}"/>
    <cellStyle name="Normal 16 3 3 4" xfId="6755" xr:uid="{00000000-0005-0000-0000-00004D090000}"/>
    <cellStyle name="Normal 16 3 4" xfId="2205" xr:uid="{00000000-0005-0000-0000-00004E090000}"/>
    <cellStyle name="Normal 16 3 4 2" xfId="4169" xr:uid="{00000000-0005-0000-0000-00004F090000}"/>
    <cellStyle name="Normal 16 3 4 3" xfId="3240" xr:uid="{00000000-0005-0000-0000-000050090000}"/>
    <cellStyle name="Normal 16 3 5" xfId="2660" xr:uid="{00000000-0005-0000-0000-000051090000}"/>
    <cellStyle name="Normal 16 3 5 2" xfId="5180" xr:uid="{00000000-0005-0000-0000-000052090000}"/>
    <cellStyle name="Normal 16 3 5 2 2" xfId="8769" xr:uid="{00000000-0005-0000-0000-000053090000}"/>
    <cellStyle name="Normal 16 3 5 3" xfId="7061" xr:uid="{00000000-0005-0000-0000-000054090000}"/>
    <cellStyle name="Normal 16 4" xfId="2206" xr:uid="{00000000-0005-0000-0000-000055090000}"/>
    <cellStyle name="Normal 16 4 2" xfId="2699" xr:uid="{00000000-0005-0000-0000-000056090000}"/>
    <cellStyle name="Normal 16 4 2 2" xfId="5182" xr:uid="{00000000-0005-0000-0000-000057090000}"/>
    <cellStyle name="Normal 16 4 2 2 2" xfId="8771" xr:uid="{00000000-0005-0000-0000-000058090000}"/>
    <cellStyle name="Normal 16 4 2 3" xfId="7099" xr:uid="{00000000-0005-0000-0000-000059090000}"/>
    <cellStyle name="Normal 16 4 3" xfId="5181" xr:uid="{00000000-0005-0000-0000-00005A090000}"/>
    <cellStyle name="Normal 16 4 3 2" xfId="8770" xr:uid="{00000000-0005-0000-0000-00005B090000}"/>
    <cellStyle name="Normal 16 4 4" xfId="6756" xr:uid="{00000000-0005-0000-0000-00005C090000}"/>
    <cellStyle name="Normal 16 5" xfId="2207" xr:uid="{00000000-0005-0000-0000-00005D090000}"/>
    <cellStyle name="Normal 16 5 2" xfId="2700" xr:uid="{00000000-0005-0000-0000-00005E090000}"/>
    <cellStyle name="Normal 16 5 2 2" xfId="5184" xr:uid="{00000000-0005-0000-0000-00005F090000}"/>
    <cellStyle name="Normal 16 5 2 2 2" xfId="8773" xr:uid="{00000000-0005-0000-0000-000060090000}"/>
    <cellStyle name="Normal 16 5 2 3" xfId="7100" xr:uid="{00000000-0005-0000-0000-000061090000}"/>
    <cellStyle name="Normal 16 5 3" xfId="5183" xr:uid="{00000000-0005-0000-0000-000062090000}"/>
    <cellStyle name="Normal 16 5 3 2" xfId="8772" xr:uid="{00000000-0005-0000-0000-000063090000}"/>
    <cellStyle name="Normal 16 5 4" xfId="6757" xr:uid="{00000000-0005-0000-0000-000064090000}"/>
    <cellStyle name="Normal 16 6" xfId="2208" xr:uid="{00000000-0005-0000-0000-000065090000}"/>
    <cellStyle name="Normal 16 6 2" xfId="2798" xr:uid="{00000000-0005-0000-0000-000066090000}"/>
    <cellStyle name="Normal 16 6 2 2" xfId="5186" xr:uid="{00000000-0005-0000-0000-000067090000}"/>
    <cellStyle name="Normal 16 6 2 2 2" xfId="8775" xr:uid="{00000000-0005-0000-0000-000068090000}"/>
    <cellStyle name="Normal 16 6 2 3" xfId="7197" xr:uid="{00000000-0005-0000-0000-000069090000}"/>
    <cellStyle name="Normal 16 6 3" xfId="5185" xr:uid="{00000000-0005-0000-0000-00006A090000}"/>
    <cellStyle name="Normal 16 6 3 2" xfId="8774" xr:uid="{00000000-0005-0000-0000-00006B090000}"/>
    <cellStyle name="Normal 16 6 4" xfId="6758" xr:uid="{00000000-0005-0000-0000-00006C090000}"/>
    <cellStyle name="Normal 16 7" xfId="2209" xr:uid="{00000000-0005-0000-0000-00006D090000}"/>
    <cellStyle name="Normal 16 7 2" xfId="2848" xr:uid="{00000000-0005-0000-0000-00006E090000}"/>
    <cellStyle name="Normal 16 7 2 2" xfId="5188" xr:uid="{00000000-0005-0000-0000-00006F090000}"/>
    <cellStyle name="Normal 16 7 2 2 2" xfId="8777" xr:uid="{00000000-0005-0000-0000-000070090000}"/>
    <cellStyle name="Normal 16 7 2 3" xfId="7247" xr:uid="{00000000-0005-0000-0000-000071090000}"/>
    <cellStyle name="Normal 16 7 3" xfId="5187" xr:uid="{00000000-0005-0000-0000-000072090000}"/>
    <cellStyle name="Normal 16 7 3 2" xfId="8776" xr:uid="{00000000-0005-0000-0000-000073090000}"/>
    <cellStyle name="Normal 16 7 4" xfId="6759" xr:uid="{00000000-0005-0000-0000-000074090000}"/>
    <cellStyle name="Normal 16 8" xfId="2210" xr:uid="{00000000-0005-0000-0000-000075090000}"/>
    <cellStyle name="Normal 16 8 2" xfId="2922" xr:uid="{00000000-0005-0000-0000-000076090000}"/>
    <cellStyle name="Normal 16 8 2 2" xfId="5190" xr:uid="{00000000-0005-0000-0000-000077090000}"/>
    <cellStyle name="Normal 16 8 2 2 2" xfId="8779" xr:uid="{00000000-0005-0000-0000-000078090000}"/>
    <cellStyle name="Normal 16 8 2 3" xfId="7321" xr:uid="{00000000-0005-0000-0000-000079090000}"/>
    <cellStyle name="Normal 16 8 3" xfId="5189" xr:uid="{00000000-0005-0000-0000-00007A090000}"/>
    <cellStyle name="Normal 16 8 3 2" xfId="8778" xr:uid="{00000000-0005-0000-0000-00007B090000}"/>
    <cellStyle name="Normal 16 8 4" xfId="6760" xr:uid="{00000000-0005-0000-0000-00007C090000}"/>
    <cellStyle name="Normal 16 9" xfId="2610" xr:uid="{00000000-0005-0000-0000-00007D090000}"/>
    <cellStyle name="Normal 16 9 2" xfId="5191" xr:uid="{00000000-0005-0000-0000-00007E090000}"/>
    <cellStyle name="Normal 16 9 2 2" xfId="8780" xr:uid="{00000000-0005-0000-0000-00007F090000}"/>
    <cellStyle name="Normal 16 9 3" xfId="7013" xr:uid="{00000000-0005-0000-0000-000080090000}"/>
    <cellStyle name="Normal 160" xfId="1008" xr:uid="{00000000-0005-0000-0000-000081090000}"/>
    <cellStyle name="Normal 160 2" xfId="4171" xr:uid="{00000000-0005-0000-0000-000082090000}"/>
    <cellStyle name="Normal 160 3" xfId="3242" xr:uid="{00000000-0005-0000-0000-000083090000}"/>
    <cellStyle name="Normal 161" xfId="1009" xr:uid="{00000000-0005-0000-0000-000084090000}"/>
    <cellStyle name="Normal 161 2" xfId="4172" xr:uid="{00000000-0005-0000-0000-000085090000}"/>
    <cellStyle name="Normal 161 3" xfId="3243" xr:uid="{00000000-0005-0000-0000-000086090000}"/>
    <cellStyle name="Normal 162" xfId="1010" xr:uid="{00000000-0005-0000-0000-000087090000}"/>
    <cellStyle name="Normal 162 2" xfId="4173" xr:uid="{00000000-0005-0000-0000-000088090000}"/>
    <cellStyle name="Normal 162 3" xfId="3244" xr:uid="{00000000-0005-0000-0000-000089090000}"/>
    <cellStyle name="Normal 163" xfId="1011" xr:uid="{00000000-0005-0000-0000-00008A090000}"/>
    <cellStyle name="Normal 163 2" xfId="4174" xr:uid="{00000000-0005-0000-0000-00008B090000}"/>
    <cellStyle name="Normal 163 3" xfId="3245" xr:uid="{00000000-0005-0000-0000-00008C090000}"/>
    <cellStyle name="Normal 164" xfId="1012" xr:uid="{00000000-0005-0000-0000-00008D090000}"/>
    <cellStyle name="Normal 164 2" xfId="4175" xr:uid="{00000000-0005-0000-0000-00008E090000}"/>
    <cellStyle name="Normal 164 3" xfId="3246" xr:uid="{00000000-0005-0000-0000-00008F090000}"/>
    <cellStyle name="Normal 165" xfId="1013" xr:uid="{00000000-0005-0000-0000-000090090000}"/>
    <cellStyle name="Normal 165 2" xfId="4176" xr:uid="{00000000-0005-0000-0000-000091090000}"/>
    <cellStyle name="Normal 165 3" xfId="3247" xr:uid="{00000000-0005-0000-0000-000092090000}"/>
    <cellStyle name="Normal 166" xfId="1014" xr:uid="{00000000-0005-0000-0000-000093090000}"/>
    <cellStyle name="Normal 166 2" xfId="4177" xr:uid="{00000000-0005-0000-0000-000094090000}"/>
    <cellStyle name="Normal 166 3" xfId="3248" xr:uid="{00000000-0005-0000-0000-000095090000}"/>
    <cellStyle name="Normal 167" xfId="1015" xr:uid="{00000000-0005-0000-0000-000096090000}"/>
    <cellStyle name="Normal 167 2" xfId="4178" xr:uid="{00000000-0005-0000-0000-000097090000}"/>
    <cellStyle name="Normal 167 3" xfId="3249" xr:uid="{00000000-0005-0000-0000-000098090000}"/>
    <cellStyle name="Normal 168" xfId="1016" xr:uid="{00000000-0005-0000-0000-000099090000}"/>
    <cellStyle name="Normal 168 2" xfId="4179" xr:uid="{00000000-0005-0000-0000-00009A090000}"/>
    <cellStyle name="Normal 168 3" xfId="3250" xr:uid="{00000000-0005-0000-0000-00009B090000}"/>
    <cellStyle name="Normal 169" xfId="1017" xr:uid="{00000000-0005-0000-0000-00009C090000}"/>
    <cellStyle name="Normal 169 2" xfId="4180" xr:uid="{00000000-0005-0000-0000-00009D090000}"/>
    <cellStyle name="Normal 169 3" xfId="3251" xr:uid="{00000000-0005-0000-0000-00009E090000}"/>
    <cellStyle name="Normal 17" xfId="76" xr:uid="{00000000-0005-0000-0000-00009F090000}"/>
    <cellStyle name="Normal 17 2" xfId="1019" xr:uid="{00000000-0005-0000-0000-0000A0090000}"/>
    <cellStyle name="Normal 17 2 2" xfId="2211" xr:uid="{00000000-0005-0000-0000-0000A1090000}"/>
    <cellStyle name="Normal 17 2 2 2" xfId="2212" xr:uid="{00000000-0005-0000-0000-0000A2090000}"/>
    <cellStyle name="Normal 17 2 2 2 2" xfId="3019" xr:uid="{00000000-0005-0000-0000-0000A3090000}"/>
    <cellStyle name="Normal 17 2 2 2 2 2" xfId="5195" xr:uid="{00000000-0005-0000-0000-0000A4090000}"/>
    <cellStyle name="Normal 17 2 2 2 2 2 2" xfId="8784" xr:uid="{00000000-0005-0000-0000-0000A5090000}"/>
    <cellStyle name="Normal 17 2 2 2 2 3" xfId="7418" xr:uid="{00000000-0005-0000-0000-0000A6090000}"/>
    <cellStyle name="Normal 17 2 2 2 3" xfId="5194" xr:uid="{00000000-0005-0000-0000-0000A7090000}"/>
    <cellStyle name="Normal 17 2 2 2 3 2" xfId="8783" xr:uid="{00000000-0005-0000-0000-0000A8090000}"/>
    <cellStyle name="Normal 17 2 2 2 4" xfId="6762" xr:uid="{00000000-0005-0000-0000-0000A9090000}"/>
    <cellStyle name="Normal 17 2 2 3" xfId="2801" xr:uid="{00000000-0005-0000-0000-0000AA090000}"/>
    <cellStyle name="Normal 17 2 2 3 2" xfId="5196" xr:uid="{00000000-0005-0000-0000-0000AB090000}"/>
    <cellStyle name="Normal 17 2 2 3 2 2" xfId="8785" xr:uid="{00000000-0005-0000-0000-0000AC090000}"/>
    <cellStyle name="Normal 17 2 2 3 3" xfId="7200" xr:uid="{00000000-0005-0000-0000-0000AD090000}"/>
    <cellStyle name="Normal 17 2 2 4" xfId="5193" xr:uid="{00000000-0005-0000-0000-0000AE090000}"/>
    <cellStyle name="Normal 17 2 2 4 2" xfId="8782" xr:uid="{00000000-0005-0000-0000-0000AF090000}"/>
    <cellStyle name="Normal 17 2 2 5" xfId="6761" xr:uid="{00000000-0005-0000-0000-0000B0090000}"/>
    <cellStyle name="Normal 17 2 3" xfId="2213" xr:uid="{00000000-0005-0000-0000-0000B1090000}"/>
    <cellStyle name="Normal 17 2 3 2" xfId="2851" xr:uid="{00000000-0005-0000-0000-0000B2090000}"/>
    <cellStyle name="Normal 17 2 3 2 2" xfId="5198" xr:uid="{00000000-0005-0000-0000-0000B3090000}"/>
    <cellStyle name="Normal 17 2 3 2 2 2" xfId="8787" xr:uid="{00000000-0005-0000-0000-0000B4090000}"/>
    <cellStyle name="Normal 17 2 3 2 3" xfId="7250" xr:uid="{00000000-0005-0000-0000-0000B5090000}"/>
    <cellStyle name="Normal 17 2 3 3" xfId="5197" xr:uid="{00000000-0005-0000-0000-0000B6090000}"/>
    <cellStyle name="Normal 17 2 3 3 2" xfId="8786" xr:uid="{00000000-0005-0000-0000-0000B7090000}"/>
    <cellStyle name="Normal 17 2 3 4" xfId="6763" xr:uid="{00000000-0005-0000-0000-0000B8090000}"/>
    <cellStyle name="Normal 17 2 4" xfId="2214" xr:uid="{00000000-0005-0000-0000-0000B9090000}"/>
    <cellStyle name="Normal 17 2 4 2" xfId="2936" xr:uid="{00000000-0005-0000-0000-0000BA090000}"/>
    <cellStyle name="Normal 17 2 4 2 2" xfId="5200" xr:uid="{00000000-0005-0000-0000-0000BB090000}"/>
    <cellStyle name="Normal 17 2 4 2 2 2" xfId="8789" xr:uid="{00000000-0005-0000-0000-0000BC090000}"/>
    <cellStyle name="Normal 17 2 4 2 3" xfId="7335" xr:uid="{00000000-0005-0000-0000-0000BD090000}"/>
    <cellStyle name="Normal 17 2 4 3" xfId="5199" xr:uid="{00000000-0005-0000-0000-0000BE090000}"/>
    <cellStyle name="Normal 17 2 4 3 2" xfId="8788" xr:uid="{00000000-0005-0000-0000-0000BF090000}"/>
    <cellStyle name="Normal 17 2 4 4" xfId="6764" xr:uid="{00000000-0005-0000-0000-0000C0090000}"/>
    <cellStyle name="Normal 17 2 5" xfId="2215" xr:uid="{00000000-0005-0000-0000-0000C1090000}"/>
    <cellStyle name="Normal 17 2 5 2" xfId="4182" xr:uid="{00000000-0005-0000-0000-0000C2090000}"/>
    <cellStyle name="Normal 17 2 5 3" xfId="3253" xr:uid="{00000000-0005-0000-0000-0000C3090000}"/>
    <cellStyle name="Normal 17 2 6" xfId="2625" xr:uid="{00000000-0005-0000-0000-0000C4090000}"/>
    <cellStyle name="Normal 17 2 6 2" xfId="5201" xr:uid="{00000000-0005-0000-0000-0000C5090000}"/>
    <cellStyle name="Normal 17 2 6 2 2" xfId="8790" xr:uid="{00000000-0005-0000-0000-0000C6090000}"/>
    <cellStyle name="Normal 17 2 6 3" xfId="7027" xr:uid="{00000000-0005-0000-0000-0000C7090000}"/>
    <cellStyle name="Normal 17 3" xfId="1018" xr:uid="{00000000-0005-0000-0000-0000C8090000}"/>
    <cellStyle name="Normal 17 3 2" xfId="2216" xr:uid="{00000000-0005-0000-0000-0000C9090000}"/>
    <cellStyle name="Normal 17 3 2 2" xfId="2973" xr:uid="{00000000-0005-0000-0000-0000CA090000}"/>
    <cellStyle name="Normal 17 3 2 2 2" xfId="5203" xr:uid="{00000000-0005-0000-0000-0000CB090000}"/>
    <cellStyle name="Normal 17 3 2 2 2 2" xfId="8792" xr:uid="{00000000-0005-0000-0000-0000CC090000}"/>
    <cellStyle name="Normal 17 3 2 2 3" xfId="7372" xr:uid="{00000000-0005-0000-0000-0000CD090000}"/>
    <cellStyle name="Normal 17 3 2 3" xfId="5202" xr:uid="{00000000-0005-0000-0000-0000CE090000}"/>
    <cellStyle name="Normal 17 3 2 3 2" xfId="8791" xr:uid="{00000000-0005-0000-0000-0000CF090000}"/>
    <cellStyle name="Normal 17 3 2 4" xfId="6765" xr:uid="{00000000-0005-0000-0000-0000D0090000}"/>
    <cellStyle name="Normal 17 3 3" xfId="2217" xr:uid="{00000000-0005-0000-0000-0000D1090000}"/>
    <cellStyle name="Normal 17 3 3 2" xfId="4181" xr:uid="{00000000-0005-0000-0000-0000D2090000}"/>
    <cellStyle name="Normal 17 3 3 3" xfId="3252" xr:uid="{00000000-0005-0000-0000-0000D3090000}"/>
    <cellStyle name="Normal 17 3 4" xfId="2663" xr:uid="{00000000-0005-0000-0000-0000D4090000}"/>
    <cellStyle name="Normal 17 3 4 2" xfId="5204" xr:uid="{00000000-0005-0000-0000-0000D5090000}"/>
    <cellStyle name="Normal 17 3 4 2 2" xfId="8793" xr:uid="{00000000-0005-0000-0000-0000D6090000}"/>
    <cellStyle name="Normal 17 3 4 3" xfId="7064" xr:uid="{00000000-0005-0000-0000-0000D7090000}"/>
    <cellStyle name="Normal 17 4" xfId="2218" xr:uid="{00000000-0005-0000-0000-0000D8090000}"/>
    <cellStyle name="Normal 17 4 2" xfId="2800" xr:uid="{00000000-0005-0000-0000-0000D9090000}"/>
    <cellStyle name="Normal 17 4 2 2" xfId="5206" xr:uid="{00000000-0005-0000-0000-0000DA090000}"/>
    <cellStyle name="Normal 17 4 2 2 2" xfId="8795" xr:uid="{00000000-0005-0000-0000-0000DB090000}"/>
    <cellStyle name="Normal 17 4 2 3" xfId="7199" xr:uid="{00000000-0005-0000-0000-0000DC090000}"/>
    <cellStyle name="Normal 17 4 3" xfId="5205" xr:uid="{00000000-0005-0000-0000-0000DD090000}"/>
    <cellStyle name="Normal 17 4 3 2" xfId="8794" xr:uid="{00000000-0005-0000-0000-0000DE090000}"/>
    <cellStyle name="Normal 17 4 4" xfId="6766" xr:uid="{00000000-0005-0000-0000-0000DF090000}"/>
    <cellStyle name="Normal 17 5" xfId="2219" xr:uid="{00000000-0005-0000-0000-0000E0090000}"/>
    <cellStyle name="Normal 17 5 2" xfId="2850" xr:uid="{00000000-0005-0000-0000-0000E1090000}"/>
    <cellStyle name="Normal 17 5 2 2" xfId="5208" xr:uid="{00000000-0005-0000-0000-0000E2090000}"/>
    <cellStyle name="Normal 17 5 2 2 2" xfId="8797" xr:uid="{00000000-0005-0000-0000-0000E3090000}"/>
    <cellStyle name="Normal 17 5 2 3" xfId="7249" xr:uid="{00000000-0005-0000-0000-0000E4090000}"/>
    <cellStyle name="Normal 17 5 3" xfId="5207" xr:uid="{00000000-0005-0000-0000-0000E5090000}"/>
    <cellStyle name="Normal 17 5 3 2" xfId="8796" xr:uid="{00000000-0005-0000-0000-0000E6090000}"/>
    <cellStyle name="Normal 17 5 4" xfId="6767" xr:uid="{00000000-0005-0000-0000-0000E7090000}"/>
    <cellStyle name="Normal 17 6" xfId="2220" xr:uid="{00000000-0005-0000-0000-0000E8090000}"/>
    <cellStyle name="Normal 17 6 2" xfId="2925" xr:uid="{00000000-0005-0000-0000-0000E9090000}"/>
    <cellStyle name="Normal 17 6 2 2" xfId="5210" xr:uid="{00000000-0005-0000-0000-0000EA090000}"/>
    <cellStyle name="Normal 17 6 2 2 2" xfId="8799" xr:uid="{00000000-0005-0000-0000-0000EB090000}"/>
    <cellStyle name="Normal 17 6 2 3" xfId="7324" xr:uid="{00000000-0005-0000-0000-0000EC090000}"/>
    <cellStyle name="Normal 17 6 3" xfId="5209" xr:uid="{00000000-0005-0000-0000-0000ED090000}"/>
    <cellStyle name="Normal 17 6 3 2" xfId="8798" xr:uid="{00000000-0005-0000-0000-0000EE090000}"/>
    <cellStyle name="Normal 17 6 4" xfId="6768" xr:uid="{00000000-0005-0000-0000-0000EF090000}"/>
    <cellStyle name="Normal 17 7" xfId="2614" xr:uid="{00000000-0005-0000-0000-0000F0090000}"/>
    <cellStyle name="Normal 17 7 2" xfId="5211" xr:uid="{00000000-0005-0000-0000-0000F1090000}"/>
    <cellStyle name="Normal 17 7 2 2" xfId="8800" xr:uid="{00000000-0005-0000-0000-0000F2090000}"/>
    <cellStyle name="Normal 17 7 3" xfId="7016" xr:uid="{00000000-0005-0000-0000-0000F3090000}"/>
    <cellStyle name="Normal 17 8" xfId="5192" xr:uid="{00000000-0005-0000-0000-0000F4090000}"/>
    <cellStyle name="Normal 17 8 2" xfId="8781" xr:uid="{00000000-0005-0000-0000-0000F5090000}"/>
    <cellStyle name="Normal 17 9" xfId="6234" xr:uid="{00000000-0005-0000-0000-0000F6090000}"/>
    <cellStyle name="Normal 170" xfId="1020" xr:uid="{00000000-0005-0000-0000-0000F7090000}"/>
    <cellStyle name="Normal 170 2" xfId="4183" xr:uid="{00000000-0005-0000-0000-0000F8090000}"/>
    <cellStyle name="Normal 170 3" xfId="3254" xr:uid="{00000000-0005-0000-0000-0000F9090000}"/>
    <cellStyle name="Normal 171" xfId="1021" xr:uid="{00000000-0005-0000-0000-0000FA090000}"/>
    <cellStyle name="Normal 171 2" xfId="4184" xr:uid="{00000000-0005-0000-0000-0000FB090000}"/>
    <cellStyle name="Normal 171 3" xfId="3255" xr:uid="{00000000-0005-0000-0000-0000FC090000}"/>
    <cellStyle name="Normal 172" xfId="1022" xr:uid="{00000000-0005-0000-0000-0000FD090000}"/>
    <cellStyle name="Normal 172 2" xfId="4185" xr:uid="{00000000-0005-0000-0000-0000FE090000}"/>
    <cellStyle name="Normal 172 3" xfId="3256" xr:uid="{00000000-0005-0000-0000-0000FF090000}"/>
    <cellStyle name="Normal 173" xfId="1023" xr:uid="{00000000-0005-0000-0000-0000000A0000}"/>
    <cellStyle name="Normal 173 2" xfId="4186" xr:uid="{00000000-0005-0000-0000-0000010A0000}"/>
    <cellStyle name="Normal 173 3" xfId="3257" xr:uid="{00000000-0005-0000-0000-0000020A0000}"/>
    <cellStyle name="Normal 174" xfId="1024" xr:uid="{00000000-0005-0000-0000-0000030A0000}"/>
    <cellStyle name="Normal 174 2" xfId="4187" xr:uid="{00000000-0005-0000-0000-0000040A0000}"/>
    <cellStyle name="Normal 174 3" xfId="3258" xr:uid="{00000000-0005-0000-0000-0000050A0000}"/>
    <cellStyle name="Normal 175" xfId="1025" xr:uid="{00000000-0005-0000-0000-0000060A0000}"/>
    <cellStyle name="Normal 175 2" xfId="4188" xr:uid="{00000000-0005-0000-0000-0000070A0000}"/>
    <cellStyle name="Normal 175 3" xfId="3259" xr:uid="{00000000-0005-0000-0000-0000080A0000}"/>
    <cellStyle name="Normal 176" xfId="1026" xr:uid="{00000000-0005-0000-0000-0000090A0000}"/>
    <cellStyle name="Normal 176 2" xfId="4189" xr:uid="{00000000-0005-0000-0000-00000A0A0000}"/>
    <cellStyle name="Normal 176 3" xfId="3260" xr:uid="{00000000-0005-0000-0000-00000B0A0000}"/>
    <cellStyle name="Normal 177" xfId="1027" xr:uid="{00000000-0005-0000-0000-00000C0A0000}"/>
    <cellStyle name="Normal 177 2" xfId="4190" xr:uid="{00000000-0005-0000-0000-00000D0A0000}"/>
    <cellStyle name="Normal 177 3" xfId="3261" xr:uid="{00000000-0005-0000-0000-00000E0A0000}"/>
    <cellStyle name="Normal 178" xfId="1028" xr:uid="{00000000-0005-0000-0000-00000F0A0000}"/>
    <cellStyle name="Normal 178 2" xfId="4191" xr:uid="{00000000-0005-0000-0000-0000100A0000}"/>
    <cellStyle name="Normal 178 3" xfId="3262" xr:uid="{00000000-0005-0000-0000-0000110A0000}"/>
    <cellStyle name="Normal 179" xfId="1029" xr:uid="{00000000-0005-0000-0000-0000120A0000}"/>
    <cellStyle name="Normal 179 2" xfId="4192" xr:uid="{00000000-0005-0000-0000-0000130A0000}"/>
    <cellStyle name="Normal 179 3" xfId="3263" xr:uid="{00000000-0005-0000-0000-0000140A0000}"/>
    <cellStyle name="Normal 18" xfId="77" xr:uid="{00000000-0005-0000-0000-0000150A0000}"/>
    <cellStyle name="Normal 18 2" xfId="1030" xr:uid="{00000000-0005-0000-0000-0000160A0000}"/>
    <cellStyle name="Normal 18 2 2" xfId="2221" xr:uid="{00000000-0005-0000-0000-0000170A0000}"/>
    <cellStyle name="Normal 18 2 2 2" xfId="2222" xr:uid="{00000000-0005-0000-0000-0000180A0000}"/>
    <cellStyle name="Normal 18 2 2 2 2" xfId="2990" xr:uid="{00000000-0005-0000-0000-0000190A0000}"/>
    <cellStyle name="Normal 18 2 2 2 2 2" xfId="5238" xr:uid="{00000000-0005-0000-0000-00001A0A0000}"/>
    <cellStyle name="Normal 18 2 2 2 2 2 2" xfId="8804" xr:uid="{00000000-0005-0000-0000-00001B0A0000}"/>
    <cellStyle name="Normal 18 2 2 2 2 3" xfId="7389" xr:uid="{00000000-0005-0000-0000-00001C0A0000}"/>
    <cellStyle name="Normal 18 2 2 2 3" xfId="5237" xr:uid="{00000000-0005-0000-0000-00001D0A0000}"/>
    <cellStyle name="Normal 18 2 2 2 3 2" xfId="8803" xr:uid="{00000000-0005-0000-0000-00001E0A0000}"/>
    <cellStyle name="Normal 18 2 2 2 4" xfId="6770" xr:uid="{00000000-0005-0000-0000-00001F0A0000}"/>
    <cellStyle name="Normal 18 2 2 3" xfId="2701" xr:uid="{00000000-0005-0000-0000-0000200A0000}"/>
    <cellStyle name="Normal 18 2 2 3 2" xfId="5239" xr:uid="{00000000-0005-0000-0000-0000210A0000}"/>
    <cellStyle name="Normal 18 2 2 3 2 2" xfId="8805" xr:uid="{00000000-0005-0000-0000-0000220A0000}"/>
    <cellStyle name="Normal 18 2 2 3 3" xfId="7101" xr:uid="{00000000-0005-0000-0000-0000230A0000}"/>
    <cellStyle name="Normal 18 2 2 4" xfId="5236" xr:uid="{00000000-0005-0000-0000-0000240A0000}"/>
    <cellStyle name="Normal 18 2 2 4 2" xfId="8802" xr:uid="{00000000-0005-0000-0000-0000250A0000}"/>
    <cellStyle name="Normal 18 2 2 5" xfId="6769" xr:uid="{00000000-0005-0000-0000-0000260A0000}"/>
    <cellStyle name="Normal 18 2 3" xfId="2223" xr:uid="{00000000-0005-0000-0000-0000270A0000}"/>
    <cellStyle name="Normal 18 2 3 2" xfId="2803" xr:uid="{00000000-0005-0000-0000-0000280A0000}"/>
    <cellStyle name="Normal 18 2 3 2 2" xfId="5241" xr:uid="{00000000-0005-0000-0000-0000290A0000}"/>
    <cellStyle name="Normal 18 2 3 2 2 2" xfId="8807" xr:uid="{00000000-0005-0000-0000-00002A0A0000}"/>
    <cellStyle name="Normal 18 2 3 2 3" xfId="7202" xr:uid="{00000000-0005-0000-0000-00002B0A0000}"/>
    <cellStyle name="Normal 18 2 3 3" xfId="5240" xr:uid="{00000000-0005-0000-0000-00002C0A0000}"/>
    <cellStyle name="Normal 18 2 3 3 2" xfId="8806" xr:uid="{00000000-0005-0000-0000-00002D0A0000}"/>
    <cellStyle name="Normal 18 2 3 4" xfId="6771" xr:uid="{00000000-0005-0000-0000-00002E0A0000}"/>
    <cellStyle name="Normal 18 2 4" xfId="2224" xr:uid="{00000000-0005-0000-0000-00002F0A0000}"/>
    <cellStyle name="Normal 18 2 4 2" xfId="2853" xr:uid="{00000000-0005-0000-0000-0000300A0000}"/>
    <cellStyle name="Normal 18 2 4 2 2" xfId="5243" xr:uid="{00000000-0005-0000-0000-0000310A0000}"/>
    <cellStyle name="Normal 18 2 4 2 2 2" xfId="8809" xr:uid="{00000000-0005-0000-0000-0000320A0000}"/>
    <cellStyle name="Normal 18 2 4 2 3" xfId="7252" xr:uid="{00000000-0005-0000-0000-0000330A0000}"/>
    <cellStyle name="Normal 18 2 4 3" xfId="5242" xr:uid="{00000000-0005-0000-0000-0000340A0000}"/>
    <cellStyle name="Normal 18 2 4 3 2" xfId="8808" xr:uid="{00000000-0005-0000-0000-0000350A0000}"/>
    <cellStyle name="Normal 18 2 4 4" xfId="6772" xr:uid="{00000000-0005-0000-0000-0000360A0000}"/>
    <cellStyle name="Normal 18 2 5" xfId="2225" xr:uid="{00000000-0005-0000-0000-0000370A0000}"/>
    <cellStyle name="Normal 18 2 5 2" xfId="2937" xr:uid="{00000000-0005-0000-0000-0000380A0000}"/>
    <cellStyle name="Normal 18 2 5 2 2" xfId="5245" xr:uid="{00000000-0005-0000-0000-0000390A0000}"/>
    <cellStyle name="Normal 18 2 5 2 2 2" xfId="8811" xr:uid="{00000000-0005-0000-0000-00003A0A0000}"/>
    <cellStyle name="Normal 18 2 5 2 3" xfId="7336" xr:uid="{00000000-0005-0000-0000-00003B0A0000}"/>
    <cellStyle name="Normal 18 2 5 3" xfId="5244" xr:uid="{00000000-0005-0000-0000-00003C0A0000}"/>
    <cellStyle name="Normal 18 2 5 3 2" xfId="8810" xr:uid="{00000000-0005-0000-0000-00003D0A0000}"/>
    <cellStyle name="Normal 18 2 5 4" xfId="6773" xr:uid="{00000000-0005-0000-0000-00003E0A0000}"/>
    <cellStyle name="Normal 18 2 6" xfId="2226" xr:uid="{00000000-0005-0000-0000-00003F0A0000}"/>
    <cellStyle name="Normal 18 2 6 2" xfId="4193" xr:uid="{00000000-0005-0000-0000-0000400A0000}"/>
    <cellStyle name="Normal 18 2 6 3" xfId="3264" xr:uid="{00000000-0005-0000-0000-0000410A0000}"/>
    <cellStyle name="Normal 18 2 7" xfId="2626" xr:uid="{00000000-0005-0000-0000-0000420A0000}"/>
    <cellStyle name="Normal 18 2 7 2" xfId="5248" xr:uid="{00000000-0005-0000-0000-0000430A0000}"/>
    <cellStyle name="Normal 18 2 7 2 2" xfId="8812" xr:uid="{00000000-0005-0000-0000-0000440A0000}"/>
    <cellStyle name="Normal 18 2 7 3" xfId="7028" xr:uid="{00000000-0005-0000-0000-0000450A0000}"/>
    <cellStyle name="Normal 18 3" xfId="2227" xr:uid="{00000000-0005-0000-0000-0000460A0000}"/>
    <cellStyle name="Normal 18 3 2" xfId="2228" xr:uid="{00000000-0005-0000-0000-0000470A0000}"/>
    <cellStyle name="Normal 18 3 2 2" xfId="2974" xr:uid="{00000000-0005-0000-0000-0000480A0000}"/>
    <cellStyle name="Normal 18 3 2 2 2" xfId="5251" xr:uid="{00000000-0005-0000-0000-0000490A0000}"/>
    <cellStyle name="Normal 18 3 2 2 2 2" xfId="8815" xr:uid="{00000000-0005-0000-0000-00004A0A0000}"/>
    <cellStyle name="Normal 18 3 2 2 3" xfId="7373" xr:uid="{00000000-0005-0000-0000-00004B0A0000}"/>
    <cellStyle name="Normal 18 3 2 3" xfId="5250" xr:uid="{00000000-0005-0000-0000-00004C0A0000}"/>
    <cellStyle name="Normal 18 3 2 3 2" xfId="8814" xr:uid="{00000000-0005-0000-0000-00004D0A0000}"/>
    <cellStyle name="Normal 18 3 2 4" xfId="6775" xr:uid="{00000000-0005-0000-0000-00004E0A0000}"/>
    <cellStyle name="Normal 18 3 3" xfId="2664" xr:uid="{00000000-0005-0000-0000-00004F0A0000}"/>
    <cellStyle name="Normal 18 3 3 2" xfId="5252" xr:uid="{00000000-0005-0000-0000-0000500A0000}"/>
    <cellStyle name="Normal 18 3 3 2 2" xfId="8816" xr:uid="{00000000-0005-0000-0000-0000510A0000}"/>
    <cellStyle name="Normal 18 3 3 3" xfId="7065" xr:uid="{00000000-0005-0000-0000-0000520A0000}"/>
    <cellStyle name="Normal 18 3 4" xfId="5249" xr:uid="{00000000-0005-0000-0000-0000530A0000}"/>
    <cellStyle name="Normal 18 3 4 2" xfId="8813" xr:uid="{00000000-0005-0000-0000-0000540A0000}"/>
    <cellStyle name="Normal 18 3 5" xfId="6774" xr:uid="{00000000-0005-0000-0000-0000550A0000}"/>
    <cellStyle name="Normal 18 4" xfId="2229" xr:uid="{00000000-0005-0000-0000-0000560A0000}"/>
    <cellStyle name="Normal 18 4 2" xfId="2802" xr:uid="{00000000-0005-0000-0000-0000570A0000}"/>
    <cellStyle name="Normal 18 4 2 2" xfId="5254" xr:uid="{00000000-0005-0000-0000-0000580A0000}"/>
    <cellStyle name="Normal 18 4 2 2 2" xfId="8818" xr:uid="{00000000-0005-0000-0000-0000590A0000}"/>
    <cellStyle name="Normal 18 4 2 3" xfId="7201" xr:uid="{00000000-0005-0000-0000-00005A0A0000}"/>
    <cellStyle name="Normal 18 4 3" xfId="5253" xr:uid="{00000000-0005-0000-0000-00005B0A0000}"/>
    <cellStyle name="Normal 18 4 3 2" xfId="8817" xr:uid="{00000000-0005-0000-0000-00005C0A0000}"/>
    <cellStyle name="Normal 18 4 4" xfId="6776" xr:uid="{00000000-0005-0000-0000-00005D0A0000}"/>
    <cellStyle name="Normal 18 5" xfId="2230" xr:uid="{00000000-0005-0000-0000-00005E0A0000}"/>
    <cellStyle name="Normal 18 5 2" xfId="2852" xr:uid="{00000000-0005-0000-0000-00005F0A0000}"/>
    <cellStyle name="Normal 18 5 2 2" xfId="5256" xr:uid="{00000000-0005-0000-0000-0000600A0000}"/>
    <cellStyle name="Normal 18 5 2 2 2" xfId="8820" xr:uid="{00000000-0005-0000-0000-0000610A0000}"/>
    <cellStyle name="Normal 18 5 2 3" xfId="7251" xr:uid="{00000000-0005-0000-0000-0000620A0000}"/>
    <cellStyle name="Normal 18 5 3" xfId="5255" xr:uid="{00000000-0005-0000-0000-0000630A0000}"/>
    <cellStyle name="Normal 18 5 3 2" xfId="8819" xr:uid="{00000000-0005-0000-0000-0000640A0000}"/>
    <cellStyle name="Normal 18 5 4" xfId="6777" xr:uid="{00000000-0005-0000-0000-0000650A0000}"/>
    <cellStyle name="Normal 18 6" xfId="2231" xr:uid="{00000000-0005-0000-0000-0000660A0000}"/>
    <cellStyle name="Normal 18 6 2" xfId="2926" xr:uid="{00000000-0005-0000-0000-0000670A0000}"/>
    <cellStyle name="Normal 18 6 2 2" xfId="5258" xr:uid="{00000000-0005-0000-0000-0000680A0000}"/>
    <cellStyle name="Normal 18 6 2 2 2" xfId="8822" xr:uid="{00000000-0005-0000-0000-0000690A0000}"/>
    <cellStyle name="Normal 18 6 2 3" xfId="7325" xr:uid="{00000000-0005-0000-0000-00006A0A0000}"/>
    <cellStyle name="Normal 18 6 3" xfId="5257" xr:uid="{00000000-0005-0000-0000-00006B0A0000}"/>
    <cellStyle name="Normal 18 6 3 2" xfId="8821" xr:uid="{00000000-0005-0000-0000-00006C0A0000}"/>
    <cellStyle name="Normal 18 6 4" xfId="6778" xr:uid="{00000000-0005-0000-0000-00006D0A0000}"/>
    <cellStyle name="Normal 18 7" xfId="2615" xr:uid="{00000000-0005-0000-0000-00006E0A0000}"/>
    <cellStyle name="Normal 18 7 2" xfId="5259" xr:uid="{00000000-0005-0000-0000-00006F0A0000}"/>
    <cellStyle name="Normal 18 7 2 2" xfId="8823" xr:uid="{00000000-0005-0000-0000-0000700A0000}"/>
    <cellStyle name="Normal 18 7 3" xfId="7017" xr:uid="{00000000-0005-0000-0000-0000710A0000}"/>
    <cellStyle name="Normal 18 8" xfId="5234" xr:uid="{00000000-0005-0000-0000-0000720A0000}"/>
    <cellStyle name="Normal 18 8 2" xfId="8801" xr:uid="{00000000-0005-0000-0000-0000730A0000}"/>
    <cellStyle name="Normal 18 9" xfId="6235" xr:uid="{00000000-0005-0000-0000-0000740A0000}"/>
    <cellStyle name="Normal 180" xfId="1031" xr:uid="{00000000-0005-0000-0000-0000750A0000}"/>
    <cellStyle name="Normal 180 2" xfId="4194" xr:uid="{00000000-0005-0000-0000-0000760A0000}"/>
    <cellStyle name="Normal 180 3" xfId="3265" xr:uid="{00000000-0005-0000-0000-0000770A0000}"/>
    <cellStyle name="Normal 181" xfId="1032" xr:uid="{00000000-0005-0000-0000-0000780A0000}"/>
    <cellStyle name="Normal 181 2" xfId="4195" xr:uid="{00000000-0005-0000-0000-0000790A0000}"/>
    <cellStyle name="Normal 181 3" xfId="3266" xr:uid="{00000000-0005-0000-0000-00007A0A0000}"/>
    <cellStyle name="Normal 182" xfId="1033" xr:uid="{00000000-0005-0000-0000-00007B0A0000}"/>
    <cellStyle name="Normal 182 2" xfId="4196" xr:uid="{00000000-0005-0000-0000-00007C0A0000}"/>
    <cellStyle name="Normal 182 3" xfId="3267" xr:uid="{00000000-0005-0000-0000-00007D0A0000}"/>
    <cellStyle name="Normal 183" xfId="1034" xr:uid="{00000000-0005-0000-0000-00007E0A0000}"/>
    <cellStyle name="Normal 183 2" xfId="4197" xr:uid="{00000000-0005-0000-0000-00007F0A0000}"/>
    <cellStyle name="Normal 183 3" xfId="3268" xr:uid="{00000000-0005-0000-0000-0000800A0000}"/>
    <cellStyle name="Normal 184" xfId="1035" xr:uid="{00000000-0005-0000-0000-0000810A0000}"/>
    <cellStyle name="Normal 184 2" xfId="1036" xr:uid="{00000000-0005-0000-0000-0000820A0000}"/>
    <cellStyle name="Normal 184 2 2" xfId="4198" xr:uid="{00000000-0005-0000-0000-0000830A0000}"/>
    <cellStyle name="Normal 184 2 3" xfId="3269" xr:uid="{00000000-0005-0000-0000-0000840A0000}"/>
    <cellStyle name="Normal 184 3" xfId="3087" xr:uid="{00000000-0005-0000-0000-0000850A0000}"/>
    <cellStyle name="Normal 184 3 2" xfId="5274" xr:uid="{00000000-0005-0000-0000-0000860A0000}"/>
    <cellStyle name="Normal 184 3 2 2" xfId="8825" xr:uid="{00000000-0005-0000-0000-0000870A0000}"/>
    <cellStyle name="Normal 184 3 3" xfId="7486" xr:uid="{00000000-0005-0000-0000-0000880A0000}"/>
    <cellStyle name="Normal 184 4" xfId="5270" xr:uid="{00000000-0005-0000-0000-0000890A0000}"/>
    <cellStyle name="Normal 184 4 2" xfId="8824" xr:uid="{00000000-0005-0000-0000-00008A0A0000}"/>
    <cellStyle name="Normal 184 5" xfId="6381" xr:uid="{00000000-0005-0000-0000-00008B0A0000}"/>
    <cellStyle name="Normal 185" xfId="1037" xr:uid="{00000000-0005-0000-0000-00008C0A0000}"/>
    <cellStyle name="Normal 185 2" xfId="4199" xr:uid="{00000000-0005-0000-0000-00008D0A0000}"/>
    <cellStyle name="Normal 185 3" xfId="3270" xr:uid="{00000000-0005-0000-0000-00008E0A0000}"/>
    <cellStyle name="Normal 186" xfId="1038" xr:uid="{00000000-0005-0000-0000-00008F0A0000}"/>
    <cellStyle name="Normal 187" xfId="1039" xr:uid="{00000000-0005-0000-0000-0000900A0000}"/>
    <cellStyle name="Normal 188" xfId="1040" xr:uid="{00000000-0005-0000-0000-0000910A0000}"/>
    <cellStyle name="Normal 189" xfId="1041" xr:uid="{00000000-0005-0000-0000-0000920A0000}"/>
    <cellStyle name="Normal 19" xfId="63" xr:uid="{00000000-0005-0000-0000-0000930A0000}"/>
    <cellStyle name="Normal 19 2" xfId="1042" xr:uid="{00000000-0005-0000-0000-0000940A0000}"/>
    <cellStyle name="Normal 19 2 2" xfId="2232" xr:uid="{00000000-0005-0000-0000-0000950A0000}"/>
    <cellStyle name="Normal 19 2 2 2" xfId="3020" xr:uid="{00000000-0005-0000-0000-0000960A0000}"/>
    <cellStyle name="Normal 19 2 2 2 2" xfId="5285" xr:uid="{00000000-0005-0000-0000-0000970A0000}"/>
    <cellStyle name="Normal 19 2 2 2 2 2" xfId="8828" xr:uid="{00000000-0005-0000-0000-0000980A0000}"/>
    <cellStyle name="Normal 19 2 2 2 3" xfId="7419" xr:uid="{00000000-0005-0000-0000-0000990A0000}"/>
    <cellStyle name="Normal 19 2 2 3" xfId="5284" xr:uid="{00000000-0005-0000-0000-00009A0A0000}"/>
    <cellStyle name="Normal 19 2 2 3 2" xfId="8827" xr:uid="{00000000-0005-0000-0000-00009B0A0000}"/>
    <cellStyle name="Normal 19 2 2 4" xfId="6779" xr:uid="{00000000-0005-0000-0000-00009C0A0000}"/>
    <cellStyle name="Normal 19 2 3" xfId="2233" xr:uid="{00000000-0005-0000-0000-00009D0A0000}"/>
    <cellStyle name="Normal 19 2 3 2" xfId="4200" xr:uid="{00000000-0005-0000-0000-00009E0A0000}"/>
    <cellStyle name="Normal 19 2 3 3" xfId="3271" xr:uid="{00000000-0005-0000-0000-00009F0A0000}"/>
    <cellStyle name="Normal 19 2 4" xfId="2804" xr:uid="{00000000-0005-0000-0000-0000A00A0000}"/>
    <cellStyle name="Normal 19 2 4 2" xfId="5289" xr:uid="{00000000-0005-0000-0000-0000A10A0000}"/>
    <cellStyle name="Normal 19 2 4 2 2" xfId="8829" xr:uid="{00000000-0005-0000-0000-0000A20A0000}"/>
    <cellStyle name="Normal 19 2 4 3" xfId="7203" xr:uid="{00000000-0005-0000-0000-0000A30A0000}"/>
    <cellStyle name="Normal 19 3" xfId="2234" xr:uid="{00000000-0005-0000-0000-0000A40A0000}"/>
    <cellStyle name="Normal 19 3 2" xfId="2854" xr:uid="{00000000-0005-0000-0000-0000A50A0000}"/>
    <cellStyle name="Normal 19 3 2 2" xfId="5291" xr:uid="{00000000-0005-0000-0000-0000A60A0000}"/>
    <cellStyle name="Normal 19 3 2 2 2" xfId="8831" xr:uid="{00000000-0005-0000-0000-0000A70A0000}"/>
    <cellStyle name="Normal 19 3 2 3" xfId="7253" xr:uid="{00000000-0005-0000-0000-0000A80A0000}"/>
    <cellStyle name="Normal 19 3 3" xfId="5290" xr:uid="{00000000-0005-0000-0000-0000A90A0000}"/>
    <cellStyle name="Normal 19 3 3 2" xfId="8830" xr:uid="{00000000-0005-0000-0000-0000AA0A0000}"/>
    <cellStyle name="Normal 19 3 4" xfId="6780" xr:uid="{00000000-0005-0000-0000-0000AB0A0000}"/>
    <cellStyle name="Normal 19 4" xfId="2235" xr:uid="{00000000-0005-0000-0000-0000AC0A0000}"/>
    <cellStyle name="Normal 19 4 2" xfId="2929" xr:uid="{00000000-0005-0000-0000-0000AD0A0000}"/>
    <cellStyle name="Normal 19 4 2 2" xfId="5293" xr:uid="{00000000-0005-0000-0000-0000AE0A0000}"/>
    <cellStyle name="Normal 19 4 2 2 2" xfId="8833" xr:uid="{00000000-0005-0000-0000-0000AF0A0000}"/>
    <cellStyle name="Normal 19 4 2 3" xfId="7328" xr:uid="{00000000-0005-0000-0000-0000B00A0000}"/>
    <cellStyle name="Normal 19 4 3" xfId="5292" xr:uid="{00000000-0005-0000-0000-0000B10A0000}"/>
    <cellStyle name="Normal 19 4 3 2" xfId="8832" xr:uid="{00000000-0005-0000-0000-0000B20A0000}"/>
    <cellStyle name="Normal 19 4 4" xfId="6781" xr:uid="{00000000-0005-0000-0000-0000B30A0000}"/>
    <cellStyle name="Normal 19 5" xfId="2618" xr:uid="{00000000-0005-0000-0000-0000B40A0000}"/>
    <cellStyle name="Normal 19 5 2" xfId="5294" xr:uid="{00000000-0005-0000-0000-0000B50A0000}"/>
    <cellStyle name="Normal 19 5 2 2" xfId="8834" xr:uid="{00000000-0005-0000-0000-0000B60A0000}"/>
    <cellStyle name="Normal 19 5 3" xfId="7020" xr:uid="{00000000-0005-0000-0000-0000B70A0000}"/>
    <cellStyle name="Normal 19 6" xfId="5282" xr:uid="{00000000-0005-0000-0000-0000B80A0000}"/>
    <cellStyle name="Normal 19 6 2" xfId="8826" xr:uid="{00000000-0005-0000-0000-0000B90A0000}"/>
    <cellStyle name="Normal 19 7" xfId="6226" xr:uid="{00000000-0005-0000-0000-0000BA0A0000}"/>
    <cellStyle name="Normal 190" xfId="1043" xr:uid="{00000000-0005-0000-0000-0000BB0A0000}"/>
    <cellStyle name="Normal 191" xfId="1044" xr:uid="{00000000-0005-0000-0000-0000BC0A0000}"/>
    <cellStyle name="Normal 192" xfId="1045" xr:uid="{00000000-0005-0000-0000-0000BD0A0000}"/>
    <cellStyle name="Normal 193" xfId="1046" xr:uid="{00000000-0005-0000-0000-0000BE0A0000}"/>
    <cellStyle name="Normal 194" xfId="1047" xr:uid="{00000000-0005-0000-0000-0000BF0A0000}"/>
    <cellStyle name="Normal 195" xfId="1048" xr:uid="{00000000-0005-0000-0000-0000C00A0000}"/>
    <cellStyle name="Normal 196" xfId="1049" xr:uid="{00000000-0005-0000-0000-0000C10A0000}"/>
    <cellStyle name="Normal 197" xfId="1050" xr:uid="{00000000-0005-0000-0000-0000C20A0000}"/>
    <cellStyle name="Normal 198" xfId="1051" xr:uid="{00000000-0005-0000-0000-0000C30A0000}"/>
    <cellStyle name="Normal 199" xfId="1052" xr:uid="{00000000-0005-0000-0000-0000C40A0000}"/>
    <cellStyle name="Normal 2" xfId="5" xr:uid="{00000000-0005-0000-0000-0000C50A0000}"/>
    <cellStyle name="Normal 2 10" xfId="27" xr:uid="{00000000-0005-0000-0000-0000C60A0000}"/>
    <cellStyle name="Normal 2 10 2" xfId="3107" xr:uid="{00000000-0005-0000-0000-0000C70A0000}"/>
    <cellStyle name="Normal 2 11" xfId="1054" xr:uid="{00000000-0005-0000-0000-0000C80A0000}"/>
    <cellStyle name="Normal 2 11 2" xfId="4201" xr:uid="{00000000-0005-0000-0000-0000C90A0000}"/>
    <cellStyle name="Normal 2 11 3" xfId="3272" xr:uid="{00000000-0005-0000-0000-0000CA0A0000}"/>
    <cellStyle name="Normal 2 12" xfId="1055" xr:uid="{00000000-0005-0000-0000-0000CB0A0000}"/>
    <cellStyle name="Normal 2 12 2" xfId="4202" xr:uid="{00000000-0005-0000-0000-0000CC0A0000}"/>
    <cellStyle name="Normal 2 12 3" xfId="3273" xr:uid="{00000000-0005-0000-0000-0000CD0A0000}"/>
    <cellStyle name="Normal 2 13" xfId="1056" xr:uid="{00000000-0005-0000-0000-0000CE0A0000}"/>
    <cellStyle name="Normal 2 13 2" xfId="4203" xr:uid="{00000000-0005-0000-0000-0000CF0A0000}"/>
    <cellStyle name="Normal 2 13 3" xfId="3274" xr:uid="{00000000-0005-0000-0000-0000D00A0000}"/>
    <cellStyle name="Normal 2 14" xfId="1057" xr:uid="{00000000-0005-0000-0000-0000D10A0000}"/>
    <cellStyle name="Normal 2 14 2" xfId="4204" xr:uid="{00000000-0005-0000-0000-0000D20A0000}"/>
    <cellStyle name="Normal 2 14 3" xfId="3275" xr:uid="{00000000-0005-0000-0000-0000D30A0000}"/>
    <cellStyle name="Normal 2 15" xfId="1058" xr:uid="{00000000-0005-0000-0000-0000D40A0000}"/>
    <cellStyle name="Normal 2 15 2" xfId="4205" xr:uid="{00000000-0005-0000-0000-0000D50A0000}"/>
    <cellStyle name="Normal 2 15 3" xfId="3276" xr:uid="{00000000-0005-0000-0000-0000D60A0000}"/>
    <cellStyle name="Normal 2 16" xfId="1059" xr:uid="{00000000-0005-0000-0000-0000D70A0000}"/>
    <cellStyle name="Normal 2 16 2" xfId="4206" xr:uid="{00000000-0005-0000-0000-0000D80A0000}"/>
    <cellStyle name="Normal 2 16 3" xfId="3277" xr:uid="{00000000-0005-0000-0000-0000D90A0000}"/>
    <cellStyle name="Normal 2 17" xfId="1060" xr:uid="{00000000-0005-0000-0000-0000DA0A0000}"/>
    <cellStyle name="Normal 2 17 2" xfId="4207" xr:uid="{00000000-0005-0000-0000-0000DB0A0000}"/>
    <cellStyle name="Normal 2 17 3" xfId="3278" xr:uid="{00000000-0005-0000-0000-0000DC0A0000}"/>
    <cellStyle name="Normal 2 18" xfId="1061" xr:uid="{00000000-0005-0000-0000-0000DD0A0000}"/>
    <cellStyle name="Normal 2 18 2" xfId="3088" xr:uid="{00000000-0005-0000-0000-0000DE0A0000}"/>
    <cellStyle name="Normal 2 18 2 2" xfId="5311" xr:uid="{00000000-0005-0000-0000-0000DF0A0000}"/>
    <cellStyle name="Normal 2 18 2 2 2" xfId="8836" xr:uid="{00000000-0005-0000-0000-0000E00A0000}"/>
    <cellStyle name="Normal 2 18 2 3" xfId="7487" xr:uid="{00000000-0005-0000-0000-0000E10A0000}"/>
    <cellStyle name="Normal 2 18 3" xfId="5310" xr:uid="{00000000-0005-0000-0000-0000E20A0000}"/>
    <cellStyle name="Normal 2 18 3 2" xfId="8835" xr:uid="{00000000-0005-0000-0000-0000E30A0000}"/>
    <cellStyle name="Normal 2 18 4" xfId="6382" xr:uid="{00000000-0005-0000-0000-0000E40A0000}"/>
    <cellStyle name="Normal 2 19" xfId="1062" xr:uid="{00000000-0005-0000-0000-0000E50A0000}"/>
    <cellStyle name="Normal 2 2" xfId="14" xr:uid="{00000000-0005-0000-0000-0000E60A0000}"/>
    <cellStyle name="Normal 2 2 10" xfId="1064" xr:uid="{00000000-0005-0000-0000-0000E70A0000}"/>
    <cellStyle name="Normal 2 2 11" xfId="1065" xr:uid="{00000000-0005-0000-0000-0000E80A0000}"/>
    <cellStyle name="Normal 2 2 12" xfId="1066" xr:uid="{00000000-0005-0000-0000-0000E90A0000}"/>
    <cellStyle name="Normal 2 2 13" xfId="1067" xr:uid="{00000000-0005-0000-0000-0000EA0A0000}"/>
    <cellStyle name="Normal 2 2 14" xfId="1068" xr:uid="{00000000-0005-0000-0000-0000EB0A0000}"/>
    <cellStyle name="Normal 2 2 15" xfId="1069" xr:uid="{00000000-0005-0000-0000-0000EC0A0000}"/>
    <cellStyle name="Normal 2 2 16" xfId="1063" xr:uid="{00000000-0005-0000-0000-0000ED0A0000}"/>
    <cellStyle name="Normal 2 2 16 2" xfId="3089" xr:uid="{00000000-0005-0000-0000-0000EE0A0000}"/>
    <cellStyle name="Normal 2 2 16 2 2" xfId="5313" xr:uid="{00000000-0005-0000-0000-0000EF0A0000}"/>
    <cellStyle name="Normal 2 2 16 2 2 2" xfId="8838" xr:uid="{00000000-0005-0000-0000-0000F00A0000}"/>
    <cellStyle name="Normal 2 2 16 2 3" xfId="7488" xr:uid="{00000000-0005-0000-0000-0000F10A0000}"/>
    <cellStyle name="Normal 2 2 16 3" xfId="5312" xr:uid="{00000000-0005-0000-0000-0000F20A0000}"/>
    <cellStyle name="Normal 2 2 16 3 2" xfId="8837" xr:uid="{00000000-0005-0000-0000-0000F30A0000}"/>
    <cellStyle name="Normal 2 2 16 4" xfId="6383" xr:uid="{00000000-0005-0000-0000-0000F40A0000}"/>
    <cellStyle name="Normal 2 2 2" xfId="79" xr:uid="{00000000-0005-0000-0000-0000F50A0000}"/>
    <cellStyle name="Normal 2 2 2 10" xfId="1070" xr:uid="{00000000-0005-0000-0000-0000F60A0000}"/>
    <cellStyle name="Normal 2 2 2 11" xfId="1071" xr:uid="{00000000-0005-0000-0000-0000F70A0000}"/>
    <cellStyle name="Normal 2 2 2 12" xfId="1072" xr:uid="{00000000-0005-0000-0000-0000F80A0000}"/>
    <cellStyle name="Normal 2 2 2 2" xfId="80" xr:uid="{00000000-0005-0000-0000-0000F90A0000}"/>
    <cellStyle name="Normal 2 2 2 2 2" xfId="131" xr:uid="{00000000-0005-0000-0000-0000FA0A0000}"/>
    <cellStyle name="Normal 2 2 2 2 2 2" xfId="1074" xr:uid="{00000000-0005-0000-0000-0000FB0A0000}"/>
    <cellStyle name="Normal 2 2 2 2 2 3" xfId="2887" xr:uid="{00000000-0005-0000-0000-0000FC0A0000}"/>
    <cellStyle name="Normal 2 2 2 2 2 3 2" xfId="5315" xr:uid="{00000000-0005-0000-0000-0000FD0A0000}"/>
    <cellStyle name="Normal 2 2 2 2 2 3 2 2" xfId="8840" xr:uid="{00000000-0005-0000-0000-0000FE0A0000}"/>
    <cellStyle name="Normal 2 2 2 2 2 3 3" xfId="7286" xr:uid="{00000000-0005-0000-0000-0000FF0A0000}"/>
    <cellStyle name="Normal 2 2 2 2 2 4" xfId="5314" xr:uid="{00000000-0005-0000-0000-0000000B0000}"/>
    <cellStyle name="Normal 2 2 2 2 2 4 2" xfId="8839" xr:uid="{00000000-0005-0000-0000-0000010B0000}"/>
    <cellStyle name="Normal 2 2 2 2 2 5" xfId="6265" xr:uid="{00000000-0005-0000-0000-0000020B0000}"/>
    <cellStyle name="Normal 2 2 2 2 3" xfId="1073" xr:uid="{00000000-0005-0000-0000-0000030B0000}"/>
    <cellStyle name="Normal 2 2 2 3" xfId="132" xr:uid="{00000000-0005-0000-0000-0000040B0000}"/>
    <cellStyle name="Normal 2 2 2 3 2" xfId="133" xr:uid="{00000000-0005-0000-0000-0000050B0000}"/>
    <cellStyle name="Normal 2 2 2 3 2 2" xfId="2902" xr:uid="{00000000-0005-0000-0000-0000060B0000}"/>
    <cellStyle name="Normal 2 2 2 3 2 2 2" xfId="5318" xr:uid="{00000000-0005-0000-0000-0000070B0000}"/>
    <cellStyle name="Normal 2 2 2 3 2 2 2 2" xfId="8843" xr:uid="{00000000-0005-0000-0000-0000080B0000}"/>
    <cellStyle name="Normal 2 2 2 3 2 2 3" xfId="7301" xr:uid="{00000000-0005-0000-0000-0000090B0000}"/>
    <cellStyle name="Normal 2 2 2 3 2 3" xfId="5317" xr:uid="{00000000-0005-0000-0000-00000A0B0000}"/>
    <cellStyle name="Normal 2 2 2 3 2 3 2" xfId="8842" xr:uid="{00000000-0005-0000-0000-00000B0B0000}"/>
    <cellStyle name="Normal 2 2 2 3 2 4" xfId="6267" xr:uid="{00000000-0005-0000-0000-00000C0B0000}"/>
    <cellStyle name="Normal 2 2 2 3 3" xfId="1075" xr:uid="{00000000-0005-0000-0000-00000D0B0000}"/>
    <cellStyle name="Normal 2 2 2 3 4" xfId="3024" xr:uid="{00000000-0005-0000-0000-00000E0B0000}"/>
    <cellStyle name="Normal 2 2 2 3 4 2" xfId="5319" xr:uid="{00000000-0005-0000-0000-00000F0B0000}"/>
    <cellStyle name="Normal 2 2 2 3 4 2 2" xfId="8844" xr:uid="{00000000-0005-0000-0000-0000100B0000}"/>
    <cellStyle name="Normal 2 2 2 3 4 3" xfId="7423" xr:uid="{00000000-0005-0000-0000-0000110B0000}"/>
    <cellStyle name="Normal 2 2 2 3 5" xfId="5316" xr:uid="{00000000-0005-0000-0000-0000120B0000}"/>
    <cellStyle name="Normal 2 2 2 3 5 2" xfId="8841" xr:uid="{00000000-0005-0000-0000-0000130B0000}"/>
    <cellStyle name="Normal 2 2 2 3 6" xfId="6266" xr:uid="{00000000-0005-0000-0000-0000140B0000}"/>
    <cellStyle name="Normal 2 2 2 4" xfId="134" xr:uid="{00000000-0005-0000-0000-0000150B0000}"/>
    <cellStyle name="Normal 2 2 2 4 2" xfId="1076" xr:uid="{00000000-0005-0000-0000-0000160B0000}"/>
    <cellStyle name="Normal 2 2 2 4 3" xfId="3022" xr:uid="{00000000-0005-0000-0000-0000170B0000}"/>
    <cellStyle name="Normal 2 2 2 4 3 2" xfId="5321" xr:uid="{00000000-0005-0000-0000-0000180B0000}"/>
    <cellStyle name="Normal 2 2 2 4 3 2 2" xfId="8846" xr:uid="{00000000-0005-0000-0000-0000190B0000}"/>
    <cellStyle name="Normal 2 2 2 4 3 3" xfId="7421" xr:uid="{00000000-0005-0000-0000-00001A0B0000}"/>
    <cellStyle name="Normal 2 2 2 4 4" xfId="5320" xr:uid="{00000000-0005-0000-0000-00001B0B0000}"/>
    <cellStyle name="Normal 2 2 2 4 4 2" xfId="8845" xr:uid="{00000000-0005-0000-0000-00001C0B0000}"/>
    <cellStyle name="Normal 2 2 2 4 5" xfId="6268" xr:uid="{00000000-0005-0000-0000-00001D0B0000}"/>
    <cellStyle name="Normal 2 2 2 5" xfId="1077" xr:uid="{00000000-0005-0000-0000-00001E0B0000}"/>
    <cellStyle name="Normal 2 2 2 6" xfId="1078" xr:uid="{00000000-0005-0000-0000-00001F0B0000}"/>
    <cellStyle name="Normal 2 2 2 7" xfId="1079" xr:uid="{00000000-0005-0000-0000-0000200B0000}"/>
    <cellStyle name="Normal 2 2 2 8" xfId="1080" xr:uid="{00000000-0005-0000-0000-0000210B0000}"/>
    <cellStyle name="Normal 2 2 2 9" xfId="1081" xr:uid="{00000000-0005-0000-0000-0000220B0000}"/>
    <cellStyle name="Normal 2 2 3" xfId="78" xr:uid="{00000000-0005-0000-0000-0000230B0000}"/>
    <cellStyle name="Normal 2 2 3 2" xfId="135" xr:uid="{00000000-0005-0000-0000-0000240B0000}"/>
    <cellStyle name="Normal 2 2 3 2 2" xfId="136" xr:uid="{00000000-0005-0000-0000-0000250B0000}"/>
    <cellStyle name="Normal 2 2 3 2 2 2" xfId="2879" xr:uid="{00000000-0005-0000-0000-0000260B0000}"/>
    <cellStyle name="Normal 2 2 3 2 2 2 2" xfId="5324" xr:uid="{00000000-0005-0000-0000-0000270B0000}"/>
    <cellStyle name="Normal 2 2 3 2 2 2 2 2" xfId="8849" xr:uid="{00000000-0005-0000-0000-0000280B0000}"/>
    <cellStyle name="Normal 2 2 3 2 2 2 3" xfId="7278" xr:uid="{00000000-0005-0000-0000-0000290B0000}"/>
    <cellStyle name="Normal 2 2 3 2 2 3" xfId="5323" xr:uid="{00000000-0005-0000-0000-00002A0B0000}"/>
    <cellStyle name="Normal 2 2 3 2 2 3 2" xfId="8848" xr:uid="{00000000-0005-0000-0000-00002B0B0000}"/>
    <cellStyle name="Normal 2 2 3 2 2 4" xfId="6270" xr:uid="{00000000-0005-0000-0000-00002C0B0000}"/>
    <cellStyle name="Normal 2 2 3 2 3" xfId="137" xr:uid="{00000000-0005-0000-0000-00002D0B0000}"/>
    <cellStyle name="Normal 2 2 3 2 3 2" xfId="2892" xr:uid="{00000000-0005-0000-0000-00002E0B0000}"/>
    <cellStyle name="Normal 2 2 3 2 3 2 2" xfId="5326" xr:uid="{00000000-0005-0000-0000-00002F0B0000}"/>
    <cellStyle name="Normal 2 2 3 2 3 2 2 2" xfId="8851" xr:uid="{00000000-0005-0000-0000-0000300B0000}"/>
    <cellStyle name="Normal 2 2 3 2 3 2 3" xfId="7291" xr:uid="{00000000-0005-0000-0000-0000310B0000}"/>
    <cellStyle name="Normal 2 2 3 2 3 3" xfId="5325" xr:uid="{00000000-0005-0000-0000-0000320B0000}"/>
    <cellStyle name="Normal 2 2 3 2 3 3 2" xfId="8850" xr:uid="{00000000-0005-0000-0000-0000330B0000}"/>
    <cellStyle name="Normal 2 2 3 2 3 4" xfId="6271" xr:uid="{00000000-0005-0000-0000-0000340B0000}"/>
    <cellStyle name="Normal 2 2 3 2 4" xfId="3030" xr:uid="{00000000-0005-0000-0000-0000350B0000}"/>
    <cellStyle name="Normal 2 2 3 2 4 2" xfId="5327" xr:uid="{00000000-0005-0000-0000-0000360B0000}"/>
    <cellStyle name="Normal 2 2 3 2 4 2 2" xfId="8852" xr:uid="{00000000-0005-0000-0000-0000370B0000}"/>
    <cellStyle name="Normal 2 2 3 2 4 3" xfId="7429" xr:uid="{00000000-0005-0000-0000-0000380B0000}"/>
    <cellStyle name="Normal 2 2 3 2 5" xfId="5322" xr:uid="{00000000-0005-0000-0000-0000390B0000}"/>
    <cellStyle name="Normal 2 2 3 2 5 2" xfId="8847" xr:uid="{00000000-0005-0000-0000-00003A0B0000}"/>
    <cellStyle name="Normal 2 2 3 2 6" xfId="6269" xr:uid="{00000000-0005-0000-0000-00003B0B0000}"/>
    <cellStyle name="Normal 2 2 3 3" xfId="138" xr:uid="{00000000-0005-0000-0000-00003C0B0000}"/>
    <cellStyle name="Normal 2 2 3 3 2" xfId="3051" xr:uid="{00000000-0005-0000-0000-00003D0B0000}"/>
    <cellStyle name="Normal 2 2 3 3 2 2" xfId="5329" xr:uid="{00000000-0005-0000-0000-00003E0B0000}"/>
    <cellStyle name="Normal 2 2 3 3 2 2 2" xfId="8854" xr:uid="{00000000-0005-0000-0000-00003F0B0000}"/>
    <cellStyle name="Normal 2 2 3 3 2 3" xfId="7450" xr:uid="{00000000-0005-0000-0000-0000400B0000}"/>
    <cellStyle name="Normal 2 2 3 3 3" xfId="5328" xr:uid="{00000000-0005-0000-0000-0000410B0000}"/>
    <cellStyle name="Normal 2 2 3 3 3 2" xfId="8853" xr:uid="{00000000-0005-0000-0000-0000420B0000}"/>
    <cellStyle name="Normal 2 2 3 3 4" xfId="6272" xr:uid="{00000000-0005-0000-0000-0000430B0000}"/>
    <cellStyle name="Normal 2 2 3 4" xfId="139" xr:uid="{00000000-0005-0000-0000-0000440B0000}"/>
    <cellStyle name="Normal 2 2 3 4 2" xfId="3042" xr:uid="{00000000-0005-0000-0000-0000450B0000}"/>
    <cellStyle name="Normal 2 2 3 4 2 2" xfId="5331" xr:uid="{00000000-0005-0000-0000-0000460B0000}"/>
    <cellStyle name="Normal 2 2 3 4 2 2 2" xfId="8856" xr:uid="{00000000-0005-0000-0000-0000470B0000}"/>
    <cellStyle name="Normal 2 2 3 4 2 3" xfId="7441" xr:uid="{00000000-0005-0000-0000-0000480B0000}"/>
    <cellStyle name="Normal 2 2 3 4 3" xfId="5330" xr:uid="{00000000-0005-0000-0000-0000490B0000}"/>
    <cellStyle name="Normal 2 2 3 4 3 2" xfId="8855" xr:uid="{00000000-0005-0000-0000-00004A0B0000}"/>
    <cellStyle name="Normal 2 2 3 4 4" xfId="6273" xr:uid="{00000000-0005-0000-0000-00004B0B0000}"/>
    <cellStyle name="Normal 2 2 3 5" xfId="1082" xr:uid="{00000000-0005-0000-0000-00004C0B0000}"/>
    <cellStyle name="Normal 2 2 4" xfId="140" xr:uid="{00000000-0005-0000-0000-00004D0B0000}"/>
    <cellStyle name="Normal 2 2 4 2" xfId="141" xr:uid="{00000000-0005-0000-0000-00004E0B0000}"/>
    <cellStyle name="Normal 2 2 4 2 2" xfId="3052" xr:uid="{00000000-0005-0000-0000-00004F0B0000}"/>
    <cellStyle name="Normal 2 2 4 2 2 2" xfId="5334" xr:uid="{00000000-0005-0000-0000-0000500B0000}"/>
    <cellStyle name="Normal 2 2 4 2 2 2 2" xfId="8859" xr:uid="{00000000-0005-0000-0000-0000510B0000}"/>
    <cellStyle name="Normal 2 2 4 2 2 3" xfId="7451" xr:uid="{00000000-0005-0000-0000-0000520B0000}"/>
    <cellStyle name="Normal 2 2 4 2 3" xfId="5333" xr:uid="{00000000-0005-0000-0000-0000530B0000}"/>
    <cellStyle name="Normal 2 2 4 2 3 2" xfId="8858" xr:uid="{00000000-0005-0000-0000-0000540B0000}"/>
    <cellStyle name="Normal 2 2 4 2 4" xfId="6275" xr:uid="{00000000-0005-0000-0000-0000550B0000}"/>
    <cellStyle name="Normal 2 2 4 3" xfId="1083" xr:uid="{00000000-0005-0000-0000-0000560B0000}"/>
    <cellStyle name="Normal 2 2 4 4" xfId="2907" xr:uid="{00000000-0005-0000-0000-0000570B0000}"/>
    <cellStyle name="Normal 2 2 4 4 2" xfId="5335" xr:uid="{00000000-0005-0000-0000-0000580B0000}"/>
    <cellStyle name="Normal 2 2 4 4 2 2" xfId="8860" xr:uid="{00000000-0005-0000-0000-0000590B0000}"/>
    <cellStyle name="Normal 2 2 4 4 3" xfId="7306" xr:uid="{00000000-0005-0000-0000-00005A0B0000}"/>
    <cellStyle name="Normal 2 2 4 5" xfId="5332" xr:uid="{00000000-0005-0000-0000-00005B0B0000}"/>
    <cellStyle name="Normal 2 2 4 5 2" xfId="8857" xr:uid="{00000000-0005-0000-0000-00005C0B0000}"/>
    <cellStyle name="Normal 2 2 4 6" xfId="6274" xr:uid="{00000000-0005-0000-0000-00005D0B0000}"/>
    <cellStyle name="Normal 2 2 5" xfId="142" xr:uid="{00000000-0005-0000-0000-00005E0B0000}"/>
    <cellStyle name="Normal 2 2 5 2" xfId="143" xr:uid="{00000000-0005-0000-0000-00005F0B0000}"/>
    <cellStyle name="Normal 2 2 5 2 2" xfId="1085" xr:uid="{00000000-0005-0000-0000-0000600B0000}"/>
    <cellStyle name="Normal 2 2 5 2 3" xfId="2904" xr:uid="{00000000-0005-0000-0000-0000610B0000}"/>
    <cellStyle name="Normal 2 2 5 2 3 2" xfId="5338" xr:uid="{00000000-0005-0000-0000-0000620B0000}"/>
    <cellStyle name="Normal 2 2 5 2 3 2 2" xfId="8863" xr:uid="{00000000-0005-0000-0000-0000630B0000}"/>
    <cellStyle name="Normal 2 2 5 2 3 3" xfId="7303" xr:uid="{00000000-0005-0000-0000-0000640B0000}"/>
    <cellStyle name="Normal 2 2 5 2 4" xfId="5337" xr:uid="{00000000-0005-0000-0000-0000650B0000}"/>
    <cellStyle name="Normal 2 2 5 2 4 2" xfId="8862" xr:uid="{00000000-0005-0000-0000-0000660B0000}"/>
    <cellStyle name="Normal 2 2 5 2 5" xfId="6277" xr:uid="{00000000-0005-0000-0000-0000670B0000}"/>
    <cellStyle name="Normal 2 2 5 3" xfId="1084" xr:uid="{00000000-0005-0000-0000-0000680B0000}"/>
    <cellStyle name="Normal 2 2 5 4" xfId="3043" xr:uid="{00000000-0005-0000-0000-0000690B0000}"/>
    <cellStyle name="Normal 2 2 5 4 2" xfId="5339" xr:uid="{00000000-0005-0000-0000-00006A0B0000}"/>
    <cellStyle name="Normal 2 2 5 4 2 2" xfId="8864" xr:uid="{00000000-0005-0000-0000-00006B0B0000}"/>
    <cellStyle name="Normal 2 2 5 4 3" xfId="7442" xr:uid="{00000000-0005-0000-0000-00006C0B0000}"/>
    <cellStyle name="Normal 2 2 5 5" xfId="5336" xr:uid="{00000000-0005-0000-0000-00006D0B0000}"/>
    <cellStyle name="Normal 2 2 5 5 2" xfId="8861" xr:uid="{00000000-0005-0000-0000-00006E0B0000}"/>
    <cellStyle name="Normal 2 2 5 6" xfId="6276" xr:uid="{00000000-0005-0000-0000-00006F0B0000}"/>
    <cellStyle name="Normal 2 2 6" xfId="144" xr:uid="{00000000-0005-0000-0000-0000700B0000}"/>
    <cellStyle name="Normal 2 2 6 2" xfId="1086" xr:uid="{00000000-0005-0000-0000-0000710B0000}"/>
    <cellStyle name="Normal 2 2 6 3" xfId="2895" xr:uid="{00000000-0005-0000-0000-0000720B0000}"/>
    <cellStyle name="Normal 2 2 6 3 2" xfId="5341" xr:uid="{00000000-0005-0000-0000-0000730B0000}"/>
    <cellStyle name="Normal 2 2 6 3 2 2" xfId="8866" xr:uid="{00000000-0005-0000-0000-0000740B0000}"/>
    <cellStyle name="Normal 2 2 6 3 3" xfId="7294" xr:uid="{00000000-0005-0000-0000-0000750B0000}"/>
    <cellStyle name="Normal 2 2 6 4" xfId="5340" xr:uid="{00000000-0005-0000-0000-0000760B0000}"/>
    <cellStyle name="Normal 2 2 6 4 2" xfId="8865" xr:uid="{00000000-0005-0000-0000-0000770B0000}"/>
    <cellStyle name="Normal 2 2 6 5" xfId="6278" xr:uid="{00000000-0005-0000-0000-0000780B0000}"/>
    <cellStyle name="Normal 2 2 7" xfId="145" xr:uid="{00000000-0005-0000-0000-0000790B0000}"/>
    <cellStyle name="Normal 2 2 7 2" xfId="1087" xr:uid="{00000000-0005-0000-0000-00007A0B0000}"/>
    <cellStyle name="Normal 2 2 7 3" xfId="4086" xr:uid="{00000000-0005-0000-0000-00007B0B0000}"/>
    <cellStyle name="Normal 2 2 7 4" xfId="3157" xr:uid="{00000000-0005-0000-0000-00007C0B0000}"/>
    <cellStyle name="Normal 2 2 8" xfId="1088" xr:uid="{00000000-0005-0000-0000-00007D0B0000}"/>
    <cellStyle name="Normal 2 2 9" xfId="1089" xr:uid="{00000000-0005-0000-0000-00007E0B0000}"/>
    <cellStyle name="Normal 2 20" xfId="1053" xr:uid="{00000000-0005-0000-0000-00007F0B0000}"/>
    <cellStyle name="Normal 2 21" xfId="2081" xr:uid="{00000000-0005-0000-0000-0000800B0000}"/>
    <cellStyle name="Normal 2 3" xfId="28" xr:uid="{00000000-0005-0000-0000-0000810B0000}"/>
    <cellStyle name="Normal 2 3 10" xfId="1090" xr:uid="{00000000-0005-0000-0000-0000820B0000}"/>
    <cellStyle name="Normal 2 3 11" xfId="1091" xr:uid="{00000000-0005-0000-0000-0000830B0000}"/>
    <cellStyle name="Normal 2 3 12" xfId="1092" xr:uid="{00000000-0005-0000-0000-0000840B0000}"/>
    <cellStyle name="Normal 2 3 2" xfId="146" xr:uid="{00000000-0005-0000-0000-0000850B0000}"/>
    <cellStyle name="Normal 2 3 2 2" xfId="147" xr:uid="{00000000-0005-0000-0000-0000860B0000}"/>
    <cellStyle name="Normal 2 3 2 2 2" xfId="1094" xr:uid="{00000000-0005-0000-0000-0000870B0000}"/>
    <cellStyle name="Normal 2 3 2 2 3" xfId="2998" xr:uid="{00000000-0005-0000-0000-0000880B0000}"/>
    <cellStyle name="Normal 2 3 2 2 3 2" xfId="5344" xr:uid="{00000000-0005-0000-0000-0000890B0000}"/>
    <cellStyle name="Normal 2 3 2 2 3 2 2" xfId="8869" xr:uid="{00000000-0005-0000-0000-00008A0B0000}"/>
    <cellStyle name="Normal 2 3 2 2 3 3" xfId="7397" xr:uid="{00000000-0005-0000-0000-00008B0B0000}"/>
    <cellStyle name="Normal 2 3 2 2 4" xfId="5343" xr:uid="{00000000-0005-0000-0000-00008C0B0000}"/>
    <cellStyle name="Normal 2 3 2 2 4 2" xfId="8868" xr:uid="{00000000-0005-0000-0000-00008D0B0000}"/>
    <cellStyle name="Normal 2 3 2 2 5" xfId="6280" xr:uid="{00000000-0005-0000-0000-00008E0B0000}"/>
    <cellStyle name="Normal 2 3 2 3" xfId="1093" xr:uid="{00000000-0005-0000-0000-00008F0B0000}"/>
    <cellStyle name="Normal 2 3 2 3 2" xfId="4208" xr:uid="{00000000-0005-0000-0000-0000900B0000}"/>
    <cellStyle name="Normal 2 3 2 3 3" xfId="3279" xr:uid="{00000000-0005-0000-0000-0000910B0000}"/>
    <cellStyle name="Normal 2 3 2 4" xfId="2997" xr:uid="{00000000-0005-0000-0000-0000920B0000}"/>
    <cellStyle name="Normal 2 3 2 4 2" xfId="5345" xr:uid="{00000000-0005-0000-0000-0000930B0000}"/>
    <cellStyle name="Normal 2 3 2 4 2 2" xfId="8870" xr:uid="{00000000-0005-0000-0000-0000940B0000}"/>
    <cellStyle name="Normal 2 3 2 4 3" xfId="7396" xr:uid="{00000000-0005-0000-0000-0000950B0000}"/>
    <cellStyle name="Normal 2 3 2 5" xfId="5342" xr:uid="{00000000-0005-0000-0000-0000960B0000}"/>
    <cellStyle name="Normal 2 3 2 5 2" xfId="8867" xr:uid="{00000000-0005-0000-0000-0000970B0000}"/>
    <cellStyle name="Normal 2 3 2 6" xfId="6279" xr:uid="{00000000-0005-0000-0000-0000980B0000}"/>
    <cellStyle name="Normal 2 3 3" xfId="148" xr:uid="{00000000-0005-0000-0000-0000990B0000}"/>
    <cellStyle name="Normal 2 3 3 2" xfId="149" xr:uid="{00000000-0005-0000-0000-00009A0B0000}"/>
    <cellStyle name="Normal 2 3 3 2 2" xfId="2999" xr:uid="{00000000-0005-0000-0000-00009B0B0000}"/>
    <cellStyle name="Normal 2 3 3 2 2 2" xfId="5348" xr:uid="{00000000-0005-0000-0000-00009C0B0000}"/>
    <cellStyle name="Normal 2 3 3 2 2 2 2" xfId="8873" xr:uid="{00000000-0005-0000-0000-00009D0B0000}"/>
    <cellStyle name="Normal 2 3 3 2 2 3" xfId="7398" xr:uid="{00000000-0005-0000-0000-00009E0B0000}"/>
    <cellStyle name="Normal 2 3 3 2 3" xfId="5347" xr:uid="{00000000-0005-0000-0000-00009F0B0000}"/>
    <cellStyle name="Normal 2 3 3 2 3 2" xfId="8872" xr:uid="{00000000-0005-0000-0000-0000A00B0000}"/>
    <cellStyle name="Normal 2 3 3 2 4" xfId="6282" xr:uid="{00000000-0005-0000-0000-0000A10B0000}"/>
    <cellStyle name="Normal 2 3 3 3" xfId="1095" xr:uid="{00000000-0005-0000-0000-0000A20B0000}"/>
    <cellStyle name="Normal 2 3 3 4" xfId="2883" xr:uid="{00000000-0005-0000-0000-0000A30B0000}"/>
    <cellStyle name="Normal 2 3 3 4 2" xfId="5349" xr:uid="{00000000-0005-0000-0000-0000A40B0000}"/>
    <cellStyle name="Normal 2 3 3 4 2 2" xfId="8874" xr:uid="{00000000-0005-0000-0000-0000A50B0000}"/>
    <cellStyle name="Normal 2 3 3 4 3" xfId="7282" xr:uid="{00000000-0005-0000-0000-0000A60B0000}"/>
    <cellStyle name="Normal 2 3 3 5" xfId="5346" xr:uid="{00000000-0005-0000-0000-0000A70B0000}"/>
    <cellStyle name="Normal 2 3 3 5 2" xfId="8871" xr:uid="{00000000-0005-0000-0000-0000A80B0000}"/>
    <cellStyle name="Normal 2 3 3 6" xfId="6281" xr:uid="{00000000-0005-0000-0000-0000A90B0000}"/>
    <cellStyle name="Normal 2 3 4" xfId="150" xr:uid="{00000000-0005-0000-0000-0000AA0B0000}"/>
    <cellStyle name="Normal 2 3 4 2" xfId="1096" xr:uid="{00000000-0005-0000-0000-0000AB0B0000}"/>
    <cellStyle name="Normal 2 3 4 3" xfId="3016" xr:uid="{00000000-0005-0000-0000-0000AC0B0000}"/>
    <cellStyle name="Normal 2 3 4 3 2" xfId="5351" xr:uid="{00000000-0005-0000-0000-0000AD0B0000}"/>
    <cellStyle name="Normal 2 3 4 3 2 2" xfId="8876" xr:uid="{00000000-0005-0000-0000-0000AE0B0000}"/>
    <cellStyle name="Normal 2 3 4 3 3" xfId="7415" xr:uid="{00000000-0005-0000-0000-0000AF0B0000}"/>
    <cellStyle name="Normal 2 3 4 4" xfId="5350" xr:uid="{00000000-0005-0000-0000-0000B00B0000}"/>
    <cellStyle name="Normal 2 3 4 4 2" xfId="8875" xr:uid="{00000000-0005-0000-0000-0000B10B0000}"/>
    <cellStyle name="Normal 2 3 4 5" xfId="6283" xr:uid="{00000000-0005-0000-0000-0000B20B0000}"/>
    <cellStyle name="Normal 2 3 5" xfId="151" xr:uid="{00000000-0005-0000-0000-0000B30B0000}"/>
    <cellStyle name="Normal 2 3 5 2" xfId="1097" xr:uid="{00000000-0005-0000-0000-0000B40B0000}"/>
    <cellStyle name="Normal 2 3 5 3" xfId="3026" xr:uid="{00000000-0005-0000-0000-0000B50B0000}"/>
    <cellStyle name="Normal 2 3 5 3 2" xfId="5353" xr:uid="{00000000-0005-0000-0000-0000B60B0000}"/>
    <cellStyle name="Normal 2 3 5 3 2 2" xfId="8878" xr:uid="{00000000-0005-0000-0000-0000B70B0000}"/>
    <cellStyle name="Normal 2 3 5 3 3" xfId="7425" xr:uid="{00000000-0005-0000-0000-0000B80B0000}"/>
    <cellStyle name="Normal 2 3 5 4" xfId="5352" xr:uid="{00000000-0005-0000-0000-0000B90B0000}"/>
    <cellStyle name="Normal 2 3 5 4 2" xfId="8877" xr:uid="{00000000-0005-0000-0000-0000BA0B0000}"/>
    <cellStyle name="Normal 2 3 5 5" xfId="6284" xr:uid="{00000000-0005-0000-0000-0000BB0B0000}"/>
    <cellStyle name="Normal 2 3 6" xfId="1098" xr:uid="{00000000-0005-0000-0000-0000BC0B0000}"/>
    <cellStyle name="Normal 2 3 7" xfId="1099" xr:uid="{00000000-0005-0000-0000-0000BD0B0000}"/>
    <cellStyle name="Normal 2 3 8" xfId="1100" xr:uid="{00000000-0005-0000-0000-0000BE0B0000}"/>
    <cellStyle name="Normal 2 3 9" xfId="1101" xr:uid="{00000000-0005-0000-0000-0000BF0B0000}"/>
    <cellStyle name="Normal 2 4" xfId="29" xr:uid="{00000000-0005-0000-0000-0000C00B0000}"/>
    <cellStyle name="Normal 2 4 2" xfId="152" xr:uid="{00000000-0005-0000-0000-0000C10B0000}"/>
    <cellStyle name="Normal 2 4 2 2" xfId="153" xr:uid="{00000000-0005-0000-0000-0000C20B0000}"/>
    <cellStyle name="Normal 2 4 2 2 2" xfId="2889" xr:uid="{00000000-0005-0000-0000-0000C30B0000}"/>
    <cellStyle name="Normal 2 4 2 2 2 2" xfId="5356" xr:uid="{00000000-0005-0000-0000-0000C40B0000}"/>
    <cellStyle name="Normal 2 4 2 2 2 2 2" xfId="8881" xr:uid="{00000000-0005-0000-0000-0000C50B0000}"/>
    <cellStyle name="Normal 2 4 2 2 2 3" xfId="7288" xr:uid="{00000000-0005-0000-0000-0000C60B0000}"/>
    <cellStyle name="Normal 2 4 2 2 3" xfId="5355" xr:uid="{00000000-0005-0000-0000-0000C70B0000}"/>
    <cellStyle name="Normal 2 4 2 2 3 2" xfId="8880" xr:uid="{00000000-0005-0000-0000-0000C80B0000}"/>
    <cellStyle name="Normal 2 4 2 2 4" xfId="6286" xr:uid="{00000000-0005-0000-0000-0000C90B0000}"/>
    <cellStyle name="Normal 2 4 2 3" xfId="2896" xr:uid="{00000000-0005-0000-0000-0000CA0B0000}"/>
    <cellStyle name="Normal 2 4 2 3 2" xfId="5357" xr:uid="{00000000-0005-0000-0000-0000CB0B0000}"/>
    <cellStyle name="Normal 2 4 2 3 2 2" xfId="8882" xr:uid="{00000000-0005-0000-0000-0000CC0B0000}"/>
    <cellStyle name="Normal 2 4 2 3 3" xfId="7295" xr:uid="{00000000-0005-0000-0000-0000CD0B0000}"/>
    <cellStyle name="Normal 2 4 2 4" xfId="5354" xr:uid="{00000000-0005-0000-0000-0000CE0B0000}"/>
    <cellStyle name="Normal 2 4 2 4 2" xfId="8879" xr:uid="{00000000-0005-0000-0000-0000CF0B0000}"/>
    <cellStyle name="Normal 2 4 2 5" xfId="6285" xr:uid="{00000000-0005-0000-0000-0000D00B0000}"/>
    <cellStyle name="Normal 2 4 3" xfId="154" xr:uid="{00000000-0005-0000-0000-0000D10B0000}"/>
    <cellStyle name="Normal 2 4 3 2" xfId="155" xr:uid="{00000000-0005-0000-0000-0000D20B0000}"/>
    <cellStyle name="Normal 2 4 3 2 2" xfId="2888" xr:uid="{00000000-0005-0000-0000-0000D30B0000}"/>
    <cellStyle name="Normal 2 4 3 2 2 2" xfId="5360" xr:uid="{00000000-0005-0000-0000-0000D40B0000}"/>
    <cellStyle name="Normal 2 4 3 2 2 2 2" xfId="8885" xr:uid="{00000000-0005-0000-0000-0000D50B0000}"/>
    <cellStyle name="Normal 2 4 3 2 2 3" xfId="7287" xr:uid="{00000000-0005-0000-0000-0000D60B0000}"/>
    <cellStyle name="Normal 2 4 3 2 3" xfId="5359" xr:uid="{00000000-0005-0000-0000-0000D70B0000}"/>
    <cellStyle name="Normal 2 4 3 2 3 2" xfId="8884" xr:uid="{00000000-0005-0000-0000-0000D80B0000}"/>
    <cellStyle name="Normal 2 4 3 2 4" xfId="6288" xr:uid="{00000000-0005-0000-0000-0000D90B0000}"/>
    <cellStyle name="Normal 2 4 3 3" xfId="2909" xr:uid="{00000000-0005-0000-0000-0000DA0B0000}"/>
    <cellStyle name="Normal 2 4 3 3 2" xfId="5361" xr:uid="{00000000-0005-0000-0000-0000DB0B0000}"/>
    <cellStyle name="Normal 2 4 3 3 2 2" xfId="8886" xr:uid="{00000000-0005-0000-0000-0000DC0B0000}"/>
    <cellStyle name="Normal 2 4 3 3 3" xfId="7308" xr:uid="{00000000-0005-0000-0000-0000DD0B0000}"/>
    <cellStyle name="Normal 2 4 3 4" xfId="5358" xr:uid="{00000000-0005-0000-0000-0000DE0B0000}"/>
    <cellStyle name="Normal 2 4 3 4 2" xfId="8883" xr:uid="{00000000-0005-0000-0000-0000DF0B0000}"/>
    <cellStyle name="Normal 2 4 3 5" xfId="6287" xr:uid="{00000000-0005-0000-0000-0000E00B0000}"/>
    <cellStyle name="Normal 2 4 4" xfId="156" xr:uid="{00000000-0005-0000-0000-0000E10B0000}"/>
    <cellStyle name="Normal 2 4 4 2" xfId="157" xr:uid="{00000000-0005-0000-0000-0000E20B0000}"/>
    <cellStyle name="Normal 2 4 4 2 2" xfId="3047" xr:uid="{00000000-0005-0000-0000-0000E30B0000}"/>
    <cellStyle name="Normal 2 4 4 2 2 2" xfId="5364" xr:uid="{00000000-0005-0000-0000-0000E40B0000}"/>
    <cellStyle name="Normal 2 4 4 2 2 2 2" xfId="8889" xr:uid="{00000000-0005-0000-0000-0000E50B0000}"/>
    <cellStyle name="Normal 2 4 4 2 2 3" xfId="7446" xr:uid="{00000000-0005-0000-0000-0000E60B0000}"/>
    <cellStyle name="Normal 2 4 4 2 3" xfId="5363" xr:uid="{00000000-0005-0000-0000-0000E70B0000}"/>
    <cellStyle name="Normal 2 4 4 2 3 2" xfId="8888" xr:uid="{00000000-0005-0000-0000-0000E80B0000}"/>
    <cellStyle name="Normal 2 4 4 2 4" xfId="6290" xr:uid="{00000000-0005-0000-0000-0000E90B0000}"/>
    <cellStyle name="Normal 2 4 4 3" xfId="3001" xr:uid="{00000000-0005-0000-0000-0000EA0B0000}"/>
    <cellStyle name="Normal 2 4 4 3 2" xfId="5365" xr:uid="{00000000-0005-0000-0000-0000EB0B0000}"/>
    <cellStyle name="Normal 2 4 4 3 2 2" xfId="8890" xr:uid="{00000000-0005-0000-0000-0000EC0B0000}"/>
    <cellStyle name="Normal 2 4 4 3 3" xfId="7400" xr:uid="{00000000-0005-0000-0000-0000ED0B0000}"/>
    <cellStyle name="Normal 2 4 4 4" xfId="5362" xr:uid="{00000000-0005-0000-0000-0000EE0B0000}"/>
    <cellStyle name="Normal 2 4 4 4 2" xfId="8887" xr:uid="{00000000-0005-0000-0000-0000EF0B0000}"/>
    <cellStyle name="Normal 2 4 4 5" xfId="6289" xr:uid="{00000000-0005-0000-0000-0000F00B0000}"/>
    <cellStyle name="Normal 2 4 5" xfId="158" xr:uid="{00000000-0005-0000-0000-0000F10B0000}"/>
    <cellStyle name="Normal 2 4 5 2" xfId="3035" xr:uid="{00000000-0005-0000-0000-0000F20B0000}"/>
    <cellStyle name="Normal 2 4 5 2 2" xfId="5367" xr:uid="{00000000-0005-0000-0000-0000F30B0000}"/>
    <cellStyle name="Normal 2 4 5 2 2 2" xfId="8892" xr:uid="{00000000-0005-0000-0000-0000F40B0000}"/>
    <cellStyle name="Normal 2 4 5 2 3" xfId="7434" xr:uid="{00000000-0005-0000-0000-0000F50B0000}"/>
    <cellStyle name="Normal 2 4 5 3" xfId="5366" xr:uid="{00000000-0005-0000-0000-0000F60B0000}"/>
    <cellStyle name="Normal 2 4 5 3 2" xfId="8891" xr:uid="{00000000-0005-0000-0000-0000F70B0000}"/>
    <cellStyle name="Normal 2 4 5 4" xfId="6291" xr:uid="{00000000-0005-0000-0000-0000F80B0000}"/>
    <cellStyle name="Normal 2 4 6" xfId="159" xr:uid="{00000000-0005-0000-0000-0000F90B0000}"/>
    <cellStyle name="Normal 2 4 6 2" xfId="2979" xr:uid="{00000000-0005-0000-0000-0000FA0B0000}"/>
    <cellStyle name="Normal 2 4 6 2 2" xfId="5369" xr:uid="{00000000-0005-0000-0000-0000FB0B0000}"/>
    <cellStyle name="Normal 2 4 6 2 2 2" xfId="8894" xr:uid="{00000000-0005-0000-0000-0000FC0B0000}"/>
    <cellStyle name="Normal 2 4 6 2 3" xfId="7378" xr:uid="{00000000-0005-0000-0000-0000FD0B0000}"/>
    <cellStyle name="Normal 2 4 6 3" xfId="5368" xr:uid="{00000000-0005-0000-0000-0000FE0B0000}"/>
    <cellStyle name="Normal 2 4 6 3 2" xfId="8893" xr:uid="{00000000-0005-0000-0000-0000FF0B0000}"/>
    <cellStyle name="Normal 2 4 6 4" xfId="6292" xr:uid="{00000000-0005-0000-0000-0000000C0000}"/>
    <cellStyle name="Normal 2 4 7" xfId="3108" xr:uid="{00000000-0005-0000-0000-0000010C0000}"/>
    <cellStyle name="Normal 2 5" xfId="160" xr:uid="{00000000-0005-0000-0000-0000020C0000}"/>
    <cellStyle name="Normal 2 5 2" xfId="161" xr:uid="{00000000-0005-0000-0000-0000030C0000}"/>
    <cellStyle name="Normal 2 5 2 2" xfId="114" xr:uid="{00000000-0005-0000-0000-0000040C0000}"/>
    <cellStyle name="Normal 2 5 2 2 2" xfId="2878" xr:uid="{00000000-0005-0000-0000-0000050C0000}"/>
    <cellStyle name="Normal 2 5 2 2 2 2" xfId="5373" xr:uid="{00000000-0005-0000-0000-0000060C0000}"/>
    <cellStyle name="Normal 2 5 2 2 2 2 2" xfId="8898" xr:uid="{00000000-0005-0000-0000-0000070C0000}"/>
    <cellStyle name="Normal 2 5 2 2 2 3" xfId="7277" xr:uid="{00000000-0005-0000-0000-0000080C0000}"/>
    <cellStyle name="Normal 2 5 2 2 3" xfId="5372" xr:uid="{00000000-0005-0000-0000-0000090C0000}"/>
    <cellStyle name="Normal 2 5 2 2 3 2" xfId="8897" xr:uid="{00000000-0005-0000-0000-00000A0C0000}"/>
    <cellStyle name="Normal 2 5 2 2 4" xfId="6255" xr:uid="{00000000-0005-0000-0000-00000B0C0000}"/>
    <cellStyle name="Normal 2 5 2 3" xfId="1103" xr:uid="{00000000-0005-0000-0000-00000C0C0000}"/>
    <cellStyle name="Normal 2 5 2 3 2" xfId="4210" xr:uid="{00000000-0005-0000-0000-00000D0C0000}"/>
    <cellStyle name="Normal 2 5 2 3 3" xfId="3281" xr:uid="{00000000-0005-0000-0000-00000E0C0000}"/>
    <cellStyle name="Normal 2 5 2 4" xfId="3012" xr:uid="{00000000-0005-0000-0000-00000F0C0000}"/>
    <cellStyle name="Normal 2 5 2 4 2" xfId="5374" xr:uid="{00000000-0005-0000-0000-0000100C0000}"/>
    <cellStyle name="Normal 2 5 2 4 2 2" xfId="8899" xr:uid="{00000000-0005-0000-0000-0000110C0000}"/>
    <cellStyle name="Normal 2 5 2 4 3" xfId="7411" xr:uid="{00000000-0005-0000-0000-0000120C0000}"/>
    <cellStyle name="Normal 2 5 2 5" xfId="5371" xr:uid="{00000000-0005-0000-0000-0000130C0000}"/>
    <cellStyle name="Normal 2 5 2 5 2" xfId="8896" xr:uid="{00000000-0005-0000-0000-0000140C0000}"/>
    <cellStyle name="Normal 2 5 2 6" xfId="6294" xr:uid="{00000000-0005-0000-0000-0000150C0000}"/>
    <cellStyle name="Normal 2 5 3" xfId="162" xr:uid="{00000000-0005-0000-0000-0000160C0000}"/>
    <cellStyle name="Normal 2 5 3 2" xfId="2893" xr:uid="{00000000-0005-0000-0000-0000170C0000}"/>
    <cellStyle name="Normal 2 5 3 2 2" xfId="5376" xr:uid="{00000000-0005-0000-0000-0000180C0000}"/>
    <cellStyle name="Normal 2 5 3 2 2 2" xfId="8901" xr:uid="{00000000-0005-0000-0000-0000190C0000}"/>
    <cellStyle name="Normal 2 5 3 2 3" xfId="7292" xr:uid="{00000000-0005-0000-0000-00001A0C0000}"/>
    <cellStyle name="Normal 2 5 3 3" xfId="5375" xr:uid="{00000000-0005-0000-0000-00001B0C0000}"/>
    <cellStyle name="Normal 2 5 3 3 2" xfId="8900" xr:uid="{00000000-0005-0000-0000-00001C0C0000}"/>
    <cellStyle name="Normal 2 5 3 4" xfId="6295" xr:uid="{00000000-0005-0000-0000-00001D0C0000}"/>
    <cellStyle name="Normal 2 5 4" xfId="1102" xr:uid="{00000000-0005-0000-0000-00001E0C0000}"/>
    <cellStyle name="Normal 2 5 4 2" xfId="4209" xr:uid="{00000000-0005-0000-0000-00001F0C0000}"/>
    <cellStyle name="Normal 2 5 4 3" xfId="3280" xr:uid="{00000000-0005-0000-0000-0000200C0000}"/>
    <cellStyle name="Normal 2 5 5" xfId="2774" xr:uid="{00000000-0005-0000-0000-0000210C0000}"/>
    <cellStyle name="Normal 2 5 5 2" xfId="5377" xr:uid="{00000000-0005-0000-0000-0000220C0000}"/>
    <cellStyle name="Normal 2 5 5 2 2" xfId="8902" xr:uid="{00000000-0005-0000-0000-0000230C0000}"/>
    <cellStyle name="Normal 2 5 5 3" xfId="7174" xr:uid="{00000000-0005-0000-0000-0000240C0000}"/>
    <cellStyle name="Normal 2 5 6" xfId="5370" xr:uid="{00000000-0005-0000-0000-0000250C0000}"/>
    <cellStyle name="Normal 2 5 6 2" xfId="8895" xr:uid="{00000000-0005-0000-0000-0000260C0000}"/>
    <cellStyle name="Normal 2 5 7" xfId="6293" xr:uid="{00000000-0005-0000-0000-0000270C0000}"/>
    <cellStyle name="Normal 2 6" xfId="163" xr:uid="{00000000-0005-0000-0000-0000280C0000}"/>
    <cellStyle name="Normal 2 6 2" xfId="164" xr:uid="{00000000-0005-0000-0000-0000290C0000}"/>
    <cellStyle name="Normal 2 6 2 2" xfId="3041" xr:uid="{00000000-0005-0000-0000-00002A0C0000}"/>
    <cellStyle name="Normal 2 6 2 2 2" xfId="5380" xr:uid="{00000000-0005-0000-0000-00002B0C0000}"/>
    <cellStyle name="Normal 2 6 2 2 2 2" xfId="8905" xr:uid="{00000000-0005-0000-0000-00002C0C0000}"/>
    <cellStyle name="Normal 2 6 2 2 3" xfId="7440" xr:uid="{00000000-0005-0000-0000-00002D0C0000}"/>
    <cellStyle name="Normal 2 6 2 3" xfId="5379" xr:uid="{00000000-0005-0000-0000-00002E0C0000}"/>
    <cellStyle name="Normal 2 6 2 3 2" xfId="8904" xr:uid="{00000000-0005-0000-0000-00002F0C0000}"/>
    <cellStyle name="Normal 2 6 2 4" xfId="6297" xr:uid="{00000000-0005-0000-0000-0000300C0000}"/>
    <cellStyle name="Normal 2 6 3" xfId="1104" xr:uid="{00000000-0005-0000-0000-0000310C0000}"/>
    <cellStyle name="Normal 2 6 3 2" xfId="4211" xr:uid="{00000000-0005-0000-0000-0000320C0000}"/>
    <cellStyle name="Normal 2 6 3 3" xfId="3282" xr:uid="{00000000-0005-0000-0000-0000330C0000}"/>
    <cellStyle name="Normal 2 6 4" xfId="2825" xr:uid="{00000000-0005-0000-0000-0000340C0000}"/>
    <cellStyle name="Normal 2 6 4 2" xfId="5381" xr:uid="{00000000-0005-0000-0000-0000350C0000}"/>
    <cellStyle name="Normal 2 6 4 2 2" xfId="8906" xr:uid="{00000000-0005-0000-0000-0000360C0000}"/>
    <cellStyle name="Normal 2 6 4 3" xfId="7224" xr:uid="{00000000-0005-0000-0000-0000370C0000}"/>
    <cellStyle name="Normal 2 6 5" xfId="5378" xr:uid="{00000000-0005-0000-0000-0000380C0000}"/>
    <cellStyle name="Normal 2 6 5 2" xfId="8903" xr:uid="{00000000-0005-0000-0000-0000390C0000}"/>
    <cellStyle name="Normal 2 6 6" xfId="6296" xr:uid="{00000000-0005-0000-0000-00003A0C0000}"/>
    <cellStyle name="Normal 2 7" xfId="165" xr:uid="{00000000-0005-0000-0000-00003B0C0000}"/>
    <cellStyle name="Normal 2 7 2" xfId="193" xr:uid="{00000000-0005-0000-0000-00003C0C0000}"/>
    <cellStyle name="Normal 2 7 2 2" xfId="3023" xr:uid="{00000000-0005-0000-0000-00003D0C0000}"/>
    <cellStyle name="Normal 2 7 2 2 2" xfId="5384" xr:uid="{00000000-0005-0000-0000-00003E0C0000}"/>
    <cellStyle name="Normal 2 7 2 2 2 2" xfId="8909" xr:uid="{00000000-0005-0000-0000-00003F0C0000}"/>
    <cellStyle name="Normal 2 7 2 2 3" xfId="7422" xr:uid="{00000000-0005-0000-0000-0000400C0000}"/>
    <cellStyle name="Normal 2 7 2 3" xfId="5383" xr:uid="{00000000-0005-0000-0000-0000410C0000}"/>
    <cellStyle name="Normal 2 7 2 3 2" xfId="8908" xr:uid="{00000000-0005-0000-0000-0000420C0000}"/>
    <cellStyle name="Normal 2 7 2 4" xfId="6320" xr:uid="{00000000-0005-0000-0000-0000430C0000}"/>
    <cellStyle name="Normal 2 7 3" xfId="1105" xr:uid="{00000000-0005-0000-0000-0000440C0000}"/>
    <cellStyle name="Normal 2 7 3 2" xfId="4212" xr:uid="{00000000-0005-0000-0000-0000450C0000}"/>
    <cellStyle name="Normal 2 7 3 3" xfId="3283" xr:uid="{00000000-0005-0000-0000-0000460C0000}"/>
    <cellStyle name="Normal 2 7 4" xfId="2875" xr:uid="{00000000-0005-0000-0000-0000470C0000}"/>
    <cellStyle name="Normal 2 7 4 2" xfId="5385" xr:uid="{00000000-0005-0000-0000-0000480C0000}"/>
    <cellStyle name="Normal 2 7 4 2 2" xfId="8910" xr:uid="{00000000-0005-0000-0000-0000490C0000}"/>
    <cellStyle name="Normal 2 7 4 3" xfId="7274" xr:uid="{00000000-0005-0000-0000-00004A0C0000}"/>
    <cellStyle name="Normal 2 7 5" xfId="5382" xr:uid="{00000000-0005-0000-0000-00004B0C0000}"/>
    <cellStyle name="Normal 2 7 5 2" xfId="8907" xr:uid="{00000000-0005-0000-0000-00004C0C0000}"/>
    <cellStyle name="Normal 2 7 6" xfId="6298" xr:uid="{00000000-0005-0000-0000-00004D0C0000}"/>
    <cellStyle name="Normal 2 8" xfId="166" xr:uid="{00000000-0005-0000-0000-00004E0C0000}"/>
    <cellStyle name="Normal 2 8 2" xfId="195" xr:uid="{00000000-0005-0000-0000-00004F0C0000}"/>
    <cellStyle name="Normal 2 8 2 2" xfId="3031" xr:uid="{00000000-0005-0000-0000-0000500C0000}"/>
    <cellStyle name="Normal 2 8 2 2 2" xfId="5387" xr:uid="{00000000-0005-0000-0000-0000510C0000}"/>
    <cellStyle name="Normal 2 8 2 2 2 2" xfId="8912" xr:uid="{00000000-0005-0000-0000-0000520C0000}"/>
    <cellStyle name="Normal 2 8 2 2 3" xfId="7430" xr:uid="{00000000-0005-0000-0000-0000530C0000}"/>
    <cellStyle name="Normal 2 8 2 3" xfId="5386" xr:uid="{00000000-0005-0000-0000-0000540C0000}"/>
    <cellStyle name="Normal 2 8 2 3 2" xfId="8911" xr:uid="{00000000-0005-0000-0000-0000550C0000}"/>
    <cellStyle name="Normal 2 8 2 4" xfId="6322" xr:uid="{00000000-0005-0000-0000-0000560C0000}"/>
    <cellStyle name="Normal 2 8 3" xfId="4087" xr:uid="{00000000-0005-0000-0000-0000570C0000}"/>
    <cellStyle name="Normal 2 8 4" xfId="3158" xr:uid="{00000000-0005-0000-0000-0000580C0000}"/>
    <cellStyle name="Normal 2 9" xfId="192" xr:uid="{00000000-0005-0000-0000-0000590C0000}"/>
    <cellStyle name="Normal 2 9 2" xfId="1106" xr:uid="{00000000-0005-0000-0000-00005A0C0000}"/>
    <cellStyle name="Normal 2 9 2 2" xfId="4213" xr:uid="{00000000-0005-0000-0000-00005B0C0000}"/>
    <cellStyle name="Normal 2 9 2 3" xfId="3284" xr:uid="{00000000-0005-0000-0000-00005C0C0000}"/>
    <cellStyle name="Normal 2 9 3" xfId="2901" xr:uid="{00000000-0005-0000-0000-00005D0C0000}"/>
    <cellStyle name="Normal 2 9 3 2" xfId="5389" xr:uid="{00000000-0005-0000-0000-00005E0C0000}"/>
    <cellStyle name="Normal 2 9 3 2 2" xfId="8914" xr:uid="{00000000-0005-0000-0000-00005F0C0000}"/>
    <cellStyle name="Normal 2 9 3 3" xfId="7300" xr:uid="{00000000-0005-0000-0000-0000600C0000}"/>
    <cellStyle name="Normal 2 9 4" xfId="5388" xr:uid="{00000000-0005-0000-0000-0000610C0000}"/>
    <cellStyle name="Normal 2 9 4 2" xfId="8913" xr:uid="{00000000-0005-0000-0000-0000620C0000}"/>
    <cellStyle name="Normal 2 9 5" xfId="6319" xr:uid="{00000000-0005-0000-0000-0000630C0000}"/>
    <cellStyle name="Normal 20" xfId="194" xr:uid="{00000000-0005-0000-0000-0000640C0000}"/>
    <cellStyle name="Normal 20 2" xfId="1107" xr:uid="{00000000-0005-0000-0000-0000650C0000}"/>
    <cellStyle name="Normal 20 2 2" xfId="2236" xr:uid="{00000000-0005-0000-0000-0000660C0000}"/>
    <cellStyle name="Normal 20 2 2 2" xfId="4214" xr:uid="{00000000-0005-0000-0000-0000670C0000}"/>
    <cellStyle name="Normal 20 2 2 3" xfId="3285" xr:uid="{00000000-0005-0000-0000-0000680C0000}"/>
    <cellStyle name="Normal 20 2 3" xfId="3011" xr:uid="{00000000-0005-0000-0000-0000690C0000}"/>
    <cellStyle name="Normal 20 2 3 2" xfId="5391" xr:uid="{00000000-0005-0000-0000-00006A0C0000}"/>
    <cellStyle name="Normal 20 2 3 2 2" xfId="8916" xr:uid="{00000000-0005-0000-0000-00006B0C0000}"/>
    <cellStyle name="Normal 20 2 3 3" xfId="7410" xr:uid="{00000000-0005-0000-0000-00006C0C0000}"/>
    <cellStyle name="Normal 20 3" xfId="2237" xr:uid="{00000000-0005-0000-0000-00006D0C0000}"/>
    <cellStyle name="Normal 20 3 2" xfId="4084" xr:uid="{00000000-0005-0000-0000-00006E0C0000}"/>
    <cellStyle name="Normal 20 3 3" xfId="3155" xr:uid="{00000000-0005-0000-0000-00006F0C0000}"/>
    <cellStyle name="Normal 20 4" xfId="2773" xr:uid="{00000000-0005-0000-0000-0000700C0000}"/>
    <cellStyle name="Normal 20 4 2" xfId="5392" xr:uid="{00000000-0005-0000-0000-0000710C0000}"/>
    <cellStyle name="Normal 20 4 2 2" xfId="8917" xr:uid="{00000000-0005-0000-0000-0000720C0000}"/>
    <cellStyle name="Normal 20 4 3" xfId="7173" xr:uid="{00000000-0005-0000-0000-0000730C0000}"/>
    <cellStyle name="Normal 20 5" xfId="5390" xr:uid="{00000000-0005-0000-0000-0000740C0000}"/>
    <cellStyle name="Normal 20 5 2" xfId="8915" xr:uid="{00000000-0005-0000-0000-0000750C0000}"/>
    <cellStyle name="Normal 20 6" xfId="6321" xr:uid="{00000000-0005-0000-0000-0000760C0000}"/>
    <cellStyle name="Normal 200" xfId="1108" xr:uid="{00000000-0005-0000-0000-0000770C0000}"/>
    <cellStyle name="Normal 201" xfId="1109" xr:uid="{00000000-0005-0000-0000-0000780C0000}"/>
    <cellStyle name="Normal 202" xfId="30" xr:uid="{00000000-0005-0000-0000-0000790C0000}"/>
    <cellStyle name="Normal 203" xfId="1110" xr:uid="{00000000-0005-0000-0000-00007A0C0000}"/>
    <cellStyle name="Normal 204" xfId="1111" xr:uid="{00000000-0005-0000-0000-00007B0C0000}"/>
    <cellStyle name="Normal 205" xfId="1112" xr:uid="{00000000-0005-0000-0000-00007C0C0000}"/>
    <cellStyle name="Normal 206" xfId="1113" xr:uid="{00000000-0005-0000-0000-00007D0C0000}"/>
    <cellStyle name="Normal 206 2" xfId="3090" xr:uid="{00000000-0005-0000-0000-00007E0C0000}"/>
    <cellStyle name="Normal 206 2 2" xfId="5394" xr:uid="{00000000-0005-0000-0000-00007F0C0000}"/>
    <cellStyle name="Normal 206 2 2 2" xfId="8919" xr:uid="{00000000-0005-0000-0000-0000800C0000}"/>
    <cellStyle name="Normal 206 2 3" xfId="7489" xr:uid="{00000000-0005-0000-0000-0000810C0000}"/>
    <cellStyle name="Normal 206 3" xfId="5393" xr:uid="{00000000-0005-0000-0000-0000820C0000}"/>
    <cellStyle name="Normal 206 3 2" xfId="8918" xr:uid="{00000000-0005-0000-0000-0000830C0000}"/>
    <cellStyle name="Normal 206 4" xfId="6384" xr:uid="{00000000-0005-0000-0000-0000840C0000}"/>
    <cellStyle name="Normal 207" xfId="1114" xr:uid="{00000000-0005-0000-0000-0000850C0000}"/>
    <cellStyle name="Normal 207 2" xfId="4215" xr:uid="{00000000-0005-0000-0000-0000860C0000}"/>
    <cellStyle name="Normal 207 3" xfId="3286" xr:uid="{00000000-0005-0000-0000-0000870C0000}"/>
    <cellStyle name="Normal 208" xfId="1115" xr:uid="{00000000-0005-0000-0000-0000880C0000}"/>
    <cellStyle name="Normal 208 2" xfId="4216" xr:uid="{00000000-0005-0000-0000-0000890C0000}"/>
    <cellStyle name="Normal 208 3" xfId="3287" xr:uid="{00000000-0005-0000-0000-00008A0C0000}"/>
    <cellStyle name="Normal 209" xfId="1116" xr:uid="{00000000-0005-0000-0000-00008B0C0000}"/>
    <cellStyle name="Normal 209 2" xfId="4217" xr:uid="{00000000-0005-0000-0000-00008C0C0000}"/>
    <cellStyle name="Normal 209 3" xfId="3288" xr:uid="{00000000-0005-0000-0000-00008D0C0000}"/>
    <cellStyle name="Normal 21" xfId="205" xr:uid="{00000000-0005-0000-0000-00008E0C0000}"/>
    <cellStyle name="Normal 21 2" xfId="1117" xr:uid="{00000000-0005-0000-0000-00008F0C0000}"/>
    <cellStyle name="Normal 21 2 2" xfId="2238" xr:uid="{00000000-0005-0000-0000-0000900C0000}"/>
    <cellStyle name="Normal 21 2 2 2" xfId="4218" xr:uid="{00000000-0005-0000-0000-0000910C0000}"/>
    <cellStyle name="Normal 21 2 2 3" xfId="3289" xr:uid="{00000000-0005-0000-0000-0000920C0000}"/>
    <cellStyle name="Normal 21 2 3" xfId="2890" xr:uid="{00000000-0005-0000-0000-0000930C0000}"/>
    <cellStyle name="Normal 21 2 3 2" xfId="5395" xr:uid="{00000000-0005-0000-0000-0000940C0000}"/>
    <cellStyle name="Normal 21 2 3 2 2" xfId="8920" xr:uid="{00000000-0005-0000-0000-0000950C0000}"/>
    <cellStyle name="Normal 21 2 3 3" xfId="7289" xr:uid="{00000000-0005-0000-0000-0000960C0000}"/>
    <cellStyle name="Normal 21 3" xfId="2239" xr:uid="{00000000-0005-0000-0000-0000970C0000}"/>
    <cellStyle name="Normal 21 3 2" xfId="4093" xr:uid="{00000000-0005-0000-0000-0000980C0000}"/>
    <cellStyle name="Normal 21 3 3" xfId="3164" xr:uid="{00000000-0005-0000-0000-0000990C0000}"/>
    <cellStyle name="Normal 210" xfId="206" xr:uid="{00000000-0005-0000-0000-00009A0C0000}"/>
    <cellStyle name="Normal 210 2" xfId="3039" xr:uid="{00000000-0005-0000-0000-00009B0C0000}"/>
    <cellStyle name="Normal 210 2 2" xfId="5397" xr:uid="{00000000-0005-0000-0000-00009C0C0000}"/>
    <cellStyle name="Normal 210 2 2 2" xfId="8922" xr:uid="{00000000-0005-0000-0000-00009D0C0000}"/>
    <cellStyle name="Normal 210 2 3" xfId="7438" xr:uid="{00000000-0005-0000-0000-00009E0C0000}"/>
    <cellStyle name="Normal 210 3" xfId="5396" xr:uid="{00000000-0005-0000-0000-00009F0C0000}"/>
    <cellStyle name="Normal 210 3 2" xfId="8921" xr:uid="{00000000-0005-0000-0000-0000A00C0000}"/>
    <cellStyle name="Normal 210 4" xfId="6329" xr:uid="{00000000-0005-0000-0000-0000A10C0000}"/>
    <cellStyle name="Normal 211" xfId="2080" xr:uid="{00000000-0005-0000-0000-0000A20C0000}"/>
    <cellStyle name="Normal 211 2" xfId="4871" xr:uid="{00000000-0005-0000-0000-0000A30C0000}"/>
    <cellStyle name="Normal 211 3" xfId="4054" xr:uid="{00000000-0005-0000-0000-0000A40C0000}"/>
    <cellStyle name="Normal 211 4" xfId="3096" xr:uid="{00000000-0005-0000-0000-0000A50C0000}"/>
    <cellStyle name="Normal 211 5" xfId="5398" xr:uid="{00000000-0005-0000-0000-0000A60C0000}"/>
    <cellStyle name="Normal 211 5 2" xfId="8923" xr:uid="{00000000-0005-0000-0000-0000A70C0000}"/>
    <cellStyle name="Normal 211 6" xfId="6677" xr:uid="{00000000-0005-0000-0000-0000A80C0000}"/>
    <cellStyle name="Normal 212" xfId="2083" xr:uid="{00000000-0005-0000-0000-0000A90C0000}"/>
    <cellStyle name="Normal 212 2" xfId="5399" xr:uid="{00000000-0005-0000-0000-0000AA0C0000}"/>
    <cellStyle name="Normal 212 2 2" xfId="8924" xr:uid="{00000000-0005-0000-0000-0000AB0C0000}"/>
    <cellStyle name="Normal 212 3" xfId="6678" xr:uid="{00000000-0005-0000-0000-0000AC0C0000}"/>
    <cellStyle name="Normal 213" xfId="2590" xr:uid="{00000000-0005-0000-0000-0000AD0C0000}"/>
    <cellStyle name="Normal 213 2" xfId="5400" xr:uid="{00000000-0005-0000-0000-0000AE0C0000}"/>
    <cellStyle name="Normal 213 2 2" xfId="8925" xr:uid="{00000000-0005-0000-0000-0000AF0C0000}"/>
    <cellStyle name="Normal 213 3" xfId="6994" xr:uid="{00000000-0005-0000-0000-0000B00C0000}"/>
    <cellStyle name="Normal 214" xfId="4872" xr:uid="{00000000-0005-0000-0000-0000B10C0000}"/>
    <cellStyle name="Normal 214 2" xfId="5401" xr:uid="{00000000-0005-0000-0000-0000B20C0000}"/>
    <cellStyle name="Normal 214 2 2" xfId="8926" xr:uid="{00000000-0005-0000-0000-0000B30C0000}"/>
    <cellStyle name="Normal 214 3" xfId="8471" xr:uid="{00000000-0005-0000-0000-0000B40C0000}"/>
    <cellStyle name="Normal 22" xfId="1118" xr:uid="{00000000-0005-0000-0000-0000B50C0000}"/>
    <cellStyle name="Normal 22 2" xfId="1119" xr:uid="{00000000-0005-0000-0000-0000B60C0000}"/>
    <cellStyle name="Normal 22 2 2" xfId="4220" xr:uid="{00000000-0005-0000-0000-0000B70C0000}"/>
    <cellStyle name="Normal 22 2 3" xfId="3291" xr:uid="{00000000-0005-0000-0000-0000B80C0000}"/>
    <cellStyle name="Normal 22 3" xfId="3123" xr:uid="{00000000-0005-0000-0000-0000B90C0000}"/>
    <cellStyle name="Normal 22 3 2" xfId="5402" xr:uid="{00000000-0005-0000-0000-0000BA0C0000}"/>
    <cellStyle name="Normal 22 3 2 2" xfId="8927" xr:uid="{00000000-0005-0000-0000-0000BB0C0000}"/>
    <cellStyle name="Normal 22 3 3" xfId="7506" xr:uid="{00000000-0005-0000-0000-0000BC0C0000}"/>
    <cellStyle name="Normal 22 4" xfId="4219" xr:uid="{00000000-0005-0000-0000-0000BD0C0000}"/>
    <cellStyle name="Normal 22 5" xfId="3290" xr:uid="{00000000-0005-0000-0000-0000BE0C0000}"/>
    <cellStyle name="Normal 23" xfId="1120" xr:uid="{00000000-0005-0000-0000-0000BF0C0000}"/>
    <cellStyle name="Normal 23 2" xfId="4221" xr:uid="{00000000-0005-0000-0000-0000C00C0000}"/>
    <cellStyle name="Normal 23 3" xfId="3292" xr:uid="{00000000-0005-0000-0000-0000C10C0000}"/>
    <cellStyle name="Normal 24" xfId="1121" xr:uid="{00000000-0005-0000-0000-0000C20C0000}"/>
    <cellStyle name="Normal 24 2" xfId="4222" xr:uid="{00000000-0005-0000-0000-0000C30C0000}"/>
    <cellStyle name="Normal 24 3" xfId="3293" xr:uid="{00000000-0005-0000-0000-0000C40C0000}"/>
    <cellStyle name="Normal 25" xfId="1122" xr:uid="{00000000-0005-0000-0000-0000C50C0000}"/>
    <cellStyle name="Normal 25 2" xfId="1123" xr:uid="{00000000-0005-0000-0000-0000C60C0000}"/>
    <cellStyle name="Normal 25 2 2" xfId="4224" xr:uid="{00000000-0005-0000-0000-0000C70C0000}"/>
    <cellStyle name="Normal 25 2 3" xfId="3295" xr:uid="{00000000-0005-0000-0000-0000C80C0000}"/>
    <cellStyle name="Normal 25 3" xfId="4223" xr:uid="{00000000-0005-0000-0000-0000C90C0000}"/>
    <cellStyle name="Normal 25 4" xfId="3294" xr:uid="{00000000-0005-0000-0000-0000CA0C0000}"/>
    <cellStyle name="Normal 26" xfId="1124" xr:uid="{00000000-0005-0000-0000-0000CB0C0000}"/>
    <cellStyle name="Normal 26 2" xfId="1125" xr:uid="{00000000-0005-0000-0000-0000CC0C0000}"/>
    <cellStyle name="Normal 26 2 2" xfId="4226" xr:uid="{00000000-0005-0000-0000-0000CD0C0000}"/>
    <cellStyle name="Normal 26 2 3" xfId="3297" xr:uid="{00000000-0005-0000-0000-0000CE0C0000}"/>
    <cellStyle name="Normal 26 3" xfId="4225" xr:uid="{00000000-0005-0000-0000-0000CF0C0000}"/>
    <cellStyle name="Normal 26 4" xfId="3296" xr:uid="{00000000-0005-0000-0000-0000D00C0000}"/>
    <cellStyle name="Normal 27" xfId="1126" xr:uid="{00000000-0005-0000-0000-0000D10C0000}"/>
    <cellStyle name="Normal 27 2" xfId="4227" xr:uid="{00000000-0005-0000-0000-0000D20C0000}"/>
    <cellStyle name="Normal 27 3" xfId="3298" xr:uid="{00000000-0005-0000-0000-0000D30C0000}"/>
    <cellStyle name="Normal 28" xfId="1127" xr:uid="{00000000-0005-0000-0000-0000D40C0000}"/>
    <cellStyle name="Normal 28 2" xfId="1128" xr:uid="{00000000-0005-0000-0000-0000D50C0000}"/>
    <cellStyle name="Normal 28 2 2" xfId="4229" xr:uid="{00000000-0005-0000-0000-0000D60C0000}"/>
    <cellStyle name="Normal 28 2 3" xfId="3300" xr:uid="{00000000-0005-0000-0000-0000D70C0000}"/>
    <cellStyle name="Normal 28 3" xfId="4228" xr:uid="{00000000-0005-0000-0000-0000D80C0000}"/>
    <cellStyle name="Normal 28 4" xfId="3299" xr:uid="{00000000-0005-0000-0000-0000D90C0000}"/>
    <cellStyle name="Normal 29" xfId="1129" xr:uid="{00000000-0005-0000-0000-0000DA0C0000}"/>
    <cellStyle name="Normal 29 2" xfId="1130" xr:uid="{00000000-0005-0000-0000-0000DB0C0000}"/>
    <cellStyle name="Normal 29 2 2" xfId="4231" xr:uid="{00000000-0005-0000-0000-0000DC0C0000}"/>
    <cellStyle name="Normal 29 2 3" xfId="3302" xr:uid="{00000000-0005-0000-0000-0000DD0C0000}"/>
    <cellStyle name="Normal 29 3" xfId="4230" xr:uid="{00000000-0005-0000-0000-0000DE0C0000}"/>
    <cellStyle name="Normal 29 4" xfId="3301" xr:uid="{00000000-0005-0000-0000-0000DF0C0000}"/>
    <cellStyle name="Normal 3" xfId="6" xr:uid="{00000000-0005-0000-0000-0000E00C0000}"/>
    <cellStyle name="Normal 3 10" xfId="1131" xr:uid="{00000000-0005-0000-0000-0000E10C0000}"/>
    <cellStyle name="Normal 3 10 2" xfId="4232" xr:uid="{00000000-0005-0000-0000-0000E20C0000}"/>
    <cellStyle name="Normal 3 10 3" xfId="3303" xr:uid="{00000000-0005-0000-0000-0000E30C0000}"/>
    <cellStyle name="Normal 3 11" xfId="1132" xr:uid="{00000000-0005-0000-0000-0000E40C0000}"/>
    <cellStyle name="Normal 3 11 2" xfId="4233" xr:uid="{00000000-0005-0000-0000-0000E50C0000}"/>
    <cellStyle name="Normal 3 11 3" xfId="3304" xr:uid="{00000000-0005-0000-0000-0000E60C0000}"/>
    <cellStyle name="Normal 3 12" xfId="1133" xr:uid="{00000000-0005-0000-0000-0000E70C0000}"/>
    <cellStyle name="Normal 3 12 2" xfId="4234" xr:uid="{00000000-0005-0000-0000-0000E80C0000}"/>
    <cellStyle name="Normal 3 12 3" xfId="3305" xr:uid="{00000000-0005-0000-0000-0000E90C0000}"/>
    <cellStyle name="Normal 3 13" xfId="1134" xr:uid="{00000000-0005-0000-0000-0000EA0C0000}"/>
    <cellStyle name="Normal 3 13 2" xfId="4235" xr:uid="{00000000-0005-0000-0000-0000EB0C0000}"/>
    <cellStyle name="Normal 3 13 3" xfId="3306" xr:uid="{00000000-0005-0000-0000-0000EC0C0000}"/>
    <cellStyle name="Normal 3 14" xfId="1135" xr:uid="{00000000-0005-0000-0000-0000ED0C0000}"/>
    <cellStyle name="Normal 3 14 2" xfId="4236" xr:uid="{00000000-0005-0000-0000-0000EE0C0000}"/>
    <cellStyle name="Normal 3 14 3" xfId="3307" xr:uid="{00000000-0005-0000-0000-0000EF0C0000}"/>
    <cellStyle name="Normal 3 15" xfId="1136" xr:uid="{00000000-0005-0000-0000-0000F00C0000}"/>
    <cellStyle name="Normal 3 15 2" xfId="4237" xr:uid="{00000000-0005-0000-0000-0000F10C0000}"/>
    <cellStyle name="Normal 3 15 3" xfId="3308" xr:uid="{00000000-0005-0000-0000-0000F20C0000}"/>
    <cellStyle name="Normal 3 16" xfId="1137" xr:uid="{00000000-0005-0000-0000-0000F30C0000}"/>
    <cellStyle name="Normal 3 16 2" xfId="4238" xr:uid="{00000000-0005-0000-0000-0000F40C0000}"/>
    <cellStyle name="Normal 3 16 3" xfId="3309" xr:uid="{00000000-0005-0000-0000-0000F50C0000}"/>
    <cellStyle name="Normal 3 17" xfId="1138" xr:uid="{00000000-0005-0000-0000-0000F60C0000}"/>
    <cellStyle name="Normal 3 17 2" xfId="4239" xr:uid="{00000000-0005-0000-0000-0000F70C0000}"/>
    <cellStyle name="Normal 3 17 3" xfId="3310" xr:uid="{00000000-0005-0000-0000-0000F80C0000}"/>
    <cellStyle name="Normal 3 18" xfId="1139" xr:uid="{00000000-0005-0000-0000-0000F90C0000}"/>
    <cellStyle name="Normal 3 18 2" xfId="4240" xr:uid="{00000000-0005-0000-0000-0000FA0C0000}"/>
    <cellStyle name="Normal 3 18 3" xfId="3311" xr:uid="{00000000-0005-0000-0000-0000FB0C0000}"/>
    <cellStyle name="Normal 3 19" xfId="1140" xr:uid="{00000000-0005-0000-0000-0000FC0C0000}"/>
    <cellStyle name="Normal 3 19 2" xfId="4241" xr:uid="{00000000-0005-0000-0000-0000FD0C0000}"/>
    <cellStyle name="Normal 3 19 3" xfId="3312" xr:uid="{00000000-0005-0000-0000-0000FE0C0000}"/>
    <cellStyle name="Normal 3 2" xfId="31" xr:uid="{00000000-0005-0000-0000-0000FF0C0000}"/>
    <cellStyle name="Normal 3 2 2" xfId="167" xr:uid="{00000000-0005-0000-0000-0000000D0000}"/>
    <cellStyle name="Normal 3 2 2 2" xfId="168" xr:uid="{00000000-0005-0000-0000-0000010D0000}"/>
    <cellStyle name="Normal 3 2 2 2 2" xfId="2992" xr:uid="{00000000-0005-0000-0000-0000020D0000}"/>
    <cellStyle name="Normal 3 2 2 2 2 2" xfId="5404" xr:uid="{00000000-0005-0000-0000-0000030D0000}"/>
    <cellStyle name="Normal 3 2 2 2 2 2 2" xfId="8929" xr:uid="{00000000-0005-0000-0000-0000040D0000}"/>
    <cellStyle name="Normal 3 2 2 2 2 3" xfId="7391" xr:uid="{00000000-0005-0000-0000-0000050D0000}"/>
    <cellStyle name="Normal 3 2 2 2 3" xfId="5403" xr:uid="{00000000-0005-0000-0000-0000060D0000}"/>
    <cellStyle name="Normal 3 2 2 2 3 2" xfId="8928" xr:uid="{00000000-0005-0000-0000-0000070D0000}"/>
    <cellStyle name="Normal 3 2 2 2 4" xfId="6299" xr:uid="{00000000-0005-0000-0000-0000080D0000}"/>
    <cellStyle name="Normal 3 2 2 3" xfId="4088" xr:uid="{00000000-0005-0000-0000-0000090D0000}"/>
    <cellStyle name="Normal 3 2 2 4" xfId="3159" xr:uid="{00000000-0005-0000-0000-00000A0D0000}"/>
    <cellStyle name="Normal 3 2 3" xfId="169" xr:uid="{00000000-0005-0000-0000-00000B0D0000}"/>
    <cellStyle name="Normal 3 2 3 2" xfId="170" xr:uid="{00000000-0005-0000-0000-00000C0D0000}"/>
    <cellStyle name="Normal 3 2 3 2 2" xfId="2881" xr:uid="{00000000-0005-0000-0000-00000D0D0000}"/>
    <cellStyle name="Normal 3 2 3 2 2 2" xfId="5407" xr:uid="{00000000-0005-0000-0000-00000E0D0000}"/>
    <cellStyle name="Normal 3 2 3 2 2 2 2" xfId="8932" xr:uid="{00000000-0005-0000-0000-00000F0D0000}"/>
    <cellStyle name="Normal 3 2 3 2 2 3" xfId="7280" xr:uid="{00000000-0005-0000-0000-0000100D0000}"/>
    <cellStyle name="Normal 3 2 3 2 3" xfId="5406" xr:uid="{00000000-0005-0000-0000-0000110D0000}"/>
    <cellStyle name="Normal 3 2 3 2 3 2" xfId="8931" xr:uid="{00000000-0005-0000-0000-0000120D0000}"/>
    <cellStyle name="Normal 3 2 3 2 4" xfId="6301" xr:uid="{00000000-0005-0000-0000-0000130D0000}"/>
    <cellStyle name="Normal 3 2 3 3" xfId="3029" xr:uid="{00000000-0005-0000-0000-0000140D0000}"/>
    <cellStyle name="Normal 3 2 3 3 2" xfId="5408" xr:uid="{00000000-0005-0000-0000-0000150D0000}"/>
    <cellStyle name="Normal 3 2 3 3 2 2" xfId="8933" xr:uid="{00000000-0005-0000-0000-0000160D0000}"/>
    <cellStyle name="Normal 3 2 3 3 3" xfId="7428" xr:uid="{00000000-0005-0000-0000-0000170D0000}"/>
    <cellStyle name="Normal 3 2 3 4" xfId="5405" xr:uid="{00000000-0005-0000-0000-0000180D0000}"/>
    <cellStyle name="Normal 3 2 3 4 2" xfId="8930" xr:uid="{00000000-0005-0000-0000-0000190D0000}"/>
    <cellStyle name="Normal 3 2 3 5" xfId="6300" xr:uid="{00000000-0005-0000-0000-00001A0D0000}"/>
    <cellStyle name="Normal 3 2 4" xfId="171" xr:uid="{00000000-0005-0000-0000-00001B0D0000}"/>
    <cellStyle name="Normal 3 2 4 2" xfId="3046" xr:uid="{00000000-0005-0000-0000-00001C0D0000}"/>
    <cellStyle name="Normal 3 2 4 2 2" xfId="5410" xr:uid="{00000000-0005-0000-0000-00001D0D0000}"/>
    <cellStyle name="Normal 3 2 4 2 2 2" xfId="8935" xr:uid="{00000000-0005-0000-0000-00001E0D0000}"/>
    <cellStyle name="Normal 3 2 4 2 3" xfId="7445" xr:uid="{00000000-0005-0000-0000-00001F0D0000}"/>
    <cellStyle name="Normal 3 2 4 3" xfId="5409" xr:uid="{00000000-0005-0000-0000-0000200D0000}"/>
    <cellStyle name="Normal 3 2 4 3 2" xfId="8934" xr:uid="{00000000-0005-0000-0000-0000210D0000}"/>
    <cellStyle name="Normal 3 2 4 4" xfId="6302" xr:uid="{00000000-0005-0000-0000-0000220D0000}"/>
    <cellStyle name="Normal 3 20" xfId="1141" xr:uid="{00000000-0005-0000-0000-0000230D0000}"/>
    <cellStyle name="Normal 3 20 2" xfId="4242" xr:uid="{00000000-0005-0000-0000-0000240D0000}"/>
    <cellStyle name="Normal 3 20 3" xfId="3313" xr:uid="{00000000-0005-0000-0000-0000250D0000}"/>
    <cellStyle name="Normal 3 21" xfId="1142" xr:uid="{00000000-0005-0000-0000-0000260D0000}"/>
    <cellStyle name="Normal 3 21 2" xfId="4243" xr:uid="{00000000-0005-0000-0000-0000270D0000}"/>
    <cellStyle name="Normal 3 21 3" xfId="3314" xr:uid="{00000000-0005-0000-0000-0000280D0000}"/>
    <cellStyle name="Normal 3 22" xfId="1143" xr:uid="{00000000-0005-0000-0000-0000290D0000}"/>
    <cellStyle name="Normal 3 22 2" xfId="4244" xr:uid="{00000000-0005-0000-0000-00002A0D0000}"/>
    <cellStyle name="Normal 3 22 3" xfId="3315" xr:uid="{00000000-0005-0000-0000-00002B0D0000}"/>
    <cellStyle name="Normal 3 23" xfId="1144" xr:uid="{00000000-0005-0000-0000-00002C0D0000}"/>
    <cellStyle name="Normal 3 23 2" xfId="4245" xr:uid="{00000000-0005-0000-0000-00002D0D0000}"/>
    <cellStyle name="Normal 3 23 3" xfId="3316" xr:uid="{00000000-0005-0000-0000-00002E0D0000}"/>
    <cellStyle name="Normal 3 24" xfId="1145" xr:uid="{00000000-0005-0000-0000-00002F0D0000}"/>
    <cellStyle name="Normal 3 24 2" xfId="4246" xr:uid="{00000000-0005-0000-0000-0000300D0000}"/>
    <cellStyle name="Normal 3 24 3" xfId="3317" xr:uid="{00000000-0005-0000-0000-0000310D0000}"/>
    <cellStyle name="Normal 3 25" xfId="1146" xr:uid="{00000000-0005-0000-0000-0000320D0000}"/>
    <cellStyle name="Normal 3 25 2" xfId="4247" xr:uid="{00000000-0005-0000-0000-0000330D0000}"/>
    <cellStyle name="Normal 3 25 3" xfId="3318" xr:uid="{00000000-0005-0000-0000-0000340D0000}"/>
    <cellStyle name="Normal 3 26" xfId="1147" xr:uid="{00000000-0005-0000-0000-0000350D0000}"/>
    <cellStyle name="Normal 3 26 2" xfId="4248" xr:uid="{00000000-0005-0000-0000-0000360D0000}"/>
    <cellStyle name="Normal 3 26 3" xfId="3319" xr:uid="{00000000-0005-0000-0000-0000370D0000}"/>
    <cellStyle name="Normal 3 27" xfId="1148" xr:uid="{00000000-0005-0000-0000-0000380D0000}"/>
    <cellStyle name="Normal 3 27 2" xfId="4249" xr:uid="{00000000-0005-0000-0000-0000390D0000}"/>
    <cellStyle name="Normal 3 27 3" xfId="3320" xr:uid="{00000000-0005-0000-0000-00003A0D0000}"/>
    <cellStyle name="Normal 3 28" xfId="1149" xr:uid="{00000000-0005-0000-0000-00003B0D0000}"/>
    <cellStyle name="Normal 3 28 2" xfId="3091" xr:uid="{00000000-0005-0000-0000-00003C0D0000}"/>
    <cellStyle name="Normal 3 28 2 2" xfId="5412" xr:uid="{00000000-0005-0000-0000-00003D0D0000}"/>
    <cellStyle name="Normal 3 28 2 2 2" xfId="8937" xr:uid="{00000000-0005-0000-0000-00003E0D0000}"/>
    <cellStyle name="Normal 3 28 2 3" xfId="7490" xr:uid="{00000000-0005-0000-0000-00003F0D0000}"/>
    <cellStyle name="Normal 3 28 3" xfId="5411" xr:uid="{00000000-0005-0000-0000-0000400D0000}"/>
    <cellStyle name="Normal 3 28 3 2" xfId="8936" xr:uid="{00000000-0005-0000-0000-0000410D0000}"/>
    <cellStyle name="Normal 3 28 4" xfId="6385" xr:uid="{00000000-0005-0000-0000-0000420D0000}"/>
    <cellStyle name="Normal 3 29" xfId="2082" xr:uid="{00000000-0005-0000-0000-0000430D0000}"/>
    <cellStyle name="Normal 3 29 2" xfId="3098" xr:uid="{00000000-0005-0000-0000-0000440D0000}"/>
    <cellStyle name="Normal 3 29 3" xfId="5413" xr:uid="{00000000-0005-0000-0000-0000450D0000}"/>
    <cellStyle name="Normal 3 3" xfId="32" xr:uid="{00000000-0005-0000-0000-0000460D0000}"/>
    <cellStyle name="Normal 3 4" xfId="60" xr:uid="{00000000-0005-0000-0000-0000470D0000}"/>
    <cellStyle name="Normal 3 4 2" xfId="1151" xr:uid="{00000000-0005-0000-0000-0000480D0000}"/>
    <cellStyle name="Normal 3 4 3" xfId="1150" xr:uid="{00000000-0005-0000-0000-0000490D0000}"/>
    <cellStyle name="Normal 3 4 4" xfId="3119" xr:uid="{00000000-0005-0000-0000-00004A0D0000}"/>
    <cellStyle name="Normal 3 5" xfId="198" xr:uid="{00000000-0005-0000-0000-00004B0D0000}"/>
    <cellStyle name="Normal 3 5 2" xfId="4089" xr:uid="{00000000-0005-0000-0000-00004C0D0000}"/>
    <cellStyle name="Normal 3 5 3" xfId="3160" xr:uid="{00000000-0005-0000-0000-00004D0D0000}"/>
    <cellStyle name="Normal 3 6" xfId="1152" xr:uid="{00000000-0005-0000-0000-00004E0D0000}"/>
    <cellStyle name="Normal 3 6 2" xfId="4250" xr:uid="{00000000-0005-0000-0000-00004F0D0000}"/>
    <cellStyle name="Normal 3 6 3" xfId="3321" xr:uid="{00000000-0005-0000-0000-0000500D0000}"/>
    <cellStyle name="Normal 3 7" xfId="1153" xr:uid="{00000000-0005-0000-0000-0000510D0000}"/>
    <cellStyle name="Normal 3 7 2" xfId="4251" xr:uid="{00000000-0005-0000-0000-0000520D0000}"/>
    <cellStyle name="Normal 3 7 3" xfId="3322" xr:uid="{00000000-0005-0000-0000-0000530D0000}"/>
    <cellStyle name="Normal 3 8" xfId="1154" xr:uid="{00000000-0005-0000-0000-0000540D0000}"/>
    <cellStyle name="Normal 3 8 2" xfId="4252" xr:uid="{00000000-0005-0000-0000-0000550D0000}"/>
    <cellStyle name="Normal 3 8 3" xfId="3323" xr:uid="{00000000-0005-0000-0000-0000560D0000}"/>
    <cellStyle name="Normal 3 9" xfId="1155" xr:uid="{00000000-0005-0000-0000-0000570D0000}"/>
    <cellStyle name="Normal 3 9 2" xfId="4253" xr:uid="{00000000-0005-0000-0000-0000580D0000}"/>
    <cellStyle name="Normal 3 9 3" xfId="3324" xr:uid="{00000000-0005-0000-0000-0000590D0000}"/>
    <cellStyle name="Normal 30" xfId="1156" xr:uid="{00000000-0005-0000-0000-00005A0D0000}"/>
    <cellStyle name="Normal 30 2" xfId="1157" xr:uid="{00000000-0005-0000-0000-00005B0D0000}"/>
    <cellStyle name="Normal 30 2 2" xfId="4255" xr:uid="{00000000-0005-0000-0000-00005C0D0000}"/>
    <cellStyle name="Normal 30 2 3" xfId="3326" xr:uid="{00000000-0005-0000-0000-00005D0D0000}"/>
    <cellStyle name="Normal 30 3" xfId="4254" xr:uid="{00000000-0005-0000-0000-00005E0D0000}"/>
    <cellStyle name="Normal 30 4" xfId="3325" xr:uid="{00000000-0005-0000-0000-00005F0D0000}"/>
    <cellStyle name="Normal 31" xfId="1158" xr:uid="{00000000-0005-0000-0000-0000600D0000}"/>
    <cellStyle name="Normal 31 2" xfId="1159" xr:uid="{00000000-0005-0000-0000-0000610D0000}"/>
    <cellStyle name="Normal 31 2 2" xfId="4257" xr:uid="{00000000-0005-0000-0000-0000620D0000}"/>
    <cellStyle name="Normal 31 2 3" xfId="3328" xr:uid="{00000000-0005-0000-0000-0000630D0000}"/>
    <cellStyle name="Normal 31 3" xfId="4256" xr:uid="{00000000-0005-0000-0000-0000640D0000}"/>
    <cellStyle name="Normal 31 4" xfId="3327" xr:uid="{00000000-0005-0000-0000-0000650D0000}"/>
    <cellStyle name="Normal 32" xfId="1160" xr:uid="{00000000-0005-0000-0000-0000660D0000}"/>
    <cellStyle name="Normal 32 2" xfId="1161" xr:uid="{00000000-0005-0000-0000-0000670D0000}"/>
    <cellStyle name="Normal 32 2 2" xfId="4259" xr:uid="{00000000-0005-0000-0000-0000680D0000}"/>
    <cellStyle name="Normal 32 2 3" xfId="3330" xr:uid="{00000000-0005-0000-0000-0000690D0000}"/>
    <cellStyle name="Normal 32 3" xfId="4258" xr:uid="{00000000-0005-0000-0000-00006A0D0000}"/>
    <cellStyle name="Normal 32 4" xfId="3329" xr:uid="{00000000-0005-0000-0000-00006B0D0000}"/>
    <cellStyle name="Normal 33" xfId="1162" xr:uid="{00000000-0005-0000-0000-00006C0D0000}"/>
    <cellStyle name="Normal 33 2" xfId="1163" xr:uid="{00000000-0005-0000-0000-00006D0D0000}"/>
    <cellStyle name="Normal 33 2 2" xfId="4261" xr:uid="{00000000-0005-0000-0000-00006E0D0000}"/>
    <cellStyle name="Normal 33 2 3" xfId="3332" xr:uid="{00000000-0005-0000-0000-00006F0D0000}"/>
    <cellStyle name="Normal 33 3" xfId="4260" xr:uid="{00000000-0005-0000-0000-0000700D0000}"/>
    <cellStyle name="Normal 33 4" xfId="3331" xr:uid="{00000000-0005-0000-0000-0000710D0000}"/>
    <cellStyle name="Normal 34" xfId="1164" xr:uid="{00000000-0005-0000-0000-0000720D0000}"/>
    <cellStyle name="Normal 34 2" xfId="1165" xr:uid="{00000000-0005-0000-0000-0000730D0000}"/>
    <cellStyle name="Normal 34 2 2" xfId="4263" xr:uid="{00000000-0005-0000-0000-0000740D0000}"/>
    <cellStyle name="Normal 34 2 3" xfId="3334" xr:uid="{00000000-0005-0000-0000-0000750D0000}"/>
    <cellStyle name="Normal 34 3" xfId="4262" xr:uid="{00000000-0005-0000-0000-0000760D0000}"/>
    <cellStyle name="Normal 34 4" xfId="3333" xr:uid="{00000000-0005-0000-0000-0000770D0000}"/>
    <cellStyle name="Normal 35" xfId="1166" xr:uid="{00000000-0005-0000-0000-0000780D0000}"/>
    <cellStyle name="Normal 35 2" xfId="1167" xr:uid="{00000000-0005-0000-0000-0000790D0000}"/>
    <cellStyle name="Normal 35 2 2" xfId="4265" xr:uid="{00000000-0005-0000-0000-00007A0D0000}"/>
    <cellStyle name="Normal 35 2 3" xfId="3336" xr:uid="{00000000-0005-0000-0000-00007B0D0000}"/>
    <cellStyle name="Normal 35 3" xfId="4264" xr:uid="{00000000-0005-0000-0000-00007C0D0000}"/>
    <cellStyle name="Normal 35 4" xfId="3335" xr:uid="{00000000-0005-0000-0000-00007D0D0000}"/>
    <cellStyle name="Normal 36" xfId="1168" xr:uid="{00000000-0005-0000-0000-00007E0D0000}"/>
    <cellStyle name="Normal 36 2" xfId="1169" xr:uid="{00000000-0005-0000-0000-00007F0D0000}"/>
    <cellStyle name="Normal 36 2 2" xfId="4266" xr:uid="{00000000-0005-0000-0000-0000800D0000}"/>
    <cellStyle name="Normal 36 2 3" xfId="3337" xr:uid="{00000000-0005-0000-0000-0000810D0000}"/>
    <cellStyle name="Normal 37" xfId="1170" xr:uid="{00000000-0005-0000-0000-0000820D0000}"/>
    <cellStyle name="Normal 37 2" xfId="1171" xr:uid="{00000000-0005-0000-0000-0000830D0000}"/>
    <cellStyle name="Normal 37 2 2" xfId="4268" xr:uid="{00000000-0005-0000-0000-0000840D0000}"/>
    <cellStyle name="Normal 37 2 3" xfId="3339" xr:uid="{00000000-0005-0000-0000-0000850D0000}"/>
    <cellStyle name="Normal 37 3" xfId="4267" xr:uid="{00000000-0005-0000-0000-0000860D0000}"/>
    <cellStyle name="Normal 37 4" xfId="3338" xr:uid="{00000000-0005-0000-0000-0000870D0000}"/>
    <cellStyle name="Normal 38" xfId="1172" xr:uid="{00000000-0005-0000-0000-0000880D0000}"/>
    <cellStyle name="Normal 38 2" xfId="1173" xr:uid="{00000000-0005-0000-0000-0000890D0000}"/>
    <cellStyle name="Normal 38 2 2" xfId="4270" xr:uid="{00000000-0005-0000-0000-00008A0D0000}"/>
    <cellStyle name="Normal 38 2 3" xfId="3341" xr:uid="{00000000-0005-0000-0000-00008B0D0000}"/>
    <cellStyle name="Normal 38 3" xfId="4269" xr:uid="{00000000-0005-0000-0000-00008C0D0000}"/>
    <cellStyle name="Normal 38 4" xfId="3340" xr:uid="{00000000-0005-0000-0000-00008D0D0000}"/>
    <cellStyle name="Normal 39" xfId="1174" xr:uid="{00000000-0005-0000-0000-00008E0D0000}"/>
    <cellStyle name="Normal 39 2" xfId="1175" xr:uid="{00000000-0005-0000-0000-00008F0D0000}"/>
    <cellStyle name="Normal 39 2 2" xfId="4272" xr:uid="{00000000-0005-0000-0000-0000900D0000}"/>
    <cellStyle name="Normal 39 2 3" xfId="3343" xr:uid="{00000000-0005-0000-0000-0000910D0000}"/>
    <cellStyle name="Normal 39 3" xfId="4271" xr:uid="{00000000-0005-0000-0000-0000920D0000}"/>
    <cellStyle name="Normal 39 4" xfId="3342" xr:uid="{00000000-0005-0000-0000-0000930D0000}"/>
    <cellStyle name="Normal 4" xfId="33" xr:uid="{00000000-0005-0000-0000-0000940D0000}"/>
    <cellStyle name="Normal 4 10" xfId="1176" xr:uid="{00000000-0005-0000-0000-0000950D0000}"/>
    <cellStyle name="Normal 4 11" xfId="1177" xr:uid="{00000000-0005-0000-0000-0000960D0000}"/>
    <cellStyle name="Normal 4 11 2" xfId="4273" xr:uid="{00000000-0005-0000-0000-0000970D0000}"/>
    <cellStyle name="Normal 4 11 3" xfId="3344" xr:uid="{00000000-0005-0000-0000-0000980D0000}"/>
    <cellStyle name="Normal 4 12" xfId="1178" xr:uid="{00000000-0005-0000-0000-0000990D0000}"/>
    <cellStyle name="Normal 4 12 2" xfId="4274" xr:uid="{00000000-0005-0000-0000-00009A0D0000}"/>
    <cellStyle name="Normal 4 12 3" xfId="3345" xr:uid="{00000000-0005-0000-0000-00009B0D0000}"/>
    <cellStyle name="Normal 4 13" xfId="1179" xr:uid="{00000000-0005-0000-0000-00009C0D0000}"/>
    <cellStyle name="Normal 4 13 2" xfId="4275" xr:uid="{00000000-0005-0000-0000-00009D0D0000}"/>
    <cellStyle name="Normal 4 13 3" xfId="3346" xr:uid="{00000000-0005-0000-0000-00009E0D0000}"/>
    <cellStyle name="Normal 4 14" xfId="1180" xr:uid="{00000000-0005-0000-0000-00009F0D0000}"/>
    <cellStyle name="Normal 4 14 2" xfId="4276" xr:uid="{00000000-0005-0000-0000-0000A00D0000}"/>
    <cellStyle name="Normal 4 14 3" xfId="3347" xr:uid="{00000000-0005-0000-0000-0000A10D0000}"/>
    <cellStyle name="Normal 4 15" xfId="1181" xr:uid="{00000000-0005-0000-0000-0000A20D0000}"/>
    <cellStyle name="Normal 4 15 2" xfId="4277" xr:uid="{00000000-0005-0000-0000-0000A30D0000}"/>
    <cellStyle name="Normal 4 15 3" xfId="3348" xr:uid="{00000000-0005-0000-0000-0000A40D0000}"/>
    <cellStyle name="Normal 4 16" xfId="1182" xr:uid="{00000000-0005-0000-0000-0000A50D0000}"/>
    <cellStyle name="Normal 4 16 2" xfId="4278" xr:uid="{00000000-0005-0000-0000-0000A60D0000}"/>
    <cellStyle name="Normal 4 16 3" xfId="3349" xr:uid="{00000000-0005-0000-0000-0000A70D0000}"/>
    <cellStyle name="Normal 4 17" xfId="1183" xr:uid="{00000000-0005-0000-0000-0000A80D0000}"/>
    <cellStyle name="Normal 4 17 2" xfId="4279" xr:uid="{00000000-0005-0000-0000-0000A90D0000}"/>
    <cellStyle name="Normal 4 17 3" xfId="3350" xr:uid="{00000000-0005-0000-0000-0000AA0D0000}"/>
    <cellStyle name="Normal 4 18" xfId="1184" xr:uid="{00000000-0005-0000-0000-0000AB0D0000}"/>
    <cellStyle name="Normal 4 18 2" xfId="4280" xr:uid="{00000000-0005-0000-0000-0000AC0D0000}"/>
    <cellStyle name="Normal 4 18 3" xfId="3351" xr:uid="{00000000-0005-0000-0000-0000AD0D0000}"/>
    <cellStyle name="Normal 4 19" xfId="1185" xr:uid="{00000000-0005-0000-0000-0000AE0D0000}"/>
    <cellStyle name="Normal 4 19 2" xfId="3092" xr:uid="{00000000-0005-0000-0000-0000AF0D0000}"/>
    <cellStyle name="Normal 4 19 2 2" xfId="5451" xr:uid="{00000000-0005-0000-0000-0000B00D0000}"/>
    <cellStyle name="Normal 4 19 2 2 2" xfId="8939" xr:uid="{00000000-0005-0000-0000-0000B10D0000}"/>
    <cellStyle name="Normal 4 19 2 3" xfId="7491" xr:uid="{00000000-0005-0000-0000-0000B20D0000}"/>
    <cellStyle name="Normal 4 19 3" xfId="5450" xr:uid="{00000000-0005-0000-0000-0000B30D0000}"/>
    <cellStyle name="Normal 4 19 3 2" xfId="8938" xr:uid="{00000000-0005-0000-0000-0000B40D0000}"/>
    <cellStyle name="Normal 4 19 4" xfId="6386" xr:uid="{00000000-0005-0000-0000-0000B50D0000}"/>
    <cellStyle name="Normal 4 2" xfId="34" xr:uid="{00000000-0005-0000-0000-0000B60D0000}"/>
    <cellStyle name="Normal 4 2 2" xfId="172" xr:uid="{00000000-0005-0000-0000-0000B70D0000}"/>
    <cellStyle name="Normal 4 2 2 2" xfId="1186" xr:uid="{00000000-0005-0000-0000-0000B80D0000}"/>
    <cellStyle name="Normal 4 2 2 3" xfId="3034" xr:uid="{00000000-0005-0000-0000-0000B90D0000}"/>
    <cellStyle name="Normal 4 2 2 3 2" xfId="5455" xr:uid="{00000000-0005-0000-0000-0000BA0D0000}"/>
    <cellStyle name="Normal 4 2 2 3 2 2" xfId="8941" xr:uid="{00000000-0005-0000-0000-0000BB0D0000}"/>
    <cellStyle name="Normal 4 2 2 3 3" xfId="7433" xr:uid="{00000000-0005-0000-0000-0000BC0D0000}"/>
    <cellStyle name="Normal 4 2 2 4" xfId="5453" xr:uid="{00000000-0005-0000-0000-0000BD0D0000}"/>
    <cellStyle name="Normal 4 2 2 4 2" xfId="8940" xr:uid="{00000000-0005-0000-0000-0000BE0D0000}"/>
    <cellStyle name="Normal 4 2 2 5" xfId="6303" xr:uid="{00000000-0005-0000-0000-0000BF0D0000}"/>
    <cellStyle name="Normal 4 2 3" xfId="173" xr:uid="{00000000-0005-0000-0000-0000C00D0000}"/>
    <cellStyle name="Normal 4 2 3 2" xfId="2980" xr:uid="{00000000-0005-0000-0000-0000C10D0000}"/>
    <cellStyle name="Normal 4 2 3 2 2" xfId="5457" xr:uid="{00000000-0005-0000-0000-0000C20D0000}"/>
    <cellStyle name="Normal 4 2 3 2 2 2" xfId="8943" xr:uid="{00000000-0005-0000-0000-0000C30D0000}"/>
    <cellStyle name="Normal 4 2 3 2 3" xfId="7379" xr:uid="{00000000-0005-0000-0000-0000C40D0000}"/>
    <cellStyle name="Normal 4 2 3 3" xfId="5456" xr:uid="{00000000-0005-0000-0000-0000C50D0000}"/>
    <cellStyle name="Normal 4 2 3 3 2" xfId="8942" xr:uid="{00000000-0005-0000-0000-0000C60D0000}"/>
    <cellStyle name="Normal 4 2 3 4" xfId="6304" xr:uid="{00000000-0005-0000-0000-0000C70D0000}"/>
    <cellStyle name="Normal 4 2 4" xfId="3109" xr:uid="{00000000-0005-0000-0000-0000C80D0000}"/>
    <cellStyle name="Normal 4 3" xfId="174" xr:uid="{00000000-0005-0000-0000-0000C90D0000}"/>
    <cellStyle name="Normal 4 3 2" xfId="175" xr:uid="{00000000-0005-0000-0000-0000CA0D0000}"/>
    <cellStyle name="Normal 4 3 2 2" xfId="3015" xr:uid="{00000000-0005-0000-0000-0000CB0D0000}"/>
    <cellStyle name="Normal 4 3 2 2 2" xfId="5461" xr:uid="{00000000-0005-0000-0000-0000CC0D0000}"/>
    <cellStyle name="Normal 4 3 2 2 2 2" xfId="8946" xr:uid="{00000000-0005-0000-0000-0000CD0D0000}"/>
    <cellStyle name="Normal 4 3 2 2 3" xfId="7414" xr:uid="{00000000-0005-0000-0000-0000CE0D0000}"/>
    <cellStyle name="Normal 4 3 2 3" xfId="5460" xr:uid="{00000000-0005-0000-0000-0000CF0D0000}"/>
    <cellStyle name="Normal 4 3 2 3 2" xfId="8945" xr:uid="{00000000-0005-0000-0000-0000D00D0000}"/>
    <cellStyle name="Normal 4 3 2 4" xfId="6306" xr:uid="{00000000-0005-0000-0000-0000D10D0000}"/>
    <cellStyle name="Normal 4 3 3" xfId="1187" xr:uid="{00000000-0005-0000-0000-0000D20D0000}"/>
    <cellStyle name="Normal 4 3 4" xfId="2981" xr:uid="{00000000-0005-0000-0000-0000D30D0000}"/>
    <cellStyle name="Normal 4 3 4 2" xfId="5463" xr:uid="{00000000-0005-0000-0000-0000D40D0000}"/>
    <cellStyle name="Normal 4 3 4 2 2" xfId="8947" xr:uid="{00000000-0005-0000-0000-0000D50D0000}"/>
    <cellStyle name="Normal 4 3 4 3" xfId="7380" xr:uid="{00000000-0005-0000-0000-0000D60D0000}"/>
    <cellStyle name="Normal 4 3 5" xfId="5459" xr:uid="{00000000-0005-0000-0000-0000D70D0000}"/>
    <cellStyle name="Normal 4 3 5 2" xfId="8944" xr:uid="{00000000-0005-0000-0000-0000D80D0000}"/>
    <cellStyle name="Normal 4 3 6" xfId="6305" xr:uid="{00000000-0005-0000-0000-0000D90D0000}"/>
    <cellStyle name="Normal 4 4" xfId="176" xr:uid="{00000000-0005-0000-0000-0000DA0D0000}"/>
    <cellStyle name="Normal 4 4 2" xfId="1188" xr:uid="{00000000-0005-0000-0000-0000DB0D0000}"/>
    <cellStyle name="Normal 4 4 2 2" xfId="4281" xr:uid="{00000000-0005-0000-0000-0000DC0D0000}"/>
    <cellStyle name="Normal 4 4 2 3" xfId="3352" xr:uid="{00000000-0005-0000-0000-0000DD0D0000}"/>
    <cellStyle name="Normal 4 4 3" xfId="3018" xr:uid="{00000000-0005-0000-0000-0000DE0D0000}"/>
    <cellStyle name="Normal 4 4 3 2" xfId="5467" xr:uid="{00000000-0005-0000-0000-0000DF0D0000}"/>
    <cellStyle name="Normal 4 4 3 2 2" xfId="8949" xr:uid="{00000000-0005-0000-0000-0000E00D0000}"/>
    <cellStyle name="Normal 4 4 3 3" xfId="7417" xr:uid="{00000000-0005-0000-0000-0000E10D0000}"/>
    <cellStyle name="Normal 4 4 4" xfId="5464" xr:uid="{00000000-0005-0000-0000-0000E20D0000}"/>
    <cellStyle name="Normal 4 4 4 2" xfId="8948" xr:uid="{00000000-0005-0000-0000-0000E30D0000}"/>
    <cellStyle name="Normal 4 4 5" xfId="6307" xr:uid="{00000000-0005-0000-0000-0000E40D0000}"/>
    <cellStyle name="Normal 4 5" xfId="177" xr:uid="{00000000-0005-0000-0000-0000E50D0000}"/>
    <cellStyle name="Normal 4 5 2" xfId="1189" xr:uid="{00000000-0005-0000-0000-0000E60D0000}"/>
    <cellStyle name="Normal 4 5 2 2" xfId="4282" xr:uid="{00000000-0005-0000-0000-0000E70D0000}"/>
    <cellStyle name="Normal 4 5 2 3" xfId="3353" xr:uid="{00000000-0005-0000-0000-0000E80D0000}"/>
    <cellStyle name="Normal 4 5 3" xfId="3050" xr:uid="{00000000-0005-0000-0000-0000E90D0000}"/>
    <cellStyle name="Normal 4 5 3 2" xfId="5469" xr:uid="{00000000-0005-0000-0000-0000EA0D0000}"/>
    <cellStyle name="Normal 4 5 3 2 2" xfId="8951" xr:uid="{00000000-0005-0000-0000-0000EB0D0000}"/>
    <cellStyle name="Normal 4 5 3 3" xfId="7449" xr:uid="{00000000-0005-0000-0000-0000EC0D0000}"/>
    <cellStyle name="Normal 4 5 4" xfId="5468" xr:uid="{00000000-0005-0000-0000-0000ED0D0000}"/>
    <cellStyle name="Normal 4 5 4 2" xfId="8950" xr:uid="{00000000-0005-0000-0000-0000EE0D0000}"/>
    <cellStyle name="Normal 4 5 5" xfId="6308" xr:uid="{00000000-0005-0000-0000-0000EF0D0000}"/>
    <cellStyle name="Normal 4 6" xfId="1190" xr:uid="{00000000-0005-0000-0000-0000F00D0000}"/>
    <cellStyle name="Normal 4 6 2" xfId="4283" xr:uid="{00000000-0005-0000-0000-0000F10D0000}"/>
    <cellStyle name="Normal 4 6 3" xfId="3354" xr:uid="{00000000-0005-0000-0000-0000F20D0000}"/>
    <cellStyle name="Normal 4 7" xfId="1191" xr:uid="{00000000-0005-0000-0000-0000F30D0000}"/>
    <cellStyle name="Normal 4 7 2" xfId="4284" xr:uid="{00000000-0005-0000-0000-0000F40D0000}"/>
    <cellStyle name="Normal 4 7 3" xfId="3355" xr:uid="{00000000-0005-0000-0000-0000F50D0000}"/>
    <cellStyle name="Normal 4 8" xfId="1192" xr:uid="{00000000-0005-0000-0000-0000F60D0000}"/>
    <cellStyle name="Normal 4 8 2" xfId="4285" xr:uid="{00000000-0005-0000-0000-0000F70D0000}"/>
    <cellStyle name="Normal 4 8 3" xfId="3356" xr:uid="{00000000-0005-0000-0000-0000F80D0000}"/>
    <cellStyle name="Normal 4 9" xfId="1193" xr:uid="{00000000-0005-0000-0000-0000F90D0000}"/>
    <cellStyle name="Normal 4 9 2" xfId="4286" xr:uid="{00000000-0005-0000-0000-0000FA0D0000}"/>
    <cellStyle name="Normal 4 9 3" xfId="3357" xr:uid="{00000000-0005-0000-0000-0000FB0D0000}"/>
    <cellStyle name="Normal 40" xfId="1194" xr:uid="{00000000-0005-0000-0000-0000FC0D0000}"/>
    <cellStyle name="Normal 40 2" xfId="1195" xr:uid="{00000000-0005-0000-0000-0000FD0D0000}"/>
    <cellStyle name="Normal 40 2 2" xfId="4288" xr:uid="{00000000-0005-0000-0000-0000FE0D0000}"/>
    <cellStyle name="Normal 40 2 3" xfId="3359" xr:uid="{00000000-0005-0000-0000-0000FF0D0000}"/>
    <cellStyle name="Normal 40 3" xfId="4287" xr:uid="{00000000-0005-0000-0000-0000000E0000}"/>
    <cellStyle name="Normal 40 4" xfId="3358" xr:uid="{00000000-0005-0000-0000-0000010E0000}"/>
    <cellStyle name="Normal 41" xfId="1196" xr:uid="{00000000-0005-0000-0000-0000020E0000}"/>
    <cellStyle name="Normal 41 2" xfId="1197" xr:uid="{00000000-0005-0000-0000-0000030E0000}"/>
    <cellStyle name="Normal 41 2 2" xfId="4290" xr:uid="{00000000-0005-0000-0000-0000040E0000}"/>
    <cellStyle name="Normal 41 2 3" xfId="3361" xr:uid="{00000000-0005-0000-0000-0000050E0000}"/>
    <cellStyle name="Normal 41 3" xfId="4289" xr:uid="{00000000-0005-0000-0000-0000060E0000}"/>
    <cellStyle name="Normal 41 4" xfId="3360" xr:uid="{00000000-0005-0000-0000-0000070E0000}"/>
    <cellStyle name="Normal 42" xfId="1198" xr:uid="{00000000-0005-0000-0000-0000080E0000}"/>
    <cellStyle name="Normal 42 2" xfId="1199" xr:uid="{00000000-0005-0000-0000-0000090E0000}"/>
    <cellStyle name="Normal 42 2 2" xfId="4292" xr:uid="{00000000-0005-0000-0000-00000A0E0000}"/>
    <cellStyle name="Normal 42 2 3" xfId="3363" xr:uid="{00000000-0005-0000-0000-00000B0E0000}"/>
    <cellStyle name="Normal 42 3" xfId="4291" xr:uid="{00000000-0005-0000-0000-00000C0E0000}"/>
    <cellStyle name="Normal 42 4" xfId="3362" xr:uid="{00000000-0005-0000-0000-00000D0E0000}"/>
    <cellStyle name="Normal 43" xfId="1200" xr:uid="{00000000-0005-0000-0000-00000E0E0000}"/>
    <cellStyle name="Normal 43 2" xfId="4293" xr:uid="{00000000-0005-0000-0000-00000F0E0000}"/>
    <cellStyle name="Normal 43 3" xfId="3364" xr:uid="{00000000-0005-0000-0000-0000100E0000}"/>
    <cellStyle name="Normal 44" xfId="1201" xr:uid="{00000000-0005-0000-0000-0000110E0000}"/>
    <cellStyle name="Normal 44 2" xfId="4294" xr:uid="{00000000-0005-0000-0000-0000120E0000}"/>
    <cellStyle name="Normal 44 3" xfId="3365" xr:uid="{00000000-0005-0000-0000-0000130E0000}"/>
    <cellStyle name="Normal 45" xfId="1202" xr:uid="{00000000-0005-0000-0000-0000140E0000}"/>
    <cellStyle name="Normal 45 2" xfId="4295" xr:uid="{00000000-0005-0000-0000-0000150E0000}"/>
    <cellStyle name="Normal 45 3" xfId="3366" xr:uid="{00000000-0005-0000-0000-0000160E0000}"/>
    <cellStyle name="Normal 46" xfId="35" xr:uid="{00000000-0005-0000-0000-0000170E0000}"/>
    <cellStyle name="Normal 46 2" xfId="1203" xr:uid="{00000000-0005-0000-0000-0000180E0000}"/>
    <cellStyle name="Normal 46 2 2" xfId="4296" xr:uid="{00000000-0005-0000-0000-0000190E0000}"/>
    <cellStyle name="Normal 46 2 3" xfId="3367" xr:uid="{00000000-0005-0000-0000-00001A0E0000}"/>
    <cellStyle name="Normal 46 3" xfId="1204" xr:uid="{00000000-0005-0000-0000-00001B0E0000}"/>
    <cellStyle name="Normal 47" xfId="1205" xr:uid="{00000000-0005-0000-0000-00001C0E0000}"/>
    <cellStyle name="Normal 47 2" xfId="1206" xr:uid="{00000000-0005-0000-0000-00001D0E0000}"/>
    <cellStyle name="Normal 47 2 2" xfId="4298" xr:uid="{00000000-0005-0000-0000-00001E0E0000}"/>
    <cellStyle name="Normal 47 2 3" xfId="3369" xr:uid="{00000000-0005-0000-0000-00001F0E0000}"/>
    <cellStyle name="Normal 47 3" xfId="4297" xr:uid="{00000000-0005-0000-0000-0000200E0000}"/>
    <cellStyle name="Normal 47 4" xfId="3368" xr:uid="{00000000-0005-0000-0000-0000210E0000}"/>
    <cellStyle name="Normal 48" xfId="1207" xr:uid="{00000000-0005-0000-0000-0000220E0000}"/>
    <cellStyle name="Normal 48 2" xfId="1208" xr:uid="{00000000-0005-0000-0000-0000230E0000}"/>
    <cellStyle name="Normal 48 2 2" xfId="4300" xr:uid="{00000000-0005-0000-0000-0000240E0000}"/>
    <cellStyle name="Normal 48 2 3" xfId="3371" xr:uid="{00000000-0005-0000-0000-0000250E0000}"/>
    <cellStyle name="Normal 48 3" xfId="4299" xr:uid="{00000000-0005-0000-0000-0000260E0000}"/>
    <cellStyle name="Normal 48 4" xfId="3370" xr:uid="{00000000-0005-0000-0000-0000270E0000}"/>
    <cellStyle name="Normal 49" xfId="1209" xr:uid="{00000000-0005-0000-0000-0000280E0000}"/>
    <cellStyle name="Normal 49 2" xfId="4301" xr:uid="{00000000-0005-0000-0000-0000290E0000}"/>
    <cellStyle name="Normal 49 3" xfId="3372" xr:uid="{00000000-0005-0000-0000-00002A0E0000}"/>
    <cellStyle name="Normal 5" xfId="36" xr:uid="{00000000-0005-0000-0000-00002B0E0000}"/>
    <cellStyle name="Normal 5 2" xfId="37" xr:uid="{00000000-0005-0000-0000-00002C0E0000}"/>
    <cellStyle name="Normal 5 2 2" xfId="1210" xr:uid="{00000000-0005-0000-0000-00002D0E0000}"/>
    <cellStyle name="Normal 5 2 2 2" xfId="3093" xr:uid="{00000000-0005-0000-0000-00002E0E0000}"/>
    <cellStyle name="Normal 5 2 2 2 2" xfId="5525" xr:uid="{00000000-0005-0000-0000-00002F0E0000}"/>
    <cellStyle name="Normal 5 2 2 2 2 2" xfId="8953" xr:uid="{00000000-0005-0000-0000-0000300E0000}"/>
    <cellStyle name="Normal 5 2 2 2 3" xfId="7492" xr:uid="{00000000-0005-0000-0000-0000310E0000}"/>
    <cellStyle name="Normal 5 2 2 3" xfId="5524" xr:uid="{00000000-0005-0000-0000-0000320E0000}"/>
    <cellStyle name="Normal 5 2 2 3 2" xfId="8952" xr:uid="{00000000-0005-0000-0000-0000330E0000}"/>
    <cellStyle name="Normal 5 2 2 4" xfId="6387" xr:uid="{00000000-0005-0000-0000-0000340E0000}"/>
    <cellStyle name="Normal 5 2 3" xfId="3110" xr:uid="{00000000-0005-0000-0000-0000350E0000}"/>
    <cellStyle name="Normal 5 3" xfId="178" xr:uid="{00000000-0005-0000-0000-0000360E0000}"/>
    <cellStyle name="Normal 5 3 2" xfId="3040" xr:uid="{00000000-0005-0000-0000-0000370E0000}"/>
    <cellStyle name="Normal 5 3 2 2" xfId="5527" xr:uid="{00000000-0005-0000-0000-0000380E0000}"/>
    <cellStyle name="Normal 5 3 2 2 2" xfId="8955" xr:uid="{00000000-0005-0000-0000-0000390E0000}"/>
    <cellStyle name="Normal 5 3 2 3" xfId="7439" xr:uid="{00000000-0005-0000-0000-00003A0E0000}"/>
    <cellStyle name="Normal 5 3 3" xfId="5526" xr:uid="{00000000-0005-0000-0000-00003B0E0000}"/>
    <cellStyle name="Normal 5 3 3 2" xfId="8954" xr:uid="{00000000-0005-0000-0000-00003C0E0000}"/>
    <cellStyle name="Normal 5 3 4" xfId="6309" xr:uid="{00000000-0005-0000-0000-00003D0E0000}"/>
    <cellStyle name="Normal 50" xfId="1211" xr:uid="{00000000-0005-0000-0000-00003E0E0000}"/>
    <cellStyle name="Normal 50 2" xfId="1212" xr:uid="{00000000-0005-0000-0000-00003F0E0000}"/>
    <cellStyle name="Normal 50 2 2" xfId="4303" xr:uid="{00000000-0005-0000-0000-0000400E0000}"/>
    <cellStyle name="Normal 50 2 3" xfId="3374" xr:uid="{00000000-0005-0000-0000-0000410E0000}"/>
    <cellStyle name="Normal 50 3" xfId="4302" xr:uid="{00000000-0005-0000-0000-0000420E0000}"/>
    <cellStyle name="Normal 50 4" xfId="3373" xr:uid="{00000000-0005-0000-0000-0000430E0000}"/>
    <cellStyle name="Normal 51" xfId="1213" xr:uid="{00000000-0005-0000-0000-0000440E0000}"/>
    <cellStyle name="Normal 51 2" xfId="4304" xr:uid="{00000000-0005-0000-0000-0000450E0000}"/>
    <cellStyle name="Normal 51 3" xfId="3375" xr:uid="{00000000-0005-0000-0000-0000460E0000}"/>
    <cellStyle name="Normal 52" xfId="1214" xr:uid="{00000000-0005-0000-0000-0000470E0000}"/>
    <cellStyle name="Normal 52 2" xfId="1215" xr:uid="{00000000-0005-0000-0000-0000480E0000}"/>
    <cellStyle name="Normal 52 2 2" xfId="4306" xr:uid="{00000000-0005-0000-0000-0000490E0000}"/>
    <cellStyle name="Normal 52 2 3" xfId="3377" xr:uid="{00000000-0005-0000-0000-00004A0E0000}"/>
    <cellStyle name="Normal 52 3" xfId="4305" xr:uid="{00000000-0005-0000-0000-00004B0E0000}"/>
    <cellStyle name="Normal 52 4" xfId="3376" xr:uid="{00000000-0005-0000-0000-00004C0E0000}"/>
    <cellStyle name="Normal 53" xfId="1216" xr:uid="{00000000-0005-0000-0000-00004D0E0000}"/>
    <cellStyle name="Normal 53 2" xfId="4307" xr:uid="{00000000-0005-0000-0000-00004E0E0000}"/>
    <cellStyle name="Normal 53 3" xfId="3378" xr:uid="{00000000-0005-0000-0000-00004F0E0000}"/>
    <cellStyle name="Normal 54" xfId="1217" xr:uid="{00000000-0005-0000-0000-0000500E0000}"/>
    <cellStyle name="Normal 54 2" xfId="4308" xr:uid="{00000000-0005-0000-0000-0000510E0000}"/>
    <cellStyle name="Normal 54 3" xfId="3379" xr:uid="{00000000-0005-0000-0000-0000520E0000}"/>
    <cellStyle name="Normal 55" xfId="1218" xr:uid="{00000000-0005-0000-0000-0000530E0000}"/>
    <cellStyle name="Normal 55 2" xfId="4309" xr:uid="{00000000-0005-0000-0000-0000540E0000}"/>
    <cellStyle name="Normal 55 3" xfId="3380" xr:uid="{00000000-0005-0000-0000-0000550E0000}"/>
    <cellStyle name="Normal 56" xfId="1219" xr:uid="{00000000-0005-0000-0000-0000560E0000}"/>
    <cellStyle name="Normal 56 2" xfId="1220" xr:uid="{00000000-0005-0000-0000-0000570E0000}"/>
    <cellStyle name="Normal 56 2 2" xfId="4311" xr:uid="{00000000-0005-0000-0000-0000580E0000}"/>
    <cellStyle name="Normal 56 2 3" xfId="3382" xr:uid="{00000000-0005-0000-0000-0000590E0000}"/>
    <cellStyle name="Normal 56 3" xfId="4310" xr:uid="{00000000-0005-0000-0000-00005A0E0000}"/>
    <cellStyle name="Normal 56 4" xfId="3381" xr:uid="{00000000-0005-0000-0000-00005B0E0000}"/>
    <cellStyle name="Normal 57" xfId="1221" xr:uid="{00000000-0005-0000-0000-00005C0E0000}"/>
    <cellStyle name="Normal 57 2" xfId="1222" xr:uid="{00000000-0005-0000-0000-00005D0E0000}"/>
    <cellStyle name="Normal 57 2 2" xfId="4313" xr:uid="{00000000-0005-0000-0000-00005E0E0000}"/>
    <cellStyle name="Normal 57 2 3" xfId="3384" xr:uid="{00000000-0005-0000-0000-00005F0E0000}"/>
    <cellStyle name="Normal 57 3" xfId="4312" xr:uid="{00000000-0005-0000-0000-0000600E0000}"/>
    <cellStyle name="Normal 57 4" xfId="3383" xr:uid="{00000000-0005-0000-0000-0000610E0000}"/>
    <cellStyle name="Normal 58" xfId="1223" xr:uid="{00000000-0005-0000-0000-0000620E0000}"/>
    <cellStyle name="Normal 58 2" xfId="4314" xr:uid="{00000000-0005-0000-0000-0000630E0000}"/>
    <cellStyle name="Normal 58 3" xfId="3385" xr:uid="{00000000-0005-0000-0000-0000640E0000}"/>
    <cellStyle name="Normal 59" xfId="1224" xr:uid="{00000000-0005-0000-0000-0000650E0000}"/>
    <cellStyle name="Normal 59 2" xfId="4315" xr:uid="{00000000-0005-0000-0000-0000660E0000}"/>
    <cellStyle name="Normal 59 3" xfId="3386" xr:uid="{00000000-0005-0000-0000-0000670E0000}"/>
    <cellStyle name="Normal 6" xfId="81" xr:uid="{00000000-0005-0000-0000-0000680E0000}"/>
    <cellStyle name="Normal 6 10" xfId="2240" xr:uid="{00000000-0005-0000-0000-0000690E0000}"/>
    <cellStyle name="Normal 6 10 2" xfId="2913" xr:uid="{00000000-0005-0000-0000-00006A0E0000}"/>
    <cellStyle name="Normal 6 10 2 2" xfId="5566" xr:uid="{00000000-0005-0000-0000-00006B0E0000}"/>
    <cellStyle name="Normal 6 10 2 2 2" xfId="8958" xr:uid="{00000000-0005-0000-0000-00006C0E0000}"/>
    <cellStyle name="Normal 6 10 2 3" xfId="7312" xr:uid="{00000000-0005-0000-0000-00006D0E0000}"/>
    <cellStyle name="Normal 6 10 3" xfId="5565" xr:uid="{00000000-0005-0000-0000-00006E0E0000}"/>
    <cellStyle name="Normal 6 10 3 2" xfId="8957" xr:uid="{00000000-0005-0000-0000-00006F0E0000}"/>
    <cellStyle name="Normal 6 10 4" xfId="6782" xr:uid="{00000000-0005-0000-0000-0000700E0000}"/>
    <cellStyle name="Normal 6 11" xfId="2599" xr:uid="{00000000-0005-0000-0000-0000710E0000}"/>
    <cellStyle name="Normal 6 11 2" xfId="5567" xr:uid="{00000000-0005-0000-0000-0000720E0000}"/>
    <cellStyle name="Normal 6 11 2 2" xfId="8959" xr:uid="{00000000-0005-0000-0000-0000730E0000}"/>
    <cellStyle name="Normal 6 11 3" xfId="7002" xr:uid="{00000000-0005-0000-0000-0000740E0000}"/>
    <cellStyle name="Normal 6 12" xfId="5564" xr:uid="{00000000-0005-0000-0000-0000750E0000}"/>
    <cellStyle name="Normal 6 12 2" xfId="8956" xr:uid="{00000000-0005-0000-0000-0000760E0000}"/>
    <cellStyle name="Normal 6 13" xfId="6236" xr:uid="{00000000-0005-0000-0000-0000770E0000}"/>
    <cellStyle name="Normal 6 2" xfId="38" xr:uid="{00000000-0005-0000-0000-0000780E0000}"/>
    <cellStyle name="Normal 6 2 2" xfId="179" xr:uid="{00000000-0005-0000-0000-0000790E0000}"/>
    <cellStyle name="Normal 6 2 2 2" xfId="3025" xr:uid="{00000000-0005-0000-0000-00007A0E0000}"/>
    <cellStyle name="Normal 6 2 2 2 2" xfId="5570" xr:uid="{00000000-0005-0000-0000-00007B0E0000}"/>
    <cellStyle name="Normal 6 2 2 2 2 2" xfId="8961" xr:uid="{00000000-0005-0000-0000-00007C0E0000}"/>
    <cellStyle name="Normal 6 2 2 2 3" xfId="7424" xr:uid="{00000000-0005-0000-0000-00007D0E0000}"/>
    <cellStyle name="Normal 6 2 2 3" xfId="5569" xr:uid="{00000000-0005-0000-0000-00007E0E0000}"/>
    <cellStyle name="Normal 6 2 2 3 2" xfId="8960" xr:uid="{00000000-0005-0000-0000-00007F0E0000}"/>
    <cellStyle name="Normal 6 2 2 4" xfId="6310" xr:uid="{00000000-0005-0000-0000-0000800E0000}"/>
    <cellStyle name="Normal 6 3" xfId="39" xr:uid="{00000000-0005-0000-0000-0000810E0000}"/>
    <cellStyle name="Normal 6 3 2" xfId="3111" xr:uid="{00000000-0005-0000-0000-0000820E0000}"/>
    <cellStyle name="Normal 6 4" xfId="180" xr:uid="{00000000-0005-0000-0000-0000830E0000}"/>
    <cellStyle name="Normal 6 4 2" xfId="2241" xr:uid="{00000000-0005-0000-0000-0000840E0000}"/>
    <cellStyle name="Normal 6 4 2 2" xfId="2242" xr:uid="{00000000-0005-0000-0000-0000850E0000}"/>
    <cellStyle name="Normal 6 4 2 2 2" xfId="2991" xr:uid="{00000000-0005-0000-0000-0000860E0000}"/>
    <cellStyle name="Normal 6 4 2 2 2 2" xfId="5576" xr:uid="{00000000-0005-0000-0000-0000870E0000}"/>
    <cellStyle name="Normal 6 4 2 2 2 2 2" xfId="8965" xr:uid="{00000000-0005-0000-0000-0000880E0000}"/>
    <cellStyle name="Normal 6 4 2 2 2 3" xfId="7390" xr:uid="{00000000-0005-0000-0000-0000890E0000}"/>
    <cellStyle name="Normal 6 4 2 2 3" xfId="5575" xr:uid="{00000000-0005-0000-0000-00008A0E0000}"/>
    <cellStyle name="Normal 6 4 2 2 3 2" xfId="8964" xr:uid="{00000000-0005-0000-0000-00008B0E0000}"/>
    <cellStyle name="Normal 6 4 2 2 4" xfId="6784" xr:uid="{00000000-0005-0000-0000-00008C0E0000}"/>
    <cellStyle name="Normal 6 4 2 3" xfId="2702" xr:uid="{00000000-0005-0000-0000-00008D0E0000}"/>
    <cellStyle name="Normal 6 4 2 3 2" xfId="5577" xr:uid="{00000000-0005-0000-0000-00008E0E0000}"/>
    <cellStyle name="Normal 6 4 2 3 2 2" xfId="8966" xr:uid="{00000000-0005-0000-0000-00008F0E0000}"/>
    <cellStyle name="Normal 6 4 2 3 3" xfId="7102" xr:uid="{00000000-0005-0000-0000-0000900E0000}"/>
    <cellStyle name="Normal 6 4 2 4" xfId="5574" xr:uid="{00000000-0005-0000-0000-0000910E0000}"/>
    <cellStyle name="Normal 6 4 2 4 2" xfId="8963" xr:uid="{00000000-0005-0000-0000-0000920E0000}"/>
    <cellStyle name="Normal 6 4 2 5" xfId="6783" xr:uid="{00000000-0005-0000-0000-0000930E0000}"/>
    <cellStyle name="Normal 6 4 3" xfId="2243" xr:uid="{00000000-0005-0000-0000-0000940E0000}"/>
    <cellStyle name="Normal 6 4 3 2" xfId="2703" xr:uid="{00000000-0005-0000-0000-0000950E0000}"/>
    <cellStyle name="Normal 6 4 3 2 2" xfId="5579" xr:uid="{00000000-0005-0000-0000-0000960E0000}"/>
    <cellStyle name="Normal 6 4 3 2 2 2" xfId="8968" xr:uid="{00000000-0005-0000-0000-0000970E0000}"/>
    <cellStyle name="Normal 6 4 3 2 3" xfId="7103" xr:uid="{00000000-0005-0000-0000-0000980E0000}"/>
    <cellStyle name="Normal 6 4 3 3" xfId="5578" xr:uid="{00000000-0005-0000-0000-0000990E0000}"/>
    <cellStyle name="Normal 6 4 3 3 2" xfId="8967" xr:uid="{00000000-0005-0000-0000-00009A0E0000}"/>
    <cellStyle name="Normal 6 4 3 4" xfId="6785" xr:uid="{00000000-0005-0000-0000-00009B0E0000}"/>
    <cellStyle name="Normal 6 4 4" xfId="2244" xr:uid="{00000000-0005-0000-0000-00009C0E0000}"/>
    <cellStyle name="Normal 6 4 4 2" xfId="2805" xr:uid="{00000000-0005-0000-0000-00009D0E0000}"/>
    <cellStyle name="Normal 6 4 4 2 2" xfId="5581" xr:uid="{00000000-0005-0000-0000-00009E0E0000}"/>
    <cellStyle name="Normal 6 4 4 2 2 2" xfId="8970" xr:uid="{00000000-0005-0000-0000-00009F0E0000}"/>
    <cellStyle name="Normal 6 4 4 2 3" xfId="7204" xr:uid="{00000000-0005-0000-0000-0000A00E0000}"/>
    <cellStyle name="Normal 6 4 4 3" xfId="5580" xr:uid="{00000000-0005-0000-0000-0000A10E0000}"/>
    <cellStyle name="Normal 6 4 4 3 2" xfId="8969" xr:uid="{00000000-0005-0000-0000-0000A20E0000}"/>
    <cellStyle name="Normal 6 4 4 4" xfId="6786" xr:uid="{00000000-0005-0000-0000-0000A30E0000}"/>
    <cellStyle name="Normal 6 4 5" xfId="2245" xr:uid="{00000000-0005-0000-0000-0000A40E0000}"/>
    <cellStyle name="Normal 6 4 5 2" xfId="2855" xr:uid="{00000000-0005-0000-0000-0000A50E0000}"/>
    <cellStyle name="Normal 6 4 5 2 2" xfId="5583" xr:uid="{00000000-0005-0000-0000-0000A60E0000}"/>
    <cellStyle name="Normal 6 4 5 2 2 2" xfId="8972" xr:uid="{00000000-0005-0000-0000-0000A70E0000}"/>
    <cellStyle name="Normal 6 4 5 2 3" xfId="7254" xr:uid="{00000000-0005-0000-0000-0000A80E0000}"/>
    <cellStyle name="Normal 6 4 5 3" xfId="5582" xr:uid="{00000000-0005-0000-0000-0000A90E0000}"/>
    <cellStyle name="Normal 6 4 5 3 2" xfId="8971" xr:uid="{00000000-0005-0000-0000-0000AA0E0000}"/>
    <cellStyle name="Normal 6 4 5 4" xfId="6787" xr:uid="{00000000-0005-0000-0000-0000AB0E0000}"/>
    <cellStyle name="Normal 6 4 6" xfId="2246" xr:uid="{00000000-0005-0000-0000-0000AC0E0000}"/>
    <cellStyle name="Normal 6 4 6 2" xfId="2938" xr:uid="{00000000-0005-0000-0000-0000AD0E0000}"/>
    <cellStyle name="Normal 6 4 6 2 2" xfId="5585" xr:uid="{00000000-0005-0000-0000-0000AE0E0000}"/>
    <cellStyle name="Normal 6 4 6 2 2 2" xfId="8974" xr:uid="{00000000-0005-0000-0000-0000AF0E0000}"/>
    <cellStyle name="Normal 6 4 6 2 3" xfId="7337" xr:uid="{00000000-0005-0000-0000-0000B00E0000}"/>
    <cellStyle name="Normal 6 4 6 3" xfId="5584" xr:uid="{00000000-0005-0000-0000-0000B10E0000}"/>
    <cellStyle name="Normal 6 4 6 3 2" xfId="8973" xr:uid="{00000000-0005-0000-0000-0000B20E0000}"/>
    <cellStyle name="Normal 6 4 6 4" xfId="6788" xr:uid="{00000000-0005-0000-0000-0000B30E0000}"/>
    <cellStyle name="Normal 6 4 7" xfId="2627" xr:uid="{00000000-0005-0000-0000-0000B40E0000}"/>
    <cellStyle name="Normal 6 4 7 2" xfId="5586" xr:uid="{00000000-0005-0000-0000-0000B50E0000}"/>
    <cellStyle name="Normal 6 4 7 2 2" xfId="8975" xr:uid="{00000000-0005-0000-0000-0000B60E0000}"/>
    <cellStyle name="Normal 6 4 7 3" xfId="7029" xr:uid="{00000000-0005-0000-0000-0000B70E0000}"/>
    <cellStyle name="Normal 6 4 8" xfId="5573" xr:uid="{00000000-0005-0000-0000-0000B80E0000}"/>
    <cellStyle name="Normal 6 4 8 2" xfId="8962" xr:uid="{00000000-0005-0000-0000-0000B90E0000}"/>
    <cellStyle name="Normal 6 4 9" xfId="6311" xr:uid="{00000000-0005-0000-0000-0000BA0E0000}"/>
    <cellStyle name="Normal 6 5" xfId="181" xr:uid="{00000000-0005-0000-0000-0000BB0E0000}"/>
    <cellStyle name="Normal 6 5 2" xfId="2247" xr:uid="{00000000-0005-0000-0000-0000BC0E0000}"/>
    <cellStyle name="Normal 6 5 2 2" xfId="2704" xr:uid="{00000000-0005-0000-0000-0000BD0E0000}"/>
    <cellStyle name="Normal 6 5 2 2 2" xfId="5589" xr:uid="{00000000-0005-0000-0000-0000BE0E0000}"/>
    <cellStyle name="Normal 6 5 2 2 2 2" xfId="8978" xr:uid="{00000000-0005-0000-0000-0000BF0E0000}"/>
    <cellStyle name="Normal 6 5 2 2 3" xfId="7104" xr:uid="{00000000-0005-0000-0000-0000C00E0000}"/>
    <cellStyle name="Normal 6 5 2 3" xfId="5588" xr:uid="{00000000-0005-0000-0000-0000C10E0000}"/>
    <cellStyle name="Normal 6 5 2 3 2" xfId="8977" xr:uid="{00000000-0005-0000-0000-0000C20E0000}"/>
    <cellStyle name="Normal 6 5 2 4" xfId="6789" xr:uid="{00000000-0005-0000-0000-0000C30E0000}"/>
    <cellStyle name="Normal 6 5 3" xfId="2248" xr:uid="{00000000-0005-0000-0000-0000C40E0000}"/>
    <cellStyle name="Normal 6 5 3 2" xfId="2959" xr:uid="{00000000-0005-0000-0000-0000C50E0000}"/>
    <cellStyle name="Normal 6 5 3 2 2" xfId="5591" xr:uid="{00000000-0005-0000-0000-0000C60E0000}"/>
    <cellStyle name="Normal 6 5 3 2 2 2" xfId="8980" xr:uid="{00000000-0005-0000-0000-0000C70E0000}"/>
    <cellStyle name="Normal 6 5 3 2 3" xfId="7358" xr:uid="{00000000-0005-0000-0000-0000C80E0000}"/>
    <cellStyle name="Normal 6 5 3 3" xfId="5590" xr:uid="{00000000-0005-0000-0000-0000C90E0000}"/>
    <cellStyle name="Normal 6 5 3 3 2" xfId="8979" xr:uid="{00000000-0005-0000-0000-0000CA0E0000}"/>
    <cellStyle name="Normal 6 5 3 4" xfId="6790" xr:uid="{00000000-0005-0000-0000-0000CB0E0000}"/>
    <cellStyle name="Normal 6 5 4" xfId="2649" xr:uid="{00000000-0005-0000-0000-0000CC0E0000}"/>
    <cellStyle name="Normal 6 5 4 2" xfId="5592" xr:uid="{00000000-0005-0000-0000-0000CD0E0000}"/>
    <cellStyle name="Normal 6 5 4 2 2" xfId="8981" xr:uid="{00000000-0005-0000-0000-0000CE0E0000}"/>
    <cellStyle name="Normal 6 5 4 3" xfId="7050" xr:uid="{00000000-0005-0000-0000-0000CF0E0000}"/>
    <cellStyle name="Normal 6 5 5" xfId="5587" xr:uid="{00000000-0005-0000-0000-0000D00E0000}"/>
    <cellStyle name="Normal 6 5 5 2" xfId="8976" xr:uid="{00000000-0005-0000-0000-0000D10E0000}"/>
    <cellStyle name="Normal 6 5 6" xfId="6312" xr:uid="{00000000-0005-0000-0000-0000D20E0000}"/>
    <cellStyle name="Normal 6 6" xfId="2249" xr:uid="{00000000-0005-0000-0000-0000D30E0000}"/>
    <cellStyle name="Normal 6 6 2" xfId="2705" xr:uid="{00000000-0005-0000-0000-0000D40E0000}"/>
    <cellStyle name="Normal 6 6 2 2" xfId="5594" xr:uid="{00000000-0005-0000-0000-0000D50E0000}"/>
    <cellStyle name="Normal 6 6 2 2 2" xfId="8983" xr:uid="{00000000-0005-0000-0000-0000D60E0000}"/>
    <cellStyle name="Normal 6 6 2 3" xfId="7105" xr:uid="{00000000-0005-0000-0000-0000D70E0000}"/>
    <cellStyle name="Normal 6 6 3" xfId="5593" xr:uid="{00000000-0005-0000-0000-0000D80E0000}"/>
    <cellStyle name="Normal 6 6 3 2" xfId="8982" xr:uid="{00000000-0005-0000-0000-0000D90E0000}"/>
    <cellStyle name="Normal 6 6 4" xfId="6791" xr:uid="{00000000-0005-0000-0000-0000DA0E0000}"/>
    <cellStyle name="Normal 6 7" xfId="2250" xr:uid="{00000000-0005-0000-0000-0000DB0E0000}"/>
    <cellStyle name="Normal 6 7 2" xfId="2706" xr:uid="{00000000-0005-0000-0000-0000DC0E0000}"/>
    <cellStyle name="Normal 6 7 2 2" xfId="5596" xr:uid="{00000000-0005-0000-0000-0000DD0E0000}"/>
    <cellStyle name="Normal 6 7 2 2 2" xfId="8985" xr:uid="{00000000-0005-0000-0000-0000DE0E0000}"/>
    <cellStyle name="Normal 6 7 2 3" xfId="7106" xr:uid="{00000000-0005-0000-0000-0000DF0E0000}"/>
    <cellStyle name="Normal 6 7 3" xfId="5595" xr:uid="{00000000-0005-0000-0000-0000E00E0000}"/>
    <cellStyle name="Normal 6 7 3 2" xfId="8984" xr:uid="{00000000-0005-0000-0000-0000E10E0000}"/>
    <cellStyle name="Normal 6 7 4" xfId="6792" xr:uid="{00000000-0005-0000-0000-0000E20E0000}"/>
    <cellStyle name="Normal 6 8" xfId="2251" xr:uid="{00000000-0005-0000-0000-0000E30E0000}"/>
    <cellStyle name="Normal 6 8 2" xfId="2783" xr:uid="{00000000-0005-0000-0000-0000E40E0000}"/>
    <cellStyle name="Normal 6 8 2 2" xfId="5598" xr:uid="{00000000-0005-0000-0000-0000E50E0000}"/>
    <cellStyle name="Normal 6 8 2 2 2" xfId="8987" xr:uid="{00000000-0005-0000-0000-0000E60E0000}"/>
    <cellStyle name="Normal 6 8 2 3" xfId="7182" xr:uid="{00000000-0005-0000-0000-0000E70E0000}"/>
    <cellStyle name="Normal 6 8 3" xfId="5597" xr:uid="{00000000-0005-0000-0000-0000E80E0000}"/>
    <cellStyle name="Normal 6 8 3 2" xfId="8986" xr:uid="{00000000-0005-0000-0000-0000E90E0000}"/>
    <cellStyle name="Normal 6 8 4" xfId="6793" xr:uid="{00000000-0005-0000-0000-0000EA0E0000}"/>
    <cellStyle name="Normal 6 9" xfId="2252" xr:uid="{00000000-0005-0000-0000-0000EB0E0000}"/>
    <cellStyle name="Normal 6 9 2" xfId="2833" xr:uid="{00000000-0005-0000-0000-0000EC0E0000}"/>
    <cellStyle name="Normal 6 9 2 2" xfId="5600" xr:uid="{00000000-0005-0000-0000-0000ED0E0000}"/>
    <cellStyle name="Normal 6 9 2 2 2" xfId="8989" xr:uid="{00000000-0005-0000-0000-0000EE0E0000}"/>
    <cellStyle name="Normal 6 9 2 3" xfId="7232" xr:uid="{00000000-0005-0000-0000-0000EF0E0000}"/>
    <cellStyle name="Normal 6 9 3" xfId="5599" xr:uid="{00000000-0005-0000-0000-0000F00E0000}"/>
    <cellStyle name="Normal 6 9 3 2" xfId="8988" xr:uid="{00000000-0005-0000-0000-0000F10E0000}"/>
    <cellStyle name="Normal 6 9 4" xfId="6794" xr:uid="{00000000-0005-0000-0000-0000F20E0000}"/>
    <cellStyle name="Normal 60" xfId="1225" xr:uid="{00000000-0005-0000-0000-0000F30E0000}"/>
    <cellStyle name="Normal 60 2" xfId="1226" xr:uid="{00000000-0005-0000-0000-0000F40E0000}"/>
    <cellStyle name="Normal 61" xfId="1227" xr:uid="{00000000-0005-0000-0000-0000F50E0000}"/>
    <cellStyle name="Normal 61 2" xfId="4316" xr:uid="{00000000-0005-0000-0000-0000F60E0000}"/>
    <cellStyle name="Normal 61 3" xfId="3387" xr:uid="{00000000-0005-0000-0000-0000F70E0000}"/>
    <cellStyle name="Normal 62" xfId="1228" xr:uid="{00000000-0005-0000-0000-0000F80E0000}"/>
    <cellStyle name="Normal 62 2" xfId="4317" xr:uid="{00000000-0005-0000-0000-0000F90E0000}"/>
    <cellStyle name="Normal 62 3" xfId="3388" xr:uid="{00000000-0005-0000-0000-0000FA0E0000}"/>
    <cellStyle name="Normal 63" xfId="1229" xr:uid="{00000000-0005-0000-0000-0000FB0E0000}"/>
    <cellStyle name="Normal 63 2" xfId="4318" xr:uid="{00000000-0005-0000-0000-0000FC0E0000}"/>
    <cellStyle name="Normal 63 3" xfId="3389" xr:uid="{00000000-0005-0000-0000-0000FD0E0000}"/>
    <cellStyle name="Normal 64" xfId="1230" xr:uid="{00000000-0005-0000-0000-0000FE0E0000}"/>
    <cellStyle name="Normal 64 2" xfId="4319" xr:uid="{00000000-0005-0000-0000-0000FF0E0000}"/>
    <cellStyle name="Normal 64 3" xfId="3390" xr:uid="{00000000-0005-0000-0000-0000000F0000}"/>
    <cellStyle name="Normal 65" xfId="1231" xr:uid="{00000000-0005-0000-0000-0000010F0000}"/>
    <cellStyle name="Normal 65 2" xfId="4320" xr:uid="{00000000-0005-0000-0000-0000020F0000}"/>
    <cellStyle name="Normal 65 3" xfId="3391" xr:uid="{00000000-0005-0000-0000-0000030F0000}"/>
    <cellStyle name="Normal 66" xfId="1232" xr:uid="{00000000-0005-0000-0000-0000040F0000}"/>
    <cellStyle name="Normal 66 2" xfId="4321" xr:uid="{00000000-0005-0000-0000-0000050F0000}"/>
    <cellStyle name="Normal 66 3" xfId="3392" xr:uid="{00000000-0005-0000-0000-0000060F0000}"/>
    <cellStyle name="Normal 67" xfId="1233" xr:uid="{00000000-0005-0000-0000-0000070F0000}"/>
    <cellStyle name="Normal 67 2" xfId="4322" xr:uid="{00000000-0005-0000-0000-0000080F0000}"/>
    <cellStyle name="Normal 67 3" xfId="3393" xr:uid="{00000000-0005-0000-0000-0000090F0000}"/>
    <cellStyle name="Normal 68" xfId="1234" xr:uid="{00000000-0005-0000-0000-00000A0F0000}"/>
    <cellStyle name="Normal 68 2" xfId="4323" xr:uid="{00000000-0005-0000-0000-00000B0F0000}"/>
    <cellStyle name="Normal 68 3" xfId="3394" xr:uid="{00000000-0005-0000-0000-00000C0F0000}"/>
    <cellStyle name="Normal 69" xfId="1235" xr:uid="{00000000-0005-0000-0000-00000D0F0000}"/>
    <cellStyle name="Normal 69 2" xfId="4324" xr:uid="{00000000-0005-0000-0000-00000E0F0000}"/>
    <cellStyle name="Normal 69 3" xfId="3395" xr:uid="{00000000-0005-0000-0000-00000F0F0000}"/>
    <cellStyle name="Normal 7" xfId="40" xr:uid="{00000000-0005-0000-0000-0000100F0000}"/>
    <cellStyle name="Normal 7 2" xfId="112" xr:uid="{00000000-0005-0000-0000-0000110F0000}"/>
    <cellStyle name="Normal 7 2 2" xfId="1236" xr:uid="{00000000-0005-0000-0000-0000120F0000}"/>
    <cellStyle name="Normal 7 2 2 2" xfId="4325" xr:uid="{00000000-0005-0000-0000-0000130F0000}"/>
    <cellStyle name="Normal 7 2 2 3" xfId="3396" xr:uid="{00000000-0005-0000-0000-0000140F0000}"/>
    <cellStyle name="Normal 7 3" xfId="182" xr:uid="{00000000-0005-0000-0000-0000150F0000}"/>
    <cellStyle name="Normal 7 3 2" xfId="1238" xr:uid="{00000000-0005-0000-0000-0000160F0000}"/>
    <cellStyle name="Normal 7 3 3" xfId="1237" xr:uid="{00000000-0005-0000-0000-0000170F0000}"/>
    <cellStyle name="Normal 7 3 4" xfId="3021" xr:uid="{00000000-0005-0000-0000-0000180F0000}"/>
    <cellStyle name="Normal 7 3 4 2" xfId="5611" xr:uid="{00000000-0005-0000-0000-0000190F0000}"/>
    <cellStyle name="Normal 7 3 4 2 2" xfId="8991" xr:uid="{00000000-0005-0000-0000-00001A0F0000}"/>
    <cellStyle name="Normal 7 3 4 3" xfId="7420" xr:uid="{00000000-0005-0000-0000-00001B0F0000}"/>
    <cellStyle name="Normal 7 3 5" xfId="5610" xr:uid="{00000000-0005-0000-0000-00001C0F0000}"/>
    <cellStyle name="Normal 7 3 5 2" xfId="8990" xr:uid="{00000000-0005-0000-0000-00001D0F0000}"/>
    <cellStyle name="Normal 7 3 6" xfId="6313" xr:uid="{00000000-0005-0000-0000-00001E0F0000}"/>
    <cellStyle name="Normal 70" xfId="1239" xr:uid="{00000000-0005-0000-0000-00001F0F0000}"/>
    <cellStyle name="Normal 70 2" xfId="4326" xr:uid="{00000000-0005-0000-0000-0000200F0000}"/>
    <cellStyle name="Normal 70 3" xfId="3397" xr:uid="{00000000-0005-0000-0000-0000210F0000}"/>
    <cellStyle name="Normal 71" xfId="1240" xr:uid="{00000000-0005-0000-0000-0000220F0000}"/>
    <cellStyle name="Normal 71 2" xfId="4327" xr:uid="{00000000-0005-0000-0000-0000230F0000}"/>
    <cellStyle name="Normal 71 3" xfId="3398" xr:uid="{00000000-0005-0000-0000-0000240F0000}"/>
    <cellStyle name="Normal 72" xfId="1241" xr:uid="{00000000-0005-0000-0000-0000250F0000}"/>
    <cellStyle name="Normal 72 2" xfId="4328" xr:uid="{00000000-0005-0000-0000-0000260F0000}"/>
    <cellStyle name="Normal 72 3" xfId="3399" xr:uid="{00000000-0005-0000-0000-0000270F0000}"/>
    <cellStyle name="Normal 73" xfId="1242" xr:uid="{00000000-0005-0000-0000-0000280F0000}"/>
    <cellStyle name="Normal 73 2" xfId="4329" xr:uid="{00000000-0005-0000-0000-0000290F0000}"/>
    <cellStyle name="Normal 73 3" xfId="3400" xr:uid="{00000000-0005-0000-0000-00002A0F0000}"/>
    <cellStyle name="Normal 74" xfId="1243" xr:uid="{00000000-0005-0000-0000-00002B0F0000}"/>
    <cellStyle name="Normal 74 2" xfId="4330" xr:uid="{00000000-0005-0000-0000-00002C0F0000}"/>
    <cellStyle name="Normal 74 3" xfId="3401" xr:uid="{00000000-0005-0000-0000-00002D0F0000}"/>
    <cellStyle name="Normal 75" xfId="1244" xr:uid="{00000000-0005-0000-0000-00002E0F0000}"/>
    <cellStyle name="Normal 75 2" xfId="4331" xr:uid="{00000000-0005-0000-0000-00002F0F0000}"/>
    <cellStyle name="Normal 75 3" xfId="3402" xr:uid="{00000000-0005-0000-0000-0000300F0000}"/>
    <cellStyle name="Normal 76" xfId="1245" xr:uid="{00000000-0005-0000-0000-0000310F0000}"/>
    <cellStyle name="Normal 76 2" xfId="4332" xr:uid="{00000000-0005-0000-0000-0000320F0000}"/>
    <cellStyle name="Normal 76 3" xfId="3403" xr:uid="{00000000-0005-0000-0000-0000330F0000}"/>
    <cellStyle name="Normal 77" xfId="1246" xr:uid="{00000000-0005-0000-0000-0000340F0000}"/>
    <cellStyle name="Normal 77 2" xfId="4333" xr:uid="{00000000-0005-0000-0000-0000350F0000}"/>
    <cellStyle name="Normal 77 3" xfId="3404" xr:uid="{00000000-0005-0000-0000-0000360F0000}"/>
    <cellStyle name="Normal 78" xfId="1247" xr:uid="{00000000-0005-0000-0000-0000370F0000}"/>
    <cellStyle name="Normal 78 2" xfId="4334" xr:uid="{00000000-0005-0000-0000-0000380F0000}"/>
    <cellStyle name="Normal 78 3" xfId="3405" xr:uid="{00000000-0005-0000-0000-0000390F0000}"/>
    <cellStyle name="Normal 79" xfId="1248" xr:uid="{00000000-0005-0000-0000-00003A0F0000}"/>
    <cellStyle name="Normal 79 2" xfId="4335" xr:uid="{00000000-0005-0000-0000-00003B0F0000}"/>
    <cellStyle name="Normal 79 3" xfId="3406" xr:uid="{00000000-0005-0000-0000-00003C0F0000}"/>
    <cellStyle name="Normal 8" xfId="41" xr:uid="{00000000-0005-0000-0000-00003D0F0000}"/>
    <cellStyle name="Normal 8 2" xfId="183" xr:uid="{00000000-0005-0000-0000-00003E0F0000}"/>
    <cellStyle name="Normal 8 2 2" xfId="1250" xr:uid="{00000000-0005-0000-0000-00003F0F0000}"/>
    <cellStyle name="Normal 8 2 2 2" xfId="4337" xr:uid="{00000000-0005-0000-0000-0000400F0000}"/>
    <cellStyle name="Normal 8 2 2 3" xfId="3408" xr:uid="{00000000-0005-0000-0000-0000410F0000}"/>
    <cellStyle name="Normal 8 2 3" xfId="3028" xr:uid="{00000000-0005-0000-0000-0000420F0000}"/>
    <cellStyle name="Normal 8 2 3 2" xfId="5613" xr:uid="{00000000-0005-0000-0000-0000430F0000}"/>
    <cellStyle name="Normal 8 2 3 2 2" xfId="8993" xr:uid="{00000000-0005-0000-0000-0000440F0000}"/>
    <cellStyle name="Normal 8 2 3 3" xfId="7427" xr:uid="{00000000-0005-0000-0000-0000450F0000}"/>
    <cellStyle name="Normal 8 2 4" xfId="5612" xr:uid="{00000000-0005-0000-0000-0000460F0000}"/>
    <cellStyle name="Normal 8 2 4 2" xfId="8992" xr:uid="{00000000-0005-0000-0000-0000470F0000}"/>
    <cellStyle name="Normal 8 2 5" xfId="6314" xr:uid="{00000000-0005-0000-0000-0000480F0000}"/>
    <cellStyle name="Normal 8 3" xfId="1249" xr:uid="{00000000-0005-0000-0000-0000490F0000}"/>
    <cellStyle name="Normal 8 3 2" xfId="4336" xr:uid="{00000000-0005-0000-0000-00004A0F0000}"/>
    <cellStyle name="Normal 8 3 3" xfId="3407" xr:uid="{00000000-0005-0000-0000-00004B0F0000}"/>
    <cellStyle name="Normal 80" xfId="1251" xr:uid="{00000000-0005-0000-0000-00004C0F0000}"/>
    <cellStyle name="Normal 80 2" xfId="4338" xr:uid="{00000000-0005-0000-0000-00004D0F0000}"/>
    <cellStyle name="Normal 80 3" xfId="3409" xr:uid="{00000000-0005-0000-0000-00004E0F0000}"/>
    <cellStyle name="Normal 81" xfId="1252" xr:uid="{00000000-0005-0000-0000-00004F0F0000}"/>
    <cellStyle name="Normal 81 2" xfId="4339" xr:uid="{00000000-0005-0000-0000-0000500F0000}"/>
    <cellStyle name="Normal 81 3" xfId="3410" xr:uid="{00000000-0005-0000-0000-0000510F0000}"/>
    <cellStyle name="Normal 82" xfId="1253" xr:uid="{00000000-0005-0000-0000-0000520F0000}"/>
    <cellStyle name="Normal 82 2" xfId="4340" xr:uid="{00000000-0005-0000-0000-0000530F0000}"/>
    <cellStyle name="Normal 82 3" xfId="3411" xr:uid="{00000000-0005-0000-0000-0000540F0000}"/>
    <cellStyle name="Normal 83" xfId="1254" xr:uid="{00000000-0005-0000-0000-0000550F0000}"/>
    <cellStyle name="Normal 83 2" xfId="4341" xr:uid="{00000000-0005-0000-0000-0000560F0000}"/>
    <cellStyle name="Normal 83 3" xfId="3412" xr:uid="{00000000-0005-0000-0000-0000570F0000}"/>
    <cellStyle name="Normal 84" xfId="1255" xr:uid="{00000000-0005-0000-0000-0000580F0000}"/>
    <cellStyle name="Normal 84 2" xfId="4342" xr:uid="{00000000-0005-0000-0000-0000590F0000}"/>
    <cellStyle name="Normal 84 3" xfId="3413" xr:uid="{00000000-0005-0000-0000-00005A0F0000}"/>
    <cellStyle name="Normal 85" xfId="1256" xr:uid="{00000000-0005-0000-0000-00005B0F0000}"/>
    <cellStyle name="Normal 85 2" xfId="4343" xr:uid="{00000000-0005-0000-0000-00005C0F0000}"/>
    <cellStyle name="Normal 85 3" xfId="3414" xr:uid="{00000000-0005-0000-0000-00005D0F0000}"/>
    <cellStyle name="Normal 86" xfId="1257" xr:uid="{00000000-0005-0000-0000-00005E0F0000}"/>
    <cellStyle name="Normal 86 2" xfId="4344" xr:uid="{00000000-0005-0000-0000-00005F0F0000}"/>
    <cellStyle name="Normal 86 3" xfId="3415" xr:uid="{00000000-0005-0000-0000-0000600F0000}"/>
    <cellStyle name="Normal 87" xfId="1258" xr:uid="{00000000-0005-0000-0000-0000610F0000}"/>
    <cellStyle name="Normal 87 2" xfId="4345" xr:uid="{00000000-0005-0000-0000-0000620F0000}"/>
    <cellStyle name="Normal 87 3" xfId="3416" xr:uid="{00000000-0005-0000-0000-0000630F0000}"/>
    <cellStyle name="Normal 88" xfId="1259" xr:uid="{00000000-0005-0000-0000-0000640F0000}"/>
    <cellStyle name="Normal 88 2" xfId="4346" xr:uid="{00000000-0005-0000-0000-0000650F0000}"/>
    <cellStyle name="Normal 88 3" xfId="3417" xr:uid="{00000000-0005-0000-0000-0000660F0000}"/>
    <cellStyle name="Normal 89" xfId="1260" xr:uid="{00000000-0005-0000-0000-0000670F0000}"/>
    <cellStyle name="Normal 89 2" xfId="4347" xr:uid="{00000000-0005-0000-0000-0000680F0000}"/>
    <cellStyle name="Normal 89 3" xfId="3418" xr:uid="{00000000-0005-0000-0000-0000690F0000}"/>
    <cellStyle name="Normal 9" xfId="82" xr:uid="{00000000-0005-0000-0000-00006A0F0000}"/>
    <cellStyle name="Normal 9 10" xfId="5614" xr:uid="{00000000-0005-0000-0000-00006B0F0000}"/>
    <cellStyle name="Normal 9 10 2" xfId="8994" xr:uid="{00000000-0005-0000-0000-00006C0F0000}"/>
    <cellStyle name="Normal 9 11" xfId="6237" xr:uid="{00000000-0005-0000-0000-00006D0F0000}"/>
    <cellStyle name="Normal 9 2" xfId="1262" xr:uid="{00000000-0005-0000-0000-00006E0F0000}"/>
    <cellStyle name="Normal 9 2 2" xfId="2253" xr:uid="{00000000-0005-0000-0000-00006F0F0000}"/>
    <cellStyle name="Normal 9 2 2 2" xfId="2254" xr:uid="{00000000-0005-0000-0000-0000700F0000}"/>
    <cellStyle name="Normal 9 2 2 2 2" xfId="2993" xr:uid="{00000000-0005-0000-0000-0000710F0000}"/>
    <cellStyle name="Normal 9 2 2 2 2 2" xfId="5617" xr:uid="{00000000-0005-0000-0000-0000720F0000}"/>
    <cellStyle name="Normal 9 2 2 2 2 2 2" xfId="8997" xr:uid="{00000000-0005-0000-0000-0000730F0000}"/>
    <cellStyle name="Normal 9 2 2 2 2 3" xfId="7392" xr:uid="{00000000-0005-0000-0000-0000740F0000}"/>
    <cellStyle name="Normal 9 2 2 2 3" xfId="5616" xr:uid="{00000000-0005-0000-0000-0000750F0000}"/>
    <cellStyle name="Normal 9 2 2 2 3 2" xfId="8996" xr:uid="{00000000-0005-0000-0000-0000760F0000}"/>
    <cellStyle name="Normal 9 2 2 2 4" xfId="6796" xr:uid="{00000000-0005-0000-0000-0000770F0000}"/>
    <cellStyle name="Normal 9 2 2 3" xfId="2707" xr:uid="{00000000-0005-0000-0000-0000780F0000}"/>
    <cellStyle name="Normal 9 2 2 3 2" xfId="5618" xr:uid="{00000000-0005-0000-0000-0000790F0000}"/>
    <cellStyle name="Normal 9 2 2 3 2 2" xfId="8998" xr:uid="{00000000-0005-0000-0000-00007A0F0000}"/>
    <cellStyle name="Normal 9 2 2 3 3" xfId="7107" xr:uid="{00000000-0005-0000-0000-00007B0F0000}"/>
    <cellStyle name="Normal 9 2 2 4" xfId="5615" xr:uid="{00000000-0005-0000-0000-00007C0F0000}"/>
    <cellStyle name="Normal 9 2 2 4 2" xfId="8995" xr:uid="{00000000-0005-0000-0000-00007D0F0000}"/>
    <cellStyle name="Normal 9 2 2 5" xfId="6795" xr:uid="{00000000-0005-0000-0000-00007E0F0000}"/>
    <cellStyle name="Normal 9 2 3" xfId="2255" xr:uid="{00000000-0005-0000-0000-00007F0F0000}"/>
    <cellStyle name="Normal 9 2 3 2" xfId="2708" xr:uid="{00000000-0005-0000-0000-0000800F0000}"/>
    <cellStyle name="Normal 9 2 3 2 2" xfId="5620" xr:uid="{00000000-0005-0000-0000-0000810F0000}"/>
    <cellStyle name="Normal 9 2 3 2 2 2" xfId="9000" xr:uid="{00000000-0005-0000-0000-0000820F0000}"/>
    <cellStyle name="Normal 9 2 3 2 3" xfId="7108" xr:uid="{00000000-0005-0000-0000-0000830F0000}"/>
    <cellStyle name="Normal 9 2 3 3" xfId="5619" xr:uid="{00000000-0005-0000-0000-0000840F0000}"/>
    <cellStyle name="Normal 9 2 3 3 2" xfId="8999" xr:uid="{00000000-0005-0000-0000-0000850F0000}"/>
    <cellStyle name="Normal 9 2 3 4" xfId="6797" xr:uid="{00000000-0005-0000-0000-0000860F0000}"/>
    <cellStyle name="Normal 9 2 4" xfId="2256" xr:uid="{00000000-0005-0000-0000-0000870F0000}"/>
    <cellStyle name="Normal 9 2 4 2" xfId="2806" xr:uid="{00000000-0005-0000-0000-0000880F0000}"/>
    <cellStyle name="Normal 9 2 4 2 2" xfId="5622" xr:uid="{00000000-0005-0000-0000-0000890F0000}"/>
    <cellStyle name="Normal 9 2 4 2 2 2" xfId="9002" xr:uid="{00000000-0005-0000-0000-00008A0F0000}"/>
    <cellStyle name="Normal 9 2 4 2 3" xfId="7205" xr:uid="{00000000-0005-0000-0000-00008B0F0000}"/>
    <cellStyle name="Normal 9 2 4 3" xfId="5621" xr:uid="{00000000-0005-0000-0000-00008C0F0000}"/>
    <cellStyle name="Normal 9 2 4 3 2" xfId="9001" xr:uid="{00000000-0005-0000-0000-00008D0F0000}"/>
    <cellStyle name="Normal 9 2 4 4" xfId="6798" xr:uid="{00000000-0005-0000-0000-00008E0F0000}"/>
    <cellStyle name="Normal 9 2 5" xfId="2257" xr:uid="{00000000-0005-0000-0000-00008F0F0000}"/>
    <cellStyle name="Normal 9 2 5 2" xfId="2856" xr:uid="{00000000-0005-0000-0000-0000900F0000}"/>
    <cellStyle name="Normal 9 2 5 2 2" xfId="5624" xr:uid="{00000000-0005-0000-0000-0000910F0000}"/>
    <cellStyle name="Normal 9 2 5 2 2 2" xfId="9004" xr:uid="{00000000-0005-0000-0000-0000920F0000}"/>
    <cellStyle name="Normal 9 2 5 2 3" xfId="7255" xr:uid="{00000000-0005-0000-0000-0000930F0000}"/>
    <cellStyle name="Normal 9 2 5 3" xfId="5623" xr:uid="{00000000-0005-0000-0000-0000940F0000}"/>
    <cellStyle name="Normal 9 2 5 3 2" xfId="9003" xr:uid="{00000000-0005-0000-0000-0000950F0000}"/>
    <cellStyle name="Normal 9 2 5 4" xfId="6799" xr:uid="{00000000-0005-0000-0000-0000960F0000}"/>
    <cellStyle name="Normal 9 2 6" xfId="2258" xr:uid="{00000000-0005-0000-0000-0000970F0000}"/>
    <cellStyle name="Normal 9 2 6 2" xfId="2939" xr:uid="{00000000-0005-0000-0000-0000980F0000}"/>
    <cellStyle name="Normal 9 2 6 2 2" xfId="5626" xr:uid="{00000000-0005-0000-0000-0000990F0000}"/>
    <cellStyle name="Normal 9 2 6 2 2 2" xfId="9006" xr:uid="{00000000-0005-0000-0000-00009A0F0000}"/>
    <cellStyle name="Normal 9 2 6 2 3" xfId="7338" xr:uid="{00000000-0005-0000-0000-00009B0F0000}"/>
    <cellStyle name="Normal 9 2 6 3" xfId="5625" xr:uid="{00000000-0005-0000-0000-00009C0F0000}"/>
    <cellStyle name="Normal 9 2 6 3 2" xfId="9005" xr:uid="{00000000-0005-0000-0000-00009D0F0000}"/>
    <cellStyle name="Normal 9 2 6 4" xfId="6800" xr:uid="{00000000-0005-0000-0000-00009E0F0000}"/>
    <cellStyle name="Normal 9 2 7" xfId="2259" xr:uid="{00000000-0005-0000-0000-00009F0F0000}"/>
    <cellStyle name="Normal 9 2 7 2" xfId="4348" xr:uid="{00000000-0005-0000-0000-0000A00F0000}"/>
    <cellStyle name="Normal 9 2 7 3" xfId="3419" xr:uid="{00000000-0005-0000-0000-0000A10F0000}"/>
    <cellStyle name="Normal 9 2 8" xfId="2628" xr:uid="{00000000-0005-0000-0000-0000A20F0000}"/>
    <cellStyle name="Normal 9 2 8 2" xfId="5627" xr:uid="{00000000-0005-0000-0000-0000A30F0000}"/>
    <cellStyle name="Normal 9 2 8 2 2" xfId="9007" xr:uid="{00000000-0005-0000-0000-0000A40F0000}"/>
    <cellStyle name="Normal 9 2 8 3" xfId="7030" xr:uid="{00000000-0005-0000-0000-0000A50F0000}"/>
    <cellStyle name="Normal 9 3" xfId="1261" xr:uid="{00000000-0005-0000-0000-0000A60F0000}"/>
    <cellStyle name="Normal 9 3 2" xfId="2260" xr:uid="{00000000-0005-0000-0000-0000A70F0000}"/>
    <cellStyle name="Normal 9 3 2 2" xfId="2709" xr:uid="{00000000-0005-0000-0000-0000A80F0000}"/>
    <cellStyle name="Normal 9 3 2 2 2" xfId="5629" xr:uid="{00000000-0005-0000-0000-0000A90F0000}"/>
    <cellStyle name="Normal 9 3 2 2 2 2" xfId="9009" xr:uid="{00000000-0005-0000-0000-0000AA0F0000}"/>
    <cellStyle name="Normal 9 3 2 2 3" xfId="7109" xr:uid="{00000000-0005-0000-0000-0000AB0F0000}"/>
    <cellStyle name="Normal 9 3 2 3" xfId="5628" xr:uid="{00000000-0005-0000-0000-0000AC0F0000}"/>
    <cellStyle name="Normal 9 3 2 3 2" xfId="9008" xr:uid="{00000000-0005-0000-0000-0000AD0F0000}"/>
    <cellStyle name="Normal 9 3 2 4" xfId="6801" xr:uid="{00000000-0005-0000-0000-0000AE0F0000}"/>
    <cellStyle name="Normal 9 3 3" xfId="2261" xr:uid="{00000000-0005-0000-0000-0000AF0F0000}"/>
    <cellStyle name="Normal 9 3 3 2" xfId="2962" xr:uid="{00000000-0005-0000-0000-0000B00F0000}"/>
    <cellStyle name="Normal 9 3 3 2 2" xfId="5631" xr:uid="{00000000-0005-0000-0000-0000B10F0000}"/>
    <cellStyle name="Normal 9 3 3 2 2 2" xfId="9011" xr:uid="{00000000-0005-0000-0000-0000B20F0000}"/>
    <cellStyle name="Normal 9 3 3 2 3" xfId="7361" xr:uid="{00000000-0005-0000-0000-0000B30F0000}"/>
    <cellStyle name="Normal 9 3 3 3" xfId="5630" xr:uid="{00000000-0005-0000-0000-0000B40F0000}"/>
    <cellStyle name="Normal 9 3 3 3 2" xfId="9010" xr:uid="{00000000-0005-0000-0000-0000B50F0000}"/>
    <cellStyle name="Normal 9 3 3 4" xfId="6802" xr:uid="{00000000-0005-0000-0000-0000B60F0000}"/>
    <cellStyle name="Normal 9 3 4" xfId="2262" xr:uid="{00000000-0005-0000-0000-0000B70F0000}"/>
    <cellStyle name="Normal 9 3 5" xfId="2652" xr:uid="{00000000-0005-0000-0000-0000B80F0000}"/>
    <cellStyle name="Normal 9 3 5 2" xfId="5632" xr:uid="{00000000-0005-0000-0000-0000B90F0000}"/>
    <cellStyle name="Normal 9 3 5 2 2" xfId="9012" xr:uid="{00000000-0005-0000-0000-0000BA0F0000}"/>
    <cellStyle name="Normal 9 3 5 3" xfId="7053" xr:uid="{00000000-0005-0000-0000-0000BB0F0000}"/>
    <cellStyle name="Normal 9 4" xfId="2263" xr:uid="{00000000-0005-0000-0000-0000BC0F0000}"/>
    <cellStyle name="Normal 9 4 2" xfId="2710" xr:uid="{00000000-0005-0000-0000-0000BD0F0000}"/>
    <cellStyle name="Normal 9 4 2 2" xfId="5634" xr:uid="{00000000-0005-0000-0000-0000BE0F0000}"/>
    <cellStyle name="Normal 9 4 2 2 2" xfId="9014" xr:uid="{00000000-0005-0000-0000-0000BF0F0000}"/>
    <cellStyle name="Normal 9 4 2 3" xfId="7110" xr:uid="{00000000-0005-0000-0000-0000C00F0000}"/>
    <cellStyle name="Normal 9 4 3" xfId="5633" xr:uid="{00000000-0005-0000-0000-0000C10F0000}"/>
    <cellStyle name="Normal 9 4 3 2" xfId="9013" xr:uid="{00000000-0005-0000-0000-0000C20F0000}"/>
    <cellStyle name="Normal 9 4 4" xfId="6803" xr:uid="{00000000-0005-0000-0000-0000C30F0000}"/>
    <cellStyle name="Normal 9 5" xfId="2264" xr:uid="{00000000-0005-0000-0000-0000C40F0000}"/>
    <cellStyle name="Normal 9 5 2" xfId="2711" xr:uid="{00000000-0005-0000-0000-0000C50F0000}"/>
    <cellStyle name="Normal 9 5 2 2" xfId="5636" xr:uid="{00000000-0005-0000-0000-0000C60F0000}"/>
    <cellStyle name="Normal 9 5 2 2 2" xfId="9016" xr:uid="{00000000-0005-0000-0000-0000C70F0000}"/>
    <cellStyle name="Normal 9 5 2 3" xfId="7111" xr:uid="{00000000-0005-0000-0000-0000C80F0000}"/>
    <cellStyle name="Normal 9 5 3" xfId="5635" xr:uid="{00000000-0005-0000-0000-0000C90F0000}"/>
    <cellStyle name="Normal 9 5 3 2" xfId="9015" xr:uid="{00000000-0005-0000-0000-0000CA0F0000}"/>
    <cellStyle name="Normal 9 5 4" xfId="6804" xr:uid="{00000000-0005-0000-0000-0000CB0F0000}"/>
    <cellStyle name="Normal 9 6" xfId="2265" xr:uid="{00000000-0005-0000-0000-0000CC0F0000}"/>
    <cellStyle name="Normal 9 6 2" xfId="2784" xr:uid="{00000000-0005-0000-0000-0000CD0F0000}"/>
    <cellStyle name="Normal 9 6 2 2" xfId="5638" xr:uid="{00000000-0005-0000-0000-0000CE0F0000}"/>
    <cellStyle name="Normal 9 6 2 2 2" xfId="9018" xr:uid="{00000000-0005-0000-0000-0000CF0F0000}"/>
    <cellStyle name="Normal 9 6 2 3" xfId="7183" xr:uid="{00000000-0005-0000-0000-0000D00F0000}"/>
    <cellStyle name="Normal 9 6 3" xfId="5637" xr:uid="{00000000-0005-0000-0000-0000D10F0000}"/>
    <cellStyle name="Normal 9 6 3 2" xfId="9017" xr:uid="{00000000-0005-0000-0000-0000D20F0000}"/>
    <cellStyle name="Normal 9 6 4" xfId="6805" xr:uid="{00000000-0005-0000-0000-0000D30F0000}"/>
    <cellStyle name="Normal 9 7" xfId="2266" xr:uid="{00000000-0005-0000-0000-0000D40F0000}"/>
    <cellStyle name="Normal 9 7 2" xfId="2834" xr:uid="{00000000-0005-0000-0000-0000D50F0000}"/>
    <cellStyle name="Normal 9 7 2 2" xfId="5640" xr:uid="{00000000-0005-0000-0000-0000D60F0000}"/>
    <cellStyle name="Normal 9 7 2 2 2" xfId="9020" xr:uid="{00000000-0005-0000-0000-0000D70F0000}"/>
    <cellStyle name="Normal 9 7 2 3" xfId="7233" xr:uid="{00000000-0005-0000-0000-0000D80F0000}"/>
    <cellStyle name="Normal 9 7 3" xfId="5639" xr:uid="{00000000-0005-0000-0000-0000D90F0000}"/>
    <cellStyle name="Normal 9 7 3 2" xfId="9019" xr:uid="{00000000-0005-0000-0000-0000DA0F0000}"/>
    <cellStyle name="Normal 9 7 4" xfId="6806" xr:uid="{00000000-0005-0000-0000-0000DB0F0000}"/>
    <cellStyle name="Normal 9 8" xfId="2267" xr:uid="{00000000-0005-0000-0000-0000DC0F0000}"/>
    <cellStyle name="Normal 9 8 2" xfId="2914" xr:uid="{00000000-0005-0000-0000-0000DD0F0000}"/>
    <cellStyle name="Normal 9 8 2 2" xfId="5642" xr:uid="{00000000-0005-0000-0000-0000DE0F0000}"/>
    <cellStyle name="Normal 9 8 2 2 2" xfId="9022" xr:uid="{00000000-0005-0000-0000-0000DF0F0000}"/>
    <cellStyle name="Normal 9 8 2 3" xfId="7313" xr:uid="{00000000-0005-0000-0000-0000E00F0000}"/>
    <cellStyle name="Normal 9 8 3" xfId="5641" xr:uid="{00000000-0005-0000-0000-0000E10F0000}"/>
    <cellStyle name="Normal 9 8 3 2" xfId="9021" xr:uid="{00000000-0005-0000-0000-0000E20F0000}"/>
    <cellStyle name="Normal 9 8 4" xfId="6807" xr:uid="{00000000-0005-0000-0000-0000E30F0000}"/>
    <cellStyle name="Normal 9 9" xfId="2602" xr:uid="{00000000-0005-0000-0000-0000E40F0000}"/>
    <cellStyle name="Normal 9 9 2" xfId="5643" xr:uid="{00000000-0005-0000-0000-0000E50F0000}"/>
    <cellStyle name="Normal 9 9 2 2" xfId="9023" xr:uid="{00000000-0005-0000-0000-0000E60F0000}"/>
    <cellStyle name="Normal 9 9 3" xfId="7005" xr:uid="{00000000-0005-0000-0000-0000E70F0000}"/>
    <cellStyle name="Normal 90" xfId="1263" xr:uid="{00000000-0005-0000-0000-0000E80F0000}"/>
    <cellStyle name="Normal 90 2" xfId="4349" xr:uid="{00000000-0005-0000-0000-0000E90F0000}"/>
    <cellStyle name="Normal 90 3" xfId="3420" xr:uid="{00000000-0005-0000-0000-0000EA0F0000}"/>
    <cellStyle name="Normal 91" xfId="1264" xr:uid="{00000000-0005-0000-0000-0000EB0F0000}"/>
    <cellStyle name="Normal 91 2" xfId="4350" xr:uid="{00000000-0005-0000-0000-0000EC0F0000}"/>
    <cellStyle name="Normal 91 3" xfId="3421" xr:uid="{00000000-0005-0000-0000-0000ED0F0000}"/>
    <cellStyle name="Normal 92" xfId="1265" xr:uid="{00000000-0005-0000-0000-0000EE0F0000}"/>
    <cellStyle name="Normal 92 2" xfId="4351" xr:uid="{00000000-0005-0000-0000-0000EF0F0000}"/>
    <cellStyle name="Normal 92 3" xfId="3422" xr:uid="{00000000-0005-0000-0000-0000F00F0000}"/>
    <cellStyle name="Normal 93" xfId="1266" xr:uid="{00000000-0005-0000-0000-0000F10F0000}"/>
    <cellStyle name="Normal 93 2" xfId="4352" xr:uid="{00000000-0005-0000-0000-0000F20F0000}"/>
    <cellStyle name="Normal 93 3" xfId="3423" xr:uid="{00000000-0005-0000-0000-0000F30F0000}"/>
    <cellStyle name="Normal 94" xfId="1267" xr:uid="{00000000-0005-0000-0000-0000F40F0000}"/>
    <cellStyle name="Normal 94 2" xfId="4353" xr:uid="{00000000-0005-0000-0000-0000F50F0000}"/>
    <cellStyle name="Normal 94 3" xfId="3424" xr:uid="{00000000-0005-0000-0000-0000F60F0000}"/>
    <cellStyle name="Normal 95" xfId="1268" xr:uid="{00000000-0005-0000-0000-0000F70F0000}"/>
    <cellStyle name="Normal 95 2" xfId="4354" xr:uid="{00000000-0005-0000-0000-0000F80F0000}"/>
    <cellStyle name="Normal 95 3" xfId="3425" xr:uid="{00000000-0005-0000-0000-0000F90F0000}"/>
    <cellStyle name="Normal 96" xfId="1269" xr:uid="{00000000-0005-0000-0000-0000FA0F0000}"/>
    <cellStyle name="Normal 96 2" xfId="4355" xr:uid="{00000000-0005-0000-0000-0000FB0F0000}"/>
    <cellStyle name="Normal 96 3" xfId="3426" xr:uid="{00000000-0005-0000-0000-0000FC0F0000}"/>
    <cellStyle name="Normal 97" xfId="1270" xr:uid="{00000000-0005-0000-0000-0000FD0F0000}"/>
    <cellStyle name="Normal 97 2" xfId="4356" xr:uid="{00000000-0005-0000-0000-0000FE0F0000}"/>
    <cellStyle name="Normal 97 3" xfId="3427" xr:uid="{00000000-0005-0000-0000-0000FF0F0000}"/>
    <cellStyle name="Normal 98" xfId="1271" xr:uid="{00000000-0005-0000-0000-000000100000}"/>
    <cellStyle name="Normal 98 2" xfId="4357" xr:uid="{00000000-0005-0000-0000-000001100000}"/>
    <cellStyle name="Normal 98 3" xfId="3428" xr:uid="{00000000-0005-0000-0000-000002100000}"/>
    <cellStyle name="Normal 99" xfId="1272" xr:uid="{00000000-0005-0000-0000-000003100000}"/>
    <cellStyle name="Normal 99 2" xfId="4358" xr:uid="{00000000-0005-0000-0000-000004100000}"/>
    <cellStyle name="Normal 99 3" xfId="3429" xr:uid="{00000000-0005-0000-0000-000005100000}"/>
    <cellStyle name="Normal_Campinas-Limpeza Urbana" xfId="7" xr:uid="{00000000-0005-0000-0000-000006100000}"/>
    <cellStyle name="Normal_Campinas-Limpeza Urbana 2" xfId="83" xr:uid="{00000000-0005-0000-0000-000007100000}"/>
    <cellStyle name="Nota 10" xfId="1273" xr:uid="{00000000-0005-0000-0000-000008100000}"/>
    <cellStyle name="Nota 10 2" xfId="1274" xr:uid="{00000000-0005-0000-0000-000009100000}"/>
    <cellStyle name="Nota 10 2 2" xfId="2268" xr:uid="{00000000-0005-0000-0000-00000A100000}"/>
    <cellStyle name="Nota 10 2 2 2" xfId="4855" xr:uid="{00000000-0005-0000-0000-00000B100000}"/>
    <cellStyle name="Nota 10 2 2 2 2" xfId="5607" xr:uid="{00000000-0005-0000-0000-00000C100000}"/>
    <cellStyle name="Nota 10 2 2 3" xfId="3990" xr:uid="{00000000-0005-0000-0000-00000D100000}"/>
    <cellStyle name="Nota 10 2 2 3 2" xfId="5606" xr:uid="{00000000-0005-0000-0000-00000E100000}"/>
    <cellStyle name="Nota 10 2 2 4" xfId="5608" xr:uid="{00000000-0005-0000-0000-00000F100000}"/>
    <cellStyle name="Nota 10 2 3" xfId="4359" xr:uid="{00000000-0005-0000-0000-000010100000}"/>
    <cellStyle name="Nota 10 2 3 2" xfId="5605" xr:uid="{00000000-0005-0000-0000-000011100000}"/>
    <cellStyle name="Nota 10 2 4" xfId="3430" xr:uid="{00000000-0005-0000-0000-000012100000}"/>
    <cellStyle name="Nota 10 2 4 2" xfId="5604" xr:uid="{00000000-0005-0000-0000-000013100000}"/>
    <cellStyle name="Nota 10 2 5" xfId="5609" xr:uid="{00000000-0005-0000-0000-000014100000}"/>
    <cellStyle name="Nota 11" xfId="1275" xr:uid="{00000000-0005-0000-0000-000015100000}"/>
    <cellStyle name="Nota 11 2" xfId="1276" xr:uid="{00000000-0005-0000-0000-000016100000}"/>
    <cellStyle name="Nota 11 2 2" xfId="2269" xr:uid="{00000000-0005-0000-0000-000017100000}"/>
    <cellStyle name="Nota 11 2 2 2" xfId="4856" xr:uid="{00000000-0005-0000-0000-000018100000}"/>
    <cellStyle name="Nota 11 2 2 2 2" xfId="5601" xr:uid="{00000000-0005-0000-0000-000019100000}"/>
    <cellStyle name="Nota 11 2 2 3" xfId="3991" xr:uid="{00000000-0005-0000-0000-00001A100000}"/>
    <cellStyle name="Nota 11 2 2 3 2" xfId="5572" xr:uid="{00000000-0005-0000-0000-00001B100000}"/>
    <cellStyle name="Nota 11 2 2 4" xfId="5602" xr:uid="{00000000-0005-0000-0000-00001C100000}"/>
    <cellStyle name="Nota 11 2 3" xfId="4360" xr:uid="{00000000-0005-0000-0000-00001D100000}"/>
    <cellStyle name="Nota 11 2 3 2" xfId="5571" xr:uid="{00000000-0005-0000-0000-00001E100000}"/>
    <cellStyle name="Nota 11 2 4" xfId="3431" xr:uid="{00000000-0005-0000-0000-00001F100000}"/>
    <cellStyle name="Nota 11 2 4 2" xfId="5568" xr:uid="{00000000-0005-0000-0000-000020100000}"/>
    <cellStyle name="Nota 11 2 5" xfId="5603" xr:uid="{00000000-0005-0000-0000-000021100000}"/>
    <cellStyle name="Nota 12" xfId="1277" xr:uid="{00000000-0005-0000-0000-000022100000}"/>
    <cellStyle name="Nota 12 2" xfId="1278" xr:uid="{00000000-0005-0000-0000-000023100000}"/>
    <cellStyle name="Nota 12 2 2" xfId="2270" xr:uid="{00000000-0005-0000-0000-000024100000}"/>
    <cellStyle name="Nota 12 2 2 2" xfId="4857" xr:uid="{00000000-0005-0000-0000-000025100000}"/>
    <cellStyle name="Nota 12 2 2 2 2" xfId="5561" xr:uid="{00000000-0005-0000-0000-000026100000}"/>
    <cellStyle name="Nota 12 2 2 3" xfId="3992" xr:uid="{00000000-0005-0000-0000-000027100000}"/>
    <cellStyle name="Nota 12 2 2 3 2" xfId="5560" xr:uid="{00000000-0005-0000-0000-000028100000}"/>
    <cellStyle name="Nota 12 2 2 4" xfId="5562" xr:uid="{00000000-0005-0000-0000-000029100000}"/>
    <cellStyle name="Nota 12 2 3" xfId="4361" xr:uid="{00000000-0005-0000-0000-00002A100000}"/>
    <cellStyle name="Nota 12 2 3 2" xfId="5559" xr:uid="{00000000-0005-0000-0000-00002B100000}"/>
    <cellStyle name="Nota 12 2 4" xfId="3432" xr:uid="{00000000-0005-0000-0000-00002C100000}"/>
    <cellStyle name="Nota 12 2 4 2" xfId="5558" xr:uid="{00000000-0005-0000-0000-00002D100000}"/>
    <cellStyle name="Nota 12 2 5" xfId="5563" xr:uid="{00000000-0005-0000-0000-00002E100000}"/>
    <cellStyle name="Nota 13" xfId="1279" xr:uid="{00000000-0005-0000-0000-00002F100000}"/>
    <cellStyle name="Nota 13 2" xfId="1280" xr:uid="{00000000-0005-0000-0000-000030100000}"/>
    <cellStyle name="Nota 13 2 2" xfId="2271" xr:uid="{00000000-0005-0000-0000-000031100000}"/>
    <cellStyle name="Nota 13 2 2 2" xfId="4858" xr:uid="{00000000-0005-0000-0000-000032100000}"/>
    <cellStyle name="Nota 13 2 2 2 2" xfId="5555" xr:uid="{00000000-0005-0000-0000-000033100000}"/>
    <cellStyle name="Nota 13 2 2 3" xfId="3993" xr:uid="{00000000-0005-0000-0000-000034100000}"/>
    <cellStyle name="Nota 13 2 2 3 2" xfId="5554" xr:uid="{00000000-0005-0000-0000-000035100000}"/>
    <cellStyle name="Nota 13 2 2 4" xfId="5556" xr:uid="{00000000-0005-0000-0000-000036100000}"/>
    <cellStyle name="Nota 13 2 3" xfId="4362" xr:uid="{00000000-0005-0000-0000-000037100000}"/>
    <cellStyle name="Nota 13 2 3 2" xfId="5553" xr:uid="{00000000-0005-0000-0000-000038100000}"/>
    <cellStyle name="Nota 13 2 4" xfId="3433" xr:uid="{00000000-0005-0000-0000-000039100000}"/>
    <cellStyle name="Nota 13 2 4 2" xfId="5552" xr:uid="{00000000-0005-0000-0000-00003A100000}"/>
    <cellStyle name="Nota 13 2 5" xfId="5557" xr:uid="{00000000-0005-0000-0000-00003B100000}"/>
    <cellStyle name="Nota 14" xfId="1281" xr:uid="{00000000-0005-0000-0000-00003C100000}"/>
    <cellStyle name="Nota 14 2" xfId="1282" xr:uid="{00000000-0005-0000-0000-00003D100000}"/>
    <cellStyle name="Nota 14 2 2" xfId="2272" xr:uid="{00000000-0005-0000-0000-00003E100000}"/>
    <cellStyle name="Nota 14 2 2 2" xfId="4859" xr:uid="{00000000-0005-0000-0000-00003F100000}"/>
    <cellStyle name="Nota 14 2 2 2 2" xfId="5549" xr:uid="{00000000-0005-0000-0000-000040100000}"/>
    <cellStyle name="Nota 14 2 2 3" xfId="3994" xr:uid="{00000000-0005-0000-0000-000041100000}"/>
    <cellStyle name="Nota 14 2 2 3 2" xfId="5548" xr:uid="{00000000-0005-0000-0000-000042100000}"/>
    <cellStyle name="Nota 14 2 2 4" xfId="5550" xr:uid="{00000000-0005-0000-0000-000043100000}"/>
    <cellStyle name="Nota 14 2 3" xfId="4363" xr:uid="{00000000-0005-0000-0000-000044100000}"/>
    <cellStyle name="Nota 14 2 3 2" xfId="5547" xr:uid="{00000000-0005-0000-0000-000045100000}"/>
    <cellStyle name="Nota 14 2 4" xfId="3434" xr:uid="{00000000-0005-0000-0000-000046100000}"/>
    <cellStyle name="Nota 14 2 4 2" xfId="5546" xr:uid="{00000000-0005-0000-0000-000047100000}"/>
    <cellStyle name="Nota 14 2 5" xfId="5551" xr:uid="{00000000-0005-0000-0000-000048100000}"/>
    <cellStyle name="Nota 15" xfId="1283" xr:uid="{00000000-0005-0000-0000-000049100000}"/>
    <cellStyle name="Nota 15 2" xfId="1284" xr:uid="{00000000-0005-0000-0000-00004A100000}"/>
    <cellStyle name="Nota 15 2 2" xfId="2273" xr:uid="{00000000-0005-0000-0000-00004B100000}"/>
    <cellStyle name="Nota 15 2 2 2" xfId="4860" xr:uid="{00000000-0005-0000-0000-00004C100000}"/>
    <cellStyle name="Nota 15 2 2 2 2" xfId="5543" xr:uid="{00000000-0005-0000-0000-00004D100000}"/>
    <cellStyle name="Nota 15 2 2 3" xfId="3995" xr:uid="{00000000-0005-0000-0000-00004E100000}"/>
    <cellStyle name="Nota 15 2 2 3 2" xfId="5542" xr:uid="{00000000-0005-0000-0000-00004F100000}"/>
    <cellStyle name="Nota 15 2 2 4" xfId="5544" xr:uid="{00000000-0005-0000-0000-000050100000}"/>
    <cellStyle name="Nota 15 2 3" xfId="4364" xr:uid="{00000000-0005-0000-0000-000051100000}"/>
    <cellStyle name="Nota 15 2 3 2" xfId="5541" xr:uid="{00000000-0005-0000-0000-000052100000}"/>
    <cellStyle name="Nota 15 2 4" xfId="3435" xr:uid="{00000000-0005-0000-0000-000053100000}"/>
    <cellStyle name="Nota 15 2 4 2" xfId="5540" xr:uid="{00000000-0005-0000-0000-000054100000}"/>
    <cellStyle name="Nota 15 2 5" xfId="5545" xr:uid="{00000000-0005-0000-0000-000055100000}"/>
    <cellStyle name="Nota 16" xfId="1285" xr:uid="{00000000-0005-0000-0000-000056100000}"/>
    <cellStyle name="Nota 16 2" xfId="1286" xr:uid="{00000000-0005-0000-0000-000057100000}"/>
    <cellStyle name="Nota 16 2 2" xfId="2274" xr:uid="{00000000-0005-0000-0000-000058100000}"/>
    <cellStyle name="Nota 16 2 2 2" xfId="4861" xr:uid="{00000000-0005-0000-0000-000059100000}"/>
    <cellStyle name="Nota 16 2 2 2 2" xfId="5537" xr:uid="{00000000-0005-0000-0000-00005A100000}"/>
    <cellStyle name="Nota 16 2 2 3" xfId="3996" xr:uid="{00000000-0005-0000-0000-00005B100000}"/>
    <cellStyle name="Nota 16 2 2 3 2" xfId="5536" xr:uid="{00000000-0005-0000-0000-00005C100000}"/>
    <cellStyle name="Nota 16 2 2 4" xfId="5538" xr:uid="{00000000-0005-0000-0000-00005D100000}"/>
    <cellStyle name="Nota 16 2 3" xfId="4365" xr:uid="{00000000-0005-0000-0000-00005E100000}"/>
    <cellStyle name="Nota 16 2 3 2" xfId="5535" xr:uid="{00000000-0005-0000-0000-00005F100000}"/>
    <cellStyle name="Nota 16 2 4" xfId="3436" xr:uid="{00000000-0005-0000-0000-000060100000}"/>
    <cellStyle name="Nota 16 2 4 2" xfId="5534" xr:uid="{00000000-0005-0000-0000-000061100000}"/>
    <cellStyle name="Nota 16 2 5" xfId="5539" xr:uid="{00000000-0005-0000-0000-000062100000}"/>
    <cellStyle name="Nota 17" xfId="1287" xr:uid="{00000000-0005-0000-0000-000063100000}"/>
    <cellStyle name="Nota 17 2" xfId="1288" xr:uid="{00000000-0005-0000-0000-000064100000}"/>
    <cellStyle name="Nota 17 2 2" xfId="2275" xr:uid="{00000000-0005-0000-0000-000065100000}"/>
    <cellStyle name="Nota 17 2 2 2" xfId="4862" xr:uid="{00000000-0005-0000-0000-000066100000}"/>
    <cellStyle name="Nota 17 2 2 2 2" xfId="5531" xr:uid="{00000000-0005-0000-0000-000067100000}"/>
    <cellStyle name="Nota 17 2 2 3" xfId="3997" xr:uid="{00000000-0005-0000-0000-000068100000}"/>
    <cellStyle name="Nota 17 2 2 3 2" xfId="5530" xr:uid="{00000000-0005-0000-0000-000069100000}"/>
    <cellStyle name="Nota 17 2 2 4" xfId="5532" xr:uid="{00000000-0005-0000-0000-00006A100000}"/>
    <cellStyle name="Nota 17 2 3" xfId="4366" xr:uid="{00000000-0005-0000-0000-00006B100000}"/>
    <cellStyle name="Nota 17 2 3 2" xfId="5529" xr:uid="{00000000-0005-0000-0000-00006C100000}"/>
    <cellStyle name="Nota 17 2 4" xfId="3437" xr:uid="{00000000-0005-0000-0000-00006D100000}"/>
    <cellStyle name="Nota 17 2 4 2" xfId="5528" xr:uid="{00000000-0005-0000-0000-00006E100000}"/>
    <cellStyle name="Nota 17 2 5" xfId="5533" xr:uid="{00000000-0005-0000-0000-00006F100000}"/>
    <cellStyle name="Nota 18" xfId="1289" xr:uid="{00000000-0005-0000-0000-000070100000}"/>
    <cellStyle name="Nota 19" xfId="1290" xr:uid="{00000000-0005-0000-0000-000071100000}"/>
    <cellStyle name="Nota 2" xfId="1291" xr:uid="{00000000-0005-0000-0000-000072100000}"/>
    <cellStyle name="Nota 2 10" xfId="1292" xr:uid="{00000000-0005-0000-0000-000073100000}"/>
    <cellStyle name="Nota 2 10 2" xfId="2276" xr:uid="{00000000-0005-0000-0000-000074100000}"/>
    <cellStyle name="Nota 2 10 2 2" xfId="3998" xr:uid="{00000000-0005-0000-0000-000075100000}"/>
    <cellStyle name="Nota 2 10 2 2 2" xfId="5521" xr:uid="{00000000-0005-0000-0000-000076100000}"/>
    <cellStyle name="Nota 2 10 2 3" xfId="5522" xr:uid="{00000000-0005-0000-0000-000077100000}"/>
    <cellStyle name="Nota 2 10 3" xfId="5523" xr:uid="{00000000-0005-0000-0000-000078100000}"/>
    <cellStyle name="Nota 2 11" xfId="1293" xr:uid="{00000000-0005-0000-0000-000079100000}"/>
    <cellStyle name="Nota 2 11 2" xfId="2277" xr:uid="{00000000-0005-0000-0000-00007A100000}"/>
    <cellStyle name="Nota 2 11 2 2" xfId="3999" xr:uid="{00000000-0005-0000-0000-00007B100000}"/>
    <cellStyle name="Nota 2 11 2 2 2" xfId="5518" xr:uid="{00000000-0005-0000-0000-00007C100000}"/>
    <cellStyle name="Nota 2 11 2 3" xfId="5519" xr:uid="{00000000-0005-0000-0000-00007D100000}"/>
    <cellStyle name="Nota 2 11 3" xfId="5520" xr:uid="{00000000-0005-0000-0000-00007E100000}"/>
    <cellStyle name="Nota 2 12" xfId="1294" xr:uid="{00000000-0005-0000-0000-00007F100000}"/>
    <cellStyle name="Nota 2 12 2" xfId="2278" xr:uid="{00000000-0005-0000-0000-000080100000}"/>
    <cellStyle name="Nota 2 12 2 2" xfId="4000" xr:uid="{00000000-0005-0000-0000-000081100000}"/>
    <cellStyle name="Nota 2 12 2 2 2" xfId="5515" xr:uid="{00000000-0005-0000-0000-000082100000}"/>
    <cellStyle name="Nota 2 12 2 3" xfId="5516" xr:uid="{00000000-0005-0000-0000-000083100000}"/>
    <cellStyle name="Nota 2 12 3" xfId="5517" xr:uid="{00000000-0005-0000-0000-000084100000}"/>
    <cellStyle name="Nota 2 13" xfId="1295" xr:uid="{00000000-0005-0000-0000-000085100000}"/>
    <cellStyle name="Nota 2 13 2" xfId="2279" xr:uid="{00000000-0005-0000-0000-000086100000}"/>
    <cellStyle name="Nota 2 13 2 2" xfId="4001" xr:uid="{00000000-0005-0000-0000-000087100000}"/>
    <cellStyle name="Nota 2 13 2 2 2" xfId="5512" xr:uid="{00000000-0005-0000-0000-000088100000}"/>
    <cellStyle name="Nota 2 13 2 3" xfId="5513" xr:uid="{00000000-0005-0000-0000-000089100000}"/>
    <cellStyle name="Nota 2 13 3" xfId="5514" xr:uid="{00000000-0005-0000-0000-00008A100000}"/>
    <cellStyle name="Nota 2 14" xfId="1296" xr:uid="{00000000-0005-0000-0000-00008B100000}"/>
    <cellStyle name="Nota 2 14 2" xfId="2280" xr:uid="{00000000-0005-0000-0000-00008C100000}"/>
    <cellStyle name="Nota 2 14 2 2" xfId="4002" xr:uid="{00000000-0005-0000-0000-00008D100000}"/>
    <cellStyle name="Nota 2 14 2 2 2" xfId="5509" xr:uid="{00000000-0005-0000-0000-00008E100000}"/>
    <cellStyle name="Nota 2 14 2 3" xfId="5510" xr:uid="{00000000-0005-0000-0000-00008F100000}"/>
    <cellStyle name="Nota 2 14 3" xfId="5511" xr:uid="{00000000-0005-0000-0000-000090100000}"/>
    <cellStyle name="Nota 2 15" xfId="1297" xr:uid="{00000000-0005-0000-0000-000091100000}"/>
    <cellStyle name="Nota 2 15 2" xfId="2281" xr:uid="{00000000-0005-0000-0000-000092100000}"/>
    <cellStyle name="Nota 2 15 2 2" xfId="4003" xr:uid="{00000000-0005-0000-0000-000093100000}"/>
    <cellStyle name="Nota 2 15 2 2 2" xfId="5506" xr:uid="{00000000-0005-0000-0000-000094100000}"/>
    <cellStyle name="Nota 2 15 2 3" xfId="5507" xr:uid="{00000000-0005-0000-0000-000095100000}"/>
    <cellStyle name="Nota 2 15 3" xfId="5508" xr:uid="{00000000-0005-0000-0000-000096100000}"/>
    <cellStyle name="Nota 2 16" xfId="1298" xr:uid="{00000000-0005-0000-0000-000097100000}"/>
    <cellStyle name="Nota 2 16 2" xfId="2282" xr:uid="{00000000-0005-0000-0000-000098100000}"/>
    <cellStyle name="Nota 2 16 2 2" xfId="4004" xr:uid="{00000000-0005-0000-0000-000099100000}"/>
    <cellStyle name="Nota 2 16 2 2 2" xfId="5503" xr:uid="{00000000-0005-0000-0000-00009A100000}"/>
    <cellStyle name="Nota 2 16 2 3" xfId="5504" xr:uid="{00000000-0005-0000-0000-00009B100000}"/>
    <cellStyle name="Nota 2 16 3" xfId="5505" xr:uid="{00000000-0005-0000-0000-00009C100000}"/>
    <cellStyle name="Nota 2 17" xfId="1299" xr:uid="{00000000-0005-0000-0000-00009D100000}"/>
    <cellStyle name="Nota 2 17 2" xfId="2283" xr:uid="{00000000-0005-0000-0000-00009E100000}"/>
    <cellStyle name="Nota 2 17 2 2" xfId="4005" xr:uid="{00000000-0005-0000-0000-00009F100000}"/>
    <cellStyle name="Nota 2 17 2 2 2" xfId="5500" xr:uid="{00000000-0005-0000-0000-0000A0100000}"/>
    <cellStyle name="Nota 2 17 2 3" xfId="5501" xr:uid="{00000000-0005-0000-0000-0000A1100000}"/>
    <cellStyle name="Nota 2 17 3" xfId="5502" xr:uid="{00000000-0005-0000-0000-0000A2100000}"/>
    <cellStyle name="Nota 2 18" xfId="1300" xr:uid="{00000000-0005-0000-0000-0000A3100000}"/>
    <cellStyle name="Nota 2 18 2" xfId="2284" xr:uid="{00000000-0005-0000-0000-0000A4100000}"/>
    <cellStyle name="Nota 2 18 2 2" xfId="4863" xr:uid="{00000000-0005-0000-0000-0000A5100000}"/>
    <cellStyle name="Nota 2 18 2 2 2" xfId="5497" xr:uid="{00000000-0005-0000-0000-0000A6100000}"/>
    <cellStyle name="Nota 2 18 2 3" xfId="4006" xr:uid="{00000000-0005-0000-0000-0000A7100000}"/>
    <cellStyle name="Nota 2 18 2 3 2" xfId="5496" xr:uid="{00000000-0005-0000-0000-0000A8100000}"/>
    <cellStyle name="Nota 2 18 2 4" xfId="5498" xr:uid="{00000000-0005-0000-0000-0000A9100000}"/>
    <cellStyle name="Nota 2 18 3" xfId="4367" xr:uid="{00000000-0005-0000-0000-0000AA100000}"/>
    <cellStyle name="Nota 2 18 3 2" xfId="5495" xr:uid="{00000000-0005-0000-0000-0000AB100000}"/>
    <cellStyle name="Nota 2 18 4" xfId="3438" xr:uid="{00000000-0005-0000-0000-0000AC100000}"/>
    <cellStyle name="Nota 2 18 4 2" xfId="5494" xr:uid="{00000000-0005-0000-0000-0000AD100000}"/>
    <cellStyle name="Nota 2 18 5" xfId="5499" xr:uid="{00000000-0005-0000-0000-0000AE100000}"/>
    <cellStyle name="Nota 2 2" xfId="1301" xr:uid="{00000000-0005-0000-0000-0000AF100000}"/>
    <cellStyle name="Nota 2 2 2" xfId="2285" xr:uid="{00000000-0005-0000-0000-0000B0100000}"/>
    <cellStyle name="Nota 2 2 2 2" xfId="4007" xr:uid="{00000000-0005-0000-0000-0000B1100000}"/>
    <cellStyle name="Nota 2 2 2 2 2" xfId="5491" xr:uid="{00000000-0005-0000-0000-0000B2100000}"/>
    <cellStyle name="Nota 2 2 2 3" xfId="5492" xr:uid="{00000000-0005-0000-0000-0000B3100000}"/>
    <cellStyle name="Nota 2 2 3" xfId="5493" xr:uid="{00000000-0005-0000-0000-0000B4100000}"/>
    <cellStyle name="Nota 2 3" xfId="1302" xr:uid="{00000000-0005-0000-0000-0000B5100000}"/>
    <cellStyle name="Nota 2 3 2" xfId="2286" xr:uid="{00000000-0005-0000-0000-0000B6100000}"/>
    <cellStyle name="Nota 2 3 2 2" xfId="4008" xr:uid="{00000000-0005-0000-0000-0000B7100000}"/>
    <cellStyle name="Nota 2 3 2 2 2" xfId="5488" xr:uid="{00000000-0005-0000-0000-0000B8100000}"/>
    <cellStyle name="Nota 2 3 2 3" xfId="5489" xr:uid="{00000000-0005-0000-0000-0000B9100000}"/>
    <cellStyle name="Nota 2 3 3" xfId="5490" xr:uid="{00000000-0005-0000-0000-0000BA100000}"/>
    <cellStyle name="Nota 2 4" xfId="1303" xr:uid="{00000000-0005-0000-0000-0000BB100000}"/>
    <cellStyle name="Nota 2 4 2" xfId="2287" xr:uid="{00000000-0005-0000-0000-0000BC100000}"/>
    <cellStyle name="Nota 2 4 2 2" xfId="4009" xr:uid="{00000000-0005-0000-0000-0000BD100000}"/>
    <cellStyle name="Nota 2 4 2 2 2" xfId="5485" xr:uid="{00000000-0005-0000-0000-0000BE100000}"/>
    <cellStyle name="Nota 2 4 2 3" xfId="5486" xr:uid="{00000000-0005-0000-0000-0000BF100000}"/>
    <cellStyle name="Nota 2 4 3" xfId="5487" xr:uid="{00000000-0005-0000-0000-0000C0100000}"/>
    <cellStyle name="Nota 2 5" xfId="1304" xr:uid="{00000000-0005-0000-0000-0000C1100000}"/>
    <cellStyle name="Nota 2 5 2" xfId="2288" xr:uid="{00000000-0005-0000-0000-0000C2100000}"/>
    <cellStyle name="Nota 2 5 2 2" xfId="4010" xr:uid="{00000000-0005-0000-0000-0000C3100000}"/>
    <cellStyle name="Nota 2 5 2 2 2" xfId="5482" xr:uid="{00000000-0005-0000-0000-0000C4100000}"/>
    <cellStyle name="Nota 2 5 2 3" xfId="5483" xr:uid="{00000000-0005-0000-0000-0000C5100000}"/>
    <cellStyle name="Nota 2 5 3" xfId="5484" xr:uid="{00000000-0005-0000-0000-0000C6100000}"/>
    <cellStyle name="Nota 2 6" xfId="1305" xr:uid="{00000000-0005-0000-0000-0000C7100000}"/>
    <cellStyle name="Nota 2 6 2" xfId="2289" xr:uid="{00000000-0005-0000-0000-0000C8100000}"/>
    <cellStyle name="Nota 2 6 2 2" xfId="4011" xr:uid="{00000000-0005-0000-0000-0000C9100000}"/>
    <cellStyle name="Nota 2 6 2 2 2" xfId="5479" xr:uid="{00000000-0005-0000-0000-0000CA100000}"/>
    <cellStyle name="Nota 2 6 2 3" xfId="5480" xr:uid="{00000000-0005-0000-0000-0000CB100000}"/>
    <cellStyle name="Nota 2 6 3" xfId="5481" xr:uid="{00000000-0005-0000-0000-0000CC100000}"/>
    <cellStyle name="Nota 2 7" xfId="1306" xr:uid="{00000000-0005-0000-0000-0000CD100000}"/>
    <cellStyle name="Nota 2 7 2" xfId="2290" xr:uid="{00000000-0005-0000-0000-0000CE100000}"/>
    <cellStyle name="Nota 2 7 2 2" xfId="4012" xr:uid="{00000000-0005-0000-0000-0000CF100000}"/>
    <cellStyle name="Nota 2 7 2 2 2" xfId="5476" xr:uid="{00000000-0005-0000-0000-0000D0100000}"/>
    <cellStyle name="Nota 2 7 2 3" xfId="5477" xr:uid="{00000000-0005-0000-0000-0000D1100000}"/>
    <cellStyle name="Nota 2 7 3" xfId="5478" xr:uid="{00000000-0005-0000-0000-0000D2100000}"/>
    <cellStyle name="Nota 2 8" xfId="1307" xr:uid="{00000000-0005-0000-0000-0000D3100000}"/>
    <cellStyle name="Nota 2 8 2" xfId="2291" xr:uid="{00000000-0005-0000-0000-0000D4100000}"/>
    <cellStyle name="Nota 2 8 2 2" xfId="4013" xr:uid="{00000000-0005-0000-0000-0000D5100000}"/>
    <cellStyle name="Nota 2 8 2 2 2" xfId="5473" xr:uid="{00000000-0005-0000-0000-0000D6100000}"/>
    <cellStyle name="Nota 2 8 2 3" xfId="5474" xr:uid="{00000000-0005-0000-0000-0000D7100000}"/>
    <cellStyle name="Nota 2 8 3" xfId="5475" xr:uid="{00000000-0005-0000-0000-0000D8100000}"/>
    <cellStyle name="Nota 2 9" xfId="1308" xr:uid="{00000000-0005-0000-0000-0000D9100000}"/>
    <cellStyle name="Nota 2 9 2" xfId="2292" xr:uid="{00000000-0005-0000-0000-0000DA100000}"/>
    <cellStyle name="Nota 2 9 2 2" xfId="4014" xr:uid="{00000000-0005-0000-0000-0000DB100000}"/>
    <cellStyle name="Nota 2 9 2 2 2" xfId="5470" xr:uid="{00000000-0005-0000-0000-0000DC100000}"/>
    <cellStyle name="Nota 2 9 2 3" xfId="5471" xr:uid="{00000000-0005-0000-0000-0000DD100000}"/>
    <cellStyle name="Nota 2 9 3" xfId="5472" xr:uid="{00000000-0005-0000-0000-0000DE100000}"/>
    <cellStyle name="Nota 20" xfId="1309" xr:uid="{00000000-0005-0000-0000-0000DF100000}"/>
    <cellStyle name="Nota 21" xfId="1310" xr:uid="{00000000-0005-0000-0000-0000E0100000}"/>
    <cellStyle name="Nota 22" xfId="1311" xr:uid="{00000000-0005-0000-0000-0000E1100000}"/>
    <cellStyle name="Nota 23" xfId="1312" xr:uid="{00000000-0005-0000-0000-0000E2100000}"/>
    <cellStyle name="Nota 24" xfId="1313" xr:uid="{00000000-0005-0000-0000-0000E3100000}"/>
    <cellStyle name="Nota 25" xfId="1314" xr:uid="{00000000-0005-0000-0000-0000E4100000}"/>
    <cellStyle name="Nota 26" xfId="1315" xr:uid="{00000000-0005-0000-0000-0000E5100000}"/>
    <cellStyle name="Nota 27" xfId="1316" xr:uid="{00000000-0005-0000-0000-0000E6100000}"/>
    <cellStyle name="Nota 3" xfId="1317" xr:uid="{00000000-0005-0000-0000-0000E7100000}"/>
    <cellStyle name="Nota 3 2" xfId="1318" xr:uid="{00000000-0005-0000-0000-0000E8100000}"/>
    <cellStyle name="Nota 3 2 2" xfId="2293" xr:uid="{00000000-0005-0000-0000-0000E9100000}"/>
    <cellStyle name="Nota 3 2 2 2" xfId="4864" xr:uid="{00000000-0005-0000-0000-0000EA100000}"/>
    <cellStyle name="Nota 3 2 2 2 2" xfId="5462" xr:uid="{00000000-0005-0000-0000-0000EB100000}"/>
    <cellStyle name="Nota 3 2 2 3" xfId="4015" xr:uid="{00000000-0005-0000-0000-0000EC100000}"/>
    <cellStyle name="Nota 3 2 2 3 2" xfId="5458" xr:uid="{00000000-0005-0000-0000-0000ED100000}"/>
    <cellStyle name="Nota 3 2 2 4" xfId="5465" xr:uid="{00000000-0005-0000-0000-0000EE100000}"/>
    <cellStyle name="Nota 3 2 3" xfId="4368" xr:uid="{00000000-0005-0000-0000-0000EF100000}"/>
    <cellStyle name="Nota 3 2 3 2" xfId="5454" xr:uid="{00000000-0005-0000-0000-0000F0100000}"/>
    <cellStyle name="Nota 3 2 4" xfId="3439" xr:uid="{00000000-0005-0000-0000-0000F1100000}"/>
    <cellStyle name="Nota 3 2 4 2" xfId="5452" xr:uid="{00000000-0005-0000-0000-0000F2100000}"/>
    <cellStyle name="Nota 3 2 5" xfId="5466" xr:uid="{00000000-0005-0000-0000-0000F3100000}"/>
    <cellStyle name="Nota 4" xfId="1319" xr:uid="{00000000-0005-0000-0000-0000F4100000}"/>
    <cellStyle name="Nota 4 2" xfId="1320" xr:uid="{00000000-0005-0000-0000-0000F5100000}"/>
    <cellStyle name="Nota 4 2 2" xfId="2294" xr:uid="{00000000-0005-0000-0000-0000F6100000}"/>
    <cellStyle name="Nota 4 2 2 2" xfId="4865" xr:uid="{00000000-0005-0000-0000-0000F7100000}"/>
    <cellStyle name="Nota 4 2 2 2 2" xfId="5447" xr:uid="{00000000-0005-0000-0000-0000F8100000}"/>
    <cellStyle name="Nota 4 2 2 3" xfId="4016" xr:uid="{00000000-0005-0000-0000-0000F9100000}"/>
    <cellStyle name="Nota 4 2 2 3 2" xfId="5446" xr:uid="{00000000-0005-0000-0000-0000FA100000}"/>
    <cellStyle name="Nota 4 2 2 4" xfId="5448" xr:uid="{00000000-0005-0000-0000-0000FB100000}"/>
    <cellStyle name="Nota 4 2 3" xfId="4369" xr:uid="{00000000-0005-0000-0000-0000FC100000}"/>
    <cellStyle name="Nota 4 2 3 2" xfId="5445" xr:uid="{00000000-0005-0000-0000-0000FD100000}"/>
    <cellStyle name="Nota 4 2 4" xfId="3440" xr:uid="{00000000-0005-0000-0000-0000FE100000}"/>
    <cellStyle name="Nota 4 2 4 2" xfId="5444" xr:uid="{00000000-0005-0000-0000-0000FF100000}"/>
    <cellStyle name="Nota 4 2 5" xfId="5449" xr:uid="{00000000-0005-0000-0000-000000110000}"/>
    <cellStyle name="Nota 5" xfId="1321" xr:uid="{00000000-0005-0000-0000-000001110000}"/>
    <cellStyle name="Nota 5 2" xfId="1322" xr:uid="{00000000-0005-0000-0000-000002110000}"/>
    <cellStyle name="Nota 5 2 2" xfId="2295" xr:uid="{00000000-0005-0000-0000-000003110000}"/>
    <cellStyle name="Nota 5 2 2 2" xfId="4866" xr:uid="{00000000-0005-0000-0000-000004110000}"/>
    <cellStyle name="Nota 5 2 2 2 2" xfId="5441" xr:uid="{00000000-0005-0000-0000-000005110000}"/>
    <cellStyle name="Nota 5 2 2 3" xfId="4017" xr:uid="{00000000-0005-0000-0000-000006110000}"/>
    <cellStyle name="Nota 5 2 2 3 2" xfId="5440" xr:uid="{00000000-0005-0000-0000-000007110000}"/>
    <cellStyle name="Nota 5 2 2 4" xfId="5442" xr:uid="{00000000-0005-0000-0000-000008110000}"/>
    <cellStyle name="Nota 5 2 3" xfId="4370" xr:uid="{00000000-0005-0000-0000-000009110000}"/>
    <cellStyle name="Nota 5 2 3 2" xfId="5439" xr:uid="{00000000-0005-0000-0000-00000A110000}"/>
    <cellStyle name="Nota 5 2 4" xfId="3441" xr:uid="{00000000-0005-0000-0000-00000B110000}"/>
    <cellStyle name="Nota 5 2 4 2" xfId="5438" xr:uid="{00000000-0005-0000-0000-00000C110000}"/>
    <cellStyle name="Nota 5 2 5" xfId="5443" xr:uid="{00000000-0005-0000-0000-00000D110000}"/>
    <cellStyle name="Nota 6" xfId="1323" xr:uid="{00000000-0005-0000-0000-00000E110000}"/>
    <cellStyle name="Nota 6 2" xfId="1324" xr:uid="{00000000-0005-0000-0000-00000F110000}"/>
    <cellStyle name="Nota 6 2 2" xfId="2296" xr:uid="{00000000-0005-0000-0000-000010110000}"/>
    <cellStyle name="Nota 6 2 2 2" xfId="4867" xr:uid="{00000000-0005-0000-0000-000011110000}"/>
    <cellStyle name="Nota 6 2 2 2 2" xfId="5435" xr:uid="{00000000-0005-0000-0000-000012110000}"/>
    <cellStyle name="Nota 6 2 2 3" xfId="4018" xr:uid="{00000000-0005-0000-0000-000013110000}"/>
    <cellStyle name="Nota 6 2 2 3 2" xfId="5434" xr:uid="{00000000-0005-0000-0000-000014110000}"/>
    <cellStyle name="Nota 6 2 2 4" xfId="5436" xr:uid="{00000000-0005-0000-0000-000015110000}"/>
    <cellStyle name="Nota 6 2 3" xfId="4371" xr:uid="{00000000-0005-0000-0000-000016110000}"/>
    <cellStyle name="Nota 6 2 3 2" xfId="5433" xr:uid="{00000000-0005-0000-0000-000017110000}"/>
    <cellStyle name="Nota 6 2 4" xfId="3442" xr:uid="{00000000-0005-0000-0000-000018110000}"/>
    <cellStyle name="Nota 6 2 4 2" xfId="5432" xr:uid="{00000000-0005-0000-0000-000019110000}"/>
    <cellStyle name="Nota 6 2 5" xfId="5437" xr:uid="{00000000-0005-0000-0000-00001A110000}"/>
    <cellStyle name="Nota 7" xfId="1325" xr:uid="{00000000-0005-0000-0000-00001B110000}"/>
    <cellStyle name="Nota 7 2" xfId="1326" xr:uid="{00000000-0005-0000-0000-00001C110000}"/>
    <cellStyle name="Nota 7 2 2" xfId="2297" xr:uid="{00000000-0005-0000-0000-00001D110000}"/>
    <cellStyle name="Nota 7 2 2 2" xfId="4868" xr:uid="{00000000-0005-0000-0000-00001E110000}"/>
    <cellStyle name="Nota 7 2 2 2 2" xfId="5429" xr:uid="{00000000-0005-0000-0000-00001F110000}"/>
    <cellStyle name="Nota 7 2 2 3" xfId="4019" xr:uid="{00000000-0005-0000-0000-000020110000}"/>
    <cellStyle name="Nota 7 2 2 3 2" xfId="5428" xr:uid="{00000000-0005-0000-0000-000021110000}"/>
    <cellStyle name="Nota 7 2 2 4" xfId="5430" xr:uid="{00000000-0005-0000-0000-000022110000}"/>
    <cellStyle name="Nota 7 2 3" xfId="4372" xr:uid="{00000000-0005-0000-0000-000023110000}"/>
    <cellStyle name="Nota 7 2 3 2" xfId="5427" xr:uid="{00000000-0005-0000-0000-000024110000}"/>
    <cellStyle name="Nota 7 2 4" xfId="3443" xr:uid="{00000000-0005-0000-0000-000025110000}"/>
    <cellStyle name="Nota 7 2 4 2" xfId="5426" xr:uid="{00000000-0005-0000-0000-000026110000}"/>
    <cellStyle name="Nota 7 2 5" xfId="5431" xr:uid="{00000000-0005-0000-0000-000027110000}"/>
    <cellStyle name="Nota 8" xfId="1327" xr:uid="{00000000-0005-0000-0000-000028110000}"/>
    <cellStyle name="Nota 8 2" xfId="1328" xr:uid="{00000000-0005-0000-0000-000029110000}"/>
    <cellStyle name="Nota 8 2 2" xfId="2298" xr:uid="{00000000-0005-0000-0000-00002A110000}"/>
    <cellStyle name="Nota 8 2 2 2" xfId="4869" xr:uid="{00000000-0005-0000-0000-00002B110000}"/>
    <cellStyle name="Nota 8 2 2 2 2" xfId="5423" xr:uid="{00000000-0005-0000-0000-00002C110000}"/>
    <cellStyle name="Nota 8 2 2 3" xfId="4020" xr:uid="{00000000-0005-0000-0000-00002D110000}"/>
    <cellStyle name="Nota 8 2 2 3 2" xfId="5422" xr:uid="{00000000-0005-0000-0000-00002E110000}"/>
    <cellStyle name="Nota 8 2 2 4" xfId="5424" xr:uid="{00000000-0005-0000-0000-00002F110000}"/>
    <cellStyle name="Nota 8 2 3" xfId="4373" xr:uid="{00000000-0005-0000-0000-000030110000}"/>
    <cellStyle name="Nota 8 2 3 2" xfId="5421" xr:uid="{00000000-0005-0000-0000-000031110000}"/>
    <cellStyle name="Nota 8 2 4" xfId="3444" xr:uid="{00000000-0005-0000-0000-000032110000}"/>
    <cellStyle name="Nota 8 2 4 2" xfId="5420" xr:uid="{00000000-0005-0000-0000-000033110000}"/>
    <cellStyle name="Nota 8 2 5" xfId="5425" xr:uid="{00000000-0005-0000-0000-000034110000}"/>
    <cellStyle name="Nota 9" xfId="1329" xr:uid="{00000000-0005-0000-0000-000035110000}"/>
    <cellStyle name="Nota 9 2" xfId="1330" xr:uid="{00000000-0005-0000-0000-000036110000}"/>
    <cellStyle name="Nota 9 2 2" xfId="2299" xr:uid="{00000000-0005-0000-0000-000037110000}"/>
    <cellStyle name="Nota 9 2 2 2" xfId="4870" xr:uid="{00000000-0005-0000-0000-000038110000}"/>
    <cellStyle name="Nota 9 2 2 2 2" xfId="5417" xr:uid="{00000000-0005-0000-0000-000039110000}"/>
    <cellStyle name="Nota 9 2 2 3" xfId="4021" xr:uid="{00000000-0005-0000-0000-00003A110000}"/>
    <cellStyle name="Nota 9 2 2 3 2" xfId="5416" xr:uid="{00000000-0005-0000-0000-00003B110000}"/>
    <cellStyle name="Nota 9 2 2 4" xfId="5418" xr:uid="{00000000-0005-0000-0000-00003C110000}"/>
    <cellStyle name="Nota 9 2 3" xfId="4374" xr:uid="{00000000-0005-0000-0000-00003D110000}"/>
    <cellStyle name="Nota 9 2 3 2" xfId="5415" xr:uid="{00000000-0005-0000-0000-00003E110000}"/>
    <cellStyle name="Nota 9 2 4" xfId="3445" xr:uid="{00000000-0005-0000-0000-00003F110000}"/>
    <cellStyle name="Nota 9 2 4 2" xfId="5414" xr:uid="{00000000-0005-0000-0000-000040110000}"/>
    <cellStyle name="Nota 9 2 5" xfId="5419" xr:uid="{00000000-0005-0000-0000-000041110000}"/>
    <cellStyle name="Percent" xfId="8" xr:uid="{00000000-0005-0000-0000-000042110000}"/>
    <cellStyle name="Percent 2" xfId="1331" xr:uid="{00000000-0005-0000-0000-000043110000}"/>
    <cellStyle name="Percent 2 2" xfId="4375" xr:uid="{00000000-0005-0000-0000-000044110000}"/>
    <cellStyle name="Percent 2 3" xfId="3446" xr:uid="{00000000-0005-0000-0000-000045110000}"/>
    <cellStyle name="Porcentagem 10" xfId="84" xr:uid="{00000000-0005-0000-0000-000046110000}"/>
    <cellStyle name="Porcentagem 10 2" xfId="1332" xr:uid="{00000000-0005-0000-0000-000047110000}"/>
    <cellStyle name="Porcentagem 10 2 2" xfId="2300" xr:uid="{00000000-0005-0000-0000-000048110000}"/>
    <cellStyle name="Porcentagem 10 2 2 2" xfId="2301" xr:uid="{00000000-0005-0000-0000-000049110000}"/>
    <cellStyle name="Porcentagem 10 2 2 2 2" xfId="2994" xr:uid="{00000000-0005-0000-0000-00004A110000}"/>
    <cellStyle name="Porcentagem 10 2 2 2 2 2" xfId="5647" xr:uid="{00000000-0005-0000-0000-00004B110000}"/>
    <cellStyle name="Porcentagem 10 2 2 2 2 2 2" xfId="9027" xr:uid="{00000000-0005-0000-0000-00004C110000}"/>
    <cellStyle name="Porcentagem 10 2 2 2 2 3" xfId="7393" xr:uid="{00000000-0005-0000-0000-00004D110000}"/>
    <cellStyle name="Porcentagem 10 2 2 2 3" xfId="5646" xr:uid="{00000000-0005-0000-0000-00004E110000}"/>
    <cellStyle name="Porcentagem 10 2 2 2 3 2" xfId="9026" xr:uid="{00000000-0005-0000-0000-00004F110000}"/>
    <cellStyle name="Porcentagem 10 2 2 2 4" xfId="6809" xr:uid="{00000000-0005-0000-0000-000050110000}"/>
    <cellStyle name="Porcentagem 10 2 2 3" xfId="2712" xr:uid="{00000000-0005-0000-0000-000051110000}"/>
    <cellStyle name="Porcentagem 10 2 2 3 2" xfId="5648" xr:uid="{00000000-0005-0000-0000-000052110000}"/>
    <cellStyle name="Porcentagem 10 2 2 3 2 2" xfId="9028" xr:uid="{00000000-0005-0000-0000-000053110000}"/>
    <cellStyle name="Porcentagem 10 2 2 3 3" xfId="7112" xr:uid="{00000000-0005-0000-0000-000054110000}"/>
    <cellStyle name="Porcentagem 10 2 2 4" xfId="5645" xr:uid="{00000000-0005-0000-0000-000055110000}"/>
    <cellStyle name="Porcentagem 10 2 2 4 2" xfId="9025" xr:uid="{00000000-0005-0000-0000-000056110000}"/>
    <cellStyle name="Porcentagem 10 2 2 5" xfId="6808" xr:uid="{00000000-0005-0000-0000-000057110000}"/>
    <cellStyle name="Porcentagem 10 2 3" xfId="2302" xr:uid="{00000000-0005-0000-0000-000058110000}"/>
    <cellStyle name="Porcentagem 10 2 3 2" xfId="2808" xr:uid="{00000000-0005-0000-0000-000059110000}"/>
    <cellStyle name="Porcentagem 10 2 3 2 2" xfId="5650" xr:uid="{00000000-0005-0000-0000-00005A110000}"/>
    <cellStyle name="Porcentagem 10 2 3 2 2 2" xfId="9030" xr:uid="{00000000-0005-0000-0000-00005B110000}"/>
    <cellStyle name="Porcentagem 10 2 3 2 3" xfId="7207" xr:uid="{00000000-0005-0000-0000-00005C110000}"/>
    <cellStyle name="Porcentagem 10 2 3 3" xfId="5649" xr:uid="{00000000-0005-0000-0000-00005D110000}"/>
    <cellStyle name="Porcentagem 10 2 3 3 2" xfId="9029" xr:uid="{00000000-0005-0000-0000-00005E110000}"/>
    <cellStyle name="Porcentagem 10 2 3 4" xfId="6810" xr:uid="{00000000-0005-0000-0000-00005F110000}"/>
    <cellStyle name="Porcentagem 10 2 4" xfId="2303" xr:uid="{00000000-0005-0000-0000-000060110000}"/>
    <cellStyle name="Porcentagem 10 2 4 2" xfId="2858" xr:uid="{00000000-0005-0000-0000-000061110000}"/>
    <cellStyle name="Porcentagem 10 2 4 2 2" xfId="5652" xr:uid="{00000000-0005-0000-0000-000062110000}"/>
    <cellStyle name="Porcentagem 10 2 4 2 2 2" xfId="9032" xr:uid="{00000000-0005-0000-0000-000063110000}"/>
    <cellStyle name="Porcentagem 10 2 4 2 3" xfId="7257" xr:uid="{00000000-0005-0000-0000-000064110000}"/>
    <cellStyle name="Porcentagem 10 2 4 3" xfId="5651" xr:uid="{00000000-0005-0000-0000-000065110000}"/>
    <cellStyle name="Porcentagem 10 2 4 3 2" xfId="9031" xr:uid="{00000000-0005-0000-0000-000066110000}"/>
    <cellStyle name="Porcentagem 10 2 4 4" xfId="6811" xr:uid="{00000000-0005-0000-0000-000067110000}"/>
    <cellStyle name="Porcentagem 10 2 5" xfId="2304" xr:uid="{00000000-0005-0000-0000-000068110000}"/>
    <cellStyle name="Porcentagem 10 2 5 2" xfId="2940" xr:uid="{00000000-0005-0000-0000-000069110000}"/>
    <cellStyle name="Porcentagem 10 2 5 2 2" xfId="5654" xr:uid="{00000000-0005-0000-0000-00006A110000}"/>
    <cellStyle name="Porcentagem 10 2 5 2 2 2" xfId="9034" xr:uid="{00000000-0005-0000-0000-00006B110000}"/>
    <cellStyle name="Porcentagem 10 2 5 2 3" xfId="7339" xr:uid="{00000000-0005-0000-0000-00006C110000}"/>
    <cellStyle name="Porcentagem 10 2 5 3" xfId="5653" xr:uid="{00000000-0005-0000-0000-00006D110000}"/>
    <cellStyle name="Porcentagem 10 2 5 3 2" xfId="9033" xr:uid="{00000000-0005-0000-0000-00006E110000}"/>
    <cellStyle name="Porcentagem 10 2 5 4" xfId="6812" xr:uid="{00000000-0005-0000-0000-00006F110000}"/>
    <cellStyle name="Porcentagem 10 2 6" xfId="2084" xr:uid="{00000000-0005-0000-0000-000070110000}"/>
    <cellStyle name="Porcentagem 10 2 6 2" xfId="4376" xr:uid="{00000000-0005-0000-0000-000071110000}"/>
    <cellStyle name="Porcentagem 10 2 6 3" xfId="3447" xr:uid="{00000000-0005-0000-0000-000072110000}"/>
    <cellStyle name="Porcentagem 10 2 7" xfId="2629" xr:uid="{00000000-0005-0000-0000-000073110000}"/>
    <cellStyle name="Porcentagem 10 2 7 2" xfId="5655" xr:uid="{00000000-0005-0000-0000-000074110000}"/>
    <cellStyle name="Porcentagem 10 2 7 2 2" xfId="9035" xr:uid="{00000000-0005-0000-0000-000075110000}"/>
    <cellStyle name="Porcentagem 10 2 7 3" xfId="7031" xr:uid="{00000000-0005-0000-0000-000076110000}"/>
    <cellStyle name="Porcentagem 10 3" xfId="2305" xr:uid="{00000000-0005-0000-0000-000077110000}"/>
    <cellStyle name="Porcentagem 10 3 2" xfId="2306" xr:uid="{00000000-0005-0000-0000-000078110000}"/>
    <cellStyle name="Porcentagem 10 3 2 2" xfId="2975" xr:uid="{00000000-0005-0000-0000-000079110000}"/>
    <cellStyle name="Porcentagem 10 3 2 2 2" xfId="5658" xr:uid="{00000000-0005-0000-0000-00007A110000}"/>
    <cellStyle name="Porcentagem 10 3 2 2 2 2" xfId="9038" xr:uid="{00000000-0005-0000-0000-00007B110000}"/>
    <cellStyle name="Porcentagem 10 3 2 2 3" xfId="7374" xr:uid="{00000000-0005-0000-0000-00007C110000}"/>
    <cellStyle name="Porcentagem 10 3 2 3" xfId="5657" xr:uid="{00000000-0005-0000-0000-00007D110000}"/>
    <cellStyle name="Porcentagem 10 3 2 3 2" xfId="9037" xr:uid="{00000000-0005-0000-0000-00007E110000}"/>
    <cellStyle name="Porcentagem 10 3 2 4" xfId="6814" xr:uid="{00000000-0005-0000-0000-00007F110000}"/>
    <cellStyle name="Porcentagem 10 3 3" xfId="2665" xr:uid="{00000000-0005-0000-0000-000080110000}"/>
    <cellStyle name="Porcentagem 10 3 3 2" xfId="5659" xr:uid="{00000000-0005-0000-0000-000081110000}"/>
    <cellStyle name="Porcentagem 10 3 3 2 2" xfId="9039" xr:uid="{00000000-0005-0000-0000-000082110000}"/>
    <cellStyle name="Porcentagem 10 3 3 3" xfId="7066" xr:uid="{00000000-0005-0000-0000-000083110000}"/>
    <cellStyle name="Porcentagem 10 3 4" xfId="5656" xr:uid="{00000000-0005-0000-0000-000084110000}"/>
    <cellStyle name="Porcentagem 10 3 4 2" xfId="9036" xr:uid="{00000000-0005-0000-0000-000085110000}"/>
    <cellStyle name="Porcentagem 10 3 5" xfId="6813" xr:uid="{00000000-0005-0000-0000-000086110000}"/>
    <cellStyle name="Porcentagem 10 4" xfId="2307" xr:uid="{00000000-0005-0000-0000-000087110000}"/>
    <cellStyle name="Porcentagem 10 4 2" xfId="2807" xr:uid="{00000000-0005-0000-0000-000088110000}"/>
    <cellStyle name="Porcentagem 10 4 2 2" xfId="5661" xr:uid="{00000000-0005-0000-0000-000089110000}"/>
    <cellStyle name="Porcentagem 10 4 2 2 2" xfId="9041" xr:uid="{00000000-0005-0000-0000-00008A110000}"/>
    <cellStyle name="Porcentagem 10 4 2 3" xfId="7206" xr:uid="{00000000-0005-0000-0000-00008B110000}"/>
    <cellStyle name="Porcentagem 10 4 3" xfId="5660" xr:uid="{00000000-0005-0000-0000-00008C110000}"/>
    <cellStyle name="Porcentagem 10 4 3 2" xfId="9040" xr:uid="{00000000-0005-0000-0000-00008D110000}"/>
    <cellStyle name="Porcentagem 10 4 4" xfId="6815" xr:uid="{00000000-0005-0000-0000-00008E110000}"/>
    <cellStyle name="Porcentagem 10 5" xfId="2308" xr:uid="{00000000-0005-0000-0000-00008F110000}"/>
    <cellStyle name="Porcentagem 10 5 2" xfId="2857" xr:uid="{00000000-0005-0000-0000-000090110000}"/>
    <cellStyle name="Porcentagem 10 5 2 2" xfId="5663" xr:uid="{00000000-0005-0000-0000-000091110000}"/>
    <cellStyle name="Porcentagem 10 5 2 2 2" xfId="9043" xr:uid="{00000000-0005-0000-0000-000092110000}"/>
    <cellStyle name="Porcentagem 10 5 2 3" xfId="7256" xr:uid="{00000000-0005-0000-0000-000093110000}"/>
    <cellStyle name="Porcentagem 10 5 3" xfId="5662" xr:uid="{00000000-0005-0000-0000-000094110000}"/>
    <cellStyle name="Porcentagem 10 5 3 2" xfId="9042" xr:uid="{00000000-0005-0000-0000-000095110000}"/>
    <cellStyle name="Porcentagem 10 5 4" xfId="6816" xr:uid="{00000000-0005-0000-0000-000096110000}"/>
    <cellStyle name="Porcentagem 10 6" xfId="2309" xr:uid="{00000000-0005-0000-0000-000097110000}"/>
    <cellStyle name="Porcentagem 10 6 2" xfId="2927" xr:uid="{00000000-0005-0000-0000-000098110000}"/>
    <cellStyle name="Porcentagem 10 6 2 2" xfId="5665" xr:uid="{00000000-0005-0000-0000-000099110000}"/>
    <cellStyle name="Porcentagem 10 6 2 2 2" xfId="9045" xr:uid="{00000000-0005-0000-0000-00009A110000}"/>
    <cellStyle name="Porcentagem 10 6 2 3" xfId="7326" xr:uid="{00000000-0005-0000-0000-00009B110000}"/>
    <cellStyle name="Porcentagem 10 6 3" xfId="5664" xr:uid="{00000000-0005-0000-0000-00009C110000}"/>
    <cellStyle name="Porcentagem 10 6 3 2" xfId="9044" xr:uid="{00000000-0005-0000-0000-00009D110000}"/>
    <cellStyle name="Porcentagem 10 6 4" xfId="6817" xr:uid="{00000000-0005-0000-0000-00009E110000}"/>
    <cellStyle name="Porcentagem 10 7" xfId="2616" xr:uid="{00000000-0005-0000-0000-00009F110000}"/>
    <cellStyle name="Porcentagem 10 7 2" xfId="5666" xr:uid="{00000000-0005-0000-0000-0000A0110000}"/>
    <cellStyle name="Porcentagem 10 7 2 2" xfId="9046" xr:uid="{00000000-0005-0000-0000-0000A1110000}"/>
    <cellStyle name="Porcentagem 10 7 3" xfId="7018" xr:uid="{00000000-0005-0000-0000-0000A2110000}"/>
    <cellStyle name="Porcentagem 10 8" xfId="5644" xr:uid="{00000000-0005-0000-0000-0000A3110000}"/>
    <cellStyle name="Porcentagem 10 8 2" xfId="9024" xr:uid="{00000000-0005-0000-0000-0000A4110000}"/>
    <cellStyle name="Porcentagem 10 9" xfId="6238" xr:uid="{00000000-0005-0000-0000-0000A5110000}"/>
    <cellStyle name="Porcentagem 11" xfId="207" xr:uid="{00000000-0005-0000-0000-0000A6110000}"/>
    <cellStyle name="Porcentagem 11 2" xfId="2310" xr:uid="{00000000-0005-0000-0000-0000A7110000}"/>
    <cellStyle name="Porcentagem 11 2 2" xfId="2911" xr:uid="{00000000-0005-0000-0000-0000A8110000}"/>
    <cellStyle name="Porcentagem 11 2 2 2" xfId="5669" xr:uid="{00000000-0005-0000-0000-0000A9110000}"/>
    <cellStyle name="Porcentagem 11 2 2 2 2" xfId="9049" xr:uid="{00000000-0005-0000-0000-0000AA110000}"/>
    <cellStyle name="Porcentagem 11 2 2 3" xfId="7310" xr:uid="{00000000-0005-0000-0000-0000AB110000}"/>
    <cellStyle name="Porcentagem 11 2 3" xfId="5668" xr:uid="{00000000-0005-0000-0000-0000AC110000}"/>
    <cellStyle name="Porcentagem 11 2 3 2" xfId="9048" xr:uid="{00000000-0005-0000-0000-0000AD110000}"/>
    <cellStyle name="Porcentagem 11 2 4" xfId="6818" xr:uid="{00000000-0005-0000-0000-0000AE110000}"/>
    <cellStyle name="Porcentagem 11 3" xfId="4055" xr:uid="{00000000-0005-0000-0000-0000AF110000}"/>
    <cellStyle name="Porcentagem 11 4" xfId="3126" xr:uid="{00000000-0005-0000-0000-0000B0110000}"/>
    <cellStyle name="Porcentagem 11 5" xfId="2592" xr:uid="{00000000-0005-0000-0000-0000B1110000}"/>
    <cellStyle name="Porcentagem 11 6" xfId="5667" xr:uid="{00000000-0005-0000-0000-0000B2110000}"/>
    <cellStyle name="Porcentagem 11 6 2" xfId="9047" xr:uid="{00000000-0005-0000-0000-0000B3110000}"/>
    <cellStyle name="Porcentagem 11 7" xfId="6330" xr:uid="{00000000-0005-0000-0000-0000B4110000}"/>
    <cellStyle name="Porcentagem 12" xfId="3099" xr:uid="{00000000-0005-0000-0000-0000B5110000}"/>
    <cellStyle name="Porcentagem 12 2" xfId="1333" xr:uid="{00000000-0005-0000-0000-0000B6110000}"/>
    <cellStyle name="Porcentagem 12 2 2" xfId="4377" xr:uid="{00000000-0005-0000-0000-0000B7110000}"/>
    <cellStyle name="Porcentagem 12 2 3" xfId="3448" xr:uid="{00000000-0005-0000-0000-0000B8110000}"/>
    <cellStyle name="Porcentagem 13" xfId="2591" xr:uid="{00000000-0005-0000-0000-0000B9110000}"/>
    <cellStyle name="Porcentagem 13 2" xfId="5670" xr:uid="{00000000-0005-0000-0000-0000BA110000}"/>
    <cellStyle name="Porcentagem 13 2 2" xfId="9050" xr:uid="{00000000-0005-0000-0000-0000BB110000}"/>
    <cellStyle name="Porcentagem 13 3" xfId="6995" xr:uid="{00000000-0005-0000-0000-0000BC110000}"/>
    <cellStyle name="Porcentagem 14" xfId="4874" xr:uid="{00000000-0005-0000-0000-0000BD110000}"/>
    <cellStyle name="Porcentagem 14 2" xfId="5671" xr:uid="{00000000-0005-0000-0000-0000BE110000}"/>
    <cellStyle name="Porcentagem 14 2 2" xfId="9051" xr:uid="{00000000-0005-0000-0000-0000BF110000}"/>
    <cellStyle name="Porcentagem 14 3" xfId="8473" xr:uid="{00000000-0005-0000-0000-0000C0110000}"/>
    <cellStyle name="Porcentagem 2" xfId="9" xr:uid="{00000000-0005-0000-0000-0000C1110000}"/>
    <cellStyle name="Porcentagem 2 2" xfId="86" xr:uid="{00000000-0005-0000-0000-0000C2110000}"/>
    <cellStyle name="Porcentagem 2 2 2" xfId="113" xr:uid="{00000000-0005-0000-0000-0000C3110000}"/>
    <cellStyle name="Porcentagem 2 2 3" xfId="3122" xr:uid="{00000000-0005-0000-0000-0000C4110000}"/>
    <cellStyle name="Porcentagem 2 3" xfId="85" xr:uid="{00000000-0005-0000-0000-0000C5110000}"/>
    <cellStyle name="Porcentagem 2 3 2" xfId="3121" xr:uid="{00000000-0005-0000-0000-0000C6110000}"/>
    <cellStyle name="Porcentagem 2 4" xfId="184" xr:uid="{00000000-0005-0000-0000-0000C7110000}"/>
    <cellStyle name="Porcentagem 2 4 2" xfId="4078" xr:uid="{00000000-0005-0000-0000-0000C8110000}"/>
    <cellStyle name="Porcentagem 2 4 3" xfId="3149" xr:uid="{00000000-0005-0000-0000-0000C9110000}"/>
    <cellStyle name="Porcentagem 2 5" xfId="1334" xr:uid="{00000000-0005-0000-0000-0000CA110000}"/>
    <cellStyle name="Porcentagem 2 6" xfId="3100" xr:uid="{00000000-0005-0000-0000-0000CB110000}"/>
    <cellStyle name="Porcentagem 3" xfId="10" xr:uid="{00000000-0005-0000-0000-0000CC110000}"/>
    <cellStyle name="Porcentagem 3 2" xfId="42" xr:uid="{00000000-0005-0000-0000-0000CD110000}"/>
    <cellStyle name="Porcentagem 3 2 2" xfId="87" xr:uid="{00000000-0005-0000-0000-0000CE110000}"/>
    <cellStyle name="Porcentagem 3 2 2 2" xfId="88" xr:uid="{00000000-0005-0000-0000-0000CF110000}"/>
    <cellStyle name="Porcentagem 3 2 2 3" xfId="1335" xr:uid="{00000000-0005-0000-0000-0000D0110000}"/>
    <cellStyle name="Porcentagem 3 2 2 4" xfId="4063" xr:uid="{00000000-0005-0000-0000-0000D1110000}"/>
    <cellStyle name="Porcentagem 3 2 2 5" xfId="3134" xr:uid="{00000000-0005-0000-0000-0000D2110000}"/>
    <cellStyle name="Porcentagem 3 3" xfId="61" xr:uid="{00000000-0005-0000-0000-0000D3110000}"/>
    <cellStyle name="Porcentagem 3 3 2" xfId="1337" xr:uid="{00000000-0005-0000-0000-0000D4110000}"/>
    <cellStyle name="Porcentagem 3 3 2 2" xfId="3094" xr:uid="{00000000-0005-0000-0000-0000D5110000}"/>
    <cellStyle name="Porcentagem 3 3 2 2 2" xfId="5673" xr:uid="{00000000-0005-0000-0000-0000D6110000}"/>
    <cellStyle name="Porcentagem 3 3 2 2 2 2" xfId="9053" xr:uid="{00000000-0005-0000-0000-0000D7110000}"/>
    <cellStyle name="Porcentagem 3 3 2 2 3" xfId="7493" xr:uid="{00000000-0005-0000-0000-0000D8110000}"/>
    <cellStyle name="Porcentagem 3 3 2 3" xfId="5672" xr:uid="{00000000-0005-0000-0000-0000D9110000}"/>
    <cellStyle name="Porcentagem 3 3 2 3 2" xfId="9052" xr:uid="{00000000-0005-0000-0000-0000DA110000}"/>
    <cellStyle name="Porcentagem 3 3 2 4" xfId="6388" xr:uid="{00000000-0005-0000-0000-0000DB110000}"/>
    <cellStyle name="Porcentagem 3 3 3" xfId="1336" xr:uid="{00000000-0005-0000-0000-0000DC110000}"/>
    <cellStyle name="Porcentagem 3 3 4" xfId="3120" xr:uid="{00000000-0005-0000-0000-0000DD110000}"/>
    <cellStyle name="Porcentagem 3 4" xfId="199" xr:uid="{00000000-0005-0000-0000-0000DE110000}"/>
    <cellStyle name="Porcentagem 3 4 2" xfId="2311" xr:uid="{00000000-0005-0000-0000-0000DF110000}"/>
    <cellStyle name="Porcentagem 3 4 2 2" xfId="3013" xr:uid="{00000000-0005-0000-0000-0000E0110000}"/>
    <cellStyle name="Porcentagem 3 4 2 2 2" xfId="5675" xr:uid="{00000000-0005-0000-0000-0000E1110000}"/>
    <cellStyle name="Porcentagem 3 4 2 2 2 2" xfId="9055" xr:uid="{00000000-0005-0000-0000-0000E2110000}"/>
    <cellStyle name="Porcentagem 3 4 2 2 3" xfId="7412" xr:uid="{00000000-0005-0000-0000-0000E3110000}"/>
    <cellStyle name="Porcentagem 3 4 2 3" xfId="5674" xr:uid="{00000000-0005-0000-0000-0000E4110000}"/>
    <cellStyle name="Porcentagem 3 4 2 3 2" xfId="9054" xr:uid="{00000000-0005-0000-0000-0000E5110000}"/>
    <cellStyle name="Porcentagem 3 4 2 4" xfId="6819" xr:uid="{00000000-0005-0000-0000-0000E6110000}"/>
    <cellStyle name="Porcentagem 3 4 3" xfId="2312" xr:uid="{00000000-0005-0000-0000-0000E7110000}"/>
    <cellStyle name="Porcentagem 3 4 3 2" xfId="4085" xr:uid="{00000000-0005-0000-0000-0000E8110000}"/>
    <cellStyle name="Porcentagem 3 4 3 3" xfId="3156" xr:uid="{00000000-0005-0000-0000-0000E9110000}"/>
    <cellStyle name="Porcentagem 3 4 4" xfId="2775" xr:uid="{00000000-0005-0000-0000-0000EA110000}"/>
    <cellStyle name="Porcentagem 3 4 4 2" xfId="5676" xr:uid="{00000000-0005-0000-0000-0000EB110000}"/>
    <cellStyle name="Porcentagem 3 4 4 2 2" xfId="9056" xr:uid="{00000000-0005-0000-0000-0000EC110000}"/>
    <cellStyle name="Porcentagem 3 4 4 3" xfId="7175" xr:uid="{00000000-0005-0000-0000-0000ED110000}"/>
    <cellStyle name="Porcentagem 3 5" xfId="2313" xr:uid="{00000000-0005-0000-0000-0000EE110000}"/>
    <cellStyle name="Porcentagem 3 5 2" xfId="2826" xr:uid="{00000000-0005-0000-0000-0000EF110000}"/>
    <cellStyle name="Porcentagem 3 5 2 2" xfId="5678" xr:uid="{00000000-0005-0000-0000-0000F0110000}"/>
    <cellStyle name="Porcentagem 3 5 2 2 2" xfId="9058" xr:uid="{00000000-0005-0000-0000-0000F1110000}"/>
    <cellStyle name="Porcentagem 3 5 2 3" xfId="7225" xr:uid="{00000000-0005-0000-0000-0000F2110000}"/>
    <cellStyle name="Porcentagem 3 5 3" xfId="5677" xr:uid="{00000000-0005-0000-0000-0000F3110000}"/>
    <cellStyle name="Porcentagem 3 5 3 2" xfId="9057" xr:uid="{00000000-0005-0000-0000-0000F4110000}"/>
    <cellStyle name="Porcentagem 3 5 4" xfId="6820" xr:uid="{00000000-0005-0000-0000-0000F5110000}"/>
    <cellStyle name="Porcentagem 3 6" xfId="3101" xr:uid="{00000000-0005-0000-0000-0000F6110000}"/>
    <cellStyle name="Porcentagem 4" xfId="43" xr:uid="{00000000-0005-0000-0000-0000F7110000}"/>
    <cellStyle name="Porcentagem 4 2" xfId="1338" xr:uid="{00000000-0005-0000-0000-0000F8110000}"/>
    <cellStyle name="Porcentagem 4 2 2" xfId="3095" xr:uid="{00000000-0005-0000-0000-0000F9110000}"/>
    <cellStyle name="Porcentagem 4 2 2 2" xfId="5680" xr:uid="{00000000-0005-0000-0000-0000FA110000}"/>
    <cellStyle name="Porcentagem 4 2 2 2 2" xfId="9060" xr:uid="{00000000-0005-0000-0000-0000FB110000}"/>
    <cellStyle name="Porcentagem 4 2 2 3" xfId="7494" xr:uid="{00000000-0005-0000-0000-0000FC110000}"/>
    <cellStyle name="Porcentagem 4 2 3" xfId="5679" xr:uid="{00000000-0005-0000-0000-0000FD110000}"/>
    <cellStyle name="Porcentagem 4 2 3 2" xfId="9059" xr:uid="{00000000-0005-0000-0000-0000FE110000}"/>
    <cellStyle name="Porcentagem 4 2 4" xfId="6389" xr:uid="{00000000-0005-0000-0000-0000FF110000}"/>
    <cellStyle name="Porcentagem 5" xfId="89" xr:uid="{00000000-0005-0000-0000-000000120000}"/>
    <cellStyle name="Porcentagem 5 10" xfId="5681" xr:uid="{00000000-0005-0000-0000-000001120000}"/>
    <cellStyle name="Porcentagem 5 10 2" xfId="9061" xr:uid="{00000000-0005-0000-0000-000002120000}"/>
    <cellStyle name="Porcentagem 5 11" xfId="6239" xr:uid="{00000000-0005-0000-0000-000003120000}"/>
    <cellStyle name="Porcentagem 5 2" xfId="117" xr:uid="{00000000-0005-0000-0000-000004120000}"/>
    <cellStyle name="Porcentagem 5 2 2" xfId="1340" xr:uid="{00000000-0005-0000-0000-000005120000}"/>
    <cellStyle name="Porcentagem 5 2 2 2" xfId="2314" xr:uid="{00000000-0005-0000-0000-000006120000}"/>
    <cellStyle name="Porcentagem 5 2 2 2 2" xfId="2995" xr:uid="{00000000-0005-0000-0000-000007120000}"/>
    <cellStyle name="Porcentagem 5 2 2 2 2 2" xfId="5683" xr:uid="{00000000-0005-0000-0000-000008120000}"/>
    <cellStyle name="Porcentagem 5 2 2 2 2 2 2" xfId="9063" xr:uid="{00000000-0005-0000-0000-000009120000}"/>
    <cellStyle name="Porcentagem 5 2 2 2 2 3" xfId="7394" xr:uid="{00000000-0005-0000-0000-00000A120000}"/>
    <cellStyle name="Porcentagem 5 2 2 2 3" xfId="5682" xr:uid="{00000000-0005-0000-0000-00000B120000}"/>
    <cellStyle name="Porcentagem 5 2 2 2 3 2" xfId="9062" xr:uid="{00000000-0005-0000-0000-00000C120000}"/>
    <cellStyle name="Porcentagem 5 2 2 2 4" xfId="6821" xr:uid="{00000000-0005-0000-0000-00000D120000}"/>
    <cellStyle name="Porcentagem 5 2 2 3" xfId="2315" xr:uid="{00000000-0005-0000-0000-00000E120000}"/>
    <cellStyle name="Porcentagem 5 2 2 3 2" xfId="4378" xr:uid="{00000000-0005-0000-0000-00000F120000}"/>
    <cellStyle name="Porcentagem 5 2 2 3 3" xfId="3449" xr:uid="{00000000-0005-0000-0000-000010120000}"/>
    <cellStyle name="Porcentagem 5 2 2 4" xfId="2713" xr:uid="{00000000-0005-0000-0000-000011120000}"/>
    <cellStyle name="Porcentagem 5 2 2 4 2" xfId="5684" xr:uid="{00000000-0005-0000-0000-000012120000}"/>
    <cellStyle name="Porcentagem 5 2 2 4 2 2" xfId="9064" xr:uid="{00000000-0005-0000-0000-000013120000}"/>
    <cellStyle name="Porcentagem 5 2 2 4 3" xfId="7113" xr:uid="{00000000-0005-0000-0000-000014120000}"/>
    <cellStyle name="Porcentagem 5 2 3" xfId="2316" xr:uid="{00000000-0005-0000-0000-000015120000}"/>
    <cellStyle name="Porcentagem 5 2 3 2" xfId="2714" xr:uid="{00000000-0005-0000-0000-000016120000}"/>
    <cellStyle name="Porcentagem 5 2 3 2 2" xfId="5686" xr:uid="{00000000-0005-0000-0000-000017120000}"/>
    <cellStyle name="Porcentagem 5 2 3 2 2 2" xfId="9066" xr:uid="{00000000-0005-0000-0000-000018120000}"/>
    <cellStyle name="Porcentagem 5 2 3 2 3" xfId="7114" xr:uid="{00000000-0005-0000-0000-000019120000}"/>
    <cellStyle name="Porcentagem 5 2 3 3" xfId="5685" xr:uid="{00000000-0005-0000-0000-00001A120000}"/>
    <cellStyle name="Porcentagem 5 2 3 3 2" xfId="9065" xr:uid="{00000000-0005-0000-0000-00001B120000}"/>
    <cellStyle name="Porcentagem 5 2 3 4" xfId="6822" xr:uid="{00000000-0005-0000-0000-00001C120000}"/>
    <cellStyle name="Porcentagem 5 2 4" xfId="2317" xr:uid="{00000000-0005-0000-0000-00001D120000}"/>
    <cellStyle name="Porcentagem 5 2 4 2" xfId="2809" xr:uid="{00000000-0005-0000-0000-00001E120000}"/>
    <cellStyle name="Porcentagem 5 2 4 2 2" xfId="5688" xr:uid="{00000000-0005-0000-0000-00001F120000}"/>
    <cellStyle name="Porcentagem 5 2 4 2 2 2" xfId="9068" xr:uid="{00000000-0005-0000-0000-000020120000}"/>
    <cellStyle name="Porcentagem 5 2 4 2 3" xfId="7208" xr:uid="{00000000-0005-0000-0000-000021120000}"/>
    <cellStyle name="Porcentagem 5 2 4 3" xfId="5687" xr:uid="{00000000-0005-0000-0000-000022120000}"/>
    <cellStyle name="Porcentagem 5 2 4 3 2" xfId="9067" xr:uid="{00000000-0005-0000-0000-000023120000}"/>
    <cellStyle name="Porcentagem 5 2 4 4" xfId="6823" xr:uid="{00000000-0005-0000-0000-000024120000}"/>
    <cellStyle name="Porcentagem 5 2 5" xfId="2318" xr:uid="{00000000-0005-0000-0000-000025120000}"/>
    <cellStyle name="Porcentagem 5 2 5 2" xfId="2859" xr:uid="{00000000-0005-0000-0000-000026120000}"/>
    <cellStyle name="Porcentagem 5 2 5 2 2" xfId="5690" xr:uid="{00000000-0005-0000-0000-000027120000}"/>
    <cellStyle name="Porcentagem 5 2 5 2 2 2" xfId="9070" xr:uid="{00000000-0005-0000-0000-000028120000}"/>
    <cellStyle name="Porcentagem 5 2 5 2 3" xfId="7258" xr:uid="{00000000-0005-0000-0000-000029120000}"/>
    <cellStyle name="Porcentagem 5 2 5 3" xfId="5689" xr:uid="{00000000-0005-0000-0000-00002A120000}"/>
    <cellStyle name="Porcentagem 5 2 5 3 2" xfId="9069" xr:uid="{00000000-0005-0000-0000-00002B120000}"/>
    <cellStyle name="Porcentagem 5 2 5 4" xfId="6824" xr:uid="{00000000-0005-0000-0000-00002C120000}"/>
    <cellStyle name="Porcentagem 5 2 6" xfId="2319" xr:uid="{00000000-0005-0000-0000-00002D120000}"/>
    <cellStyle name="Porcentagem 5 2 6 2" xfId="2941" xr:uid="{00000000-0005-0000-0000-00002E120000}"/>
    <cellStyle name="Porcentagem 5 2 6 2 2" xfId="5692" xr:uid="{00000000-0005-0000-0000-00002F120000}"/>
    <cellStyle name="Porcentagem 5 2 6 2 2 2" xfId="9072" xr:uid="{00000000-0005-0000-0000-000030120000}"/>
    <cellStyle name="Porcentagem 5 2 6 2 3" xfId="7340" xr:uid="{00000000-0005-0000-0000-000031120000}"/>
    <cellStyle name="Porcentagem 5 2 6 3" xfId="5691" xr:uid="{00000000-0005-0000-0000-000032120000}"/>
    <cellStyle name="Porcentagem 5 2 6 3 2" xfId="9071" xr:uid="{00000000-0005-0000-0000-000033120000}"/>
    <cellStyle name="Porcentagem 5 2 6 4" xfId="6825" xr:uid="{00000000-0005-0000-0000-000034120000}"/>
    <cellStyle name="Porcentagem 5 2 7" xfId="2320" xr:uid="{00000000-0005-0000-0000-000035120000}"/>
    <cellStyle name="Porcentagem 5 2 8" xfId="2630" xr:uid="{00000000-0005-0000-0000-000036120000}"/>
    <cellStyle name="Porcentagem 5 2 8 2" xfId="5693" xr:uid="{00000000-0005-0000-0000-000037120000}"/>
    <cellStyle name="Porcentagem 5 2 8 2 2" xfId="9073" xr:uid="{00000000-0005-0000-0000-000038120000}"/>
    <cellStyle name="Porcentagem 5 2 8 3" xfId="7032" xr:uid="{00000000-0005-0000-0000-000039120000}"/>
    <cellStyle name="Porcentagem 5 3" xfId="1339" xr:uid="{00000000-0005-0000-0000-00003A120000}"/>
    <cellStyle name="Porcentagem 5 3 2" xfId="2321" xr:uid="{00000000-0005-0000-0000-00003B120000}"/>
    <cellStyle name="Porcentagem 5 3 2 2" xfId="2715" xr:uid="{00000000-0005-0000-0000-00003C120000}"/>
    <cellStyle name="Porcentagem 5 3 2 2 2" xfId="5696" xr:uid="{00000000-0005-0000-0000-00003D120000}"/>
    <cellStyle name="Porcentagem 5 3 2 2 2 2" xfId="9076" xr:uid="{00000000-0005-0000-0000-00003E120000}"/>
    <cellStyle name="Porcentagem 5 3 2 2 3" xfId="7115" xr:uid="{00000000-0005-0000-0000-00003F120000}"/>
    <cellStyle name="Porcentagem 5 3 2 3" xfId="5695" xr:uid="{00000000-0005-0000-0000-000040120000}"/>
    <cellStyle name="Porcentagem 5 3 2 3 2" xfId="9075" xr:uid="{00000000-0005-0000-0000-000041120000}"/>
    <cellStyle name="Porcentagem 5 3 2 4" xfId="6826" xr:uid="{00000000-0005-0000-0000-000042120000}"/>
    <cellStyle name="Porcentagem 5 3 3" xfId="2322" xr:uid="{00000000-0005-0000-0000-000043120000}"/>
    <cellStyle name="Porcentagem 5 3 3 2" xfId="2961" xr:uid="{00000000-0005-0000-0000-000044120000}"/>
    <cellStyle name="Porcentagem 5 3 3 2 2" xfId="5698" xr:uid="{00000000-0005-0000-0000-000045120000}"/>
    <cellStyle name="Porcentagem 5 3 3 2 2 2" xfId="9078" xr:uid="{00000000-0005-0000-0000-000046120000}"/>
    <cellStyle name="Porcentagem 5 3 3 2 3" xfId="7360" xr:uid="{00000000-0005-0000-0000-000047120000}"/>
    <cellStyle name="Porcentagem 5 3 3 3" xfId="5697" xr:uid="{00000000-0005-0000-0000-000048120000}"/>
    <cellStyle name="Porcentagem 5 3 3 3 2" xfId="9077" xr:uid="{00000000-0005-0000-0000-000049120000}"/>
    <cellStyle name="Porcentagem 5 3 3 4" xfId="6827" xr:uid="{00000000-0005-0000-0000-00004A120000}"/>
    <cellStyle name="Porcentagem 5 3 4" xfId="2651" xr:uid="{00000000-0005-0000-0000-00004B120000}"/>
    <cellStyle name="Porcentagem 5 3 4 2" xfId="5699" xr:uid="{00000000-0005-0000-0000-00004C120000}"/>
    <cellStyle name="Porcentagem 5 3 4 2 2" xfId="9079" xr:uid="{00000000-0005-0000-0000-00004D120000}"/>
    <cellStyle name="Porcentagem 5 3 4 3" xfId="7052" xr:uid="{00000000-0005-0000-0000-00004E120000}"/>
    <cellStyle name="Porcentagem 5 3 5" xfId="5694" xr:uid="{00000000-0005-0000-0000-00004F120000}"/>
    <cellStyle name="Porcentagem 5 3 5 2" xfId="9074" xr:uid="{00000000-0005-0000-0000-000050120000}"/>
    <cellStyle name="Porcentagem 5 3 6" xfId="6390" xr:uid="{00000000-0005-0000-0000-000051120000}"/>
    <cellStyle name="Porcentagem 5 4" xfId="2323" xr:uid="{00000000-0005-0000-0000-000052120000}"/>
    <cellStyle name="Porcentagem 5 4 2" xfId="2716" xr:uid="{00000000-0005-0000-0000-000053120000}"/>
    <cellStyle name="Porcentagem 5 4 2 2" xfId="5701" xr:uid="{00000000-0005-0000-0000-000054120000}"/>
    <cellStyle name="Porcentagem 5 4 2 2 2" xfId="9081" xr:uid="{00000000-0005-0000-0000-000055120000}"/>
    <cellStyle name="Porcentagem 5 4 2 3" xfId="7116" xr:uid="{00000000-0005-0000-0000-000056120000}"/>
    <cellStyle name="Porcentagem 5 4 3" xfId="5700" xr:uid="{00000000-0005-0000-0000-000057120000}"/>
    <cellStyle name="Porcentagem 5 4 3 2" xfId="9080" xr:uid="{00000000-0005-0000-0000-000058120000}"/>
    <cellStyle name="Porcentagem 5 4 4" xfId="6828" xr:uid="{00000000-0005-0000-0000-000059120000}"/>
    <cellStyle name="Porcentagem 5 5" xfId="2324" xr:uid="{00000000-0005-0000-0000-00005A120000}"/>
    <cellStyle name="Porcentagem 5 5 2" xfId="2717" xr:uid="{00000000-0005-0000-0000-00005B120000}"/>
    <cellStyle name="Porcentagem 5 5 2 2" xfId="5703" xr:uid="{00000000-0005-0000-0000-00005C120000}"/>
    <cellStyle name="Porcentagem 5 5 2 2 2" xfId="9083" xr:uid="{00000000-0005-0000-0000-00005D120000}"/>
    <cellStyle name="Porcentagem 5 5 2 3" xfId="7117" xr:uid="{00000000-0005-0000-0000-00005E120000}"/>
    <cellStyle name="Porcentagem 5 5 3" xfId="5702" xr:uid="{00000000-0005-0000-0000-00005F120000}"/>
    <cellStyle name="Porcentagem 5 5 3 2" xfId="9082" xr:uid="{00000000-0005-0000-0000-000060120000}"/>
    <cellStyle name="Porcentagem 5 5 4" xfId="6829" xr:uid="{00000000-0005-0000-0000-000061120000}"/>
    <cellStyle name="Porcentagem 5 6" xfId="2325" xr:uid="{00000000-0005-0000-0000-000062120000}"/>
    <cellStyle name="Porcentagem 5 6 2" xfId="2785" xr:uid="{00000000-0005-0000-0000-000063120000}"/>
    <cellStyle name="Porcentagem 5 6 2 2" xfId="5705" xr:uid="{00000000-0005-0000-0000-000064120000}"/>
    <cellStyle name="Porcentagem 5 6 2 2 2" xfId="9085" xr:uid="{00000000-0005-0000-0000-000065120000}"/>
    <cellStyle name="Porcentagem 5 6 2 3" xfId="7184" xr:uid="{00000000-0005-0000-0000-000066120000}"/>
    <cellStyle name="Porcentagem 5 6 3" xfId="5704" xr:uid="{00000000-0005-0000-0000-000067120000}"/>
    <cellStyle name="Porcentagem 5 6 3 2" xfId="9084" xr:uid="{00000000-0005-0000-0000-000068120000}"/>
    <cellStyle name="Porcentagem 5 6 4" xfId="6830" xr:uid="{00000000-0005-0000-0000-000069120000}"/>
    <cellStyle name="Porcentagem 5 7" xfId="2326" xr:uid="{00000000-0005-0000-0000-00006A120000}"/>
    <cellStyle name="Porcentagem 5 7 2" xfId="2835" xr:uid="{00000000-0005-0000-0000-00006B120000}"/>
    <cellStyle name="Porcentagem 5 7 2 2" xfId="5707" xr:uid="{00000000-0005-0000-0000-00006C120000}"/>
    <cellStyle name="Porcentagem 5 7 2 2 2" xfId="9087" xr:uid="{00000000-0005-0000-0000-00006D120000}"/>
    <cellStyle name="Porcentagem 5 7 2 3" xfId="7234" xr:uid="{00000000-0005-0000-0000-00006E120000}"/>
    <cellStyle name="Porcentagem 5 7 3" xfId="5706" xr:uid="{00000000-0005-0000-0000-00006F120000}"/>
    <cellStyle name="Porcentagem 5 7 3 2" xfId="9086" xr:uid="{00000000-0005-0000-0000-000070120000}"/>
    <cellStyle name="Porcentagem 5 7 4" xfId="6831" xr:uid="{00000000-0005-0000-0000-000071120000}"/>
    <cellStyle name="Porcentagem 5 8" xfId="2327" xr:uid="{00000000-0005-0000-0000-000072120000}"/>
    <cellStyle name="Porcentagem 5 8 2" xfId="2899" xr:uid="{00000000-0005-0000-0000-000073120000}"/>
    <cellStyle name="Porcentagem 5 8 2 2" xfId="5709" xr:uid="{00000000-0005-0000-0000-000074120000}"/>
    <cellStyle name="Porcentagem 5 8 2 2 2" xfId="9089" xr:uid="{00000000-0005-0000-0000-000075120000}"/>
    <cellStyle name="Porcentagem 5 8 2 3" xfId="7298" xr:uid="{00000000-0005-0000-0000-000076120000}"/>
    <cellStyle name="Porcentagem 5 8 3" xfId="5708" xr:uid="{00000000-0005-0000-0000-000077120000}"/>
    <cellStyle name="Porcentagem 5 8 3 2" xfId="9088" xr:uid="{00000000-0005-0000-0000-000078120000}"/>
    <cellStyle name="Porcentagem 5 8 4" xfId="6832" xr:uid="{00000000-0005-0000-0000-000079120000}"/>
    <cellStyle name="Porcentagem 5 9" xfId="2601" xr:uid="{00000000-0005-0000-0000-00007A120000}"/>
    <cellStyle name="Porcentagem 5 9 2" xfId="5710" xr:uid="{00000000-0005-0000-0000-00007B120000}"/>
    <cellStyle name="Porcentagem 5 9 2 2" xfId="9090" xr:uid="{00000000-0005-0000-0000-00007C120000}"/>
    <cellStyle name="Porcentagem 5 9 3" xfId="7004" xr:uid="{00000000-0005-0000-0000-00007D120000}"/>
    <cellStyle name="Porcentagem 6" xfId="90" xr:uid="{00000000-0005-0000-0000-00007E120000}"/>
    <cellStyle name="Porcentagem 6 10" xfId="5711" xr:uid="{00000000-0005-0000-0000-00007F120000}"/>
    <cellStyle name="Porcentagem 6 10 2" xfId="9091" xr:uid="{00000000-0005-0000-0000-000080120000}"/>
    <cellStyle name="Porcentagem 6 11" xfId="6240" xr:uid="{00000000-0005-0000-0000-000081120000}"/>
    <cellStyle name="Porcentagem 6 2" xfId="2328" xr:uid="{00000000-0005-0000-0000-000082120000}"/>
    <cellStyle name="Porcentagem 6 2 2" xfId="2329" xr:uid="{00000000-0005-0000-0000-000083120000}"/>
    <cellStyle name="Porcentagem 6 2 2 2" xfId="2330" xr:uid="{00000000-0005-0000-0000-000084120000}"/>
    <cellStyle name="Porcentagem 6 2 2 2 2" xfId="2996" xr:uid="{00000000-0005-0000-0000-000085120000}"/>
    <cellStyle name="Porcentagem 6 2 2 2 2 2" xfId="5715" xr:uid="{00000000-0005-0000-0000-000086120000}"/>
    <cellStyle name="Porcentagem 6 2 2 2 2 2 2" xfId="9095" xr:uid="{00000000-0005-0000-0000-000087120000}"/>
    <cellStyle name="Porcentagem 6 2 2 2 2 3" xfId="7395" xr:uid="{00000000-0005-0000-0000-000088120000}"/>
    <cellStyle name="Porcentagem 6 2 2 2 3" xfId="5714" xr:uid="{00000000-0005-0000-0000-000089120000}"/>
    <cellStyle name="Porcentagem 6 2 2 2 3 2" xfId="9094" xr:uid="{00000000-0005-0000-0000-00008A120000}"/>
    <cellStyle name="Porcentagem 6 2 2 2 4" xfId="6835" xr:uid="{00000000-0005-0000-0000-00008B120000}"/>
    <cellStyle name="Porcentagem 6 2 2 3" xfId="2718" xr:uid="{00000000-0005-0000-0000-00008C120000}"/>
    <cellStyle name="Porcentagem 6 2 2 3 2" xfId="5716" xr:uid="{00000000-0005-0000-0000-00008D120000}"/>
    <cellStyle name="Porcentagem 6 2 2 3 2 2" xfId="9096" xr:uid="{00000000-0005-0000-0000-00008E120000}"/>
    <cellStyle name="Porcentagem 6 2 2 3 3" xfId="7118" xr:uid="{00000000-0005-0000-0000-00008F120000}"/>
    <cellStyle name="Porcentagem 6 2 2 4" xfId="5713" xr:uid="{00000000-0005-0000-0000-000090120000}"/>
    <cellStyle name="Porcentagem 6 2 2 4 2" xfId="9093" xr:uid="{00000000-0005-0000-0000-000091120000}"/>
    <cellStyle name="Porcentagem 6 2 2 5" xfId="6834" xr:uid="{00000000-0005-0000-0000-000092120000}"/>
    <cellStyle name="Porcentagem 6 2 3" xfId="2331" xr:uid="{00000000-0005-0000-0000-000093120000}"/>
    <cellStyle name="Porcentagem 6 2 3 2" xfId="2719" xr:uid="{00000000-0005-0000-0000-000094120000}"/>
    <cellStyle name="Porcentagem 6 2 3 2 2" xfId="5718" xr:uid="{00000000-0005-0000-0000-000095120000}"/>
    <cellStyle name="Porcentagem 6 2 3 2 2 2" xfId="9098" xr:uid="{00000000-0005-0000-0000-000096120000}"/>
    <cellStyle name="Porcentagem 6 2 3 2 3" xfId="7119" xr:uid="{00000000-0005-0000-0000-000097120000}"/>
    <cellStyle name="Porcentagem 6 2 3 3" xfId="5717" xr:uid="{00000000-0005-0000-0000-000098120000}"/>
    <cellStyle name="Porcentagem 6 2 3 3 2" xfId="9097" xr:uid="{00000000-0005-0000-0000-000099120000}"/>
    <cellStyle name="Porcentagem 6 2 3 4" xfId="6836" xr:uid="{00000000-0005-0000-0000-00009A120000}"/>
    <cellStyle name="Porcentagem 6 2 4" xfId="2332" xr:uid="{00000000-0005-0000-0000-00009B120000}"/>
    <cellStyle name="Porcentagem 6 2 4 2" xfId="2810" xr:uid="{00000000-0005-0000-0000-00009C120000}"/>
    <cellStyle name="Porcentagem 6 2 4 2 2" xfId="5720" xr:uid="{00000000-0005-0000-0000-00009D120000}"/>
    <cellStyle name="Porcentagem 6 2 4 2 2 2" xfId="9100" xr:uid="{00000000-0005-0000-0000-00009E120000}"/>
    <cellStyle name="Porcentagem 6 2 4 2 3" xfId="7209" xr:uid="{00000000-0005-0000-0000-00009F120000}"/>
    <cellStyle name="Porcentagem 6 2 4 3" xfId="5719" xr:uid="{00000000-0005-0000-0000-0000A0120000}"/>
    <cellStyle name="Porcentagem 6 2 4 3 2" xfId="9099" xr:uid="{00000000-0005-0000-0000-0000A1120000}"/>
    <cellStyle name="Porcentagem 6 2 4 4" xfId="6837" xr:uid="{00000000-0005-0000-0000-0000A2120000}"/>
    <cellStyle name="Porcentagem 6 2 5" xfId="2333" xr:uid="{00000000-0005-0000-0000-0000A3120000}"/>
    <cellStyle name="Porcentagem 6 2 5 2" xfId="2860" xr:uid="{00000000-0005-0000-0000-0000A4120000}"/>
    <cellStyle name="Porcentagem 6 2 5 2 2" xfId="5722" xr:uid="{00000000-0005-0000-0000-0000A5120000}"/>
    <cellStyle name="Porcentagem 6 2 5 2 2 2" xfId="9102" xr:uid="{00000000-0005-0000-0000-0000A6120000}"/>
    <cellStyle name="Porcentagem 6 2 5 2 3" xfId="7259" xr:uid="{00000000-0005-0000-0000-0000A7120000}"/>
    <cellStyle name="Porcentagem 6 2 5 3" xfId="5721" xr:uid="{00000000-0005-0000-0000-0000A8120000}"/>
    <cellStyle name="Porcentagem 6 2 5 3 2" xfId="9101" xr:uid="{00000000-0005-0000-0000-0000A9120000}"/>
    <cellStyle name="Porcentagem 6 2 5 4" xfId="6838" xr:uid="{00000000-0005-0000-0000-0000AA120000}"/>
    <cellStyle name="Porcentagem 6 2 6" xfId="2334" xr:uid="{00000000-0005-0000-0000-0000AB120000}"/>
    <cellStyle name="Porcentagem 6 2 6 2" xfId="2942" xr:uid="{00000000-0005-0000-0000-0000AC120000}"/>
    <cellStyle name="Porcentagem 6 2 6 2 2" xfId="5724" xr:uid="{00000000-0005-0000-0000-0000AD120000}"/>
    <cellStyle name="Porcentagem 6 2 6 2 2 2" xfId="9104" xr:uid="{00000000-0005-0000-0000-0000AE120000}"/>
    <cellStyle name="Porcentagem 6 2 6 2 3" xfId="7341" xr:uid="{00000000-0005-0000-0000-0000AF120000}"/>
    <cellStyle name="Porcentagem 6 2 6 3" xfId="5723" xr:uid="{00000000-0005-0000-0000-0000B0120000}"/>
    <cellStyle name="Porcentagem 6 2 6 3 2" xfId="9103" xr:uid="{00000000-0005-0000-0000-0000B1120000}"/>
    <cellStyle name="Porcentagem 6 2 6 4" xfId="6839" xr:uid="{00000000-0005-0000-0000-0000B2120000}"/>
    <cellStyle name="Porcentagem 6 2 7" xfId="2631" xr:uid="{00000000-0005-0000-0000-0000B3120000}"/>
    <cellStyle name="Porcentagem 6 2 7 2" xfId="5725" xr:uid="{00000000-0005-0000-0000-0000B4120000}"/>
    <cellStyle name="Porcentagem 6 2 7 2 2" xfId="9105" xr:uid="{00000000-0005-0000-0000-0000B5120000}"/>
    <cellStyle name="Porcentagem 6 2 7 3" xfId="7033" xr:uid="{00000000-0005-0000-0000-0000B6120000}"/>
    <cellStyle name="Porcentagem 6 2 8" xfId="5712" xr:uid="{00000000-0005-0000-0000-0000B7120000}"/>
    <cellStyle name="Porcentagem 6 2 8 2" xfId="9092" xr:uid="{00000000-0005-0000-0000-0000B8120000}"/>
    <cellStyle name="Porcentagem 6 2 9" xfId="6833" xr:uid="{00000000-0005-0000-0000-0000B9120000}"/>
    <cellStyle name="Porcentagem 6 3" xfId="2335" xr:uid="{00000000-0005-0000-0000-0000BA120000}"/>
    <cellStyle name="Porcentagem 6 3 2" xfId="2336" xr:uid="{00000000-0005-0000-0000-0000BB120000}"/>
    <cellStyle name="Porcentagem 6 3 2 2" xfId="2720" xr:uid="{00000000-0005-0000-0000-0000BC120000}"/>
    <cellStyle name="Porcentagem 6 3 2 2 2" xfId="5728" xr:uid="{00000000-0005-0000-0000-0000BD120000}"/>
    <cellStyle name="Porcentagem 6 3 2 2 2 2" xfId="9108" xr:uid="{00000000-0005-0000-0000-0000BE120000}"/>
    <cellStyle name="Porcentagem 6 3 2 2 3" xfId="7120" xr:uid="{00000000-0005-0000-0000-0000BF120000}"/>
    <cellStyle name="Porcentagem 6 3 2 3" xfId="5727" xr:uid="{00000000-0005-0000-0000-0000C0120000}"/>
    <cellStyle name="Porcentagem 6 3 2 3 2" xfId="9107" xr:uid="{00000000-0005-0000-0000-0000C1120000}"/>
    <cellStyle name="Porcentagem 6 3 2 4" xfId="6841" xr:uid="{00000000-0005-0000-0000-0000C2120000}"/>
    <cellStyle name="Porcentagem 6 3 3" xfId="2337" xr:uid="{00000000-0005-0000-0000-0000C3120000}"/>
    <cellStyle name="Porcentagem 6 3 3 2" xfId="2963" xr:uid="{00000000-0005-0000-0000-0000C4120000}"/>
    <cellStyle name="Porcentagem 6 3 3 2 2" xfId="5730" xr:uid="{00000000-0005-0000-0000-0000C5120000}"/>
    <cellStyle name="Porcentagem 6 3 3 2 2 2" xfId="9110" xr:uid="{00000000-0005-0000-0000-0000C6120000}"/>
    <cellStyle name="Porcentagem 6 3 3 2 3" xfId="7362" xr:uid="{00000000-0005-0000-0000-0000C7120000}"/>
    <cellStyle name="Porcentagem 6 3 3 3" xfId="5729" xr:uid="{00000000-0005-0000-0000-0000C8120000}"/>
    <cellStyle name="Porcentagem 6 3 3 3 2" xfId="9109" xr:uid="{00000000-0005-0000-0000-0000C9120000}"/>
    <cellStyle name="Porcentagem 6 3 3 4" xfId="6842" xr:uid="{00000000-0005-0000-0000-0000CA120000}"/>
    <cellStyle name="Porcentagem 6 3 4" xfId="2653" xr:uid="{00000000-0005-0000-0000-0000CB120000}"/>
    <cellStyle name="Porcentagem 6 3 4 2" xfId="5731" xr:uid="{00000000-0005-0000-0000-0000CC120000}"/>
    <cellStyle name="Porcentagem 6 3 4 2 2" xfId="9111" xr:uid="{00000000-0005-0000-0000-0000CD120000}"/>
    <cellStyle name="Porcentagem 6 3 4 3" xfId="7054" xr:uid="{00000000-0005-0000-0000-0000CE120000}"/>
    <cellStyle name="Porcentagem 6 3 5" xfId="5726" xr:uid="{00000000-0005-0000-0000-0000CF120000}"/>
    <cellStyle name="Porcentagem 6 3 5 2" xfId="9106" xr:uid="{00000000-0005-0000-0000-0000D0120000}"/>
    <cellStyle name="Porcentagem 6 3 6" xfId="6840" xr:uid="{00000000-0005-0000-0000-0000D1120000}"/>
    <cellStyle name="Porcentagem 6 4" xfId="2338" xr:uid="{00000000-0005-0000-0000-0000D2120000}"/>
    <cellStyle name="Porcentagem 6 4 2" xfId="2721" xr:uid="{00000000-0005-0000-0000-0000D3120000}"/>
    <cellStyle name="Porcentagem 6 4 2 2" xfId="5733" xr:uid="{00000000-0005-0000-0000-0000D4120000}"/>
    <cellStyle name="Porcentagem 6 4 2 2 2" xfId="9113" xr:uid="{00000000-0005-0000-0000-0000D5120000}"/>
    <cellStyle name="Porcentagem 6 4 2 3" xfId="7121" xr:uid="{00000000-0005-0000-0000-0000D6120000}"/>
    <cellStyle name="Porcentagem 6 4 3" xfId="5732" xr:uid="{00000000-0005-0000-0000-0000D7120000}"/>
    <cellStyle name="Porcentagem 6 4 3 2" xfId="9112" xr:uid="{00000000-0005-0000-0000-0000D8120000}"/>
    <cellStyle name="Porcentagem 6 4 4" xfId="6843" xr:uid="{00000000-0005-0000-0000-0000D9120000}"/>
    <cellStyle name="Porcentagem 6 5" xfId="2339" xr:uid="{00000000-0005-0000-0000-0000DA120000}"/>
    <cellStyle name="Porcentagem 6 5 2" xfId="2722" xr:uid="{00000000-0005-0000-0000-0000DB120000}"/>
    <cellStyle name="Porcentagem 6 5 2 2" xfId="5735" xr:uid="{00000000-0005-0000-0000-0000DC120000}"/>
    <cellStyle name="Porcentagem 6 5 2 2 2" xfId="9115" xr:uid="{00000000-0005-0000-0000-0000DD120000}"/>
    <cellStyle name="Porcentagem 6 5 2 3" xfId="7122" xr:uid="{00000000-0005-0000-0000-0000DE120000}"/>
    <cellStyle name="Porcentagem 6 5 3" xfId="5734" xr:uid="{00000000-0005-0000-0000-0000DF120000}"/>
    <cellStyle name="Porcentagem 6 5 3 2" xfId="9114" xr:uid="{00000000-0005-0000-0000-0000E0120000}"/>
    <cellStyle name="Porcentagem 6 5 4" xfId="6844" xr:uid="{00000000-0005-0000-0000-0000E1120000}"/>
    <cellStyle name="Porcentagem 6 6" xfId="2340" xr:uid="{00000000-0005-0000-0000-0000E2120000}"/>
    <cellStyle name="Porcentagem 6 6 2" xfId="2786" xr:uid="{00000000-0005-0000-0000-0000E3120000}"/>
    <cellStyle name="Porcentagem 6 6 2 2" xfId="5737" xr:uid="{00000000-0005-0000-0000-0000E4120000}"/>
    <cellStyle name="Porcentagem 6 6 2 2 2" xfId="9117" xr:uid="{00000000-0005-0000-0000-0000E5120000}"/>
    <cellStyle name="Porcentagem 6 6 2 3" xfId="7185" xr:uid="{00000000-0005-0000-0000-0000E6120000}"/>
    <cellStyle name="Porcentagem 6 6 3" xfId="5736" xr:uid="{00000000-0005-0000-0000-0000E7120000}"/>
    <cellStyle name="Porcentagem 6 6 3 2" xfId="9116" xr:uid="{00000000-0005-0000-0000-0000E8120000}"/>
    <cellStyle name="Porcentagem 6 6 4" xfId="6845" xr:uid="{00000000-0005-0000-0000-0000E9120000}"/>
    <cellStyle name="Porcentagem 6 7" xfId="2341" xr:uid="{00000000-0005-0000-0000-0000EA120000}"/>
    <cellStyle name="Porcentagem 6 7 2" xfId="2836" xr:uid="{00000000-0005-0000-0000-0000EB120000}"/>
    <cellStyle name="Porcentagem 6 7 2 2" xfId="5739" xr:uid="{00000000-0005-0000-0000-0000EC120000}"/>
    <cellStyle name="Porcentagem 6 7 2 2 2" xfId="9119" xr:uid="{00000000-0005-0000-0000-0000ED120000}"/>
    <cellStyle name="Porcentagem 6 7 2 3" xfId="7235" xr:uid="{00000000-0005-0000-0000-0000EE120000}"/>
    <cellStyle name="Porcentagem 6 7 3" xfId="5738" xr:uid="{00000000-0005-0000-0000-0000EF120000}"/>
    <cellStyle name="Porcentagem 6 7 3 2" xfId="9118" xr:uid="{00000000-0005-0000-0000-0000F0120000}"/>
    <cellStyle name="Porcentagem 6 7 4" xfId="6846" xr:uid="{00000000-0005-0000-0000-0000F1120000}"/>
    <cellStyle name="Porcentagem 6 8" xfId="2342" xr:uid="{00000000-0005-0000-0000-0000F2120000}"/>
    <cellStyle name="Porcentagem 6 8 2" xfId="2915" xr:uid="{00000000-0005-0000-0000-0000F3120000}"/>
    <cellStyle name="Porcentagem 6 8 2 2" xfId="5741" xr:uid="{00000000-0005-0000-0000-0000F4120000}"/>
    <cellStyle name="Porcentagem 6 8 2 2 2" xfId="9121" xr:uid="{00000000-0005-0000-0000-0000F5120000}"/>
    <cellStyle name="Porcentagem 6 8 2 3" xfId="7314" xr:uid="{00000000-0005-0000-0000-0000F6120000}"/>
    <cellStyle name="Porcentagem 6 8 3" xfId="5740" xr:uid="{00000000-0005-0000-0000-0000F7120000}"/>
    <cellStyle name="Porcentagem 6 8 3 2" xfId="9120" xr:uid="{00000000-0005-0000-0000-0000F8120000}"/>
    <cellStyle name="Porcentagem 6 8 4" xfId="6847" xr:uid="{00000000-0005-0000-0000-0000F9120000}"/>
    <cellStyle name="Porcentagem 6 9" xfId="2603" xr:uid="{00000000-0005-0000-0000-0000FA120000}"/>
    <cellStyle name="Porcentagem 6 9 2" xfId="5742" xr:uid="{00000000-0005-0000-0000-0000FB120000}"/>
    <cellStyle name="Porcentagem 6 9 2 2" xfId="9122" xr:uid="{00000000-0005-0000-0000-0000FC120000}"/>
    <cellStyle name="Porcentagem 6 9 3" xfId="7006" xr:uid="{00000000-0005-0000-0000-0000FD120000}"/>
    <cellStyle name="Porcentagem 7" xfId="91" xr:uid="{00000000-0005-0000-0000-0000FE120000}"/>
    <cellStyle name="Porcentagem 7 10" xfId="5743" xr:uid="{00000000-0005-0000-0000-0000FF120000}"/>
    <cellStyle name="Porcentagem 7 10 2" xfId="9123" xr:uid="{00000000-0005-0000-0000-000000130000}"/>
    <cellStyle name="Porcentagem 7 11" xfId="6241" xr:uid="{00000000-0005-0000-0000-000001130000}"/>
    <cellStyle name="Porcentagem 7 2" xfId="1341" xr:uid="{00000000-0005-0000-0000-000002130000}"/>
    <cellStyle name="Porcentagem 7 2 2" xfId="2343" xr:uid="{00000000-0005-0000-0000-000003130000}"/>
    <cellStyle name="Porcentagem 7 2 2 2" xfId="2344" xr:uid="{00000000-0005-0000-0000-000004130000}"/>
    <cellStyle name="Porcentagem 7 2 2 2 2" xfId="3000" xr:uid="{00000000-0005-0000-0000-000005130000}"/>
    <cellStyle name="Porcentagem 7 2 2 2 2 2" xfId="5746" xr:uid="{00000000-0005-0000-0000-000006130000}"/>
    <cellStyle name="Porcentagem 7 2 2 2 2 2 2" xfId="9126" xr:uid="{00000000-0005-0000-0000-000007130000}"/>
    <cellStyle name="Porcentagem 7 2 2 2 2 3" xfId="7399" xr:uid="{00000000-0005-0000-0000-000008130000}"/>
    <cellStyle name="Porcentagem 7 2 2 2 3" xfId="5745" xr:uid="{00000000-0005-0000-0000-000009130000}"/>
    <cellStyle name="Porcentagem 7 2 2 2 3 2" xfId="9125" xr:uid="{00000000-0005-0000-0000-00000A130000}"/>
    <cellStyle name="Porcentagem 7 2 2 2 4" xfId="6849" xr:uid="{00000000-0005-0000-0000-00000B130000}"/>
    <cellStyle name="Porcentagem 7 2 2 3" xfId="2723" xr:uid="{00000000-0005-0000-0000-00000C130000}"/>
    <cellStyle name="Porcentagem 7 2 2 3 2" xfId="5747" xr:uid="{00000000-0005-0000-0000-00000D130000}"/>
    <cellStyle name="Porcentagem 7 2 2 3 2 2" xfId="9127" xr:uid="{00000000-0005-0000-0000-00000E130000}"/>
    <cellStyle name="Porcentagem 7 2 2 3 3" xfId="7123" xr:uid="{00000000-0005-0000-0000-00000F130000}"/>
    <cellStyle name="Porcentagem 7 2 2 4" xfId="5744" xr:uid="{00000000-0005-0000-0000-000010130000}"/>
    <cellStyle name="Porcentagem 7 2 2 4 2" xfId="9124" xr:uid="{00000000-0005-0000-0000-000011130000}"/>
    <cellStyle name="Porcentagem 7 2 2 5" xfId="6848" xr:uid="{00000000-0005-0000-0000-000012130000}"/>
    <cellStyle name="Porcentagem 7 2 3" xfId="2345" xr:uid="{00000000-0005-0000-0000-000013130000}"/>
    <cellStyle name="Porcentagem 7 2 3 2" xfId="2724" xr:uid="{00000000-0005-0000-0000-000014130000}"/>
    <cellStyle name="Porcentagem 7 2 3 2 2" xfId="5749" xr:uid="{00000000-0005-0000-0000-000015130000}"/>
    <cellStyle name="Porcentagem 7 2 3 2 2 2" xfId="9129" xr:uid="{00000000-0005-0000-0000-000016130000}"/>
    <cellStyle name="Porcentagem 7 2 3 2 3" xfId="7124" xr:uid="{00000000-0005-0000-0000-000017130000}"/>
    <cellStyle name="Porcentagem 7 2 3 3" xfId="5748" xr:uid="{00000000-0005-0000-0000-000018130000}"/>
    <cellStyle name="Porcentagem 7 2 3 3 2" xfId="9128" xr:uid="{00000000-0005-0000-0000-000019130000}"/>
    <cellStyle name="Porcentagem 7 2 3 4" xfId="6850" xr:uid="{00000000-0005-0000-0000-00001A130000}"/>
    <cellStyle name="Porcentagem 7 2 4" xfId="2346" xr:uid="{00000000-0005-0000-0000-00001B130000}"/>
    <cellStyle name="Porcentagem 7 2 4 2" xfId="2811" xr:uid="{00000000-0005-0000-0000-00001C130000}"/>
    <cellStyle name="Porcentagem 7 2 4 2 2" xfId="5751" xr:uid="{00000000-0005-0000-0000-00001D130000}"/>
    <cellStyle name="Porcentagem 7 2 4 2 2 2" xfId="9131" xr:uid="{00000000-0005-0000-0000-00001E130000}"/>
    <cellStyle name="Porcentagem 7 2 4 2 3" xfId="7210" xr:uid="{00000000-0005-0000-0000-00001F130000}"/>
    <cellStyle name="Porcentagem 7 2 4 3" xfId="5750" xr:uid="{00000000-0005-0000-0000-000020130000}"/>
    <cellStyle name="Porcentagem 7 2 4 3 2" xfId="9130" xr:uid="{00000000-0005-0000-0000-000021130000}"/>
    <cellStyle name="Porcentagem 7 2 4 4" xfId="6851" xr:uid="{00000000-0005-0000-0000-000022130000}"/>
    <cellStyle name="Porcentagem 7 2 5" xfId="2347" xr:uid="{00000000-0005-0000-0000-000023130000}"/>
    <cellStyle name="Porcentagem 7 2 5 2" xfId="2861" xr:uid="{00000000-0005-0000-0000-000024130000}"/>
    <cellStyle name="Porcentagem 7 2 5 2 2" xfId="5753" xr:uid="{00000000-0005-0000-0000-000025130000}"/>
    <cellStyle name="Porcentagem 7 2 5 2 2 2" xfId="9133" xr:uid="{00000000-0005-0000-0000-000026130000}"/>
    <cellStyle name="Porcentagem 7 2 5 2 3" xfId="7260" xr:uid="{00000000-0005-0000-0000-000027130000}"/>
    <cellStyle name="Porcentagem 7 2 5 3" xfId="5752" xr:uid="{00000000-0005-0000-0000-000028130000}"/>
    <cellStyle name="Porcentagem 7 2 5 3 2" xfId="9132" xr:uid="{00000000-0005-0000-0000-000029130000}"/>
    <cellStyle name="Porcentagem 7 2 5 4" xfId="6852" xr:uid="{00000000-0005-0000-0000-00002A130000}"/>
    <cellStyle name="Porcentagem 7 2 6" xfId="2348" xr:uid="{00000000-0005-0000-0000-00002B130000}"/>
    <cellStyle name="Porcentagem 7 2 6 2" xfId="2943" xr:uid="{00000000-0005-0000-0000-00002C130000}"/>
    <cellStyle name="Porcentagem 7 2 6 2 2" xfId="5755" xr:uid="{00000000-0005-0000-0000-00002D130000}"/>
    <cellStyle name="Porcentagem 7 2 6 2 2 2" xfId="9135" xr:uid="{00000000-0005-0000-0000-00002E130000}"/>
    <cellStyle name="Porcentagem 7 2 6 2 3" xfId="7342" xr:uid="{00000000-0005-0000-0000-00002F130000}"/>
    <cellStyle name="Porcentagem 7 2 6 3" xfId="5754" xr:uid="{00000000-0005-0000-0000-000030130000}"/>
    <cellStyle name="Porcentagem 7 2 6 3 2" xfId="9134" xr:uid="{00000000-0005-0000-0000-000031130000}"/>
    <cellStyle name="Porcentagem 7 2 6 4" xfId="6853" xr:uid="{00000000-0005-0000-0000-000032130000}"/>
    <cellStyle name="Porcentagem 7 2 7" xfId="2349" xr:uid="{00000000-0005-0000-0000-000033130000}"/>
    <cellStyle name="Porcentagem 7 2 7 2" xfId="4379" xr:uid="{00000000-0005-0000-0000-000034130000}"/>
    <cellStyle name="Porcentagem 7 2 7 3" xfId="3450" xr:uid="{00000000-0005-0000-0000-000035130000}"/>
    <cellStyle name="Porcentagem 7 2 8" xfId="2632" xr:uid="{00000000-0005-0000-0000-000036130000}"/>
    <cellStyle name="Porcentagem 7 2 8 2" xfId="5756" xr:uid="{00000000-0005-0000-0000-000037130000}"/>
    <cellStyle name="Porcentagem 7 2 8 2 2" xfId="9136" xr:uid="{00000000-0005-0000-0000-000038130000}"/>
    <cellStyle name="Porcentagem 7 2 8 3" xfId="7034" xr:uid="{00000000-0005-0000-0000-000039130000}"/>
    <cellStyle name="Porcentagem 7 3" xfId="2350" xr:uid="{00000000-0005-0000-0000-00003A130000}"/>
    <cellStyle name="Porcentagem 7 3 2" xfId="2351" xr:uid="{00000000-0005-0000-0000-00003B130000}"/>
    <cellStyle name="Porcentagem 7 3 2 2" xfId="2725" xr:uid="{00000000-0005-0000-0000-00003C130000}"/>
    <cellStyle name="Porcentagem 7 3 2 2 2" xfId="5759" xr:uid="{00000000-0005-0000-0000-00003D130000}"/>
    <cellStyle name="Porcentagem 7 3 2 2 2 2" xfId="9139" xr:uid="{00000000-0005-0000-0000-00003E130000}"/>
    <cellStyle name="Porcentagem 7 3 2 2 3" xfId="7125" xr:uid="{00000000-0005-0000-0000-00003F130000}"/>
    <cellStyle name="Porcentagem 7 3 2 3" xfId="5758" xr:uid="{00000000-0005-0000-0000-000040130000}"/>
    <cellStyle name="Porcentagem 7 3 2 3 2" xfId="9138" xr:uid="{00000000-0005-0000-0000-000041130000}"/>
    <cellStyle name="Porcentagem 7 3 2 4" xfId="6855" xr:uid="{00000000-0005-0000-0000-000042130000}"/>
    <cellStyle name="Porcentagem 7 3 3" xfId="2352" xr:uid="{00000000-0005-0000-0000-000043130000}"/>
    <cellStyle name="Porcentagem 7 3 3 2" xfId="2964" xr:uid="{00000000-0005-0000-0000-000044130000}"/>
    <cellStyle name="Porcentagem 7 3 3 2 2" xfId="5761" xr:uid="{00000000-0005-0000-0000-000045130000}"/>
    <cellStyle name="Porcentagem 7 3 3 2 2 2" xfId="9141" xr:uid="{00000000-0005-0000-0000-000046130000}"/>
    <cellStyle name="Porcentagem 7 3 3 2 3" xfId="7363" xr:uid="{00000000-0005-0000-0000-000047130000}"/>
    <cellStyle name="Porcentagem 7 3 3 3" xfId="5760" xr:uid="{00000000-0005-0000-0000-000048130000}"/>
    <cellStyle name="Porcentagem 7 3 3 3 2" xfId="9140" xr:uid="{00000000-0005-0000-0000-000049130000}"/>
    <cellStyle name="Porcentagem 7 3 3 4" xfId="6856" xr:uid="{00000000-0005-0000-0000-00004A130000}"/>
    <cellStyle name="Porcentagem 7 3 4" xfId="2654" xr:uid="{00000000-0005-0000-0000-00004B130000}"/>
    <cellStyle name="Porcentagem 7 3 4 2" xfId="5762" xr:uid="{00000000-0005-0000-0000-00004C130000}"/>
    <cellStyle name="Porcentagem 7 3 4 2 2" xfId="9142" xr:uid="{00000000-0005-0000-0000-00004D130000}"/>
    <cellStyle name="Porcentagem 7 3 4 3" xfId="7055" xr:uid="{00000000-0005-0000-0000-00004E130000}"/>
    <cellStyle name="Porcentagem 7 3 5" xfId="5757" xr:uid="{00000000-0005-0000-0000-00004F130000}"/>
    <cellStyle name="Porcentagem 7 3 5 2" xfId="9137" xr:uid="{00000000-0005-0000-0000-000050130000}"/>
    <cellStyle name="Porcentagem 7 3 6" xfId="6854" xr:uid="{00000000-0005-0000-0000-000051130000}"/>
    <cellStyle name="Porcentagem 7 4" xfId="2353" xr:uid="{00000000-0005-0000-0000-000052130000}"/>
    <cellStyle name="Porcentagem 7 4 2" xfId="2726" xr:uid="{00000000-0005-0000-0000-000053130000}"/>
    <cellStyle name="Porcentagem 7 4 2 2" xfId="5764" xr:uid="{00000000-0005-0000-0000-000054130000}"/>
    <cellStyle name="Porcentagem 7 4 2 2 2" xfId="9144" xr:uid="{00000000-0005-0000-0000-000055130000}"/>
    <cellStyle name="Porcentagem 7 4 2 3" xfId="7126" xr:uid="{00000000-0005-0000-0000-000056130000}"/>
    <cellStyle name="Porcentagem 7 4 3" xfId="5763" xr:uid="{00000000-0005-0000-0000-000057130000}"/>
    <cellStyle name="Porcentagem 7 4 3 2" xfId="9143" xr:uid="{00000000-0005-0000-0000-000058130000}"/>
    <cellStyle name="Porcentagem 7 4 4" xfId="6857" xr:uid="{00000000-0005-0000-0000-000059130000}"/>
    <cellStyle name="Porcentagem 7 5" xfId="2354" xr:uid="{00000000-0005-0000-0000-00005A130000}"/>
    <cellStyle name="Porcentagem 7 5 2" xfId="2727" xr:uid="{00000000-0005-0000-0000-00005B130000}"/>
    <cellStyle name="Porcentagem 7 5 2 2" xfId="5766" xr:uid="{00000000-0005-0000-0000-00005C130000}"/>
    <cellStyle name="Porcentagem 7 5 2 2 2" xfId="9146" xr:uid="{00000000-0005-0000-0000-00005D130000}"/>
    <cellStyle name="Porcentagem 7 5 2 3" xfId="7127" xr:uid="{00000000-0005-0000-0000-00005E130000}"/>
    <cellStyle name="Porcentagem 7 5 3" xfId="5765" xr:uid="{00000000-0005-0000-0000-00005F130000}"/>
    <cellStyle name="Porcentagem 7 5 3 2" xfId="9145" xr:uid="{00000000-0005-0000-0000-000060130000}"/>
    <cellStyle name="Porcentagem 7 5 4" xfId="6858" xr:uid="{00000000-0005-0000-0000-000061130000}"/>
    <cellStyle name="Porcentagem 7 6" xfId="2355" xr:uid="{00000000-0005-0000-0000-000062130000}"/>
    <cellStyle name="Porcentagem 7 6 2" xfId="2787" xr:uid="{00000000-0005-0000-0000-000063130000}"/>
    <cellStyle name="Porcentagem 7 6 2 2" xfId="5768" xr:uid="{00000000-0005-0000-0000-000064130000}"/>
    <cellStyle name="Porcentagem 7 6 2 2 2" xfId="9148" xr:uid="{00000000-0005-0000-0000-000065130000}"/>
    <cellStyle name="Porcentagem 7 6 2 3" xfId="7186" xr:uid="{00000000-0005-0000-0000-000066130000}"/>
    <cellStyle name="Porcentagem 7 6 3" xfId="5767" xr:uid="{00000000-0005-0000-0000-000067130000}"/>
    <cellStyle name="Porcentagem 7 6 3 2" xfId="9147" xr:uid="{00000000-0005-0000-0000-000068130000}"/>
    <cellStyle name="Porcentagem 7 6 4" xfId="6859" xr:uid="{00000000-0005-0000-0000-000069130000}"/>
    <cellStyle name="Porcentagem 7 7" xfId="2356" xr:uid="{00000000-0005-0000-0000-00006A130000}"/>
    <cellStyle name="Porcentagem 7 7 2" xfId="2837" xr:uid="{00000000-0005-0000-0000-00006B130000}"/>
    <cellStyle name="Porcentagem 7 7 2 2" xfId="5770" xr:uid="{00000000-0005-0000-0000-00006C130000}"/>
    <cellStyle name="Porcentagem 7 7 2 2 2" xfId="9150" xr:uid="{00000000-0005-0000-0000-00006D130000}"/>
    <cellStyle name="Porcentagem 7 7 2 3" xfId="7236" xr:uid="{00000000-0005-0000-0000-00006E130000}"/>
    <cellStyle name="Porcentagem 7 7 3" xfId="5769" xr:uid="{00000000-0005-0000-0000-00006F130000}"/>
    <cellStyle name="Porcentagem 7 7 3 2" xfId="9149" xr:uid="{00000000-0005-0000-0000-000070130000}"/>
    <cellStyle name="Porcentagem 7 7 4" xfId="6860" xr:uid="{00000000-0005-0000-0000-000071130000}"/>
    <cellStyle name="Porcentagem 7 8" xfId="2357" xr:uid="{00000000-0005-0000-0000-000072130000}"/>
    <cellStyle name="Porcentagem 7 8 2" xfId="2916" xr:uid="{00000000-0005-0000-0000-000073130000}"/>
    <cellStyle name="Porcentagem 7 8 2 2" xfId="5772" xr:uid="{00000000-0005-0000-0000-000074130000}"/>
    <cellStyle name="Porcentagem 7 8 2 2 2" xfId="9152" xr:uid="{00000000-0005-0000-0000-000075130000}"/>
    <cellStyle name="Porcentagem 7 8 2 3" xfId="7315" xr:uid="{00000000-0005-0000-0000-000076130000}"/>
    <cellStyle name="Porcentagem 7 8 3" xfId="5771" xr:uid="{00000000-0005-0000-0000-000077130000}"/>
    <cellStyle name="Porcentagem 7 8 3 2" xfId="9151" xr:uid="{00000000-0005-0000-0000-000078130000}"/>
    <cellStyle name="Porcentagem 7 8 4" xfId="6861" xr:uid="{00000000-0005-0000-0000-000079130000}"/>
    <cellStyle name="Porcentagem 7 9" xfId="2604" xr:uid="{00000000-0005-0000-0000-00007A130000}"/>
    <cellStyle name="Porcentagem 7 9 2" xfId="5773" xr:uid="{00000000-0005-0000-0000-00007B130000}"/>
    <cellStyle name="Porcentagem 7 9 2 2" xfId="9153" xr:uid="{00000000-0005-0000-0000-00007C130000}"/>
    <cellStyle name="Porcentagem 7 9 3" xfId="7007" xr:uid="{00000000-0005-0000-0000-00007D130000}"/>
    <cellStyle name="Porcentagem 8" xfId="92" xr:uid="{00000000-0005-0000-0000-00007E130000}"/>
    <cellStyle name="Porcentagem 8 10" xfId="5774" xr:uid="{00000000-0005-0000-0000-00007F130000}"/>
    <cellStyle name="Porcentagem 8 10 2" xfId="9154" xr:uid="{00000000-0005-0000-0000-000080130000}"/>
    <cellStyle name="Porcentagem 8 11" xfId="6242" xr:uid="{00000000-0005-0000-0000-000081130000}"/>
    <cellStyle name="Porcentagem 8 2" xfId="1342" xr:uid="{00000000-0005-0000-0000-000082130000}"/>
    <cellStyle name="Porcentagem 8 2 2" xfId="2358" xr:uid="{00000000-0005-0000-0000-000083130000}"/>
    <cellStyle name="Porcentagem 8 2 2 2" xfId="2359" xr:uid="{00000000-0005-0000-0000-000084130000}"/>
    <cellStyle name="Porcentagem 8 2 2 2 2" xfId="3002" xr:uid="{00000000-0005-0000-0000-000085130000}"/>
    <cellStyle name="Porcentagem 8 2 2 2 2 2" xfId="5777" xr:uid="{00000000-0005-0000-0000-000086130000}"/>
    <cellStyle name="Porcentagem 8 2 2 2 2 2 2" xfId="9157" xr:uid="{00000000-0005-0000-0000-000087130000}"/>
    <cellStyle name="Porcentagem 8 2 2 2 2 3" xfId="7401" xr:uid="{00000000-0005-0000-0000-000088130000}"/>
    <cellStyle name="Porcentagem 8 2 2 2 3" xfId="5776" xr:uid="{00000000-0005-0000-0000-000089130000}"/>
    <cellStyle name="Porcentagem 8 2 2 2 3 2" xfId="9156" xr:uid="{00000000-0005-0000-0000-00008A130000}"/>
    <cellStyle name="Porcentagem 8 2 2 2 4" xfId="6863" xr:uid="{00000000-0005-0000-0000-00008B130000}"/>
    <cellStyle name="Porcentagem 8 2 2 3" xfId="2728" xr:uid="{00000000-0005-0000-0000-00008C130000}"/>
    <cellStyle name="Porcentagem 8 2 2 3 2" xfId="5778" xr:uid="{00000000-0005-0000-0000-00008D130000}"/>
    <cellStyle name="Porcentagem 8 2 2 3 2 2" xfId="9158" xr:uid="{00000000-0005-0000-0000-00008E130000}"/>
    <cellStyle name="Porcentagem 8 2 2 3 3" xfId="7128" xr:uid="{00000000-0005-0000-0000-00008F130000}"/>
    <cellStyle name="Porcentagem 8 2 2 4" xfId="5775" xr:uid="{00000000-0005-0000-0000-000090130000}"/>
    <cellStyle name="Porcentagem 8 2 2 4 2" xfId="9155" xr:uid="{00000000-0005-0000-0000-000091130000}"/>
    <cellStyle name="Porcentagem 8 2 2 5" xfId="6862" xr:uid="{00000000-0005-0000-0000-000092130000}"/>
    <cellStyle name="Porcentagem 8 2 3" xfId="2360" xr:uid="{00000000-0005-0000-0000-000093130000}"/>
    <cellStyle name="Porcentagem 8 2 3 2" xfId="2729" xr:uid="{00000000-0005-0000-0000-000094130000}"/>
    <cellStyle name="Porcentagem 8 2 3 2 2" xfId="5780" xr:uid="{00000000-0005-0000-0000-000095130000}"/>
    <cellStyle name="Porcentagem 8 2 3 2 2 2" xfId="9160" xr:uid="{00000000-0005-0000-0000-000096130000}"/>
    <cellStyle name="Porcentagem 8 2 3 2 3" xfId="7129" xr:uid="{00000000-0005-0000-0000-000097130000}"/>
    <cellStyle name="Porcentagem 8 2 3 3" xfId="5779" xr:uid="{00000000-0005-0000-0000-000098130000}"/>
    <cellStyle name="Porcentagem 8 2 3 3 2" xfId="9159" xr:uid="{00000000-0005-0000-0000-000099130000}"/>
    <cellStyle name="Porcentagem 8 2 3 4" xfId="6864" xr:uid="{00000000-0005-0000-0000-00009A130000}"/>
    <cellStyle name="Porcentagem 8 2 4" xfId="2361" xr:uid="{00000000-0005-0000-0000-00009B130000}"/>
    <cellStyle name="Porcentagem 8 2 4 2" xfId="2812" xr:uid="{00000000-0005-0000-0000-00009C130000}"/>
    <cellStyle name="Porcentagem 8 2 4 2 2" xfId="5782" xr:uid="{00000000-0005-0000-0000-00009D130000}"/>
    <cellStyle name="Porcentagem 8 2 4 2 2 2" xfId="9162" xr:uid="{00000000-0005-0000-0000-00009E130000}"/>
    <cellStyle name="Porcentagem 8 2 4 2 3" xfId="7211" xr:uid="{00000000-0005-0000-0000-00009F130000}"/>
    <cellStyle name="Porcentagem 8 2 4 3" xfId="5781" xr:uid="{00000000-0005-0000-0000-0000A0130000}"/>
    <cellStyle name="Porcentagem 8 2 4 3 2" xfId="9161" xr:uid="{00000000-0005-0000-0000-0000A1130000}"/>
    <cellStyle name="Porcentagem 8 2 4 4" xfId="6865" xr:uid="{00000000-0005-0000-0000-0000A2130000}"/>
    <cellStyle name="Porcentagem 8 2 5" xfId="2362" xr:uid="{00000000-0005-0000-0000-0000A3130000}"/>
    <cellStyle name="Porcentagem 8 2 5 2" xfId="2862" xr:uid="{00000000-0005-0000-0000-0000A4130000}"/>
    <cellStyle name="Porcentagem 8 2 5 2 2" xfId="5784" xr:uid="{00000000-0005-0000-0000-0000A5130000}"/>
    <cellStyle name="Porcentagem 8 2 5 2 2 2" xfId="9164" xr:uid="{00000000-0005-0000-0000-0000A6130000}"/>
    <cellStyle name="Porcentagem 8 2 5 2 3" xfId="7261" xr:uid="{00000000-0005-0000-0000-0000A7130000}"/>
    <cellStyle name="Porcentagem 8 2 5 3" xfId="5783" xr:uid="{00000000-0005-0000-0000-0000A8130000}"/>
    <cellStyle name="Porcentagem 8 2 5 3 2" xfId="9163" xr:uid="{00000000-0005-0000-0000-0000A9130000}"/>
    <cellStyle name="Porcentagem 8 2 5 4" xfId="6866" xr:uid="{00000000-0005-0000-0000-0000AA130000}"/>
    <cellStyle name="Porcentagem 8 2 6" xfId="2363" xr:uid="{00000000-0005-0000-0000-0000AB130000}"/>
    <cellStyle name="Porcentagem 8 2 6 2" xfId="2944" xr:uid="{00000000-0005-0000-0000-0000AC130000}"/>
    <cellStyle name="Porcentagem 8 2 6 2 2" xfId="5786" xr:uid="{00000000-0005-0000-0000-0000AD130000}"/>
    <cellStyle name="Porcentagem 8 2 6 2 2 2" xfId="9166" xr:uid="{00000000-0005-0000-0000-0000AE130000}"/>
    <cellStyle name="Porcentagem 8 2 6 2 3" xfId="7343" xr:uid="{00000000-0005-0000-0000-0000AF130000}"/>
    <cellStyle name="Porcentagem 8 2 6 3" xfId="5785" xr:uid="{00000000-0005-0000-0000-0000B0130000}"/>
    <cellStyle name="Porcentagem 8 2 6 3 2" xfId="9165" xr:uid="{00000000-0005-0000-0000-0000B1130000}"/>
    <cellStyle name="Porcentagem 8 2 6 4" xfId="6867" xr:uid="{00000000-0005-0000-0000-0000B2130000}"/>
    <cellStyle name="Porcentagem 8 2 7" xfId="2364" xr:uid="{00000000-0005-0000-0000-0000B3130000}"/>
    <cellStyle name="Porcentagem 8 2 7 2" xfId="4380" xr:uid="{00000000-0005-0000-0000-0000B4130000}"/>
    <cellStyle name="Porcentagem 8 2 7 3" xfId="3451" xr:uid="{00000000-0005-0000-0000-0000B5130000}"/>
    <cellStyle name="Porcentagem 8 2 8" xfId="2633" xr:uid="{00000000-0005-0000-0000-0000B6130000}"/>
    <cellStyle name="Porcentagem 8 2 8 2" xfId="5787" xr:uid="{00000000-0005-0000-0000-0000B7130000}"/>
    <cellStyle name="Porcentagem 8 2 8 2 2" xfId="9167" xr:uid="{00000000-0005-0000-0000-0000B8130000}"/>
    <cellStyle name="Porcentagem 8 2 8 3" xfId="7035" xr:uid="{00000000-0005-0000-0000-0000B9130000}"/>
    <cellStyle name="Porcentagem 8 3" xfId="2365" xr:uid="{00000000-0005-0000-0000-0000BA130000}"/>
    <cellStyle name="Porcentagem 8 3 2" xfId="2366" xr:uid="{00000000-0005-0000-0000-0000BB130000}"/>
    <cellStyle name="Porcentagem 8 3 2 2" xfId="2730" xr:uid="{00000000-0005-0000-0000-0000BC130000}"/>
    <cellStyle name="Porcentagem 8 3 2 2 2" xfId="5790" xr:uid="{00000000-0005-0000-0000-0000BD130000}"/>
    <cellStyle name="Porcentagem 8 3 2 2 2 2" xfId="9170" xr:uid="{00000000-0005-0000-0000-0000BE130000}"/>
    <cellStyle name="Porcentagem 8 3 2 2 3" xfId="7130" xr:uid="{00000000-0005-0000-0000-0000BF130000}"/>
    <cellStyle name="Porcentagem 8 3 2 3" xfId="5789" xr:uid="{00000000-0005-0000-0000-0000C0130000}"/>
    <cellStyle name="Porcentagem 8 3 2 3 2" xfId="9169" xr:uid="{00000000-0005-0000-0000-0000C1130000}"/>
    <cellStyle name="Porcentagem 8 3 2 4" xfId="6869" xr:uid="{00000000-0005-0000-0000-0000C2130000}"/>
    <cellStyle name="Porcentagem 8 3 3" xfId="2367" xr:uid="{00000000-0005-0000-0000-0000C3130000}"/>
    <cellStyle name="Porcentagem 8 3 3 2" xfId="2967" xr:uid="{00000000-0005-0000-0000-0000C4130000}"/>
    <cellStyle name="Porcentagem 8 3 3 2 2" xfId="5792" xr:uid="{00000000-0005-0000-0000-0000C5130000}"/>
    <cellStyle name="Porcentagem 8 3 3 2 2 2" xfId="9172" xr:uid="{00000000-0005-0000-0000-0000C6130000}"/>
    <cellStyle name="Porcentagem 8 3 3 2 3" xfId="7366" xr:uid="{00000000-0005-0000-0000-0000C7130000}"/>
    <cellStyle name="Porcentagem 8 3 3 3" xfId="5791" xr:uid="{00000000-0005-0000-0000-0000C8130000}"/>
    <cellStyle name="Porcentagem 8 3 3 3 2" xfId="9171" xr:uid="{00000000-0005-0000-0000-0000C9130000}"/>
    <cellStyle name="Porcentagem 8 3 3 4" xfId="6870" xr:uid="{00000000-0005-0000-0000-0000CA130000}"/>
    <cellStyle name="Porcentagem 8 3 4" xfId="2657" xr:uid="{00000000-0005-0000-0000-0000CB130000}"/>
    <cellStyle name="Porcentagem 8 3 4 2" xfId="5793" xr:uid="{00000000-0005-0000-0000-0000CC130000}"/>
    <cellStyle name="Porcentagem 8 3 4 2 2" xfId="9173" xr:uid="{00000000-0005-0000-0000-0000CD130000}"/>
    <cellStyle name="Porcentagem 8 3 4 3" xfId="7058" xr:uid="{00000000-0005-0000-0000-0000CE130000}"/>
    <cellStyle name="Porcentagem 8 3 5" xfId="5788" xr:uid="{00000000-0005-0000-0000-0000CF130000}"/>
    <cellStyle name="Porcentagem 8 3 5 2" xfId="9168" xr:uid="{00000000-0005-0000-0000-0000D0130000}"/>
    <cellStyle name="Porcentagem 8 3 6" xfId="6868" xr:uid="{00000000-0005-0000-0000-0000D1130000}"/>
    <cellStyle name="Porcentagem 8 4" xfId="2368" xr:uid="{00000000-0005-0000-0000-0000D2130000}"/>
    <cellStyle name="Porcentagem 8 4 2" xfId="2731" xr:uid="{00000000-0005-0000-0000-0000D3130000}"/>
    <cellStyle name="Porcentagem 8 4 2 2" xfId="5795" xr:uid="{00000000-0005-0000-0000-0000D4130000}"/>
    <cellStyle name="Porcentagem 8 4 2 2 2" xfId="9175" xr:uid="{00000000-0005-0000-0000-0000D5130000}"/>
    <cellStyle name="Porcentagem 8 4 2 3" xfId="7131" xr:uid="{00000000-0005-0000-0000-0000D6130000}"/>
    <cellStyle name="Porcentagem 8 4 3" xfId="5794" xr:uid="{00000000-0005-0000-0000-0000D7130000}"/>
    <cellStyle name="Porcentagem 8 4 3 2" xfId="9174" xr:uid="{00000000-0005-0000-0000-0000D8130000}"/>
    <cellStyle name="Porcentagem 8 4 4" xfId="6871" xr:uid="{00000000-0005-0000-0000-0000D9130000}"/>
    <cellStyle name="Porcentagem 8 5" xfId="2369" xr:uid="{00000000-0005-0000-0000-0000DA130000}"/>
    <cellStyle name="Porcentagem 8 5 2" xfId="2732" xr:uid="{00000000-0005-0000-0000-0000DB130000}"/>
    <cellStyle name="Porcentagem 8 5 2 2" xfId="5797" xr:uid="{00000000-0005-0000-0000-0000DC130000}"/>
    <cellStyle name="Porcentagem 8 5 2 2 2" xfId="9177" xr:uid="{00000000-0005-0000-0000-0000DD130000}"/>
    <cellStyle name="Porcentagem 8 5 2 3" xfId="7132" xr:uid="{00000000-0005-0000-0000-0000DE130000}"/>
    <cellStyle name="Porcentagem 8 5 3" xfId="5796" xr:uid="{00000000-0005-0000-0000-0000DF130000}"/>
    <cellStyle name="Porcentagem 8 5 3 2" xfId="9176" xr:uid="{00000000-0005-0000-0000-0000E0130000}"/>
    <cellStyle name="Porcentagem 8 5 4" xfId="6872" xr:uid="{00000000-0005-0000-0000-0000E1130000}"/>
    <cellStyle name="Porcentagem 8 6" xfId="2370" xr:uid="{00000000-0005-0000-0000-0000E2130000}"/>
    <cellStyle name="Porcentagem 8 6 2" xfId="2790" xr:uid="{00000000-0005-0000-0000-0000E3130000}"/>
    <cellStyle name="Porcentagem 8 6 2 2" xfId="5799" xr:uid="{00000000-0005-0000-0000-0000E4130000}"/>
    <cellStyle name="Porcentagem 8 6 2 2 2" xfId="9179" xr:uid="{00000000-0005-0000-0000-0000E5130000}"/>
    <cellStyle name="Porcentagem 8 6 2 3" xfId="7189" xr:uid="{00000000-0005-0000-0000-0000E6130000}"/>
    <cellStyle name="Porcentagem 8 6 3" xfId="5798" xr:uid="{00000000-0005-0000-0000-0000E7130000}"/>
    <cellStyle name="Porcentagem 8 6 3 2" xfId="9178" xr:uid="{00000000-0005-0000-0000-0000E8130000}"/>
    <cellStyle name="Porcentagem 8 6 4" xfId="6873" xr:uid="{00000000-0005-0000-0000-0000E9130000}"/>
    <cellStyle name="Porcentagem 8 7" xfId="2371" xr:uid="{00000000-0005-0000-0000-0000EA130000}"/>
    <cellStyle name="Porcentagem 8 7 2" xfId="2840" xr:uid="{00000000-0005-0000-0000-0000EB130000}"/>
    <cellStyle name="Porcentagem 8 7 2 2" xfId="5801" xr:uid="{00000000-0005-0000-0000-0000EC130000}"/>
    <cellStyle name="Porcentagem 8 7 2 2 2" xfId="9181" xr:uid="{00000000-0005-0000-0000-0000ED130000}"/>
    <cellStyle name="Porcentagem 8 7 2 3" xfId="7239" xr:uid="{00000000-0005-0000-0000-0000EE130000}"/>
    <cellStyle name="Porcentagem 8 7 3" xfId="5800" xr:uid="{00000000-0005-0000-0000-0000EF130000}"/>
    <cellStyle name="Porcentagem 8 7 3 2" xfId="9180" xr:uid="{00000000-0005-0000-0000-0000F0130000}"/>
    <cellStyle name="Porcentagem 8 7 4" xfId="6874" xr:uid="{00000000-0005-0000-0000-0000F1130000}"/>
    <cellStyle name="Porcentagem 8 8" xfId="2372" xr:uid="{00000000-0005-0000-0000-0000F2130000}"/>
    <cellStyle name="Porcentagem 8 8 2" xfId="2919" xr:uid="{00000000-0005-0000-0000-0000F3130000}"/>
    <cellStyle name="Porcentagem 8 8 2 2" xfId="5803" xr:uid="{00000000-0005-0000-0000-0000F4130000}"/>
    <cellStyle name="Porcentagem 8 8 2 2 2" xfId="9183" xr:uid="{00000000-0005-0000-0000-0000F5130000}"/>
    <cellStyle name="Porcentagem 8 8 2 3" xfId="7318" xr:uid="{00000000-0005-0000-0000-0000F6130000}"/>
    <cellStyle name="Porcentagem 8 8 3" xfId="5802" xr:uid="{00000000-0005-0000-0000-0000F7130000}"/>
    <cellStyle name="Porcentagem 8 8 3 2" xfId="9182" xr:uid="{00000000-0005-0000-0000-0000F8130000}"/>
    <cellStyle name="Porcentagem 8 8 4" xfId="6875" xr:uid="{00000000-0005-0000-0000-0000F9130000}"/>
    <cellStyle name="Porcentagem 8 9" xfId="2607" xr:uid="{00000000-0005-0000-0000-0000FA130000}"/>
    <cellStyle name="Porcentagem 8 9 2" xfId="5804" xr:uid="{00000000-0005-0000-0000-0000FB130000}"/>
    <cellStyle name="Porcentagem 8 9 2 2" xfId="9184" xr:uid="{00000000-0005-0000-0000-0000FC130000}"/>
    <cellStyle name="Porcentagem 8 9 3" xfId="7010" xr:uid="{00000000-0005-0000-0000-0000FD130000}"/>
    <cellStyle name="Porcentagem 9" xfId="93" xr:uid="{00000000-0005-0000-0000-0000FE130000}"/>
    <cellStyle name="Porcentagem 9 10" xfId="2609" xr:uid="{00000000-0005-0000-0000-0000FF130000}"/>
    <cellStyle name="Porcentagem 9 10 2" xfId="5806" xr:uid="{00000000-0005-0000-0000-000000140000}"/>
    <cellStyle name="Porcentagem 9 10 2 2" xfId="9186" xr:uid="{00000000-0005-0000-0000-000001140000}"/>
    <cellStyle name="Porcentagem 9 10 3" xfId="7012" xr:uid="{00000000-0005-0000-0000-000002140000}"/>
    <cellStyle name="Porcentagem 9 11" xfId="5805" xr:uid="{00000000-0005-0000-0000-000003140000}"/>
    <cellStyle name="Porcentagem 9 11 2" xfId="9185" xr:uid="{00000000-0005-0000-0000-000004140000}"/>
    <cellStyle name="Porcentagem 9 12" xfId="6243" xr:uid="{00000000-0005-0000-0000-000005140000}"/>
    <cellStyle name="Porcentagem 9 2" xfId="94" xr:uid="{00000000-0005-0000-0000-000006140000}"/>
    <cellStyle name="Porcentagem 9 2 10" xfId="5807" xr:uid="{00000000-0005-0000-0000-000007140000}"/>
    <cellStyle name="Porcentagem 9 2 10 2" xfId="9187" xr:uid="{00000000-0005-0000-0000-000008140000}"/>
    <cellStyle name="Porcentagem 9 2 11" xfId="6244" xr:uid="{00000000-0005-0000-0000-000009140000}"/>
    <cellStyle name="Porcentagem 9 2 2" xfId="1343" xr:uid="{00000000-0005-0000-0000-00000A140000}"/>
    <cellStyle name="Porcentagem 9 2 2 2" xfId="2373" xr:uid="{00000000-0005-0000-0000-00000B140000}"/>
    <cellStyle name="Porcentagem 9 2 2 2 2" xfId="2374" xr:uid="{00000000-0005-0000-0000-00000C140000}"/>
    <cellStyle name="Porcentagem 9 2 2 2 2 2" xfId="3003" xr:uid="{00000000-0005-0000-0000-00000D140000}"/>
    <cellStyle name="Porcentagem 9 2 2 2 2 2 2" xfId="5810" xr:uid="{00000000-0005-0000-0000-00000E140000}"/>
    <cellStyle name="Porcentagem 9 2 2 2 2 2 2 2" xfId="9190" xr:uid="{00000000-0005-0000-0000-00000F140000}"/>
    <cellStyle name="Porcentagem 9 2 2 2 2 2 3" xfId="7402" xr:uid="{00000000-0005-0000-0000-000010140000}"/>
    <cellStyle name="Porcentagem 9 2 2 2 2 3" xfId="5809" xr:uid="{00000000-0005-0000-0000-000011140000}"/>
    <cellStyle name="Porcentagem 9 2 2 2 2 3 2" xfId="9189" xr:uid="{00000000-0005-0000-0000-000012140000}"/>
    <cellStyle name="Porcentagem 9 2 2 2 2 4" xfId="6877" xr:uid="{00000000-0005-0000-0000-000013140000}"/>
    <cellStyle name="Porcentagem 9 2 2 2 3" xfId="2733" xr:uid="{00000000-0005-0000-0000-000014140000}"/>
    <cellStyle name="Porcentagem 9 2 2 2 3 2" xfId="5811" xr:uid="{00000000-0005-0000-0000-000015140000}"/>
    <cellStyle name="Porcentagem 9 2 2 2 3 2 2" xfId="9191" xr:uid="{00000000-0005-0000-0000-000016140000}"/>
    <cellStyle name="Porcentagem 9 2 2 2 3 3" xfId="7133" xr:uid="{00000000-0005-0000-0000-000017140000}"/>
    <cellStyle name="Porcentagem 9 2 2 2 4" xfId="5808" xr:uid="{00000000-0005-0000-0000-000018140000}"/>
    <cellStyle name="Porcentagem 9 2 2 2 4 2" xfId="9188" xr:uid="{00000000-0005-0000-0000-000019140000}"/>
    <cellStyle name="Porcentagem 9 2 2 2 5" xfId="6876" xr:uid="{00000000-0005-0000-0000-00001A140000}"/>
    <cellStyle name="Porcentagem 9 2 2 3" xfId="2375" xr:uid="{00000000-0005-0000-0000-00001B140000}"/>
    <cellStyle name="Porcentagem 9 2 2 3 2" xfId="2734" xr:uid="{00000000-0005-0000-0000-00001C140000}"/>
    <cellStyle name="Porcentagem 9 2 2 3 2 2" xfId="5813" xr:uid="{00000000-0005-0000-0000-00001D140000}"/>
    <cellStyle name="Porcentagem 9 2 2 3 2 2 2" xfId="9193" xr:uid="{00000000-0005-0000-0000-00001E140000}"/>
    <cellStyle name="Porcentagem 9 2 2 3 2 3" xfId="7134" xr:uid="{00000000-0005-0000-0000-00001F140000}"/>
    <cellStyle name="Porcentagem 9 2 2 3 3" xfId="5812" xr:uid="{00000000-0005-0000-0000-000020140000}"/>
    <cellStyle name="Porcentagem 9 2 2 3 3 2" xfId="9192" xr:uid="{00000000-0005-0000-0000-000021140000}"/>
    <cellStyle name="Porcentagem 9 2 2 3 4" xfId="6878" xr:uid="{00000000-0005-0000-0000-000022140000}"/>
    <cellStyle name="Porcentagem 9 2 2 4" xfId="2376" xr:uid="{00000000-0005-0000-0000-000023140000}"/>
    <cellStyle name="Porcentagem 9 2 2 4 2" xfId="2815" xr:uid="{00000000-0005-0000-0000-000024140000}"/>
    <cellStyle name="Porcentagem 9 2 2 4 2 2" xfId="5815" xr:uid="{00000000-0005-0000-0000-000025140000}"/>
    <cellStyle name="Porcentagem 9 2 2 4 2 2 2" xfId="9195" xr:uid="{00000000-0005-0000-0000-000026140000}"/>
    <cellStyle name="Porcentagem 9 2 2 4 2 3" xfId="7214" xr:uid="{00000000-0005-0000-0000-000027140000}"/>
    <cellStyle name="Porcentagem 9 2 2 4 3" xfId="5814" xr:uid="{00000000-0005-0000-0000-000028140000}"/>
    <cellStyle name="Porcentagem 9 2 2 4 3 2" xfId="9194" xr:uid="{00000000-0005-0000-0000-000029140000}"/>
    <cellStyle name="Porcentagem 9 2 2 4 4" xfId="6879" xr:uid="{00000000-0005-0000-0000-00002A140000}"/>
    <cellStyle name="Porcentagem 9 2 2 5" xfId="2377" xr:uid="{00000000-0005-0000-0000-00002B140000}"/>
    <cellStyle name="Porcentagem 9 2 2 5 2" xfId="2865" xr:uid="{00000000-0005-0000-0000-00002C140000}"/>
    <cellStyle name="Porcentagem 9 2 2 5 2 2" xfId="5817" xr:uid="{00000000-0005-0000-0000-00002D140000}"/>
    <cellStyle name="Porcentagem 9 2 2 5 2 2 2" xfId="9197" xr:uid="{00000000-0005-0000-0000-00002E140000}"/>
    <cellStyle name="Porcentagem 9 2 2 5 2 3" xfId="7264" xr:uid="{00000000-0005-0000-0000-00002F140000}"/>
    <cellStyle name="Porcentagem 9 2 2 5 3" xfId="5816" xr:uid="{00000000-0005-0000-0000-000030140000}"/>
    <cellStyle name="Porcentagem 9 2 2 5 3 2" xfId="9196" xr:uid="{00000000-0005-0000-0000-000031140000}"/>
    <cellStyle name="Porcentagem 9 2 2 5 4" xfId="6880" xr:uid="{00000000-0005-0000-0000-000032140000}"/>
    <cellStyle name="Porcentagem 9 2 2 6" xfId="2378" xr:uid="{00000000-0005-0000-0000-000033140000}"/>
    <cellStyle name="Porcentagem 9 2 2 6 2" xfId="2946" xr:uid="{00000000-0005-0000-0000-000034140000}"/>
    <cellStyle name="Porcentagem 9 2 2 6 2 2" xfId="5819" xr:uid="{00000000-0005-0000-0000-000035140000}"/>
    <cellStyle name="Porcentagem 9 2 2 6 2 2 2" xfId="9199" xr:uid="{00000000-0005-0000-0000-000036140000}"/>
    <cellStyle name="Porcentagem 9 2 2 6 2 3" xfId="7345" xr:uid="{00000000-0005-0000-0000-000037140000}"/>
    <cellStyle name="Porcentagem 9 2 2 6 3" xfId="5818" xr:uid="{00000000-0005-0000-0000-000038140000}"/>
    <cellStyle name="Porcentagem 9 2 2 6 3 2" xfId="9198" xr:uid="{00000000-0005-0000-0000-000039140000}"/>
    <cellStyle name="Porcentagem 9 2 2 6 4" xfId="6881" xr:uid="{00000000-0005-0000-0000-00003A140000}"/>
    <cellStyle name="Porcentagem 9 2 2 7" xfId="2379" xr:uid="{00000000-0005-0000-0000-00003B140000}"/>
    <cellStyle name="Porcentagem 9 2 2 7 2" xfId="4381" xr:uid="{00000000-0005-0000-0000-00003C140000}"/>
    <cellStyle name="Porcentagem 9 2 2 7 3" xfId="3452" xr:uid="{00000000-0005-0000-0000-00003D140000}"/>
    <cellStyle name="Porcentagem 9 2 2 8" xfId="2635" xr:uid="{00000000-0005-0000-0000-00003E140000}"/>
    <cellStyle name="Porcentagem 9 2 2 8 2" xfId="5820" xr:uid="{00000000-0005-0000-0000-00003F140000}"/>
    <cellStyle name="Porcentagem 9 2 2 8 2 2" xfId="9200" xr:uid="{00000000-0005-0000-0000-000040140000}"/>
    <cellStyle name="Porcentagem 9 2 2 8 3" xfId="7037" xr:uid="{00000000-0005-0000-0000-000041140000}"/>
    <cellStyle name="Porcentagem 9 2 3" xfId="2380" xr:uid="{00000000-0005-0000-0000-000042140000}"/>
    <cellStyle name="Porcentagem 9 2 3 2" xfId="2381" xr:uid="{00000000-0005-0000-0000-000043140000}"/>
    <cellStyle name="Porcentagem 9 2 3 2 2" xfId="2735" xr:uid="{00000000-0005-0000-0000-000044140000}"/>
    <cellStyle name="Porcentagem 9 2 3 2 2 2" xfId="5823" xr:uid="{00000000-0005-0000-0000-000045140000}"/>
    <cellStyle name="Porcentagem 9 2 3 2 2 2 2" xfId="9203" xr:uid="{00000000-0005-0000-0000-000046140000}"/>
    <cellStyle name="Porcentagem 9 2 3 2 2 3" xfId="7135" xr:uid="{00000000-0005-0000-0000-000047140000}"/>
    <cellStyle name="Porcentagem 9 2 3 2 3" xfId="5822" xr:uid="{00000000-0005-0000-0000-000048140000}"/>
    <cellStyle name="Porcentagem 9 2 3 2 3 2" xfId="9202" xr:uid="{00000000-0005-0000-0000-000049140000}"/>
    <cellStyle name="Porcentagem 9 2 3 2 4" xfId="6883" xr:uid="{00000000-0005-0000-0000-00004A140000}"/>
    <cellStyle name="Porcentagem 9 2 3 3" xfId="2382" xr:uid="{00000000-0005-0000-0000-00004B140000}"/>
    <cellStyle name="Porcentagem 9 2 3 3 2" xfId="2972" xr:uid="{00000000-0005-0000-0000-00004C140000}"/>
    <cellStyle name="Porcentagem 9 2 3 3 2 2" xfId="5825" xr:uid="{00000000-0005-0000-0000-00004D140000}"/>
    <cellStyle name="Porcentagem 9 2 3 3 2 2 2" xfId="9205" xr:uid="{00000000-0005-0000-0000-00004E140000}"/>
    <cellStyle name="Porcentagem 9 2 3 3 2 3" xfId="7371" xr:uid="{00000000-0005-0000-0000-00004F140000}"/>
    <cellStyle name="Porcentagem 9 2 3 3 3" xfId="5824" xr:uid="{00000000-0005-0000-0000-000050140000}"/>
    <cellStyle name="Porcentagem 9 2 3 3 3 2" xfId="9204" xr:uid="{00000000-0005-0000-0000-000051140000}"/>
    <cellStyle name="Porcentagem 9 2 3 3 4" xfId="6884" xr:uid="{00000000-0005-0000-0000-000052140000}"/>
    <cellStyle name="Porcentagem 9 2 3 4" xfId="2662" xr:uid="{00000000-0005-0000-0000-000053140000}"/>
    <cellStyle name="Porcentagem 9 2 3 4 2" xfId="5826" xr:uid="{00000000-0005-0000-0000-000054140000}"/>
    <cellStyle name="Porcentagem 9 2 3 4 2 2" xfId="9206" xr:uid="{00000000-0005-0000-0000-000055140000}"/>
    <cellStyle name="Porcentagem 9 2 3 4 3" xfId="7063" xr:uid="{00000000-0005-0000-0000-000056140000}"/>
    <cellStyle name="Porcentagem 9 2 3 5" xfId="5821" xr:uid="{00000000-0005-0000-0000-000057140000}"/>
    <cellStyle name="Porcentagem 9 2 3 5 2" xfId="9201" xr:uid="{00000000-0005-0000-0000-000058140000}"/>
    <cellStyle name="Porcentagem 9 2 3 6" xfId="6882" xr:uid="{00000000-0005-0000-0000-000059140000}"/>
    <cellStyle name="Porcentagem 9 2 4" xfId="2383" xr:uid="{00000000-0005-0000-0000-00005A140000}"/>
    <cellStyle name="Porcentagem 9 2 4 2" xfId="2736" xr:uid="{00000000-0005-0000-0000-00005B140000}"/>
    <cellStyle name="Porcentagem 9 2 4 2 2" xfId="5828" xr:uid="{00000000-0005-0000-0000-00005C140000}"/>
    <cellStyle name="Porcentagem 9 2 4 2 2 2" xfId="9208" xr:uid="{00000000-0005-0000-0000-00005D140000}"/>
    <cellStyle name="Porcentagem 9 2 4 2 3" xfId="7136" xr:uid="{00000000-0005-0000-0000-00005E140000}"/>
    <cellStyle name="Porcentagem 9 2 4 3" xfId="5827" xr:uid="{00000000-0005-0000-0000-00005F140000}"/>
    <cellStyle name="Porcentagem 9 2 4 3 2" xfId="9207" xr:uid="{00000000-0005-0000-0000-000060140000}"/>
    <cellStyle name="Porcentagem 9 2 4 4" xfId="6885" xr:uid="{00000000-0005-0000-0000-000061140000}"/>
    <cellStyle name="Porcentagem 9 2 5" xfId="2384" xr:uid="{00000000-0005-0000-0000-000062140000}"/>
    <cellStyle name="Porcentagem 9 2 5 2" xfId="2737" xr:uid="{00000000-0005-0000-0000-000063140000}"/>
    <cellStyle name="Porcentagem 9 2 5 2 2" xfId="5830" xr:uid="{00000000-0005-0000-0000-000064140000}"/>
    <cellStyle name="Porcentagem 9 2 5 2 2 2" xfId="9210" xr:uid="{00000000-0005-0000-0000-000065140000}"/>
    <cellStyle name="Porcentagem 9 2 5 2 3" xfId="7137" xr:uid="{00000000-0005-0000-0000-000066140000}"/>
    <cellStyle name="Porcentagem 9 2 5 3" xfId="5829" xr:uid="{00000000-0005-0000-0000-000067140000}"/>
    <cellStyle name="Porcentagem 9 2 5 3 2" xfId="9209" xr:uid="{00000000-0005-0000-0000-000068140000}"/>
    <cellStyle name="Porcentagem 9 2 5 4" xfId="6886" xr:uid="{00000000-0005-0000-0000-000069140000}"/>
    <cellStyle name="Porcentagem 9 2 6" xfId="2385" xr:uid="{00000000-0005-0000-0000-00006A140000}"/>
    <cellStyle name="Porcentagem 9 2 6 2" xfId="2814" xr:uid="{00000000-0005-0000-0000-00006B140000}"/>
    <cellStyle name="Porcentagem 9 2 6 2 2" xfId="5832" xr:uid="{00000000-0005-0000-0000-00006C140000}"/>
    <cellStyle name="Porcentagem 9 2 6 2 2 2" xfId="9212" xr:uid="{00000000-0005-0000-0000-00006D140000}"/>
    <cellStyle name="Porcentagem 9 2 6 2 3" xfId="7213" xr:uid="{00000000-0005-0000-0000-00006E140000}"/>
    <cellStyle name="Porcentagem 9 2 6 3" xfId="5831" xr:uid="{00000000-0005-0000-0000-00006F140000}"/>
    <cellStyle name="Porcentagem 9 2 6 3 2" xfId="9211" xr:uid="{00000000-0005-0000-0000-000070140000}"/>
    <cellStyle name="Porcentagem 9 2 6 4" xfId="6887" xr:uid="{00000000-0005-0000-0000-000071140000}"/>
    <cellStyle name="Porcentagem 9 2 7" xfId="2386" xr:uid="{00000000-0005-0000-0000-000072140000}"/>
    <cellStyle name="Porcentagem 9 2 7 2" xfId="2864" xr:uid="{00000000-0005-0000-0000-000073140000}"/>
    <cellStyle name="Porcentagem 9 2 7 2 2" xfId="5834" xr:uid="{00000000-0005-0000-0000-000074140000}"/>
    <cellStyle name="Porcentagem 9 2 7 2 2 2" xfId="9214" xr:uid="{00000000-0005-0000-0000-000075140000}"/>
    <cellStyle name="Porcentagem 9 2 7 2 3" xfId="7263" xr:uid="{00000000-0005-0000-0000-000076140000}"/>
    <cellStyle name="Porcentagem 9 2 7 3" xfId="5833" xr:uid="{00000000-0005-0000-0000-000077140000}"/>
    <cellStyle name="Porcentagem 9 2 7 3 2" xfId="9213" xr:uid="{00000000-0005-0000-0000-000078140000}"/>
    <cellStyle name="Porcentagem 9 2 7 4" xfId="6888" xr:uid="{00000000-0005-0000-0000-000079140000}"/>
    <cellStyle name="Porcentagem 9 2 8" xfId="2387" xr:uid="{00000000-0005-0000-0000-00007A140000}"/>
    <cellStyle name="Porcentagem 9 2 8 2" xfId="2924" xr:uid="{00000000-0005-0000-0000-00007B140000}"/>
    <cellStyle name="Porcentagem 9 2 8 2 2" xfId="5836" xr:uid="{00000000-0005-0000-0000-00007C140000}"/>
    <cellStyle name="Porcentagem 9 2 8 2 2 2" xfId="9216" xr:uid="{00000000-0005-0000-0000-00007D140000}"/>
    <cellStyle name="Porcentagem 9 2 8 2 3" xfId="7323" xr:uid="{00000000-0005-0000-0000-00007E140000}"/>
    <cellStyle name="Porcentagem 9 2 8 3" xfId="5835" xr:uid="{00000000-0005-0000-0000-00007F140000}"/>
    <cellStyle name="Porcentagem 9 2 8 3 2" xfId="9215" xr:uid="{00000000-0005-0000-0000-000080140000}"/>
    <cellStyle name="Porcentagem 9 2 8 4" xfId="6889" xr:uid="{00000000-0005-0000-0000-000081140000}"/>
    <cellStyle name="Porcentagem 9 2 9" xfId="2613" xr:uid="{00000000-0005-0000-0000-000082140000}"/>
    <cellStyle name="Porcentagem 9 2 9 2" xfId="5837" xr:uid="{00000000-0005-0000-0000-000083140000}"/>
    <cellStyle name="Porcentagem 9 2 9 2 2" xfId="9217" xr:uid="{00000000-0005-0000-0000-000084140000}"/>
    <cellStyle name="Porcentagem 9 2 9 3" xfId="7015" xr:uid="{00000000-0005-0000-0000-000085140000}"/>
    <cellStyle name="Porcentagem 9 3" xfId="2388" xr:uid="{00000000-0005-0000-0000-000086140000}"/>
    <cellStyle name="Porcentagem 9 3 2" xfId="2389" xr:uid="{00000000-0005-0000-0000-000087140000}"/>
    <cellStyle name="Porcentagem 9 3 2 2" xfId="2390" xr:uid="{00000000-0005-0000-0000-000088140000}"/>
    <cellStyle name="Porcentagem 9 3 2 2 2" xfId="3004" xr:uid="{00000000-0005-0000-0000-000089140000}"/>
    <cellStyle name="Porcentagem 9 3 2 2 2 2" xfId="5841" xr:uid="{00000000-0005-0000-0000-00008A140000}"/>
    <cellStyle name="Porcentagem 9 3 2 2 2 2 2" xfId="9221" xr:uid="{00000000-0005-0000-0000-00008B140000}"/>
    <cellStyle name="Porcentagem 9 3 2 2 2 3" xfId="7403" xr:uid="{00000000-0005-0000-0000-00008C140000}"/>
    <cellStyle name="Porcentagem 9 3 2 2 3" xfId="5840" xr:uid="{00000000-0005-0000-0000-00008D140000}"/>
    <cellStyle name="Porcentagem 9 3 2 2 3 2" xfId="9220" xr:uid="{00000000-0005-0000-0000-00008E140000}"/>
    <cellStyle name="Porcentagem 9 3 2 2 4" xfId="6892" xr:uid="{00000000-0005-0000-0000-00008F140000}"/>
    <cellStyle name="Porcentagem 9 3 2 3" xfId="2738" xr:uid="{00000000-0005-0000-0000-000090140000}"/>
    <cellStyle name="Porcentagem 9 3 2 3 2" xfId="5842" xr:uid="{00000000-0005-0000-0000-000091140000}"/>
    <cellStyle name="Porcentagem 9 3 2 3 2 2" xfId="9222" xr:uid="{00000000-0005-0000-0000-000092140000}"/>
    <cellStyle name="Porcentagem 9 3 2 3 3" xfId="7138" xr:uid="{00000000-0005-0000-0000-000093140000}"/>
    <cellStyle name="Porcentagem 9 3 2 4" xfId="5839" xr:uid="{00000000-0005-0000-0000-000094140000}"/>
    <cellStyle name="Porcentagem 9 3 2 4 2" xfId="9219" xr:uid="{00000000-0005-0000-0000-000095140000}"/>
    <cellStyle name="Porcentagem 9 3 2 5" xfId="6891" xr:uid="{00000000-0005-0000-0000-000096140000}"/>
    <cellStyle name="Porcentagem 9 3 3" xfId="2391" xr:uid="{00000000-0005-0000-0000-000097140000}"/>
    <cellStyle name="Porcentagem 9 3 3 2" xfId="2739" xr:uid="{00000000-0005-0000-0000-000098140000}"/>
    <cellStyle name="Porcentagem 9 3 3 2 2" xfId="5844" xr:uid="{00000000-0005-0000-0000-000099140000}"/>
    <cellStyle name="Porcentagem 9 3 3 2 2 2" xfId="9224" xr:uid="{00000000-0005-0000-0000-00009A140000}"/>
    <cellStyle name="Porcentagem 9 3 3 2 3" xfId="7139" xr:uid="{00000000-0005-0000-0000-00009B140000}"/>
    <cellStyle name="Porcentagem 9 3 3 3" xfId="5843" xr:uid="{00000000-0005-0000-0000-00009C140000}"/>
    <cellStyle name="Porcentagem 9 3 3 3 2" xfId="9223" xr:uid="{00000000-0005-0000-0000-00009D140000}"/>
    <cellStyle name="Porcentagem 9 3 3 4" xfId="6893" xr:uid="{00000000-0005-0000-0000-00009E140000}"/>
    <cellStyle name="Porcentagem 9 3 4" xfId="2392" xr:uid="{00000000-0005-0000-0000-00009F140000}"/>
    <cellStyle name="Porcentagem 9 3 4 2" xfId="2816" xr:uid="{00000000-0005-0000-0000-0000A0140000}"/>
    <cellStyle name="Porcentagem 9 3 4 2 2" xfId="5846" xr:uid="{00000000-0005-0000-0000-0000A1140000}"/>
    <cellStyle name="Porcentagem 9 3 4 2 2 2" xfId="9226" xr:uid="{00000000-0005-0000-0000-0000A2140000}"/>
    <cellStyle name="Porcentagem 9 3 4 2 3" xfId="7215" xr:uid="{00000000-0005-0000-0000-0000A3140000}"/>
    <cellStyle name="Porcentagem 9 3 4 3" xfId="5845" xr:uid="{00000000-0005-0000-0000-0000A4140000}"/>
    <cellStyle name="Porcentagem 9 3 4 3 2" xfId="9225" xr:uid="{00000000-0005-0000-0000-0000A5140000}"/>
    <cellStyle name="Porcentagem 9 3 4 4" xfId="6894" xr:uid="{00000000-0005-0000-0000-0000A6140000}"/>
    <cellStyle name="Porcentagem 9 3 5" xfId="2393" xr:uid="{00000000-0005-0000-0000-0000A7140000}"/>
    <cellStyle name="Porcentagem 9 3 5 2" xfId="2866" xr:uid="{00000000-0005-0000-0000-0000A8140000}"/>
    <cellStyle name="Porcentagem 9 3 5 2 2" xfId="5848" xr:uid="{00000000-0005-0000-0000-0000A9140000}"/>
    <cellStyle name="Porcentagem 9 3 5 2 2 2" xfId="9228" xr:uid="{00000000-0005-0000-0000-0000AA140000}"/>
    <cellStyle name="Porcentagem 9 3 5 2 3" xfId="7265" xr:uid="{00000000-0005-0000-0000-0000AB140000}"/>
    <cellStyle name="Porcentagem 9 3 5 3" xfId="5847" xr:uid="{00000000-0005-0000-0000-0000AC140000}"/>
    <cellStyle name="Porcentagem 9 3 5 3 2" xfId="9227" xr:uid="{00000000-0005-0000-0000-0000AD140000}"/>
    <cellStyle name="Porcentagem 9 3 5 4" xfId="6895" xr:uid="{00000000-0005-0000-0000-0000AE140000}"/>
    <cellStyle name="Porcentagem 9 3 6" xfId="2394" xr:uid="{00000000-0005-0000-0000-0000AF140000}"/>
    <cellStyle name="Porcentagem 9 3 6 2" xfId="2945" xr:uid="{00000000-0005-0000-0000-0000B0140000}"/>
    <cellStyle name="Porcentagem 9 3 6 2 2" xfId="5850" xr:uid="{00000000-0005-0000-0000-0000B1140000}"/>
    <cellStyle name="Porcentagem 9 3 6 2 2 2" xfId="9230" xr:uid="{00000000-0005-0000-0000-0000B2140000}"/>
    <cellStyle name="Porcentagem 9 3 6 2 3" xfId="7344" xr:uid="{00000000-0005-0000-0000-0000B3140000}"/>
    <cellStyle name="Porcentagem 9 3 6 3" xfId="5849" xr:uid="{00000000-0005-0000-0000-0000B4140000}"/>
    <cellStyle name="Porcentagem 9 3 6 3 2" xfId="9229" xr:uid="{00000000-0005-0000-0000-0000B5140000}"/>
    <cellStyle name="Porcentagem 9 3 6 4" xfId="6896" xr:uid="{00000000-0005-0000-0000-0000B6140000}"/>
    <cellStyle name="Porcentagem 9 3 7" xfId="2634" xr:uid="{00000000-0005-0000-0000-0000B7140000}"/>
    <cellStyle name="Porcentagem 9 3 7 2" xfId="5851" xr:uid="{00000000-0005-0000-0000-0000B8140000}"/>
    <cellStyle name="Porcentagem 9 3 7 2 2" xfId="9231" xr:uid="{00000000-0005-0000-0000-0000B9140000}"/>
    <cellStyle name="Porcentagem 9 3 7 3" xfId="7036" xr:uid="{00000000-0005-0000-0000-0000BA140000}"/>
    <cellStyle name="Porcentagem 9 3 8" xfId="5838" xr:uid="{00000000-0005-0000-0000-0000BB140000}"/>
    <cellStyle name="Porcentagem 9 3 8 2" xfId="9218" xr:uid="{00000000-0005-0000-0000-0000BC140000}"/>
    <cellStyle name="Porcentagem 9 3 9" xfId="6890" xr:uid="{00000000-0005-0000-0000-0000BD140000}"/>
    <cellStyle name="Porcentagem 9 4" xfId="2395" xr:uid="{00000000-0005-0000-0000-0000BE140000}"/>
    <cellStyle name="Porcentagem 9 4 2" xfId="2396" xr:uid="{00000000-0005-0000-0000-0000BF140000}"/>
    <cellStyle name="Porcentagem 9 4 2 2" xfId="2740" xr:uid="{00000000-0005-0000-0000-0000C0140000}"/>
    <cellStyle name="Porcentagem 9 4 2 2 2" xfId="5854" xr:uid="{00000000-0005-0000-0000-0000C1140000}"/>
    <cellStyle name="Porcentagem 9 4 2 2 2 2" xfId="9234" xr:uid="{00000000-0005-0000-0000-0000C2140000}"/>
    <cellStyle name="Porcentagem 9 4 2 2 3" xfId="7140" xr:uid="{00000000-0005-0000-0000-0000C3140000}"/>
    <cellStyle name="Porcentagem 9 4 2 3" xfId="5853" xr:uid="{00000000-0005-0000-0000-0000C4140000}"/>
    <cellStyle name="Porcentagem 9 4 2 3 2" xfId="9233" xr:uid="{00000000-0005-0000-0000-0000C5140000}"/>
    <cellStyle name="Porcentagem 9 4 2 4" xfId="6898" xr:uid="{00000000-0005-0000-0000-0000C6140000}"/>
    <cellStyle name="Porcentagem 9 4 3" xfId="2397" xr:uid="{00000000-0005-0000-0000-0000C7140000}"/>
    <cellStyle name="Porcentagem 9 4 3 2" xfId="2969" xr:uid="{00000000-0005-0000-0000-0000C8140000}"/>
    <cellStyle name="Porcentagem 9 4 3 2 2" xfId="5856" xr:uid="{00000000-0005-0000-0000-0000C9140000}"/>
    <cellStyle name="Porcentagem 9 4 3 2 2 2" xfId="9236" xr:uid="{00000000-0005-0000-0000-0000CA140000}"/>
    <cellStyle name="Porcentagem 9 4 3 2 3" xfId="7368" xr:uid="{00000000-0005-0000-0000-0000CB140000}"/>
    <cellStyle name="Porcentagem 9 4 3 3" xfId="5855" xr:uid="{00000000-0005-0000-0000-0000CC140000}"/>
    <cellStyle name="Porcentagem 9 4 3 3 2" xfId="9235" xr:uid="{00000000-0005-0000-0000-0000CD140000}"/>
    <cellStyle name="Porcentagem 9 4 3 4" xfId="6899" xr:uid="{00000000-0005-0000-0000-0000CE140000}"/>
    <cellStyle name="Porcentagem 9 4 4" xfId="2659" xr:uid="{00000000-0005-0000-0000-0000CF140000}"/>
    <cellStyle name="Porcentagem 9 4 4 2" xfId="5857" xr:uid="{00000000-0005-0000-0000-0000D0140000}"/>
    <cellStyle name="Porcentagem 9 4 4 2 2" xfId="9237" xr:uid="{00000000-0005-0000-0000-0000D1140000}"/>
    <cellStyle name="Porcentagem 9 4 4 3" xfId="7060" xr:uid="{00000000-0005-0000-0000-0000D2140000}"/>
    <cellStyle name="Porcentagem 9 4 5" xfId="5852" xr:uid="{00000000-0005-0000-0000-0000D3140000}"/>
    <cellStyle name="Porcentagem 9 4 5 2" xfId="9232" xr:uid="{00000000-0005-0000-0000-0000D4140000}"/>
    <cellStyle name="Porcentagem 9 4 6" xfId="6897" xr:uid="{00000000-0005-0000-0000-0000D5140000}"/>
    <cellStyle name="Porcentagem 9 5" xfId="2398" xr:uid="{00000000-0005-0000-0000-0000D6140000}"/>
    <cellStyle name="Porcentagem 9 5 2" xfId="2741" xr:uid="{00000000-0005-0000-0000-0000D7140000}"/>
    <cellStyle name="Porcentagem 9 5 2 2" xfId="5859" xr:uid="{00000000-0005-0000-0000-0000D8140000}"/>
    <cellStyle name="Porcentagem 9 5 2 2 2" xfId="9239" xr:uid="{00000000-0005-0000-0000-0000D9140000}"/>
    <cellStyle name="Porcentagem 9 5 2 3" xfId="7141" xr:uid="{00000000-0005-0000-0000-0000DA140000}"/>
    <cellStyle name="Porcentagem 9 5 3" xfId="5858" xr:uid="{00000000-0005-0000-0000-0000DB140000}"/>
    <cellStyle name="Porcentagem 9 5 3 2" xfId="9238" xr:uid="{00000000-0005-0000-0000-0000DC140000}"/>
    <cellStyle name="Porcentagem 9 5 4" xfId="6900" xr:uid="{00000000-0005-0000-0000-0000DD140000}"/>
    <cellStyle name="Porcentagem 9 6" xfId="2399" xr:uid="{00000000-0005-0000-0000-0000DE140000}"/>
    <cellStyle name="Porcentagem 9 6 2" xfId="2742" xr:uid="{00000000-0005-0000-0000-0000DF140000}"/>
    <cellStyle name="Porcentagem 9 6 2 2" xfId="5861" xr:uid="{00000000-0005-0000-0000-0000E0140000}"/>
    <cellStyle name="Porcentagem 9 6 2 2 2" xfId="9241" xr:uid="{00000000-0005-0000-0000-0000E1140000}"/>
    <cellStyle name="Porcentagem 9 6 2 3" xfId="7142" xr:uid="{00000000-0005-0000-0000-0000E2140000}"/>
    <cellStyle name="Porcentagem 9 6 3" xfId="5860" xr:uid="{00000000-0005-0000-0000-0000E3140000}"/>
    <cellStyle name="Porcentagem 9 6 3 2" xfId="9240" xr:uid="{00000000-0005-0000-0000-0000E4140000}"/>
    <cellStyle name="Porcentagem 9 6 4" xfId="6901" xr:uid="{00000000-0005-0000-0000-0000E5140000}"/>
    <cellStyle name="Porcentagem 9 7" xfId="2400" xr:uid="{00000000-0005-0000-0000-0000E6140000}"/>
    <cellStyle name="Porcentagem 9 7 2" xfId="2813" xr:uid="{00000000-0005-0000-0000-0000E7140000}"/>
    <cellStyle name="Porcentagem 9 7 2 2" xfId="5863" xr:uid="{00000000-0005-0000-0000-0000E8140000}"/>
    <cellStyle name="Porcentagem 9 7 2 2 2" xfId="9243" xr:uid="{00000000-0005-0000-0000-0000E9140000}"/>
    <cellStyle name="Porcentagem 9 7 2 3" xfId="7212" xr:uid="{00000000-0005-0000-0000-0000EA140000}"/>
    <cellStyle name="Porcentagem 9 7 3" xfId="5862" xr:uid="{00000000-0005-0000-0000-0000EB140000}"/>
    <cellStyle name="Porcentagem 9 7 3 2" xfId="9242" xr:uid="{00000000-0005-0000-0000-0000EC140000}"/>
    <cellStyle name="Porcentagem 9 7 4" xfId="6902" xr:uid="{00000000-0005-0000-0000-0000ED140000}"/>
    <cellStyle name="Porcentagem 9 8" xfId="2401" xr:uid="{00000000-0005-0000-0000-0000EE140000}"/>
    <cellStyle name="Porcentagem 9 8 2" xfId="2863" xr:uid="{00000000-0005-0000-0000-0000EF140000}"/>
    <cellStyle name="Porcentagem 9 8 2 2" xfId="5865" xr:uid="{00000000-0005-0000-0000-0000F0140000}"/>
    <cellStyle name="Porcentagem 9 8 2 2 2" xfId="9245" xr:uid="{00000000-0005-0000-0000-0000F1140000}"/>
    <cellStyle name="Porcentagem 9 8 2 3" xfId="7262" xr:uid="{00000000-0005-0000-0000-0000F2140000}"/>
    <cellStyle name="Porcentagem 9 8 3" xfId="5864" xr:uid="{00000000-0005-0000-0000-0000F3140000}"/>
    <cellStyle name="Porcentagem 9 8 3 2" xfId="9244" xr:uid="{00000000-0005-0000-0000-0000F4140000}"/>
    <cellStyle name="Porcentagem 9 8 4" xfId="6903" xr:uid="{00000000-0005-0000-0000-0000F5140000}"/>
    <cellStyle name="Porcentagem 9 9" xfId="2402" xr:uid="{00000000-0005-0000-0000-0000F6140000}"/>
    <cellStyle name="Porcentagem 9 9 2" xfId="2921" xr:uid="{00000000-0005-0000-0000-0000F7140000}"/>
    <cellStyle name="Porcentagem 9 9 2 2" xfId="5867" xr:uid="{00000000-0005-0000-0000-0000F8140000}"/>
    <cellStyle name="Porcentagem 9 9 2 2 2" xfId="9247" xr:uid="{00000000-0005-0000-0000-0000F9140000}"/>
    <cellStyle name="Porcentagem 9 9 2 3" xfId="7320" xr:uid="{00000000-0005-0000-0000-0000FA140000}"/>
    <cellStyle name="Porcentagem 9 9 3" xfId="5866" xr:uid="{00000000-0005-0000-0000-0000FB140000}"/>
    <cellStyle name="Porcentagem 9 9 3 2" xfId="9246" xr:uid="{00000000-0005-0000-0000-0000FC140000}"/>
    <cellStyle name="Porcentagem 9 9 4" xfId="6904" xr:uid="{00000000-0005-0000-0000-0000FD140000}"/>
    <cellStyle name="Saída 10 2" xfId="1344" xr:uid="{00000000-0005-0000-0000-0000FE140000}"/>
    <cellStyle name="Saída 10 2 2" xfId="2403" xr:uid="{00000000-0005-0000-0000-0000FF140000}"/>
    <cellStyle name="Saída 10 2 2 2" xfId="4022" xr:uid="{00000000-0005-0000-0000-000000150000}"/>
    <cellStyle name="Saída 10 2 2 2 2" xfId="5307" xr:uid="{00000000-0005-0000-0000-000001150000}"/>
    <cellStyle name="Saída 10 2 2 3" xfId="5308" xr:uid="{00000000-0005-0000-0000-000002150000}"/>
    <cellStyle name="Saída 10 2 3" xfId="3453" xr:uid="{00000000-0005-0000-0000-000003150000}"/>
    <cellStyle name="Saída 10 2 3 2" xfId="5306" xr:uid="{00000000-0005-0000-0000-000004150000}"/>
    <cellStyle name="Saída 10 2 4" xfId="5309" xr:uid="{00000000-0005-0000-0000-000005150000}"/>
    <cellStyle name="Saída 11 2" xfId="1345" xr:uid="{00000000-0005-0000-0000-000006150000}"/>
    <cellStyle name="Saída 11 2 2" xfId="2404" xr:uid="{00000000-0005-0000-0000-000007150000}"/>
    <cellStyle name="Saída 11 2 2 2" xfId="4023" xr:uid="{00000000-0005-0000-0000-000008150000}"/>
    <cellStyle name="Saída 11 2 2 2 2" xfId="5303" xr:uid="{00000000-0005-0000-0000-000009150000}"/>
    <cellStyle name="Saída 11 2 2 3" xfId="5304" xr:uid="{00000000-0005-0000-0000-00000A150000}"/>
    <cellStyle name="Saída 11 2 3" xfId="3454" xr:uid="{00000000-0005-0000-0000-00000B150000}"/>
    <cellStyle name="Saída 11 2 3 2" xfId="5302" xr:uid="{00000000-0005-0000-0000-00000C150000}"/>
    <cellStyle name="Saída 11 2 4" xfId="5305" xr:uid="{00000000-0005-0000-0000-00000D150000}"/>
    <cellStyle name="Saída 12 2" xfId="1346" xr:uid="{00000000-0005-0000-0000-00000E150000}"/>
    <cellStyle name="Saída 12 2 2" xfId="2405" xr:uid="{00000000-0005-0000-0000-00000F150000}"/>
    <cellStyle name="Saída 12 2 2 2" xfId="4024" xr:uid="{00000000-0005-0000-0000-000010150000}"/>
    <cellStyle name="Saída 12 2 2 2 2" xfId="5299" xr:uid="{00000000-0005-0000-0000-000011150000}"/>
    <cellStyle name="Saída 12 2 2 3" xfId="5300" xr:uid="{00000000-0005-0000-0000-000012150000}"/>
    <cellStyle name="Saída 12 2 3" xfId="3455" xr:uid="{00000000-0005-0000-0000-000013150000}"/>
    <cellStyle name="Saída 12 2 3 2" xfId="5298" xr:uid="{00000000-0005-0000-0000-000014150000}"/>
    <cellStyle name="Saída 12 2 4" xfId="5301" xr:uid="{00000000-0005-0000-0000-000015150000}"/>
    <cellStyle name="Saída 13 2" xfId="1347" xr:uid="{00000000-0005-0000-0000-000016150000}"/>
    <cellStyle name="Saída 13 2 2" xfId="2406" xr:uid="{00000000-0005-0000-0000-000017150000}"/>
    <cellStyle name="Saída 13 2 2 2" xfId="4025" xr:uid="{00000000-0005-0000-0000-000018150000}"/>
    <cellStyle name="Saída 13 2 2 2 2" xfId="5295" xr:uid="{00000000-0005-0000-0000-000019150000}"/>
    <cellStyle name="Saída 13 2 2 3" xfId="5296" xr:uid="{00000000-0005-0000-0000-00001A150000}"/>
    <cellStyle name="Saída 13 2 3" xfId="3456" xr:uid="{00000000-0005-0000-0000-00001B150000}"/>
    <cellStyle name="Saída 13 2 3 2" xfId="5288" xr:uid="{00000000-0005-0000-0000-00001C150000}"/>
    <cellStyle name="Saída 13 2 4" xfId="5297" xr:uid="{00000000-0005-0000-0000-00001D150000}"/>
    <cellStyle name="Saída 14 2" xfId="1348" xr:uid="{00000000-0005-0000-0000-00001E150000}"/>
    <cellStyle name="Saída 14 2 2" xfId="2407" xr:uid="{00000000-0005-0000-0000-00001F150000}"/>
    <cellStyle name="Saída 14 2 2 2" xfId="4026" xr:uid="{00000000-0005-0000-0000-000020150000}"/>
    <cellStyle name="Saída 14 2 2 2 2" xfId="5283" xr:uid="{00000000-0005-0000-0000-000021150000}"/>
    <cellStyle name="Saída 14 2 2 3" xfId="5286" xr:uid="{00000000-0005-0000-0000-000022150000}"/>
    <cellStyle name="Saída 14 2 3" xfId="3457" xr:uid="{00000000-0005-0000-0000-000023150000}"/>
    <cellStyle name="Saída 14 2 3 2" xfId="5281" xr:uid="{00000000-0005-0000-0000-000024150000}"/>
    <cellStyle name="Saída 14 2 4" xfId="5287" xr:uid="{00000000-0005-0000-0000-000025150000}"/>
    <cellStyle name="Saída 15 2" xfId="1349" xr:uid="{00000000-0005-0000-0000-000026150000}"/>
    <cellStyle name="Saída 15 2 2" xfId="2408" xr:uid="{00000000-0005-0000-0000-000027150000}"/>
    <cellStyle name="Saída 15 2 2 2" xfId="4027" xr:uid="{00000000-0005-0000-0000-000028150000}"/>
    <cellStyle name="Saída 15 2 2 2 2" xfId="5278" xr:uid="{00000000-0005-0000-0000-000029150000}"/>
    <cellStyle name="Saída 15 2 2 3" xfId="5279" xr:uid="{00000000-0005-0000-0000-00002A150000}"/>
    <cellStyle name="Saída 15 2 3" xfId="3458" xr:uid="{00000000-0005-0000-0000-00002B150000}"/>
    <cellStyle name="Saída 15 2 3 2" xfId="5277" xr:uid="{00000000-0005-0000-0000-00002C150000}"/>
    <cellStyle name="Saída 15 2 4" xfId="5280" xr:uid="{00000000-0005-0000-0000-00002D150000}"/>
    <cellStyle name="Saída 16 2" xfId="1350" xr:uid="{00000000-0005-0000-0000-00002E150000}"/>
    <cellStyle name="Saída 16 2 2" xfId="2409" xr:uid="{00000000-0005-0000-0000-00002F150000}"/>
    <cellStyle name="Saída 16 2 2 2" xfId="4028" xr:uid="{00000000-0005-0000-0000-000030150000}"/>
    <cellStyle name="Saída 16 2 2 2 2" xfId="5273" xr:uid="{00000000-0005-0000-0000-000031150000}"/>
    <cellStyle name="Saída 16 2 2 3" xfId="5275" xr:uid="{00000000-0005-0000-0000-000032150000}"/>
    <cellStyle name="Saída 16 2 3" xfId="3459" xr:uid="{00000000-0005-0000-0000-000033150000}"/>
    <cellStyle name="Saída 16 2 3 2" xfId="5272" xr:uid="{00000000-0005-0000-0000-000034150000}"/>
    <cellStyle name="Saída 16 2 4" xfId="5276" xr:uid="{00000000-0005-0000-0000-000035150000}"/>
    <cellStyle name="Saída 17 2" xfId="1351" xr:uid="{00000000-0005-0000-0000-000036150000}"/>
    <cellStyle name="Saída 17 2 2" xfId="2410" xr:uid="{00000000-0005-0000-0000-000037150000}"/>
    <cellStyle name="Saída 17 2 2 2" xfId="4029" xr:uid="{00000000-0005-0000-0000-000038150000}"/>
    <cellStyle name="Saída 17 2 2 2 2" xfId="5268" xr:uid="{00000000-0005-0000-0000-000039150000}"/>
    <cellStyle name="Saída 17 2 2 3" xfId="5269" xr:uid="{00000000-0005-0000-0000-00003A150000}"/>
    <cellStyle name="Saída 17 2 3" xfId="3460" xr:uid="{00000000-0005-0000-0000-00003B150000}"/>
    <cellStyle name="Saída 17 2 3 2" xfId="5267" xr:uid="{00000000-0005-0000-0000-00003C150000}"/>
    <cellStyle name="Saída 17 2 4" xfId="5271" xr:uid="{00000000-0005-0000-0000-00003D150000}"/>
    <cellStyle name="Saída 2" xfId="1352" xr:uid="{00000000-0005-0000-0000-00003E150000}"/>
    <cellStyle name="Saída 2 2" xfId="1353" xr:uid="{00000000-0005-0000-0000-00003F150000}"/>
    <cellStyle name="Saída 2 2 2" xfId="2411" xr:uid="{00000000-0005-0000-0000-000040150000}"/>
    <cellStyle name="Saída 2 2 2 2" xfId="4030" xr:uid="{00000000-0005-0000-0000-000041150000}"/>
    <cellStyle name="Saída 2 2 2 2 2" xfId="5264" xr:uid="{00000000-0005-0000-0000-000042150000}"/>
    <cellStyle name="Saída 2 2 2 3" xfId="5265" xr:uid="{00000000-0005-0000-0000-000043150000}"/>
    <cellStyle name="Saída 2 2 3" xfId="3461" xr:uid="{00000000-0005-0000-0000-000044150000}"/>
    <cellStyle name="Saída 2 2 3 2" xfId="5263" xr:uid="{00000000-0005-0000-0000-000045150000}"/>
    <cellStyle name="Saída 2 2 4" xfId="5266" xr:uid="{00000000-0005-0000-0000-000046150000}"/>
    <cellStyle name="Saída 3" xfId="1354" xr:uid="{00000000-0005-0000-0000-000047150000}"/>
    <cellStyle name="Saída 3 2" xfId="1355" xr:uid="{00000000-0005-0000-0000-000048150000}"/>
    <cellStyle name="Saída 3 2 2" xfId="2412" xr:uid="{00000000-0005-0000-0000-000049150000}"/>
    <cellStyle name="Saída 3 2 2 2" xfId="4031" xr:uid="{00000000-0005-0000-0000-00004A150000}"/>
    <cellStyle name="Saída 3 2 2 2 2" xfId="5260" xr:uid="{00000000-0005-0000-0000-00004B150000}"/>
    <cellStyle name="Saída 3 2 2 3" xfId="5261" xr:uid="{00000000-0005-0000-0000-00004C150000}"/>
    <cellStyle name="Saída 3 2 3" xfId="3462" xr:uid="{00000000-0005-0000-0000-00004D150000}"/>
    <cellStyle name="Saída 3 2 3 2" xfId="5247" xr:uid="{00000000-0005-0000-0000-00004E150000}"/>
    <cellStyle name="Saída 3 2 4" xfId="5262" xr:uid="{00000000-0005-0000-0000-00004F150000}"/>
    <cellStyle name="Saída 4" xfId="1356" xr:uid="{00000000-0005-0000-0000-000050150000}"/>
    <cellStyle name="Saída 4 2" xfId="1357" xr:uid="{00000000-0005-0000-0000-000051150000}"/>
    <cellStyle name="Saída 4 2 2" xfId="2413" xr:uid="{00000000-0005-0000-0000-000052150000}"/>
    <cellStyle name="Saída 4 2 2 2" xfId="4032" xr:uid="{00000000-0005-0000-0000-000053150000}"/>
    <cellStyle name="Saída 4 2 2 2 2" xfId="5233" xr:uid="{00000000-0005-0000-0000-000054150000}"/>
    <cellStyle name="Saída 4 2 2 3" xfId="5235" xr:uid="{00000000-0005-0000-0000-000055150000}"/>
    <cellStyle name="Saída 4 2 3" xfId="3463" xr:uid="{00000000-0005-0000-0000-000056150000}"/>
    <cellStyle name="Saída 4 2 3 2" xfId="5232" xr:uid="{00000000-0005-0000-0000-000057150000}"/>
    <cellStyle name="Saída 4 2 4" xfId="5246" xr:uid="{00000000-0005-0000-0000-000058150000}"/>
    <cellStyle name="Saída 5" xfId="1358" xr:uid="{00000000-0005-0000-0000-000059150000}"/>
    <cellStyle name="Saída 5 2" xfId="1359" xr:uid="{00000000-0005-0000-0000-00005A150000}"/>
    <cellStyle name="Saída 5 2 2" xfId="2414" xr:uid="{00000000-0005-0000-0000-00005B150000}"/>
    <cellStyle name="Saída 5 2 2 2" xfId="4033" xr:uid="{00000000-0005-0000-0000-00005C150000}"/>
    <cellStyle name="Saída 5 2 2 2 2" xfId="5229" xr:uid="{00000000-0005-0000-0000-00005D150000}"/>
    <cellStyle name="Saída 5 2 2 3" xfId="5230" xr:uid="{00000000-0005-0000-0000-00005E150000}"/>
    <cellStyle name="Saída 5 2 3" xfId="3464" xr:uid="{00000000-0005-0000-0000-00005F150000}"/>
    <cellStyle name="Saída 5 2 3 2" xfId="5228" xr:uid="{00000000-0005-0000-0000-000060150000}"/>
    <cellStyle name="Saída 5 2 4" xfId="5231" xr:uid="{00000000-0005-0000-0000-000061150000}"/>
    <cellStyle name="Saída 6 2" xfId="1360" xr:uid="{00000000-0005-0000-0000-000062150000}"/>
    <cellStyle name="Saída 6 2 2" xfId="2415" xr:uid="{00000000-0005-0000-0000-000063150000}"/>
    <cellStyle name="Saída 6 2 2 2" xfId="4034" xr:uid="{00000000-0005-0000-0000-000064150000}"/>
    <cellStyle name="Saída 6 2 2 2 2" xfId="5225" xr:uid="{00000000-0005-0000-0000-000065150000}"/>
    <cellStyle name="Saída 6 2 2 3" xfId="5226" xr:uid="{00000000-0005-0000-0000-000066150000}"/>
    <cellStyle name="Saída 6 2 3" xfId="3465" xr:uid="{00000000-0005-0000-0000-000067150000}"/>
    <cellStyle name="Saída 6 2 3 2" xfId="5224" xr:uid="{00000000-0005-0000-0000-000068150000}"/>
    <cellStyle name="Saída 6 2 4" xfId="5227" xr:uid="{00000000-0005-0000-0000-000069150000}"/>
    <cellStyle name="Saída 7 2" xfId="1361" xr:uid="{00000000-0005-0000-0000-00006A150000}"/>
    <cellStyle name="Saída 7 2 2" xfId="2416" xr:uid="{00000000-0005-0000-0000-00006B150000}"/>
    <cellStyle name="Saída 7 2 2 2" xfId="4035" xr:uid="{00000000-0005-0000-0000-00006C150000}"/>
    <cellStyle name="Saída 7 2 2 2 2" xfId="5221" xr:uid="{00000000-0005-0000-0000-00006D150000}"/>
    <cellStyle name="Saída 7 2 2 3" xfId="5222" xr:uid="{00000000-0005-0000-0000-00006E150000}"/>
    <cellStyle name="Saída 7 2 3" xfId="3466" xr:uid="{00000000-0005-0000-0000-00006F150000}"/>
    <cellStyle name="Saída 7 2 3 2" xfId="5220" xr:uid="{00000000-0005-0000-0000-000070150000}"/>
    <cellStyle name="Saída 7 2 4" xfId="5223" xr:uid="{00000000-0005-0000-0000-000071150000}"/>
    <cellStyle name="Saída 8 2" xfId="1362" xr:uid="{00000000-0005-0000-0000-000072150000}"/>
    <cellStyle name="Saída 8 2 2" xfId="2417" xr:uid="{00000000-0005-0000-0000-000073150000}"/>
    <cellStyle name="Saída 8 2 2 2" xfId="4036" xr:uid="{00000000-0005-0000-0000-000074150000}"/>
    <cellStyle name="Saída 8 2 2 2 2" xfId="5217" xr:uid="{00000000-0005-0000-0000-000075150000}"/>
    <cellStyle name="Saída 8 2 2 3" xfId="5218" xr:uid="{00000000-0005-0000-0000-000076150000}"/>
    <cellStyle name="Saída 8 2 3" xfId="3467" xr:uid="{00000000-0005-0000-0000-000077150000}"/>
    <cellStyle name="Saída 8 2 3 2" xfId="5216" xr:uid="{00000000-0005-0000-0000-000078150000}"/>
    <cellStyle name="Saída 8 2 4" xfId="5219" xr:uid="{00000000-0005-0000-0000-000079150000}"/>
    <cellStyle name="Saída 9 2" xfId="1363" xr:uid="{00000000-0005-0000-0000-00007A150000}"/>
    <cellStyle name="Saída 9 2 2" xfId="2418" xr:uid="{00000000-0005-0000-0000-00007B150000}"/>
    <cellStyle name="Saída 9 2 2 2" xfId="4037" xr:uid="{00000000-0005-0000-0000-00007C150000}"/>
    <cellStyle name="Saída 9 2 2 2 2" xfId="5213" xr:uid="{00000000-0005-0000-0000-00007D150000}"/>
    <cellStyle name="Saída 9 2 2 3" xfId="5214" xr:uid="{00000000-0005-0000-0000-00007E150000}"/>
    <cellStyle name="Saída 9 2 3" xfId="3468" xr:uid="{00000000-0005-0000-0000-00007F150000}"/>
    <cellStyle name="Saída 9 2 3 2" xfId="5212" xr:uid="{00000000-0005-0000-0000-000080150000}"/>
    <cellStyle name="Saída 9 2 4" xfId="5215" xr:uid="{00000000-0005-0000-0000-000081150000}"/>
    <cellStyle name="Separador de milhares 10" xfId="44" xr:uid="{00000000-0005-0000-0000-000082150000}"/>
    <cellStyle name="Separador de milhares 10 10" xfId="1364" xr:uid="{00000000-0005-0000-0000-000083150000}"/>
    <cellStyle name="Separador de milhares 10 10 2" xfId="1365" xr:uid="{00000000-0005-0000-0000-000084150000}"/>
    <cellStyle name="Separador de milhares 10 10 2 2" xfId="4383" xr:uid="{00000000-0005-0000-0000-000085150000}"/>
    <cellStyle name="Separador de milhares 10 10 2 2 2" xfId="7999" xr:uid="{00000000-0005-0000-0000-000086150000}"/>
    <cellStyle name="Separador de milhares 10 10 2 3" xfId="3470" xr:uid="{00000000-0005-0000-0000-000087150000}"/>
    <cellStyle name="Separador de milhares 10 10 2 3 2" xfId="7517" xr:uid="{00000000-0005-0000-0000-000088150000}"/>
    <cellStyle name="Separador de milhares 10 10 2 4" xfId="6391" xr:uid="{00000000-0005-0000-0000-000089150000}"/>
    <cellStyle name="Separador de milhares 10 10 3" xfId="4382" xr:uid="{00000000-0005-0000-0000-00008A150000}"/>
    <cellStyle name="Separador de milhares 10 10 3 2" xfId="7998" xr:uid="{00000000-0005-0000-0000-00008B150000}"/>
    <cellStyle name="Separador de milhares 10 10 4" xfId="3469" xr:uid="{00000000-0005-0000-0000-00008C150000}"/>
    <cellStyle name="Separador de milhares 10 10 4 2" xfId="7516" xr:uid="{00000000-0005-0000-0000-00008D150000}"/>
    <cellStyle name="Separador de milhares 10 11" xfId="1366" xr:uid="{00000000-0005-0000-0000-00008E150000}"/>
    <cellStyle name="Separador de milhares 10 11 2" xfId="1367" xr:uid="{00000000-0005-0000-0000-00008F150000}"/>
    <cellStyle name="Separador de milhares 10 11 2 2" xfId="4385" xr:uid="{00000000-0005-0000-0000-000090150000}"/>
    <cellStyle name="Separador de milhares 10 11 2 2 2" xfId="8001" xr:uid="{00000000-0005-0000-0000-000091150000}"/>
    <cellStyle name="Separador de milhares 10 11 2 3" xfId="3472" xr:uid="{00000000-0005-0000-0000-000092150000}"/>
    <cellStyle name="Separador de milhares 10 11 2 3 2" xfId="7519" xr:uid="{00000000-0005-0000-0000-000093150000}"/>
    <cellStyle name="Separador de milhares 10 11 2 4" xfId="6392" xr:uid="{00000000-0005-0000-0000-000094150000}"/>
    <cellStyle name="Separador de milhares 10 11 3" xfId="4384" xr:uid="{00000000-0005-0000-0000-000095150000}"/>
    <cellStyle name="Separador de milhares 10 11 3 2" xfId="8000" xr:uid="{00000000-0005-0000-0000-000096150000}"/>
    <cellStyle name="Separador de milhares 10 11 4" xfId="3471" xr:uid="{00000000-0005-0000-0000-000097150000}"/>
    <cellStyle name="Separador de milhares 10 11 4 2" xfId="7518" xr:uid="{00000000-0005-0000-0000-000098150000}"/>
    <cellStyle name="Separador de milhares 10 12" xfId="1368" xr:uid="{00000000-0005-0000-0000-000099150000}"/>
    <cellStyle name="Separador de milhares 10 12 2" xfId="1369" xr:uid="{00000000-0005-0000-0000-00009A150000}"/>
    <cellStyle name="Separador de milhares 10 12 2 2" xfId="4387" xr:uid="{00000000-0005-0000-0000-00009B150000}"/>
    <cellStyle name="Separador de milhares 10 12 2 2 2" xfId="8003" xr:uid="{00000000-0005-0000-0000-00009C150000}"/>
    <cellStyle name="Separador de milhares 10 12 2 3" xfId="3474" xr:uid="{00000000-0005-0000-0000-00009D150000}"/>
    <cellStyle name="Separador de milhares 10 12 2 3 2" xfId="7521" xr:uid="{00000000-0005-0000-0000-00009E150000}"/>
    <cellStyle name="Separador de milhares 10 12 2 4" xfId="6393" xr:uid="{00000000-0005-0000-0000-00009F150000}"/>
    <cellStyle name="Separador de milhares 10 12 3" xfId="4386" xr:uid="{00000000-0005-0000-0000-0000A0150000}"/>
    <cellStyle name="Separador de milhares 10 12 3 2" xfId="8002" xr:uid="{00000000-0005-0000-0000-0000A1150000}"/>
    <cellStyle name="Separador de milhares 10 12 4" xfId="3473" xr:uid="{00000000-0005-0000-0000-0000A2150000}"/>
    <cellStyle name="Separador de milhares 10 12 4 2" xfId="7520" xr:uid="{00000000-0005-0000-0000-0000A3150000}"/>
    <cellStyle name="Separador de milhares 10 13" xfId="1370" xr:uid="{00000000-0005-0000-0000-0000A4150000}"/>
    <cellStyle name="Separador de milhares 10 13 2" xfId="1371" xr:uid="{00000000-0005-0000-0000-0000A5150000}"/>
    <cellStyle name="Separador de milhares 10 13 2 2" xfId="4389" xr:uid="{00000000-0005-0000-0000-0000A6150000}"/>
    <cellStyle name="Separador de milhares 10 13 2 2 2" xfId="8005" xr:uid="{00000000-0005-0000-0000-0000A7150000}"/>
    <cellStyle name="Separador de milhares 10 13 2 3" xfId="3476" xr:uid="{00000000-0005-0000-0000-0000A8150000}"/>
    <cellStyle name="Separador de milhares 10 13 2 3 2" xfId="7523" xr:uid="{00000000-0005-0000-0000-0000A9150000}"/>
    <cellStyle name="Separador de milhares 10 13 2 4" xfId="6394" xr:uid="{00000000-0005-0000-0000-0000AA150000}"/>
    <cellStyle name="Separador de milhares 10 13 3" xfId="4388" xr:uid="{00000000-0005-0000-0000-0000AB150000}"/>
    <cellStyle name="Separador de milhares 10 13 3 2" xfId="8004" xr:uid="{00000000-0005-0000-0000-0000AC150000}"/>
    <cellStyle name="Separador de milhares 10 13 4" xfId="3475" xr:uid="{00000000-0005-0000-0000-0000AD150000}"/>
    <cellStyle name="Separador de milhares 10 13 4 2" xfId="7522" xr:uid="{00000000-0005-0000-0000-0000AE150000}"/>
    <cellStyle name="Separador de milhares 10 14" xfId="1372" xr:uid="{00000000-0005-0000-0000-0000AF150000}"/>
    <cellStyle name="Separador de milhares 10 14 2" xfId="1373" xr:uid="{00000000-0005-0000-0000-0000B0150000}"/>
    <cellStyle name="Separador de milhares 10 14 2 2" xfId="4391" xr:uid="{00000000-0005-0000-0000-0000B1150000}"/>
    <cellStyle name="Separador de milhares 10 14 2 2 2" xfId="8007" xr:uid="{00000000-0005-0000-0000-0000B2150000}"/>
    <cellStyle name="Separador de milhares 10 14 2 3" xfId="3478" xr:uid="{00000000-0005-0000-0000-0000B3150000}"/>
    <cellStyle name="Separador de milhares 10 14 2 3 2" xfId="7525" xr:uid="{00000000-0005-0000-0000-0000B4150000}"/>
    <cellStyle name="Separador de milhares 10 14 2 4" xfId="6395" xr:uid="{00000000-0005-0000-0000-0000B5150000}"/>
    <cellStyle name="Separador de milhares 10 14 3" xfId="4390" xr:uid="{00000000-0005-0000-0000-0000B6150000}"/>
    <cellStyle name="Separador de milhares 10 14 3 2" xfId="8006" xr:uid="{00000000-0005-0000-0000-0000B7150000}"/>
    <cellStyle name="Separador de milhares 10 14 4" xfId="3477" xr:uid="{00000000-0005-0000-0000-0000B8150000}"/>
    <cellStyle name="Separador de milhares 10 14 4 2" xfId="7524" xr:uid="{00000000-0005-0000-0000-0000B9150000}"/>
    <cellStyle name="Separador de milhares 10 15" xfId="1374" xr:uid="{00000000-0005-0000-0000-0000BA150000}"/>
    <cellStyle name="Separador de milhares 10 15 2" xfId="4392" xr:uid="{00000000-0005-0000-0000-0000BB150000}"/>
    <cellStyle name="Separador de milhares 10 15 2 2" xfId="8008" xr:uid="{00000000-0005-0000-0000-0000BC150000}"/>
    <cellStyle name="Separador de milhares 10 15 3" xfId="3479" xr:uid="{00000000-0005-0000-0000-0000BD150000}"/>
    <cellStyle name="Separador de milhares 10 15 3 2" xfId="7526" xr:uid="{00000000-0005-0000-0000-0000BE150000}"/>
    <cellStyle name="Separador de milhares 10 15 4" xfId="6396" xr:uid="{00000000-0005-0000-0000-0000BF150000}"/>
    <cellStyle name="Separador de milhares 10 16" xfId="3112" xr:uid="{00000000-0005-0000-0000-0000C0150000}"/>
    <cellStyle name="Separador de milhares 10 16 2" xfId="7499" xr:uid="{00000000-0005-0000-0000-0000C1150000}"/>
    <cellStyle name="Separador de milhares 10 2" xfId="1375" xr:uid="{00000000-0005-0000-0000-0000C2150000}"/>
    <cellStyle name="Separador de milhares 10 2 2" xfId="1376" xr:uid="{00000000-0005-0000-0000-0000C3150000}"/>
    <cellStyle name="Separador de milhares 10 2 2 2" xfId="4394" xr:uid="{00000000-0005-0000-0000-0000C4150000}"/>
    <cellStyle name="Separador de milhares 10 2 2 2 2" xfId="8010" xr:uid="{00000000-0005-0000-0000-0000C5150000}"/>
    <cellStyle name="Separador de milhares 10 2 2 3" xfId="3481" xr:uid="{00000000-0005-0000-0000-0000C6150000}"/>
    <cellStyle name="Separador de milhares 10 2 2 3 2" xfId="7528" xr:uid="{00000000-0005-0000-0000-0000C7150000}"/>
    <cellStyle name="Separador de milhares 10 2 2 4" xfId="6397" xr:uid="{00000000-0005-0000-0000-0000C8150000}"/>
    <cellStyle name="Separador de milhares 10 2 3" xfId="4393" xr:uid="{00000000-0005-0000-0000-0000C9150000}"/>
    <cellStyle name="Separador de milhares 10 2 3 2" xfId="8009" xr:uid="{00000000-0005-0000-0000-0000CA150000}"/>
    <cellStyle name="Separador de milhares 10 2 4" xfId="3480" xr:uid="{00000000-0005-0000-0000-0000CB150000}"/>
    <cellStyle name="Separador de milhares 10 2 4 2" xfId="7527" xr:uid="{00000000-0005-0000-0000-0000CC150000}"/>
    <cellStyle name="Separador de milhares 10 3" xfId="1377" xr:uid="{00000000-0005-0000-0000-0000CD150000}"/>
    <cellStyle name="Separador de milhares 10 3 2" xfId="1378" xr:uid="{00000000-0005-0000-0000-0000CE150000}"/>
    <cellStyle name="Separador de milhares 10 3 2 2" xfId="4396" xr:uid="{00000000-0005-0000-0000-0000CF150000}"/>
    <cellStyle name="Separador de milhares 10 3 2 2 2" xfId="8012" xr:uid="{00000000-0005-0000-0000-0000D0150000}"/>
    <cellStyle name="Separador de milhares 10 3 2 3" xfId="3483" xr:uid="{00000000-0005-0000-0000-0000D1150000}"/>
    <cellStyle name="Separador de milhares 10 3 2 3 2" xfId="7530" xr:uid="{00000000-0005-0000-0000-0000D2150000}"/>
    <cellStyle name="Separador de milhares 10 3 2 4" xfId="6398" xr:uid="{00000000-0005-0000-0000-0000D3150000}"/>
    <cellStyle name="Separador de milhares 10 3 3" xfId="4395" xr:uid="{00000000-0005-0000-0000-0000D4150000}"/>
    <cellStyle name="Separador de milhares 10 3 3 2" xfId="8011" xr:uid="{00000000-0005-0000-0000-0000D5150000}"/>
    <cellStyle name="Separador de milhares 10 3 4" xfId="3482" xr:uid="{00000000-0005-0000-0000-0000D6150000}"/>
    <cellStyle name="Separador de milhares 10 3 4 2" xfId="7529" xr:uid="{00000000-0005-0000-0000-0000D7150000}"/>
    <cellStyle name="Separador de milhares 10 4" xfId="1379" xr:uid="{00000000-0005-0000-0000-0000D8150000}"/>
    <cellStyle name="Separador de milhares 10 4 2" xfId="1380" xr:uid="{00000000-0005-0000-0000-0000D9150000}"/>
    <cellStyle name="Separador de milhares 10 4 2 2" xfId="4398" xr:uid="{00000000-0005-0000-0000-0000DA150000}"/>
    <cellStyle name="Separador de milhares 10 4 2 2 2" xfId="8014" xr:uid="{00000000-0005-0000-0000-0000DB150000}"/>
    <cellStyle name="Separador de milhares 10 4 2 3" xfId="3485" xr:uid="{00000000-0005-0000-0000-0000DC150000}"/>
    <cellStyle name="Separador de milhares 10 4 2 3 2" xfId="7532" xr:uid="{00000000-0005-0000-0000-0000DD150000}"/>
    <cellStyle name="Separador de milhares 10 4 2 4" xfId="6399" xr:uid="{00000000-0005-0000-0000-0000DE150000}"/>
    <cellStyle name="Separador de milhares 10 4 3" xfId="4397" xr:uid="{00000000-0005-0000-0000-0000DF150000}"/>
    <cellStyle name="Separador de milhares 10 4 3 2" xfId="8013" xr:uid="{00000000-0005-0000-0000-0000E0150000}"/>
    <cellStyle name="Separador de milhares 10 4 4" xfId="3484" xr:uid="{00000000-0005-0000-0000-0000E1150000}"/>
    <cellStyle name="Separador de milhares 10 4 4 2" xfId="7531" xr:uid="{00000000-0005-0000-0000-0000E2150000}"/>
    <cellStyle name="Separador de milhares 10 5" xfId="1381" xr:uid="{00000000-0005-0000-0000-0000E3150000}"/>
    <cellStyle name="Separador de milhares 10 5 2" xfId="1382" xr:uid="{00000000-0005-0000-0000-0000E4150000}"/>
    <cellStyle name="Separador de milhares 10 5 2 2" xfId="4400" xr:uid="{00000000-0005-0000-0000-0000E5150000}"/>
    <cellStyle name="Separador de milhares 10 5 2 2 2" xfId="8016" xr:uid="{00000000-0005-0000-0000-0000E6150000}"/>
    <cellStyle name="Separador de milhares 10 5 2 3" xfId="3487" xr:uid="{00000000-0005-0000-0000-0000E7150000}"/>
    <cellStyle name="Separador de milhares 10 5 2 3 2" xfId="7534" xr:uid="{00000000-0005-0000-0000-0000E8150000}"/>
    <cellStyle name="Separador de milhares 10 5 2 4" xfId="6400" xr:uid="{00000000-0005-0000-0000-0000E9150000}"/>
    <cellStyle name="Separador de milhares 10 5 3" xfId="4399" xr:uid="{00000000-0005-0000-0000-0000EA150000}"/>
    <cellStyle name="Separador de milhares 10 5 3 2" xfId="8015" xr:uid="{00000000-0005-0000-0000-0000EB150000}"/>
    <cellStyle name="Separador de milhares 10 5 4" xfId="3486" xr:uid="{00000000-0005-0000-0000-0000EC150000}"/>
    <cellStyle name="Separador de milhares 10 5 4 2" xfId="7533" xr:uid="{00000000-0005-0000-0000-0000ED150000}"/>
    <cellStyle name="Separador de milhares 10 6" xfId="1383" xr:uid="{00000000-0005-0000-0000-0000EE150000}"/>
    <cellStyle name="Separador de milhares 10 6 2" xfId="1384" xr:uid="{00000000-0005-0000-0000-0000EF150000}"/>
    <cellStyle name="Separador de milhares 10 6 2 2" xfId="4402" xr:uid="{00000000-0005-0000-0000-0000F0150000}"/>
    <cellStyle name="Separador de milhares 10 6 2 2 2" xfId="8018" xr:uid="{00000000-0005-0000-0000-0000F1150000}"/>
    <cellStyle name="Separador de milhares 10 6 2 3" xfId="3489" xr:uid="{00000000-0005-0000-0000-0000F2150000}"/>
    <cellStyle name="Separador de milhares 10 6 2 3 2" xfId="7536" xr:uid="{00000000-0005-0000-0000-0000F3150000}"/>
    <cellStyle name="Separador de milhares 10 6 2 4" xfId="6401" xr:uid="{00000000-0005-0000-0000-0000F4150000}"/>
    <cellStyle name="Separador de milhares 10 6 3" xfId="4401" xr:uid="{00000000-0005-0000-0000-0000F5150000}"/>
    <cellStyle name="Separador de milhares 10 6 3 2" xfId="8017" xr:uid="{00000000-0005-0000-0000-0000F6150000}"/>
    <cellStyle name="Separador de milhares 10 6 4" xfId="3488" xr:uid="{00000000-0005-0000-0000-0000F7150000}"/>
    <cellStyle name="Separador de milhares 10 6 4 2" xfId="7535" xr:uid="{00000000-0005-0000-0000-0000F8150000}"/>
    <cellStyle name="Separador de milhares 10 7" xfId="1385" xr:uid="{00000000-0005-0000-0000-0000F9150000}"/>
    <cellStyle name="Separador de milhares 10 7 2" xfId="1386" xr:uid="{00000000-0005-0000-0000-0000FA150000}"/>
    <cellStyle name="Separador de milhares 10 7 2 2" xfId="4404" xr:uid="{00000000-0005-0000-0000-0000FB150000}"/>
    <cellStyle name="Separador de milhares 10 7 2 2 2" xfId="8020" xr:uid="{00000000-0005-0000-0000-0000FC150000}"/>
    <cellStyle name="Separador de milhares 10 7 2 3" xfId="3491" xr:uid="{00000000-0005-0000-0000-0000FD150000}"/>
    <cellStyle name="Separador de milhares 10 7 2 3 2" xfId="7538" xr:uid="{00000000-0005-0000-0000-0000FE150000}"/>
    <cellStyle name="Separador de milhares 10 7 2 4" xfId="6402" xr:uid="{00000000-0005-0000-0000-0000FF150000}"/>
    <cellStyle name="Separador de milhares 10 7 3" xfId="4403" xr:uid="{00000000-0005-0000-0000-000000160000}"/>
    <cellStyle name="Separador de milhares 10 7 3 2" xfId="8019" xr:uid="{00000000-0005-0000-0000-000001160000}"/>
    <cellStyle name="Separador de milhares 10 7 4" xfId="3490" xr:uid="{00000000-0005-0000-0000-000002160000}"/>
    <cellStyle name="Separador de milhares 10 7 4 2" xfId="7537" xr:uid="{00000000-0005-0000-0000-000003160000}"/>
    <cellStyle name="Separador de milhares 10 8" xfId="1387" xr:uid="{00000000-0005-0000-0000-000004160000}"/>
    <cellStyle name="Separador de milhares 10 8 2" xfId="1388" xr:uid="{00000000-0005-0000-0000-000005160000}"/>
    <cellStyle name="Separador de milhares 10 8 2 2" xfId="4406" xr:uid="{00000000-0005-0000-0000-000006160000}"/>
    <cellStyle name="Separador de milhares 10 8 2 2 2" xfId="8022" xr:uid="{00000000-0005-0000-0000-000007160000}"/>
    <cellStyle name="Separador de milhares 10 8 2 3" xfId="3493" xr:uid="{00000000-0005-0000-0000-000008160000}"/>
    <cellStyle name="Separador de milhares 10 8 2 3 2" xfId="7540" xr:uid="{00000000-0005-0000-0000-000009160000}"/>
    <cellStyle name="Separador de milhares 10 8 2 4" xfId="6403" xr:uid="{00000000-0005-0000-0000-00000A160000}"/>
    <cellStyle name="Separador de milhares 10 8 3" xfId="4405" xr:uid="{00000000-0005-0000-0000-00000B160000}"/>
    <cellStyle name="Separador de milhares 10 8 3 2" xfId="8021" xr:uid="{00000000-0005-0000-0000-00000C160000}"/>
    <cellStyle name="Separador de milhares 10 8 4" xfId="3492" xr:uid="{00000000-0005-0000-0000-00000D160000}"/>
    <cellStyle name="Separador de milhares 10 8 4 2" xfId="7539" xr:uid="{00000000-0005-0000-0000-00000E160000}"/>
    <cellStyle name="Separador de milhares 10 9" xfId="1389" xr:uid="{00000000-0005-0000-0000-00000F160000}"/>
    <cellStyle name="Separador de milhares 10 9 2" xfId="1390" xr:uid="{00000000-0005-0000-0000-000010160000}"/>
    <cellStyle name="Separador de milhares 10 9 2 2" xfId="4408" xr:uid="{00000000-0005-0000-0000-000011160000}"/>
    <cellStyle name="Separador de milhares 10 9 2 2 2" xfId="8024" xr:uid="{00000000-0005-0000-0000-000012160000}"/>
    <cellStyle name="Separador de milhares 10 9 2 3" xfId="3495" xr:uid="{00000000-0005-0000-0000-000013160000}"/>
    <cellStyle name="Separador de milhares 10 9 2 3 2" xfId="7542" xr:uid="{00000000-0005-0000-0000-000014160000}"/>
    <cellStyle name="Separador de milhares 10 9 2 4" xfId="6404" xr:uid="{00000000-0005-0000-0000-000015160000}"/>
    <cellStyle name="Separador de milhares 10 9 3" xfId="4407" xr:uid="{00000000-0005-0000-0000-000016160000}"/>
    <cellStyle name="Separador de milhares 10 9 3 2" xfId="8023" xr:uid="{00000000-0005-0000-0000-000017160000}"/>
    <cellStyle name="Separador de milhares 10 9 4" xfId="3494" xr:uid="{00000000-0005-0000-0000-000018160000}"/>
    <cellStyle name="Separador de milhares 10 9 4 2" xfId="7541" xr:uid="{00000000-0005-0000-0000-000019160000}"/>
    <cellStyle name="Separador de milhares 100" xfId="1391" xr:uid="{00000000-0005-0000-0000-00001A160000}"/>
    <cellStyle name="Separador de milhares 100 2" xfId="1392" xr:uid="{00000000-0005-0000-0000-00001B160000}"/>
    <cellStyle name="Separador de milhares 100 2 2" xfId="4410" xr:uid="{00000000-0005-0000-0000-00001C160000}"/>
    <cellStyle name="Separador de milhares 100 2 2 2" xfId="8026" xr:uid="{00000000-0005-0000-0000-00001D160000}"/>
    <cellStyle name="Separador de milhares 100 2 3" xfId="3497" xr:uid="{00000000-0005-0000-0000-00001E160000}"/>
    <cellStyle name="Separador de milhares 100 2 3 2" xfId="7544" xr:uid="{00000000-0005-0000-0000-00001F160000}"/>
    <cellStyle name="Separador de milhares 100 2 4" xfId="6405" xr:uid="{00000000-0005-0000-0000-000020160000}"/>
    <cellStyle name="Separador de milhares 100 3" xfId="4409" xr:uid="{00000000-0005-0000-0000-000021160000}"/>
    <cellStyle name="Separador de milhares 100 3 2" xfId="8025" xr:uid="{00000000-0005-0000-0000-000022160000}"/>
    <cellStyle name="Separador de milhares 100 4" xfId="3496" xr:uid="{00000000-0005-0000-0000-000023160000}"/>
    <cellStyle name="Separador de milhares 100 4 2" xfId="7543" xr:uid="{00000000-0005-0000-0000-000024160000}"/>
    <cellStyle name="Separador de milhares 101" xfId="1393" xr:uid="{00000000-0005-0000-0000-000025160000}"/>
    <cellStyle name="Separador de milhares 101 2" xfId="1394" xr:uid="{00000000-0005-0000-0000-000026160000}"/>
    <cellStyle name="Separador de milhares 101 2 2" xfId="4412" xr:uid="{00000000-0005-0000-0000-000027160000}"/>
    <cellStyle name="Separador de milhares 101 2 2 2" xfId="8028" xr:uid="{00000000-0005-0000-0000-000028160000}"/>
    <cellStyle name="Separador de milhares 101 2 3" xfId="3499" xr:uid="{00000000-0005-0000-0000-000029160000}"/>
    <cellStyle name="Separador de milhares 101 2 3 2" xfId="7546" xr:uid="{00000000-0005-0000-0000-00002A160000}"/>
    <cellStyle name="Separador de milhares 101 2 4" xfId="6406" xr:uid="{00000000-0005-0000-0000-00002B160000}"/>
    <cellStyle name="Separador de milhares 101 3" xfId="4411" xr:uid="{00000000-0005-0000-0000-00002C160000}"/>
    <cellStyle name="Separador de milhares 101 3 2" xfId="8027" xr:uid="{00000000-0005-0000-0000-00002D160000}"/>
    <cellStyle name="Separador de milhares 101 4" xfId="3498" xr:uid="{00000000-0005-0000-0000-00002E160000}"/>
    <cellStyle name="Separador de milhares 101 4 2" xfId="7545" xr:uid="{00000000-0005-0000-0000-00002F160000}"/>
    <cellStyle name="Separador de milhares 102" xfId="1395" xr:uid="{00000000-0005-0000-0000-000030160000}"/>
    <cellStyle name="Separador de milhares 102 2" xfId="1396" xr:uid="{00000000-0005-0000-0000-000031160000}"/>
    <cellStyle name="Separador de milhares 102 2 2" xfId="4414" xr:uid="{00000000-0005-0000-0000-000032160000}"/>
    <cellStyle name="Separador de milhares 102 2 2 2" xfId="8030" xr:uid="{00000000-0005-0000-0000-000033160000}"/>
    <cellStyle name="Separador de milhares 102 2 3" xfId="3501" xr:uid="{00000000-0005-0000-0000-000034160000}"/>
    <cellStyle name="Separador de milhares 102 2 3 2" xfId="7548" xr:uid="{00000000-0005-0000-0000-000035160000}"/>
    <cellStyle name="Separador de milhares 102 2 4" xfId="6407" xr:uid="{00000000-0005-0000-0000-000036160000}"/>
    <cellStyle name="Separador de milhares 102 3" xfId="4413" xr:uid="{00000000-0005-0000-0000-000037160000}"/>
    <cellStyle name="Separador de milhares 102 3 2" xfId="8029" xr:uid="{00000000-0005-0000-0000-000038160000}"/>
    <cellStyle name="Separador de milhares 102 4" xfId="3500" xr:uid="{00000000-0005-0000-0000-000039160000}"/>
    <cellStyle name="Separador de milhares 102 4 2" xfId="7547" xr:uid="{00000000-0005-0000-0000-00003A160000}"/>
    <cellStyle name="Separador de milhares 103" xfId="1397" xr:uid="{00000000-0005-0000-0000-00003B160000}"/>
    <cellStyle name="Separador de milhares 103 2" xfId="1398" xr:uid="{00000000-0005-0000-0000-00003C160000}"/>
    <cellStyle name="Separador de milhares 103 2 2" xfId="4416" xr:uid="{00000000-0005-0000-0000-00003D160000}"/>
    <cellStyle name="Separador de milhares 103 2 2 2" xfId="8032" xr:uid="{00000000-0005-0000-0000-00003E160000}"/>
    <cellStyle name="Separador de milhares 103 2 3" xfId="3503" xr:uid="{00000000-0005-0000-0000-00003F160000}"/>
    <cellStyle name="Separador de milhares 103 2 3 2" xfId="7550" xr:uid="{00000000-0005-0000-0000-000040160000}"/>
    <cellStyle name="Separador de milhares 103 2 4" xfId="6408" xr:uid="{00000000-0005-0000-0000-000041160000}"/>
    <cellStyle name="Separador de milhares 103 3" xfId="4415" xr:uid="{00000000-0005-0000-0000-000042160000}"/>
    <cellStyle name="Separador de milhares 103 3 2" xfId="8031" xr:uid="{00000000-0005-0000-0000-000043160000}"/>
    <cellStyle name="Separador de milhares 103 4" xfId="3502" xr:uid="{00000000-0005-0000-0000-000044160000}"/>
    <cellStyle name="Separador de milhares 103 4 2" xfId="7549" xr:uid="{00000000-0005-0000-0000-000045160000}"/>
    <cellStyle name="Separador de milhares 104" xfId="1399" xr:uid="{00000000-0005-0000-0000-000046160000}"/>
    <cellStyle name="Separador de milhares 104 2" xfId="1400" xr:uid="{00000000-0005-0000-0000-000047160000}"/>
    <cellStyle name="Separador de milhares 104 2 2" xfId="4418" xr:uid="{00000000-0005-0000-0000-000048160000}"/>
    <cellStyle name="Separador de milhares 104 2 2 2" xfId="8034" xr:uid="{00000000-0005-0000-0000-000049160000}"/>
    <cellStyle name="Separador de milhares 104 2 3" xfId="3505" xr:uid="{00000000-0005-0000-0000-00004A160000}"/>
    <cellStyle name="Separador de milhares 104 2 3 2" xfId="7552" xr:uid="{00000000-0005-0000-0000-00004B160000}"/>
    <cellStyle name="Separador de milhares 104 2 4" xfId="6409" xr:uid="{00000000-0005-0000-0000-00004C160000}"/>
    <cellStyle name="Separador de milhares 104 3" xfId="4417" xr:uid="{00000000-0005-0000-0000-00004D160000}"/>
    <cellStyle name="Separador de milhares 104 3 2" xfId="8033" xr:uid="{00000000-0005-0000-0000-00004E160000}"/>
    <cellStyle name="Separador de milhares 104 4" xfId="3504" xr:uid="{00000000-0005-0000-0000-00004F160000}"/>
    <cellStyle name="Separador de milhares 104 4 2" xfId="7551" xr:uid="{00000000-0005-0000-0000-000050160000}"/>
    <cellStyle name="Separador de milhares 105" xfId="1401" xr:uid="{00000000-0005-0000-0000-000051160000}"/>
    <cellStyle name="Separador de milhares 105 2" xfId="1402" xr:uid="{00000000-0005-0000-0000-000052160000}"/>
    <cellStyle name="Separador de milhares 105 2 2" xfId="4420" xr:uid="{00000000-0005-0000-0000-000053160000}"/>
    <cellStyle name="Separador de milhares 105 2 2 2" xfId="8036" xr:uid="{00000000-0005-0000-0000-000054160000}"/>
    <cellStyle name="Separador de milhares 105 2 3" xfId="3507" xr:uid="{00000000-0005-0000-0000-000055160000}"/>
    <cellStyle name="Separador de milhares 105 2 3 2" xfId="7554" xr:uid="{00000000-0005-0000-0000-000056160000}"/>
    <cellStyle name="Separador de milhares 105 2 4" xfId="6410" xr:uid="{00000000-0005-0000-0000-000057160000}"/>
    <cellStyle name="Separador de milhares 105 3" xfId="4419" xr:uid="{00000000-0005-0000-0000-000058160000}"/>
    <cellStyle name="Separador de milhares 105 3 2" xfId="8035" xr:uid="{00000000-0005-0000-0000-000059160000}"/>
    <cellStyle name="Separador de milhares 105 4" xfId="3506" xr:uid="{00000000-0005-0000-0000-00005A160000}"/>
    <cellStyle name="Separador de milhares 105 4 2" xfId="7553" xr:uid="{00000000-0005-0000-0000-00005B160000}"/>
    <cellStyle name="Separador de milhares 106" xfId="1403" xr:uid="{00000000-0005-0000-0000-00005C160000}"/>
    <cellStyle name="Separador de milhares 106 2" xfId="1404" xr:uid="{00000000-0005-0000-0000-00005D160000}"/>
    <cellStyle name="Separador de milhares 106 2 2" xfId="4422" xr:uid="{00000000-0005-0000-0000-00005E160000}"/>
    <cellStyle name="Separador de milhares 106 2 2 2" xfId="8038" xr:uid="{00000000-0005-0000-0000-00005F160000}"/>
    <cellStyle name="Separador de milhares 106 2 3" xfId="3509" xr:uid="{00000000-0005-0000-0000-000060160000}"/>
    <cellStyle name="Separador de milhares 106 2 3 2" xfId="7556" xr:uid="{00000000-0005-0000-0000-000061160000}"/>
    <cellStyle name="Separador de milhares 106 2 4" xfId="6411" xr:uid="{00000000-0005-0000-0000-000062160000}"/>
    <cellStyle name="Separador de milhares 106 3" xfId="4421" xr:uid="{00000000-0005-0000-0000-000063160000}"/>
    <cellStyle name="Separador de milhares 106 3 2" xfId="8037" xr:uid="{00000000-0005-0000-0000-000064160000}"/>
    <cellStyle name="Separador de milhares 106 4" xfId="3508" xr:uid="{00000000-0005-0000-0000-000065160000}"/>
    <cellStyle name="Separador de milhares 106 4 2" xfId="7555" xr:uid="{00000000-0005-0000-0000-000066160000}"/>
    <cellStyle name="Separador de milhares 107" xfId="1405" xr:uid="{00000000-0005-0000-0000-000067160000}"/>
    <cellStyle name="Separador de milhares 107 2" xfId="1406" xr:uid="{00000000-0005-0000-0000-000068160000}"/>
    <cellStyle name="Separador de milhares 107 2 2" xfId="4424" xr:uid="{00000000-0005-0000-0000-000069160000}"/>
    <cellStyle name="Separador de milhares 107 2 2 2" xfId="8040" xr:uid="{00000000-0005-0000-0000-00006A160000}"/>
    <cellStyle name="Separador de milhares 107 2 3" xfId="3511" xr:uid="{00000000-0005-0000-0000-00006B160000}"/>
    <cellStyle name="Separador de milhares 107 2 3 2" xfId="7558" xr:uid="{00000000-0005-0000-0000-00006C160000}"/>
    <cellStyle name="Separador de milhares 107 2 4" xfId="6412" xr:uid="{00000000-0005-0000-0000-00006D160000}"/>
    <cellStyle name="Separador de milhares 107 3" xfId="4423" xr:uid="{00000000-0005-0000-0000-00006E160000}"/>
    <cellStyle name="Separador de milhares 107 3 2" xfId="8039" xr:uid="{00000000-0005-0000-0000-00006F160000}"/>
    <cellStyle name="Separador de milhares 107 4" xfId="3510" xr:uid="{00000000-0005-0000-0000-000070160000}"/>
    <cellStyle name="Separador de milhares 107 4 2" xfId="7557" xr:uid="{00000000-0005-0000-0000-000071160000}"/>
    <cellStyle name="Separador de milhares 108" xfId="1407" xr:uid="{00000000-0005-0000-0000-000072160000}"/>
    <cellStyle name="Separador de milhares 108 2" xfId="1408" xr:uid="{00000000-0005-0000-0000-000073160000}"/>
    <cellStyle name="Separador de milhares 108 2 2" xfId="4426" xr:uid="{00000000-0005-0000-0000-000074160000}"/>
    <cellStyle name="Separador de milhares 108 2 2 2" xfId="8042" xr:uid="{00000000-0005-0000-0000-000075160000}"/>
    <cellStyle name="Separador de milhares 108 2 3" xfId="3513" xr:uid="{00000000-0005-0000-0000-000076160000}"/>
    <cellStyle name="Separador de milhares 108 2 3 2" xfId="7560" xr:uid="{00000000-0005-0000-0000-000077160000}"/>
    <cellStyle name="Separador de milhares 108 2 4" xfId="6413" xr:uid="{00000000-0005-0000-0000-000078160000}"/>
    <cellStyle name="Separador de milhares 108 3" xfId="4425" xr:uid="{00000000-0005-0000-0000-000079160000}"/>
    <cellStyle name="Separador de milhares 108 3 2" xfId="8041" xr:uid="{00000000-0005-0000-0000-00007A160000}"/>
    <cellStyle name="Separador de milhares 108 4" xfId="3512" xr:uid="{00000000-0005-0000-0000-00007B160000}"/>
    <cellStyle name="Separador de milhares 108 4 2" xfId="7559" xr:uid="{00000000-0005-0000-0000-00007C160000}"/>
    <cellStyle name="Separador de milhares 109" xfId="1409" xr:uid="{00000000-0005-0000-0000-00007D160000}"/>
    <cellStyle name="Separador de milhares 109 2" xfId="1410" xr:uid="{00000000-0005-0000-0000-00007E160000}"/>
    <cellStyle name="Separador de milhares 109 2 2" xfId="4428" xr:uid="{00000000-0005-0000-0000-00007F160000}"/>
    <cellStyle name="Separador de milhares 109 2 2 2" xfId="8044" xr:uid="{00000000-0005-0000-0000-000080160000}"/>
    <cellStyle name="Separador de milhares 109 2 3" xfId="3515" xr:uid="{00000000-0005-0000-0000-000081160000}"/>
    <cellStyle name="Separador de milhares 109 2 3 2" xfId="7562" xr:uid="{00000000-0005-0000-0000-000082160000}"/>
    <cellStyle name="Separador de milhares 109 2 4" xfId="6414" xr:uid="{00000000-0005-0000-0000-000083160000}"/>
    <cellStyle name="Separador de milhares 109 3" xfId="4427" xr:uid="{00000000-0005-0000-0000-000084160000}"/>
    <cellStyle name="Separador de milhares 109 3 2" xfId="8043" xr:uid="{00000000-0005-0000-0000-000085160000}"/>
    <cellStyle name="Separador de milhares 109 4" xfId="3514" xr:uid="{00000000-0005-0000-0000-000086160000}"/>
    <cellStyle name="Separador de milhares 109 4 2" xfId="7561" xr:uid="{00000000-0005-0000-0000-000087160000}"/>
    <cellStyle name="Separador de milhares 11" xfId="95" xr:uid="{00000000-0005-0000-0000-000088160000}"/>
    <cellStyle name="Separador de milhares 11 10" xfId="5868" xr:uid="{00000000-0005-0000-0000-000089160000}"/>
    <cellStyle name="Separador de milhares 11 10 2" xfId="9248" xr:uid="{00000000-0005-0000-0000-00008A160000}"/>
    <cellStyle name="Separador de milhares 11 11" xfId="6245" xr:uid="{00000000-0005-0000-0000-00008B160000}"/>
    <cellStyle name="Separador de milhares 11 2" xfId="1412" xr:uid="{00000000-0005-0000-0000-00008C160000}"/>
    <cellStyle name="Separador de milhares 11 2 2" xfId="1413" xr:uid="{00000000-0005-0000-0000-00008D160000}"/>
    <cellStyle name="Separador de milhares 11 2 2 2" xfId="2419" xr:uid="{00000000-0005-0000-0000-00008E160000}"/>
    <cellStyle name="Separador de milhares 11 2 2 2 2" xfId="3005" xr:uid="{00000000-0005-0000-0000-00008F160000}"/>
    <cellStyle name="Separador de milhares 11 2 2 2 2 2" xfId="5870" xr:uid="{00000000-0005-0000-0000-000090160000}"/>
    <cellStyle name="Separador de milhares 11 2 2 2 2 2 2" xfId="9250" xr:uid="{00000000-0005-0000-0000-000091160000}"/>
    <cellStyle name="Separador de milhares 11 2 2 2 2 3" xfId="7404" xr:uid="{00000000-0005-0000-0000-000092160000}"/>
    <cellStyle name="Separador de milhares 11 2 2 2 3" xfId="5869" xr:uid="{00000000-0005-0000-0000-000093160000}"/>
    <cellStyle name="Separador de milhares 11 2 2 2 3 2" xfId="9249" xr:uid="{00000000-0005-0000-0000-000094160000}"/>
    <cellStyle name="Separador de milhares 11 2 2 2 4" xfId="6905" xr:uid="{00000000-0005-0000-0000-000095160000}"/>
    <cellStyle name="Separador de milhares 11 2 2 3" xfId="2420" xr:uid="{00000000-0005-0000-0000-000096160000}"/>
    <cellStyle name="Separador de milhares 11 2 2 3 2" xfId="4431" xr:uid="{00000000-0005-0000-0000-000097160000}"/>
    <cellStyle name="Separador de milhares 11 2 2 3 2 2" xfId="8047" xr:uid="{00000000-0005-0000-0000-000098160000}"/>
    <cellStyle name="Separador de milhares 11 2 2 3 3" xfId="3518" xr:uid="{00000000-0005-0000-0000-000099160000}"/>
    <cellStyle name="Separador de milhares 11 2 2 3 3 2" xfId="7565" xr:uid="{00000000-0005-0000-0000-00009A160000}"/>
    <cellStyle name="Separador de milhares 11 2 2 3 4" xfId="6906" xr:uid="{00000000-0005-0000-0000-00009B160000}"/>
    <cellStyle name="Separador de milhares 11 2 2 4" xfId="2743" xr:uid="{00000000-0005-0000-0000-00009C160000}"/>
    <cellStyle name="Separador de milhares 11 2 2 4 2" xfId="5871" xr:uid="{00000000-0005-0000-0000-00009D160000}"/>
    <cellStyle name="Separador de milhares 11 2 2 4 2 2" xfId="9251" xr:uid="{00000000-0005-0000-0000-00009E160000}"/>
    <cellStyle name="Separador de milhares 11 2 2 4 3" xfId="7143" xr:uid="{00000000-0005-0000-0000-00009F160000}"/>
    <cellStyle name="Separador de milhares 11 2 2 5" xfId="6416" xr:uid="{00000000-0005-0000-0000-0000A0160000}"/>
    <cellStyle name="Separador de milhares 11 2 3" xfId="2421" xr:uid="{00000000-0005-0000-0000-0000A1160000}"/>
    <cellStyle name="Separador de milhares 11 2 3 2" xfId="2744" xr:uid="{00000000-0005-0000-0000-0000A2160000}"/>
    <cellStyle name="Separador de milhares 11 2 3 2 2" xfId="5873" xr:uid="{00000000-0005-0000-0000-0000A3160000}"/>
    <cellStyle name="Separador de milhares 11 2 3 2 2 2" xfId="9253" xr:uid="{00000000-0005-0000-0000-0000A4160000}"/>
    <cellStyle name="Separador de milhares 11 2 3 2 3" xfId="7144" xr:uid="{00000000-0005-0000-0000-0000A5160000}"/>
    <cellStyle name="Separador de milhares 11 2 3 3" xfId="5872" xr:uid="{00000000-0005-0000-0000-0000A6160000}"/>
    <cellStyle name="Separador de milhares 11 2 3 3 2" xfId="9252" xr:uid="{00000000-0005-0000-0000-0000A7160000}"/>
    <cellStyle name="Separador de milhares 11 2 3 4" xfId="6907" xr:uid="{00000000-0005-0000-0000-0000A8160000}"/>
    <cellStyle name="Separador de milhares 11 2 4" xfId="2422" xr:uid="{00000000-0005-0000-0000-0000A9160000}"/>
    <cellStyle name="Separador de milhares 11 2 4 2" xfId="2818" xr:uid="{00000000-0005-0000-0000-0000AA160000}"/>
    <cellStyle name="Separador de milhares 11 2 4 2 2" xfId="5875" xr:uid="{00000000-0005-0000-0000-0000AB160000}"/>
    <cellStyle name="Separador de milhares 11 2 4 2 2 2" xfId="9255" xr:uid="{00000000-0005-0000-0000-0000AC160000}"/>
    <cellStyle name="Separador de milhares 11 2 4 2 3" xfId="7217" xr:uid="{00000000-0005-0000-0000-0000AD160000}"/>
    <cellStyle name="Separador de milhares 11 2 4 3" xfId="5874" xr:uid="{00000000-0005-0000-0000-0000AE160000}"/>
    <cellStyle name="Separador de milhares 11 2 4 3 2" xfId="9254" xr:uid="{00000000-0005-0000-0000-0000AF160000}"/>
    <cellStyle name="Separador de milhares 11 2 4 4" xfId="6908" xr:uid="{00000000-0005-0000-0000-0000B0160000}"/>
    <cellStyle name="Separador de milhares 11 2 5" xfId="2423" xr:uid="{00000000-0005-0000-0000-0000B1160000}"/>
    <cellStyle name="Separador de milhares 11 2 5 2" xfId="2868" xr:uid="{00000000-0005-0000-0000-0000B2160000}"/>
    <cellStyle name="Separador de milhares 11 2 5 2 2" xfId="5877" xr:uid="{00000000-0005-0000-0000-0000B3160000}"/>
    <cellStyle name="Separador de milhares 11 2 5 2 2 2" xfId="9257" xr:uid="{00000000-0005-0000-0000-0000B4160000}"/>
    <cellStyle name="Separador de milhares 11 2 5 2 3" xfId="7267" xr:uid="{00000000-0005-0000-0000-0000B5160000}"/>
    <cellStyle name="Separador de milhares 11 2 5 3" xfId="5876" xr:uid="{00000000-0005-0000-0000-0000B6160000}"/>
    <cellStyle name="Separador de milhares 11 2 5 3 2" xfId="9256" xr:uid="{00000000-0005-0000-0000-0000B7160000}"/>
    <cellStyle name="Separador de milhares 11 2 5 4" xfId="6909" xr:uid="{00000000-0005-0000-0000-0000B8160000}"/>
    <cellStyle name="Separador de milhares 11 2 6" xfId="2424" xr:uid="{00000000-0005-0000-0000-0000B9160000}"/>
    <cellStyle name="Separador de milhares 11 2 6 2" xfId="2947" xr:uid="{00000000-0005-0000-0000-0000BA160000}"/>
    <cellStyle name="Separador de milhares 11 2 6 2 2" xfId="5879" xr:uid="{00000000-0005-0000-0000-0000BB160000}"/>
    <cellStyle name="Separador de milhares 11 2 6 2 2 2" xfId="9259" xr:uid="{00000000-0005-0000-0000-0000BC160000}"/>
    <cellStyle name="Separador de milhares 11 2 6 2 3" xfId="7346" xr:uid="{00000000-0005-0000-0000-0000BD160000}"/>
    <cellStyle name="Separador de milhares 11 2 6 3" xfId="5878" xr:uid="{00000000-0005-0000-0000-0000BE160000}"/>
    <cellStyle name="Separador de milhares 11 2 6 3 2" xfId="9258" xr:uid="{00000000-0005-0000-0000-0000BF160000}"/>
    <cellStyle name="Separador de milhares 11 2 6 4" xfId="6910" xr:uid="{00000000-0005-0000-0000-0000C0160000}"/>
    <cellStyle name="Separador de milhares 11 2 7" xfId="2425" xr:uid="{00000000-0005-0000-0000-0000C1160000}"/>
    <cellStyle name="Separador de milhares 11 2 7 2" xfId="4430" xr:uid="{00000000-0005-0000-0000-0000C2160000}"/>
    <cellStyle name="Separador de milhares 11 2 7 2 2" xfId="8046" xr:uid="{00000000-0005-0000-0000-0000C3160000}"/>
    <cellStyle name="Separador de milhares 11 2 7 3" xfId="3517" xr:uid="{00000000-0005-0000-0000-0000C4160000}"/>
    <cellStyle name="Separador de milhares 11 2 7 3 2" xfId="7564" xr:uid="{00000000-0005-0000-0000-0000C5160000}"/>
    <cellStyle name="Separador de milhares 11 2 7 4" xfId="6911" xr:uid="{00000000-0005-0000-0000-0000C6160000}"/>
    <cellStyle name="Separador de milhares 11 2 8" xfId="2636" xr:uid="{00000000-0005-0000-0000-0000C7160000}"/>
    <cellStyle name="Separador de milhares 11 2 8 2" xfId="5880" xr:uid="{00000000-0005-0000-0000-0000C8160000}"/>
    <cellStyle name="Separador de milhares 11 2 8 2 2" xfId="9260" xr:uid="{00000000-0005-0000-0000-0000C9160000}"/>
    <cellStyle name="Separador de milhares 11 2 8 3" xfId="7038" xr:uid="{00000000-0005-0000-0000-0000CA160000}"/>
    <cellStyle name="Separador de milhares 11 3" xfId="1414" xr:uid="{00000000-0005-0000-0000-0000CB160000}"/>
    <cellStyle name="Separador de milhares 11 3 2" xfId="2426" xr:uid="{00000000-0005-0000-0000-0000CC160000}"/>
    <cellStyle name="Separador de milhares 11 3 2 2" xfId="2745" xr:uid="{00000000-0005-0000-0000-0000CD160000}"/>
    <cellStyle name="Separador de milhares 11 3 2 2 2" xfId="5882" xr:uid="{00000000-0005-0000-0000-0000CE160000}"/>
    <cellStyle name="Separador de milhares 11 3 2 2 2 2" xfId="9262" xr:uid="{00000000-0005-0000-0000-0000CF160000}"/>
    <cellStyle name="Separador de milhares 11 3 2 2 3" xfId="7145" xr:uid="{00000000-0005-0000-0000-0000D0160000}"/>
    <cellStyle name="Separador de milhares 11 3 2 3" xfId="5881" xr:uid="{00000000-0005-0000-0000-0000D1160000}"/>
    <cellStyle name="Separador de milhares 11 3 2 3 2" xfId="9261" xr:uid="{00000000-0005-0000-0000-0000D2160000}"/>
    <cellStyle name="Separador de milhares 11 3 2 4" xfId="6912" xr:uid="{00000000-0005-0000-0000-0000D3160000}"/>
    <cellStyle name="Separador de milhares 11 3 3" xfId="2427" xr:uid="{00000000-0005-0000-0000-0000D4160000}"/>
    <cellStyle name="Separador de milhares 11 3 3 2" xfId="2968" xr:uid="{00000000-0005-0000-0000-0000D5160000}"/>
    <cellStyle name="Separador de milhares 11 3 3 2 2" xfId="5884" xr:uid="{00000000-0005-0000-0000-0000D6160000}"/>
    <cellStyle name="Separador de milhares 11 3 3 2 2 2" xfId="9264" xr:uid="{00000000-0005-0000-0000-0000D7160000}"/>
    <cellStyle name="Separador de milhares 11 3 3 2 3" xfId="7367" xr:uid="{00000000-0005-0000-0000-0000D8160000}"/>
    <cellStyle name="Separador de milhares 11 3 3 3" xfId="5883" xr:uid="{00000000-0005-0000-0000-0000D9160000}"/>
    <cellStyle name="Separador de milhares 11 3 3 3 2" xfId="9263" xr:uid="{00000000-0005-0000-0000-0000DA160000}"/>
    <cellStyle name="Separador de milhares 11 3 3 4" xfId="6913" xr:uid="{00000000-0005-0000-0000-0000DB160000}"/>
    <cellStyle name="Separador de milhares 11 3 4" xfId="2428" xr:uid="{00000000-0005-0000-0000-0000DC160000}"/>
    <cellStyle name="Separador de milhares 11 3 4 2" xfId="4432" xr:uid="{00000000-0005-0000-0000-0000DD160000}"/>
    <cellStyle name="Separador de milhares 11 3 4 2 2" xfId="8048" xr:uid="{00000000-0005-0000-0000-0000DE160000}"/>
    <cellStyle name="Separador de milhares 11 3 4 3" xfId="3519" xr:uid="{00000000-0005-0000-0000-0000DF160000}"/>
    <cellStyle name="Separador de milhares 11 3 4 3 2" xfId="7566" xr:uid="{00000000-0005-0000-0000-0000E0160000}"/>
    <cellStyle name="Separador de milhares 11 3 4 4" xfId="6914" xr:uid="{00000000-0005-0000-0000-0000E1160000}"/>
    <cellStyle name="Separador de milhares 11 3 5" xfId="2658" xr:uid="{00000000-0005-0000-0000-0000E2160000}"/>
    <cellStyle name="Separador de milhares 11 3 5 2" xfId="5885" xr:uid="{00000000-0005-0000-0000-0000E3160000}"/>
    <cellStyle name="Separador de milhares 11 3 5 2 2" xfId="9265" xr:uid="{00000000-0005-0000-0000-0000E4160000}"/>
    <cellStyle name="Separador de milhares 11 3 5 3" xfId="7059" xr:uid="{00000000-0005-0000-0000-0000E5160000}"/>
    <cellStyle name="Separador de milhares 11 3 6" xfId="6417" xr:uid="{00000000-0005-0000-0000-0000E6160000}"/>
    <cellStyle name="Separador de milhares 11 4" xfId="1411" xr:uid="{00000000-0005-0000-0000-0000E7160000}"/>
    <cellStyle name="Separador de milhares 11 4 2" xfId="2429" xr:uid="{00000000-0005-0000-0000-0000E8160000}"/>
    <cellStyle name="Separador de milhares 11 4 2 2" xfId="4429" xr:uid="{00000000-0005-0000-0000-0000E9160000}"/>
    <cellStyle name="Separador de milhares 11 4 2 2 2" xfId="8045" xr:uid="{00000000-0005-0000-0000-0000EA160000}"/>
    <cellStyle name="Separador de milhares 11 4 2 3" xfId="3516" xr:uid="{00000000-0005-0000-0000-0000EB160000}"/>
    <cellStyle name="Separador de milhares 11 4 2 3 2" xfId="7563" xr:uid="{00000000-0005-0000-0000-0000EC160000}"/>
    <cellStyle name="Separador de milhares 11 4 2 4" xfId="6915" xr:uid="{00000000-0005-0000-0000-0000ED160000}"/>
    <cellStyle name="Separador de milhares 11 4 3" xfId="2746" xr:uid="{00000000-0005-0000-0000-0000EE160000}"/>
    <cellStyle name="Separador de milhares 11 4 3 2" xfId="5886" xr:uid="{00000000-0005-0000-0000-0000EF160000}"/>
    <cellStyle name="Separador de milhares 11 4 3 2 2" xfId="9266" xr:uid="{00000000-0005-0000-0000-0000F0160000}"/>
    <cellStyle name="Separador de milhares 11 4 3 3" xfId="7146" xr:uid="{00000000-0005-0000-0000-0000F1160000}"/>
    <cellStyle name="Separador de milhares 11 4 4" xfId="6415" xr:uid="{00000000-0005-0000-0000-0000F2160000}"/>
    <cellStyle name="Separador de milhares 11 5" xfId="2430" xr:uid="{00000000-0005-0000-0000-0000F3160000}"/>
    <cellStyle name="Separador de milhares 11 5 2" xfId="2747" xr:uid="{00000000-0005-0000-0000-0000F4160000}"/>
    <cellStyle name="Separador de milhares 11 5 2 2" xfId="5888" xr:uid="{00000000-0005-0000-0000-0000F5160000}"/>
    <cellStyle name="Separador de milhares 11 5 2 2 2" xfId="9268" xr:uid="{00000000-0005-0000-0000-0000F6160000}"/>
    <cellStyle name="Separador de milhares 11 5 2 3" xfId="7147" xr:uid="{00000000-0005-0000-0000-0000F7160000}"/>
    <cellStyle name="Separador de milhares 11 5 3" xfId="5887" xr:uid="{00000000-0005-0000-0000-0000F8160000}"/>
    <cellStyle name="Separador de milhares 11 5 3 2" xfId="9267" xr:uid="{00000000-0005-0000-0000-0000F9160000}"/>
    <cellStyle name="Separador de milhares 11 5 4" xfId="6916" xr:uid="{00000000-0005-0000-0000-0000FA160000}"/>
    <cellStyle name="Separador de milhares 11 6" xfId="2431" xr:uid="{00000000-0005-0000-0000-0000FB160000}"/>
    <cellStyle name="Separador de milhares 11 6 2" xfId="2817" xr:uid="{00000000-0005-0000-0000-0000FC160000}"/>
    <cellStyle name="Separador de milhares 11 6 2 2" xfId="5890" xr:uid="{00000000-0005-0000-0000-0000FD160000}"/>
    <cellStyle name="Separador de milhares 11 6 2 2 2" xfId="9270" xr:uid="{00000000-0005-0000-0000-0000FE160000}"/>
    <cellStyle name="Separador de milhares 11 6 2 3" xfId="7216" xr:uid="{00000000-0005-0000-0000-0000FF160000}"/>
    <cellStyle name="Separador de milhares 11 6 3" xfId="5889" xr:uid="{00000000-0005-0000-0000-000000170000}"/>
    <cellStyle name="Separador de milhares 11 6 3 2" xfId="9269" xr:uid="{00000000-0005-0000-0000-000001170000}"/>
    <cellStyle name="Separador de milhares 11 6 4" xfId="6917" xr:uid="{00000000-0005-0000-0000-000002170000}"/>
    <cellStyle name="Separador de milhares 11 7" xfId="2432" xr:uid="{00000000-0005-0000-0000-000003170000}"/>
    <cellStyle name="Separador de milhares 11 7 2" xfId="2867" xr:uid="{00000000-0005-0000-0000-000004170000}"/>
    <cellStyle name="Separador de milhares 11 7 2 2" xfId="5892" xr:uid="{00000000-0005-0000-0000-000005170000}"/>
    <cellStyle name="Separador de milhares 11 7 2 2 2" xfId="9272" xr:uid="{00000000-0005-0000-0000-000006170000}"/>
    <cellStyle name="Separador de milhares 11 7 2 3" xfId="7266" xr:uid="{00000000-0005-0000-0000-000007170000}"/>
    <cellStyle name="Separador de milhares 11 7 3" xfId="5891" xr:uid="{00000000-0005-0000-0000-000008170000}"/>
    <cellStyle name="Separador de milhares 11 7 3 2" xfId="9271" xr:uid="{00000000-0005-0000-0000-000009170000}"/>
    <cellStyle name="Separador de milhares 11 7 4" xfId="6918" xr:uid="{00000000-0005-0000-0000-00000A170000}"/>
    <cellStyle name="Separador de milhares 11 8" xfId="2433" xr:uid="{00000000-0005-0000-0000-00000B170000}"/>
    <cellStyle name="Separador de milhares 11 8 2" xfId="2920" xr:uid="{00000000-0005-0000-0000-00000C170000}"/>
    <cellStyle name="Separador de milhares 11 8 2 2" xfId="5894" xr:uid="{00000000-0005-0000-0000-00000D170000}"/>
    <cellStyle name="Separador de milhares 11 8 2 2 2" xfId="9274" xr:uid="{00000000-0005-0000-0000-00000E170000}"/>
    <cellStyle name="Separador de milhares 11 8 2 3" xfId="7319" xr:uid="{00000000-0005-0000-0000-00000F170000}"/>
    <cellStyle name="Separador de milhares 11 8 3" xfId="5893" xr:uid="{00000000-0005-0000-0000-000010170000}"/>
    <cellStyle name="Separador de milhares 11 8 3 2" xfId="9273" xr:uid="{00000000-0005-0000-0000-000011170000}"/>
    <cellStyle name="Separador de milhares 11 8 4" xfId="6919" xr:uid="{00000000-0005-0000-0000-000012170000}"/>
    <cellStyle name="Separador de milhares 11 9" xfId="2608" xr:uid="{00000000-0005-0000-0000-000013170000}"/>
    <cellStyle name="Separador de milhares 11 9 2" xfId="5895" xr:uid="{00000000-0005-0000-0000-000014170000}"/>
    <cellStyle name="Separador de milhares 11 9 2 2" xfId="9275" xr:uid="{00000000-0005-0000-0000-000015170000}"/>
    <cellStyle name="Separador de milhares 11 9 3" xfId="7011" xr:uid="{00000000-0005-0000-0000-000016170000}"/>
    <cellStyle name="Separador de milhares 110" xfId="1415" xr:uid="{00000000-0005-0000-0000-000017170000}"/>
    <cellStyle name="Separador de milhares 110 2" xfId="1416" xr:uid="{00000000-0005-0000-0000-000018170000}"/>
    <cellStyle name="Separador de milhares 110 2 2" xfId="4434" xr:uid="{00000000-0005-0000-0000-000019170000}"/>
    <cellStyle name="Separador de milhares 110 2 2 2" xfId="8050" xr:uid="{00000000-0005-0000-0000-00001A170000}"/>
    <cellStyle name="Separador de milhares 110 2 3" xfId="3521" xr:uid="{00000000-0005-0000-0000-00001B170000}"/>
    <cellStyle name="Separador de milhares 110 2 3 2" xfId="7568" xr:uid="{00000000-0005-0000-0000-00001C170000}"/>
    <cellStyle name="Separador de milhares 110 2 4" xfId="6418" xr:uid="{00000000-0005-0000-0000-00001D170000}"/>
    <cellStyle name="Separador de milhares 110 3" xfId="4433" xr:uid="{00000000-0005-0000-0000-00001E170000}"/>
    <cellStyle name="Separador de milhares 110 3 2" xfId="8049" xr:uid="{00000000-0005-0000-0000-00001F170000}"/>
    <cellStyle name="Separador de milhares 110 4" xfId="3520" xr:uid="{00000000-0005-0000-0000-000020170000}"/>
    <cellStyle name="Separador de milhares 110 4 2" xfId="7567" xr:uid="{00000000-0005-0000-0000-000021170000}"/>
    <cellStyle name="Separador de milhares 111" xfId="1417" xr:uid="{00000000-0005-0000-0000-000022170000}"/>
    <cellStyle name="Separador de milhares 111 2" xfId="1418" xr:uid="{00000000-0005-0000-0000-000023170000}"/>
    <cellStyle name="Separador de milhares 111 2 2" xfId="4436" xr:uid="{00000000-0005-0000-0000-000024170000}"/>
    <cellStyle name="Separador de milhares 111 2 2 2" xfId="8052" xr:uid="{00000000-0005-0000-0000-000025170000}"/>
    <cellStyle name="Separador de milhares 111 2 3" xfId="3523" xr:uid="{00000000-0005-0000-0000-000026170000}"/>
    <cellStyle name="Separador de milhares 111 2 3 2" xfId="7570" xr:uid="{00000000-0005-0000-0000-000027170000}"/>
    <cellStyle name="Separador de milhares 111 2 4" xfId="6419" xr:uid="{00000000-0005-0000-0000-000028170000}"/>
    <cellStyle name="Separador de milhares 111 3" xfId="4435" xr:uid="{00000000-0005-0000-0000-000029170000}"/>
    <cellStyle name="Separador de milhares 111 3 2" xfId="8051" xr:uid="{00000000-0005-0000-0000-00002A170000}"/>
    <cellStyle name="Separador de milhares 111 4" xfId="3522" xr:uid="{00000000-0005-0000-0000-00002B170000}"/>
    <cellStyle name="Separador de milhares 111 4 2" xfId="7569" xr:uid="{00000000-0005-0000-0000-00002C170000}"/>
    <cellStyle name="Separador de milhares 112" xfId="1419" xr:uid="{00000000-0005-0000-0000-00002D170000}"/>
    <cellStyle name="Separador de milhares 112 2" xfId="1420" xr:uid="{00000000-0005-0000-0000-00002E170000}"/>
    <cellStyle name="Separador de milhares 112 2 2" xfId="4438" xr:uid="{00000000-0005-0000-0000-00002F170000}"/>
    <cellStyle name="Separador de milhares 112 2 2 2" xfId="8054" xr:uid="{00000000-0005-0000-0000-000030170000}"/>
    <cellStyle name="Separador de milhares 112 2 3" xfId="3525" xr:uid="{00000000-0005-0000-0000-000031170000}"/>
    <cellStyle name="Separador de milhares 112 2 3 2" xfId="7572" xr:uid="{00000000-0005-0000-0000-000032170000}"/>
    <cellStyle name="Separador de milhares 112 2 4" xfId="6420" xr:uid="{00000000-0005-0000-0000-000033170000}"/>
    <cellStyle name="Separador de milhares 112 3" xfId="4437" xr:uid="{00000000-0005-0000-0000-000034170000}"/>
    <cellStyle name="Separador de milhares 112 3 2" xfId="8053" xr:uid="{00000000-0005-0000-0000-000035170000}"/>
    <cellStyle name="Separador de milhares 112 4" xfId="3524" xr:uid="{00000000-0005-0000-0000-000036170000}"/>
    <cellStyle name="Separador de milhares 112 4 2" xfId="7571" xr:uid="{00000000-0005-0000-0000-000037170000}"/>
    <cellStyle name="Separador de milhares 113" xfId="1421" xr:uid="{00000000-0005-0000-0000-000038170000}"/>
    <cellStyle name="Separador de milhares 113 2" xfId="1422" xr:uid="{00000000-0005-0000-0000-000039170000}"/>
    <cellStyle name="Separador de milhares 113 2 2" xfId="4440" xr:uid="{00000000-0005-0000-0000-00003A170000}"/>
    <cellStyle name="Separador de milhares 113 2 2 2" xfId="8056" xr:uid="{00000000-0005-0000-0000-00003B170000}"/>
    <cellStyle name="Separador de milhares 113 2 3" xfId="3527" xr:uid="{00000000-0005-0000-0000-00003C170000}"/>
    <cellStyle name="Separador de milhares 113 2 3 2" xfId="7574" xr:uid="{00000000-0005-0000-0000-00003D170000}"/>
    <cellStyle name="Separador de milhares 113 2 4" xfId="6421" xr:uid="{00000000-0005-0000-0000-00003E170000}"/>
    <cellStyle name="Separador de milhares 113 3" xfId="4439" xr:uid="{00000000-0005-0000-0000-00003F170000}"/>
    <cellStyle name="Separador de milhares 113 3 2" xfId="8055" xr:uid="{00000000-0005-0000-0000-000040170000}"/>
    <cellStyle name="Separador de milhares 113 4" xfId="3526" xr:uid="{00000000-0005-0000-0000-000041170000}"/>
    <cellStyle name="Separador de milhares 113 4 2" xfId="7573" xr:uid="{00000000-0005-0000-0000-000042170000}"/>
    <cellStyle name="Separador de milhares 114" xfId="1423" xr:uid="{00000000-0005-0000-0000-000043170000}"/>
    <cellStyle name="Separador de milhares 114 2" xfId="1424" xr:uid="{00000000-0005-0000-0000-000044170000}"/>
    <cellStyle name="Separador de milhares 114 2 2" xfId="4442" xr:uid="{00000000-0005-0000-0000-000045170000}"/>
    <cellStyle name="Separador de milhares 114 2 2 2" xfId="8058" xr:uid="{00000000-0005-0000-0000-000046170000}"/>
    <cellStyle name="Separador de milhares 114 2 3" xfId="3529" xr:uid="{00000000-0005-0000-0000-000047170000}"/>
    <cellStyle name="Separador de milhares 114 2 3 2" xfId="7576" xr:uid="{00000000-0005-0000-0000-000048170000}"/>
    <cellStyle name="Separador de milhares 114 2 4" xfId="6422" xr:uid="{00000000-0005-0000-0000-000049170000}"/>
    <cellStyle name="Separador de milhares 114 3" xfId="4441" xr:uid="{00000000-0005-0000-0000-00004A170000}"/>
    <cellStyle name="Separador de milhares 114 3 2" xfId="8057" xr:uid="{00000000-0005-0000-0000-00004B170000}"/>
    <cellStyle name="Separador de milhares 114 4" xfId="3528" xr:uid="{00000000-0005-0000-0000-00004C170000}"/>
    <cellStyle name="Separador de milhares 114 4 2" xfId="7575" xr:uid="{00000000-0005-0000-0000-00004D170000}"/>
    <cellStyle name="Separador de milhares 115" xfId="1425" xr:uid="{00000000-0005-0000-0000-00004E170000}"/>
    <cellStyle name="Separador de milhares 115 2" xfId="1426" xr:uid="{00000000-0005-0000-0000-00004F170000}"/>
    <cellStyle name="Separador de milhares 115 2 2" xfId="4444" xr:uid="{00000000-0005-0000-0000-000050170000}"/>
    <cellStyle name="Separador de milhares 115 2 2 2" xfId="8060" xr:uid="{00000000-0005-0000-0000-000051170000}"/>
    <cellStyle name="Separador de milhares 115 2 3" xfId="3531" xr:uid="{00000000-0005-0000-0000-000052170000}"/>
    <cellStyle name="Separador de milhares 115 2 3 2" xfId="7578" xr:uid="{00000000-0005-0000-0000-000053170000}"/>
    <cellStyle name="Separador de milhares 115 2 4" xfId="6423" xr:uid="{00000000-0005-0000-0000-000054170000}"/>
    <cellStyle name="Separador de milhares 115 3" xfId="4443" xr:uid="{00000000-0005-0000-0000-000055170000}"/>
    <cellStyle name="Separador de milhares 115 3 2" xfId="8059" xr:uid="{00000000-0005-0000-0000-000056170000}"/>
    <cellStyle name="Separador de milhares 115 4" xfId="3530" xr:uid="{00000000-0005-0000-0000-000057170000}"/>
    <cellStyle name="Separador de milhares 115 4 2" xfId="7577" xr:uid="{00000000-0005-0000-0000-000058170000}"/>
    <cellStyle name="Separador de milhares 116" xfId="1427" xr:uid="{00000000-0005-0000-0000-000059170000}"/>
    <cellStyle name="Separador de milhares 116 2" xfId="1428" xr:uid="{00000000-0005-0000-0000-00005A170000}"/>
    <cellStyle name="Separador de milhares 116 2 2" xfId="4446" xr:uid="{00000000-0005-0000-0000-00005B170000}"/>
    <cellStyle name="Separador de milhares 116 2 2 2" xfId="8062" xr:uid="{00000000-0005-0000-0000-00005C170000}"/>
    <cellStyle name="Separador de milhares 116 2 3" xfId="3533" xr:uid="{00000000-0005-0000-0000-00005D170000}"/>
    <cellStyle name="Separador de milhares 116 2 3 2" xfId="7580" xr:uid="{00000000-0005-0000-0000-00005E170000}"/>
    <cellStyle name="Separador de milhares 116 2 4" xfId="6424" xr:uid="{00000000-0005-0000-0000-00005F170000}"/>
    <cellStyle name="Separador de milhares 116 3" xfId="4445" xr:uid="{00000000-0005-0000-0000-000060170000}"/>
    <cellStyle name="Separador de milhares 116 3 2" xfId="8061" xr:uid="{00000000-0005-0000-0000-000061170000}"/>
    <cellStyle name="Separador de milhares 116 4" xfId="3532" xr:uid="{00000000-0005-0000-0000-000062170000}"/>
    <cellStyle name="Separador de milhares 116 4 2" xfId="7579" xr:uid="{00000000-0005-0000-0000-000063170000}"/>
    <cellStyle name="Separador de milhares 117" xfId="1429" xr:uid="{00000000-0005-0000-0000-000064170000}"/>
    <cellStyle name="Separador de milhares 117 2" xfId="1430" xr:uid="{00000000-0005-0000-0000-000065170000}"/>
    <cellStyle name="Separador de milhares 117 2 2" xfId="4448" xr:uid="{00000000-0005-0000-0000-000066170000}"/>
    <cellStyle name="Separador de milhares 117 2 2 2" xfId="8064" xr:uid="{00000000-0005-0000-0000-000067170000}"/>
    <cellStyle name="Separador de milhares 117 2 3" xfId="3535" xr:uid="{00000000-0005-0000-0000-000068170000}"/>
    <cellStyle name="Separador de milhares 117 2 3 2" xfId="7582" xr:uid="{00000000-0005-0000-0000-000069170000}"/>
    <cellStyle name="Separador de milhares 117 2 4" xfId="6425" xr:uid="{00000000-0005-0000-0000-00006A170000}"/>
    <cellStyle name="Separador de milhares 117 3" xfId="4447" xr:uid="{00000000-0005-0000-0000-00006B170000}"/>
    <cellStyle name="Separador de milhares 117 3 2" xfId="8063" xr:uid="{00000000-0005-0000-0000-00006C170000}"/>
    <cellStyle name="Separador de milhares 117 4" xfId="3534" xr:uid="{00000000-0005-0000-0000-00006D170000}"/>
    <cellStyle name="Separador de milhares 117 4 2" xfId="7581" xr:uid="{00000000-0005-0000-0000-00006E170000}"/>
    <cellStyle name="Separador de milhares 118" xfId="1431" xr:uid="{00000000-0005-0000-0000-00006F170000}"/>
    <cellStyle name="Separador de milhares 118 2" xfId="1432" xr:uid="{00000000-0005-0000-0000-000070170000}"/>
    <cellStyle name="Separador de milhares 118 2 2" xfId="4450" xr:uid="{00000000-0005-0000-0000-000071170000}"/>
    <cellStyle name="Separador de milhares 118 2 2 2" xfId="8066" xr:uid="{00000000-0005-0000-0000-000072170000}"/>
    <cellStyle name="Separador de milhares 118 2 3" xfId="3537" xr:uid="{00000000-0005-0000-0000-000073170000}"/>
    <cellStyle name="Separador de milhares 118 2 3 2" xfId="7584" xr:uid="{00000000-0005-0000-0000-000074170000}"/>
    <cellStyle name="Separador de milhares 118 2 4" xfId="6426" xr:uid="{00000000-0005-0000-0000-000075170000}"/>
    <cellStyle name="Separador de milhares 118 3" xfId="4449" xr:uid="{00000000-0005-0000-0000-000076170000}"/>
    <cellStyle name="Separador de milhares 118 3 2" xfId="8065" xr:uid="{00000000-0005-0000-0000-000077170000}"/>
    <cellStyle name="Separador de milhares 118 4" xfId="3536" xr:uid="{00000000-0005-0000-0000-000078170000}"/>
    <cellStyle name="Separador de milhares 118 4 2" xfId="7583" xr:uid="{00000000-0005-0000-0000-000079170000}"/>
    <cellStyle name="Separador de milhares 119" xfId="1433" xr:uid="{00000000-0005-0000-0000-00007A170000}"/>
    <cellStyle name="Separador de milhares 119 2" xfId="1434" xr:uid="{00000000-0005-0000-0000-00007B170000}"/>
    <cellStyle name="Separador de milhares 119 2 2" xfId="4452" xr:uid="{00000000-0005-0000-0000-00007C170000}"/>
    <cellStyle name="Separador de milhares 119 2 2 2" xfId="8068" xr:uid="{00000000-0005-0000-0000-00007D170000}"/>
    <cellStyle name="Separador de milhares 119 2 3" xfId="3539" xr:uid="{00000000-0005-0000-0000-00007E170000}"/>
    <cellStyle name="Separador de milhares 119 2 3 2" xfId="7586" xr:uid="{00000000-0005-0000-0000-00007F170000}"/>
    <cellStyle name="Separador de milhares 119 2 4" xfId="6427" xr:uid="{00000000-0005-0000-0000-000080170000}"/>
    <cellStyle name="Separador de milhares 119 3" xfId="4451" xr:uid="{00000000-0005-0000-0000-000081170000}"/>
    <cellStyle name="Separador de milhares 119 3 2" xfId="8067" xr:uid="{00000000-0005-0000-0000-000082170000}"/>
    <cellStyle name="Separador de milhares 119 4" xfId="3538" xr:uid="{00000000-0005-0000-0000-000083170000}"/>
    <cellStyle name="Separador de milhares 119 4 2" xfId="7585" xr:uid="{00000000-0005-0000-0000-000084170000}"/>
    <cellStyle name="Separador de milhares 12" xfId="45" xr:uid="{00000000-0005-0000-0000-000085170000}"/>
    <cellStyle name="Separador de milhares 12 2" xfId="1435" xr:uid="{00000000-0005-0000-0000-000086170000}"/>
    <cellStyle name="Separador de milhares 12 2 2" xfId="1436" xr:uid="{00000000-0005-0000-0000-000087170000}"/>
    <cellStyle name="Separador de milhares 12 2 2 2" xfId="4454" xr:uid="{00000000-0005-0000-0000-000088170000}"/>
    <cellStyle name="Separador de milhares 12 2 2 2 2" xfId="8070" xr:uid="{00000000-0005-0000-0000-000089170000}"/>
    <cellStyle name="Separador de milhares 12 2 2 3" xfId="3541" xr:uid="{00000000-0005-0000-0000-00008A170000}"/>
    <cellStyle name="Separador de milhares 12 2 2 3 2" xfId="7588" xr:uid="{00000000-0005-0000-0000-00008B170000}"/>
    <cellStyle name="Separador de milhares 12 2 2 4" xfId="6428" xr:uid="{00000000-0005-0000-0000-00008C170000}"/>
    <cellStyle name="Separador de milhares 12 2 3" xfId="4453" xr:uid="{00000000-0005-0000-0000-00008D170000}"/>
    <cellStyle name="Separador de milhares 12 2 3 2" xfId="8069" xr:uid="{00000000-0005-0000-0000-00008E170000}"/>
    <cellStyle name="Separador de milhares 12 2 4" xfId="3540" xr:uid="{00000000-0005-0000-0000-00008F170000}"/>
    <cellStyle name="Separador de milhares 12 2 4 2" xfId="7587" xr:uid="{00000000-0005-0000-0000-000090170000}"/>
    <cellStyle name="Separador de milhares 12 3" xfId="1437" xr:uid="{00000000-0005-0000-0000-000091170000}"/>
    <cellStyle name="Separador de milhares 12 3 2" xfId="4455" xr:uid="{00000000-0005-0000-0000-000092170000}"/>
    <cellStyle name="Separador de milhares 12 3 2 2" xfId="8071" xr:uid="{00000000-0005-0000-0000-000093170000}"/>
    <cellStyle name="Separador de milhares 12 3 3" xfId="3542" xr:uid="{00000000-0005-0000-0000-000094170000}"/>
    <cellStyle name="Separador de milhares 12 3 3 2" xfId="7589" xr:uid="{00000000-0005-0000-0000-000095170000}"/>
    <cellStyle name="Separador de milhares 12 3 4" xfId="6429" xr:uid="{00000000-0005-0000-0000-000096170000}"/>
    <cellStyle name="Separador de milhares 12 4" xfId="3113" xr:uid="{00000000-0005-0000-0000-000097170000}"/>
    <cellStyle name="Separador de milhares 12 4 2" xfId="7500" xr:uid="{00000000-0005-0000-0000-000098170000}"/>
    <cellStyle name="Separador de milhares 120" xfId="1438" xr:uid="{00000000-0005-0000-0000-000099170000}"/>
    <cellStyle name="Separador de milhares 120 2" xfId="1439" xr:uid="{00000000-0005-0000-0000-00009A170000}"/>
    <cellStyle name="Separador de milhares 120 2 2" xfId="4457" xr:uid="{00000000-0005-0000-0000-00009B170000}"/>
    <cellStyle name="Separador de milhares 120 2 2 2" xfId="8073" xr:uid="{00000000-0005-0000-0000-00009C170000}"/>
    <cellStyle name="Separador de milhares 120 2 3" xfId="3544" xr:uid="{00000000-0005-0000-0000-00009D170000}"/>
    <cellStyle name="Separador de milhares 120 2 3 2" xfId="7591" xr:uid="{00000000-0005-0000-0000-00009E170000}"/>
    <cellStyle name="Separador de milhares 120 2 4" xfId="6430" xr:uid="{00000000-0005-0000-0000-00009F170000}"/>
    <cellStyle name="Separador de milhares 120 3" xfId="4456" xr:uid="{00000000-0005-0000-0000-0000A0170000}"/>
    <cellStyle name="Separador de milhares 120 3 2" xfId="8072" xr:uid="{00000000-0005-0000-0000-0000A1170000}"/>
    <cellStyle name="Separador de milhares 120 4" xfId="3543" xr:uid="{00000000-0005-0000-0000-0000A2170000}"/>
    <cellStyle name="Separador de milhares 120 4 2" xfId="7590" xr:uid="{00000000-0005-0000-0000-0000A3170000}"/>
    <cellStyle name="Separador de milhares 121" xfId="1440" xr:uid="{00000000-0005-0000-0000-0000A4170000}"/>
    <cellStyle name="Separador de milhares 121 2" xfId="1441" xr:uid="{00000000-0005-0000-0000-0000A5170000}"/>
    <cellStyle name="Separador de milhares 121 2 2" xfId="4459" xr:uid="{00000000-0005-0000-0000-0000A6170000}"/>
    <cellStyle name="Separador de milhares 121 2 2 2" xfId="8075" xr:uid="{00000000-0005-0000-0000-0000A7170000}"/>
    <cellStyle name="Separador de milhares 121 2 3" xfId="3546" xr:uid="{00000000-0005-0000-0000-0000A8170000}"/>
    <cellStyle name="Separador de milhares 121 2 3 2" xfId="7593" xr:uid="{00000000-0005-0000-0000-0000A9170000}"/>
    <cellStyle name="Separador de milhares 121 2 4" xfId="6431" xr:uid="{00000000-0005-0000-0000-0000AA170000}"/>
    <cellStyle name="Separador de milhares 121 3" xfId="4458" xr:uid="{00000000-0005-0000-0000-0000AB170000}"/>
    <cellStyle name="Separador de milhares 121 3 2" xfId="8074" xr:uid="{00000000-0005-0000-0000-0000AC170000}"/>
    <cellStyle name="Separador de milhares 121 4" xfId="3545" xr:uid="{00000000-0005-0000-0000-0000AD170000}"/>
    <cellStyle name="Separador de milhares 121 4 2" xfId="7592" xr:uid="{00000000-0005-0000-0000-0000AE170000}"/>
    <cellStyle name="Separador de milhares 122" xfId="1442" xr:uid="{00000000-0005-0000-0000-0000AF170000}"/>
    <cellStyle name="Separador de milhares 122 2" xfId="1443" xr:uid="{00000000-0005-0000-0000-0000B0170000}"/>
    <cellStyle name="Separador de milhares 122 2 2" xfId="4461" xr:uid="{00000000-0005-0000-0000-0000B1170000}"/>
    <cellStyle name="Separador de milhares 122 2 2 2" xfId="8077" xr:uid="{00000000-0005-0000-0000-0000B2170000}"/>
    <cellStyle name="Separador de milhares 122 2 3" xfId="3548" xr:uid="{00000000-0005-0000-0000-0000B3170000}"/>
    <cellStyle name="Separador de milhares 122 2 3 2" xfId="7595" xr:uid="{00000000-0005-0000-0000-0000B4170000}"/>
    <cellStyle name="Separador de milhares 122 2 4" xfId="6432" xr:uid="{00000000-0005-0000-0000-0000B5170000}"/>
    <cellStyle name="Separador de milhares 122 3" xfId="4460" xr:uid="{00000000-0005-0000-0000-0000B6170000}"/>
    <cellStyle name="Separador de milhares 122 3 2" xfId="8076" xr:uid="{00000000-0005-0000-0000-0000B7170000}"/>
    <cellStyle name="Separador de milhares 122 4" xfId="3547" xr:uid="{00000000-0005-0000-0000-0000B8170000}"/>
    <cellStyle name="Separador de milhares 122 4 2" xfId="7594" xr:uid="{00000000-0005-0000-0000-0000B9170000}"/>
    <cellStyle name="Separador de milhares 123" xfId="1444" xr:uid="{00000000-0005-0000-0000-0000BA170000}"/>
    <cellStyle name="Separador de milhares 123 2" xfId="1445" xr:uid="{00000000-0005-0000-0000-0000BB170000}"/>
    <cellStyle name="Separador de milhares 123 2 2" xfId="4463" xr:uid="{00000000-0005-0000-0000-0000BC170000}"/>
    <cellStyle name="Separador de milhares 123 2 2 2" xfId="8079" xr:uid="{00000000-0005-0000-0000-0000BD170000}"/>
    <cellStyle name="Separador de milhares 123 2 3" xfId="3550" xr:uid="{00000000-0005-0000-0000-0000BE170000}"/>
    <cellStyle name="Separador de milhares 123 2 3 2" xfId="7597" xr:uid="{00000000-0005-0000-0000-0000BF170000}"/>
    <cellStyle name="Separador de milhares 123 2 4" xfId="6433" xr:uid="{00000000-0005-0000-0000-0000C0170000}"/>
    <cellStyle name="Separador de milhares 123 3" xfId="4462" xr:uid="{00000000-0005-0000-0000-0000C1170000}"/>
    <cellStyle name="Separador de milhares 123 3 2" xfId="8078" xr:uid="{00000000-0005-0000-0000-0000C2170000}"/>
    <cellStyle name="Separador de milhares 123 4" xfId="3549" xr:uid="{00000000-0005-0000-0000-0000C3170000}"/>
    <cellStyle name="Separador de milhares 123 4 2" xfId="7596" xr:uid="{00000000-0005-0000-0000-0000C4170000}"/>
    <cellStyle name="Separador de milhares 124" xfId="1446" xr:uid="{00000000-0005-0000-0000-0000C5170000}"/>
    <cellStyle name="Separador de milhares 124 2" xfId="1447" xr:uid="{00000000-0005-0000-0000-0000C6170000}"/>
    <cellStyle name="Separador de milhares 124 2 2" xfId="4465" xr:uid="{00000000-0005-0000-0000-0000C7170000}"/>
    <cellStyle name="Separador de milhares 124 2 2 2" xfId="8081" xr:uid="{00000000-0005-0000-0000-0000C8170000}"/>
    <cellStyle name="Separador de milhares 124 2 3" xfId="3552" xr:uid="{00000000-0005-0000-0000-0000C9170000}"/>
    <cellStyle name="Separador de milhares 124 2 3 2" xfId="7599" xr:uid="{00000000-0005-0000-0000-0000CA170000}"/>
    <cellStyle name="Separador de milhares 124 2 4" xfId="6434" xr:uid="{00000000-0005-0000-0000-0000CB170000}"/>
    <cellStyle name="Separador de milhares 124 3" xfId="4464" xr:uid="{00000000-0005-0000-0000-0000CC170000}"/>
    <cellStyle name="Separador de milhares 124 3 2" xfId="8080" xr:uid="{00000000-0005-0000-0000-0000CD170000}"/>
    <cellStyle name="Separador de milhares 124 4" xfId="3551" xr:uid="{00000000-0005-0000-0000-0000CE170000}"/>
    <cellStyle name="Separador de milhares 124 4 2" xfId="7598" xr:uid="{00000000-0005-0000-0000-0000CF170000}"/>
    <cellStyle name="Separador de milhares 125" xfId="1448" xr:uid="{00000000-0005-0000-0000-0000D0170000}"/>
    <cellStyle name="Separador de milhares 125 2" xfId="1449" xr:uid="{00000000-0005-0000-0000-0000D1170000}"/>
    <cellStyle name="Separador de milhares 125 2 2" xfId="4467" xr:uid="{00000000-0005-0000-0000-0000D2170000}"/>
    <cellStyle name="Separador de milhares 125 2 2 2" xfId="8083" xr:uid="{00000000-0005-0000-0000-0000D3170000}"/>
    <cellStyle name="Separador de milhares 125 2 3" xfId="3554" xr:uid="{00000000-0005-0000-0000-0000D4170000}"/>
    <cellStyle name="Separador de milhares 125 2 3 2" xfId="7601" xr:uid="{00000000-0005-0000-0000-0000D5170000}"/>
    <cellStyle name="Separador de milhares 125 2 4" xfId="6435" xr:uid="{00000000-0005-0000-0000-0000D6170000}"/>
    <cellStyle name="Separador de milhares 125 3" xfId="4466" xr:uid="{00000000-0005-0000-0000-0000D7170000}"/>
    <cellStyle name="Separador de milhares 125 3 2" xfId="8082" xr:uid="{00000000-0005-0000-0000-0000D8170000}"/>
    <cellStyle name="Separador de milhares 125 4" xfId="3553" xr:uid="{00000000-0005-0000-0000-0000D9170000}"/>
    <cellStyle name="Separador de milhares 125 4 2" xfId="7600" xr:uid="{00000000-0005-0000-0000-0000DA170000}"/>
    <cellStyle name="Separador de milhares 126" xfId="1450" xr:uid="{00000000-0005-0000-0000-0000DB170000}"/>
    <cellStyle name="Separador de milhares 126 2" xfId="1451" xr:uid="{00000000-0005-0000-0000-0000DC170000}"/>
    <cellStyle name="Separador de milhares 126 2 2" xfId="4469" xr:uid="{00000000-0005-0000-0000-0000DD170000}"/>
    <cellStyle name="Separador de milhares 126 2 2 2" xfId="8085" xr:uid="{00000000-0005-0000-0000-0000DE170000}"/>
    <cellStyle name="Separador de milhares 126 2 3" xfId="3556" xr:uid="{00000000-0005-0000-0000-0000DF170000}"/>
    <cellStyle name="Separador de milhares 126 2 3 2" xfId="7603" xr:uid="{00000000-0005-0000-0000-0000E0170000}"/>
    <cellStyle name="Separador de milhares 126 2 4" xfId="6436" xr:uid="{00000000-0005-0000-0000-0000E1170000}"/>
    <cellStyle name="Separador de milhares 126 3" xfId="4468" xr:uid="{00000000-0005-0000-0000-0000E2170000}"/>
    <cellStyle name="Separador de milhares 126 3 2" xfId="8084" xr:uid="{00000000-0005-0000-0000-0000E3170000}"/>
    <cellStyle name="Separador de milhares 126 4" xfId="3555" xr:uid="{00000000-0005-0000-0000-0000E4170000}"/>
    <cellStyle name="Separador de milhares 126 4 2" xfId="7602" xr:uid="{00000000-0005-0000-0000-0000E5170000}"/>
    <cellStyle name="Separador de milhares 127" xfId="1452" xr:uid="{00000000-0005-0000-0000-0000E6170000}"/>
    <cellStyle name="Separador de milhares 127 2" xfId="1453" xr:uid="{00000000-0005-0000-0000-0000E7170000}"/>
    <cellStyle name="Separador de milhares 127 2 2" xfId="4471" xr:uid="{00000000-0005-0000-0000-0000E8170000}"/>
    <cellStyle name="Separador de milhares 127 2 2 2" xfId="8087" xr:uid="{00000000-0005-0000-0000-0000E9170000}"/>
    <cellStyle name="Separador de milhares 127 2 3" xfId="3558" xr:uid="{00000000-0005-0000-0000-0000EA170000}"/>
    <cellStyle name="Separador de milhares 127 2 3 2" xfId="7605" xr:uid="{00000000-0005-0000-0000-0000EB170000}"/>
    <cellStyle name="Separador de milhares 127 2 4" xfId="6437" xr:uid="{00000000-0005-0000-0000-0000EC170000}"/>
    <cellStyle name="Separador de milhares 127 3" xfId="4470" xr:uid="{00000000-0005-0000-0000-0000ED170000}"/>
    <cellStyle name="Separador de milhares 127 3 2" xfId="8086" xr:uid="{00000000-0005-0000-0000-0000EE170000}"/>
    <cellStyle name="Separador de milhares 127 4" xfId="3557" xr:uid="{00000000-0005-0000-0000-0000EF170000}"/>
    <cellStyle name="Separador de milhares 127 4 2" xfId="7604" xr:uid="{00000000-0005-0000-0000-0000F0170000}"/>
    <cellStyle name="Separador de milhares 128" xfId="1454" xr:uid="{00000000-0005-0000-0000-0000F1170000}"/>
    <cellStyle name="Separador de milhares 128 2" xfId="1455" xr:uid="{00000000-0005-0000-0000-0000F2170000}"/>
    <cellStyle name="Separador de milhares 128 2 2" xfId="4473" xr:uid="{00000000-0005-0000-0000-0000F3170000}"/>
    <cellStyle name="Separador de milhares 128 2 2 2" xfId="8089" xr:uid="{00000000-0005-0000-0000-0000F4170000}"/>
    <cellStyle name="Separador de milhares 128 2 3" xfId="3560" xr:uid="{00000000-0005-0000-0000-0000F5170000}"/>
    <cellStyle name="Separador de milhares 128 2 3 2" xfId="7607" xr:uid="{00000000-0005-0000-0000-0000F6170000}"/>
    <cellStyle name="Separador de milhares 128 2 4" xfId="6438" xr:uid="{00000000-0005-0000-0000-0000F7170000}"/>
    <cellStyle name="Separador de milhares 128 3" xfId="4472" xr:uid="{00000000-0005-0000-0000-0000F8170000}"/>
    <cellStyle name="Separador de milhares 128 3 2" xfId="8088" xr:uid="{00000000-0005-0000-0000-0000F9170000}"/>
    <cellStyle name="Separador de milhares 128 4" xfId="3559" xr:uid="{00000000-0005-0000-0000-0000FA170000}"/>
    <cellStyle name="Separador de milhares 128 4 2" xfId="7606" xr:uid="{00000000-0005-0000-0000-0000FB170000}"/>
    <cellStyle name="Separador de milhares 129" xfId="1456" xr:uid="{00000000-0005-0000-0000-0000FC170000}"/>
    <cellStyle name="Separador de milhares 129 2" xfId="1457" xr:uid="{00000000-0005-0000-0000-0000FD170000}"/>
    <cellStyle name="Separador de milhares 129 2 2" xfId="4475" xr:uid="{00000000-0005-0000-0000-0000FE170000}"/>
    <cellStyle name="Separador de milhares 129 2 2 2" xfId="8091" xr:uid="{00000000-0005-0000-0000-0000FF170000}"/>
    <cellStyle name="Separador de milhares 129 2 3" xfId="3562" xr:uid="{00000000-0005-0000-0000-000000180000}"/>
    <cellStyle name="Separador de milhares 129 2 3 2" xfId="7609" xr:uid="{00000000-0005-0000-0000-000001180000}"/>
    <cellStyle name="Separador de milhares 129 2 4" xfId="6439" xr:uid="{00000000-0005-0000-0000-000002180000}"/>
    <cellStyle name="Separador de milhares 129 3" xfId="4474" xr:uid="{00000000-0005-0000-0000-000003180000}"/>
    <cellStyle name="Separador de milhares 129 3 2" xfId="8090" xr:uid="{00000000-0005-0000-0000-000004180000}"/>
    <cellStyle name="Separador de milhares 129 4" xfId="3561" xr:uid="{00000000-0005-0000-0000-000005180000}"/>
    <cellStyle name="Separador de milhares 129 4 2" xfId="7608" xr:uid="{00000000-0005-0000-0000-000006180000}"/>
    <cellStyle name="Separador de milhares 13" xfId="96" xr:uid="{00000000-0005-0000-0000-000007180000}"/>
    <cellStyle name="Separador de milhares 13 2" xfId="1459" xr:uid="{00000000-0005-0000-0000-000008180000}"/>
    <cellStyle name="Separador de milhares 13 2 2" xfId="1460" xr:uid="{00000000-0005-0000-0000-000009180000}"/>
    <cellStyle name="Separador de milhares 13 2 2 2" xfId="2434" xr:uid="{00000000-0005-0000-0000-00000A180000}"/>
    <cellStyle name="Separador de milhares 13 2 2 2 2" xfId="3006" xr:uid="{00000000-0005-0000-0000-00000B180000}"/>
    <cellStyle name="Separador de milhares 13 2 2 2 2 2" xfId="5898" xr:uid="{00000000-0005-0000-0000-00000C180000}"/>
    <cellStyle name="Separador de milhares 13 2 2 2 2 2 2" xfId="9278" xr:uid="{00000000-0005-0000-0000-00000D180000}"/>
    <cellStyle name="Separador de milhares 13 2 2 2 2 3" xfId="7405" xr:uid="{00000000-0005-0000-0000-00000E180000}"/>
    <cellStyle name="Separador de milhares 13 2 2 2 3" xfId="5897" xr:uid="{00000000-0005-0000-0000-00000F180000}"/>
    <cellStyle name="Separador de milhares 13 2 2 2 3 2" xfId="9277" xr:uid="{00000000-0005-0000-0000-000010180000}"/>
    <cellStyle name="Separador de milhares 13 2 2 2 4" xfId="6920" xr:uid="{00000000-0005-0000-0000-000011180000}"/>
    <cellStyle name="Separador de milhares 13 2 2 3" xfId="2435" xr:uid="{00000000-0005-0000-0000-000012180000}"/>
    <cellStyle name="Separador de milhares 13 2 2 3 2" xfId="4478" xr:uid="{00000000-0005-0000-0000-000013180000}"/>
    <cellStyle name="Separador de milhares 13 2 2 3 2 2" xfId="8094" xr:uid="{00000000-0005-0000-0000-000014180000}"/>
    <cellStyle name="Separador de milhares 13 2 2 3 3" xfId="3565" xr:uid="{00000000-0005-0000-0000-000015180000}"/>
    <cellStyle name="Separador de milhares 13 2 2 3 3 2" xfId="7612" xr:uid="{00000000-0005-0000-0000-000016180000}"/>
    <cellStyle name="Separador de milhares 13 2 2 3 4" xfId="6921" xr:uid="{00000000-0005-0000-0000-000017180000}"/>
    <cellStyle name="Separador de milhares 13 2 2 4" xfId="2748" xr:uid="{00000000-0005-0000-0000-000018180000}"/>
    <cellStyle name="Separador de milhares 13 2 2 4 2" xfId="5899" xr:uid="{00000000-0005-0000-0000-000019180000}"/>
    <cellStyle name="Separador de milhares 13 2 2 4 2 2" xfId="9279" xr:uid="{00000000-0005-0000-0000-00001A180000}"/>
    <cellStyle name="Separador de milhares 13 2 2 4 3" xfId="7148" xr:uid="{00000000-0005-0000-0000-00001B180000}"/>
    <cellStyle name="Separador de milhares 13 2 2 5" xfId="6441" xr:uid="{00000000-0005-0000-0000-00001C180000}"/>
    <cellStyle name="Separador de milhares 13 2 3" xfId="2436" xr:uid="{00000000-0005-0000-0000-00001D180000}"/>
    <cellStyle name="Separador de milhares 13 2 3 2" xfId="2820" xr:uid="{00000000-0005-0000-0000-00001E180000}"/>
    <cellStyle name="Separador de milhares 13 2 3 2 2" xfId="5901" xr:uid="{00000000-0005-0000-0000-00001F180000}"/>
    <cellStyle name="Separador de milhares 13 2 3 2 2 2" xfId="9281" xr:uid="{00000000-0005-0000-0000-000020180000}"/>
    <cellStyle name="Separador de milhares 13 2 3 2 3" xfId="7219" xr:uid="{00000000-0005-0000-0000-000021180000}"/>
    <cellStyle name="Separador de milhares 13 2 3 3" xfId="5900" xr:uid="{00000000-0005-0000-0000-000022180000}"/>
    <cellStyle name="Separador de milhares 13 2 3 3 2" xfId="9280" xr:uid="{00000000-0005-0000-0000-000023180000}"/>
    <cellStyle name="Separador de milhares 13 2 3 4" xfId="6922" xr:uid="{00000000-0005-0000-0000-000024180000}"/>
    <cellStyle name="Separador de milhares 13 2 4" xfId="2437" xr:uid="{00000000-0005-0000-0000-000025180000}"/>
    <cellStyle name="Separador de milhares 13 2 4 2" xfId="2870" xr:uid="{00000000-0005-0000-0000-000026180000}"/>
    <cellStyle name="Separador de milhares 13 2 4 2 2" xfId="5903" xr:uid="{00000000-0005-0000-0000-000027180000}"/>
    <cellStyle name="Separador de milhares 13 2 4 2 2 2" xfId="9283" xr:uid="{00000000-0005-0000-0000-000028180000}"/>
    <cellStyle name="Separador de milhares 13 2 4 2 3" xfId="7269" xr:uid="{00000000-0005-0000-0000-000029180000}"/>
    <cellStyle name="Separador de milhares 13 2 4 3" xfId="5902" xr:uid="{00000000-0005-0000-0000-00002A180000}"/>
    <cellStyle name="Separador de milhares 13 2 4 3 2" xfId="9282" xr:uid="{00000000-0005-0000-0000-00002B180000}"/>
    <cellStyle name="Separador de milhares 13 2 4 4" xfId="6923" xr:uid="{00000000-0005-0000-0000-00002C180000}"/>
    <cellStyle name="Separador de milhares 13 2 5" xfId="2438" xr:uid="{00000000-0005-0000-0000-00002D180000}"/>
    <cellStyle name="Separador de milhares 13 2 5 2" xfId="2948" xr:uid="{00000000-0005-0000-0000-00002E180000}"/>
    <cellStyle name="Separador de milhares 13 2 5 2 2" xfId="5905" xr:uid="{00000000-0005-0000-0000-00002F180000}"/>
    <cellStyle name="Separador de milhares 13 2 5 2 2 2" xfId="9285" xr:uid="{00000000-0005-0000-0000-000030180000}"/>
    <cellStyle name="Separador de milhares 13 2 5 2 3" xfId="7347" xr:uid="{00000000-0005-0000-0000-000031180000}"/>
    <cellStyle name="Separador de milhares 13 2 5 3" xfId="5904" xr:uid="{00000000-0005-0000-0000-000032180000}"/>
    <cellStyle name="Separador de milhares 13 2 5 3 2" xfId="9284" xr:uid="{00000000-0005-0000-0000-000033180000}"/>
    <cellStyle name="Separador de milhares 13 2 5 4" xfId="6924" xr:uid="{00000000-0005-0000-0000-000034180000}"/>
    <cellStyle name="Separador de milhares 13 2 6" xfId="2439" xr:uid="{00000000-0005-0000-0000-000035180000}"/>
    <cellStyle name="Separador de milhares 13 2 6 2" xfId="4477" xr:uid="{00000000-0005-0000-0000-000036180000}"/>
    <cellStyle name="Separador de milhares 13 2 6 2 2" xfId="8093" xr:uid="{00000000-0005-0000-0000-000037180000}"/>
    <cellStyle name="Separador de milhares 13 2 6 3" xfId="3564" xr:uid="{00000000-0005-0000-0000-000038180000}"/>
    <cellStyle name="Separador de milhares 13 2 6 3 2" xfId="7611" xr:uid="{00000000-0005-0000-0000-000039180000}"/>
    <cellStyle name="Separador de milhares 13 2 6 4" xfId="6925" xr:uid="{00000000-0005-0000-0000-00003A180000}"/>
    <cellStyle name="Separador de milhares 13 2 7" xfId="2637" xr:uid="{00000000-0005-0000-0000-00003B180000}"/>
    <cellStyle name="Separador de milhares 13 2 7 2" xfId="5906" xr:uid="{00000000-0005-0000-0000-00003C180000}"/>
    <cellStyle name="Separador de milhares 13 2 7 2 2" xfId="9286" xr:uid="{00000000-0005-0000-0000-00003D180000}"/>
    <cellStyle name="Separador de milhares 13 2 7 3" xfId="7039" xr:uid="{00000000-0005-0000-0000-00003E180000}"/>
    <cellStyle name="Separador de milhares 13 3" xfId="1461" xr:uid="{00000000-0005-0000-0000-00003F180000}"/>
    <cellStyle name="Separador de milhares 13 3 2" xfId="2440" xr:uid="{00000000-0005-0000-0000-000040180000}"/>
    <cellStyle name="Separador de milhares 13 3 2 2" xfId="2976" xr:uid="{00000000-0005-0000-0000-000041180000}"/>
    <cellStyle name="Separador de milhares 13 3 2 2 2" xfId="5908" xr:uid="{00000000-0005-0000-0000-000042180000}"/>
    <cellStyle name="Separador de milhares 13 3 2 2 2 2" xfId="9288" xr:uid="{00000000-0005-0000-0000-000043180000}"/>
    <cellStyle name="Separador de milhares 13 3 2 2 3" xfId="7375" xr:uid="{00000000-0005-0000-0000-000044180000}"/>
    <cellStyle name="Separador de milhares 13 3 2 3" xfId="5907" xr:uid="{00000000-0005-0000-0000-000045180000}"/>
    <cellStyle name="Separador de milhares 13 3 2 3 2" xfId="9287" xr:uid="{00000000-0005-0000-0000-000046180000}"/>
    <cellStyle name="Separador de milhares 13 3 2 4" xfId="6926" xr:uid="{00000000-0005-0000-0000-000047180000}"/>
    <cellStyle name="Separador de milhares 13 3 3" xfId="2441" xr:uid="{00000000-0005-0000-0000-000048180000}"/>
    <cellStyle name="Separador de milhares 13 3 3 2" xfId="4479" xr:uid="{00000000-0005-0000-0000-000049180000}"/>
    <cellStyle name="Separador de milhares 13 3 3 2 2" xfId="8095" xr:uid="{00000000-0005-0000-0000-00004A180000}"/>
    <cellStyle name="Separador de milhares 13 3 3 3" xfId="3566" xr:uid="{00000000-0005-0000-0000-00004B180000}"/>
    <cellStyle name="Separador de milhares 13 3 3 3 2" xfId="7613" xr:uid="{00000000-0005-0000-0000-00004C180000}"/>
    <cellStyle name="Separador de milhares 13 3 3 4" xfId="6927" xr:uid="{00000000-0005-0000-0000-00004D180000}"/>
    <cellStyle name="Separador de milhares 13 3 4" xfId="2666" xr:uid="{00000000-0005-0000-0000-00004E180000}"/>
    <cellStyle name="Separador de milhares 13 3 4 2" xfId="5909" xr:uid="{00000000-0005-0000-0000-00004F180000}"/>
    <cellStyle name="Separador de milhares 13 3 4 2 2" xfId="9289" xr:uid="{00000000-0005-0000-0000-000050180000}"/>
    <cellStyle name="Separador de milhares 13 3 4 3" xfId="7067" xr:uid="{00000000-0005-0000-0000-000051180000}"/>
    <cellStyle name="Separador de milhares 13 3 5" xfId="6442" xr:uid="{00000000-0005-0000-0000-000052180000}"/>
    <cellStyle name="Separador de milhares 13 4" xfId="1458" xr:uid="{00000000-0005-0000-0000-000053180000}"/>
    <cellStyle name="Separador de milhares 13 4 2" xfId="2442" xr:uid="{00000000-0005-0000-0000-000054180000}"/>
    <cellStyle name="Separador de milhares 13 4 2 2" xfId="4476" xr:uid="{00000000-0005-0000-0000-000055180000}"/>
    <cellStyle name="Separador de milhares 13 4 2 2 2" xfId="8092" xr:uid="{00000000-0005-0000-0000-000056180000}"/>
    <cellStyle name="Separador de milhares 13 4 2 3" xfId="3563" xr:uid="{00000000-0005-0000-0000-000057180000}"/>
    <cellStyle name="Separador de milhares 13 4 2 3 2" xfId="7610" xr:uid="{00000000-0005-0000-0000-000058180000}"/>
    <cellStyle name="Separador de milhares 13 4 2 4" xfId="6928" xr:uid="{00000000-0005-0000-0000-000059180000}"/>
    <cellStyle name="Separador de milhares 13 4 3" xfId="2819" xr:uid="{00000000-0005-0000-0000-00005A180000}"/>
    <cellStyle name="Separador de milhares 13 4 3 2" xfId="5910" xr:uid="{00000000-0005-0000-0000-00005B180000}"/>
    <cellStyle name="Separador de milhares 13 4 3 2 2" xfId="9290" xr:uid="{00000000-0005-0000-0000-00005C180000}"/>
    <cellStyle name="Separador de milhares 13 4 3 3" xfId="7218" xr:uid="{00000000-0005-0000-0000-00005D180000}"/>
    <cellStyle name="Separador de milhares 13 4 4" xfId="6440" xr:uid="{00000000-0005-0000-0000-00005E180000}"/>
    <cellStyle name="Separador de milhares 13 5" xfId="2443" xr:uid="{00000000-0005-0000-0000-00005F180000}"/>
    <cellStyle name="Separador de milhares 13 5 2" xfId="2869" xr:uid="{00000000-0005-0000-0000-000060180000}"/>
    <cellStyle name="Separador de milhares 13 5 2 2" xfId="5912" xr:uid="{00000000-0005-0000-0000-000061180000}"/>
    <cellStyle name="Separador de milhares 13 5 2 2 2" xfId="9292" xr:uid="{00000000-0005-0000-0000-000062180000}"/>
    <cellStyle name="Separador de milhares 13 5 2 3" xfId="7268" xr:uid="{00000000-0005-0000-0000-000063180000}"/>
    <cellStyle name="Separador de milhares 13 5 3" xfId="5911" xr:uid="{00000000-0005-0000-0000-000064180000}"/>
    <cellStyle name="Separador de milhares 13 5 3 2" xfId="9291" xr:uid="{00000000-0005-0000-0000-000065180000}"/>
    <cellStyle name="Separador de milhares 13 5 4" xfId="6929" xr:uid="{00000000-0005-0000-0000-000066180000}"/>
    <cellStyle name="Separador de milhares 13 6" xfId="2444" xr:uid="{00000000-0005-0000-0000-000067180000}"/>
    <cellStyle name="Separador de milhares 13 6 2" xfId="2928" xr:uid="{00000000-0005-0000-0000-000068180000}"/>
    <cellStyle name="Separador de milhares 13 6 2 2" xfId="5914" xr:uid="{00000000-0005-0000-0000-000069180000}"/>
    <cellStyle name="Separador de milhares 13 6 2 2 2" xfId="9294" xr:uid="{00000000-0005-0000-0000-00006A180000}"/>
    <cellStyle name="Separador de milhares 13 6 2 3" xfId="7327" xr:uid="{00000000-0005-0000-0000-00006B180000}"/>
    <cellStyle name="Separador de milhares 13 6 3" xfId="5913" xr:uid="{00000000-0005-0000-0000-00006C180000}"/>
    <cellStyle name="Separador de milhares 13 6 3 2" xfId="9293" xr:uid="{00000000-0005-0000-0000-00006D180000}"/>
    <cellStyle name="Separador de milhares 13 6 4" xfId="6930" xr:uid="{00000000-0005-0000-0000-00006E180000}"/>
    <cellStyle name="Separador de milhares 13 7" xfId="2617" xr:uid="{00000000-0005-0000-0000-00006F180000}"/>
    <cellStyle name="Separador de milhares 13 7 2" xfId="5915" xr:uid="{00000000-0005-0000-0000-000070180000}"/>
    <cellStyle name="Separador de milhares 13 7 2 2" xfId="9295" xr:uid="{00000000-0005-0000-0000-000071180000}"/>
    <cellStyle name="Separador de milhares 13 7 3" xfId="7019" xr:uid="{00000000-0005-0000-0000-000072180000}"/>
    <cellStyle name="Separador de milhares 13 8" xfId="5896" xr:uid="{00000000-0005-0000-0000-000073180000}"/>
    <cellStyle name="Separador de milhares 13 8 2" xfId="9276" xr:uid="{00000000-0005-0000-0000-000074180000}"/>
    <cellStyle name="Separador de milhares 13 9" xfId="6246" xr:uid="{00000000-0005-0000-0000-000075180000}"/>
    <cellStyle name="Separador de milhares 130" xfId="1462" xr:uid="{00000000-0005-0000-0000-000076180000}"/>
    <cellStyle name="Separador de milhares 130 2" xfId="1463" xr:uid="{00000000-0005-0000-0000-000077180000}"/>
    <cellStyle name="Separador de milhares 130 2 2" xfId="4481" xr:uid="{00000000-0005-0000-0000-000078180000}"/>
    <cellStyle name="Separador de milhares 130 2 2 2" xfId="8097" xr:uid="{00000000-0005-0000-0000-000079180000}"/>
    <cellStyle name="Separador de milhares 130 2 3" xfId="3568" xr:uid="{00000000-0005-0000-0000-00007A180000}"/>
    <cellStyle name="Separador de milhares 130 2 3 2" xfId="7615" xr:uid="{00000000-0005-0000-0000-00007B180000}"/>
    <cellStyle name="Separador de milhares 130 2 4" xfId="6443" xr:uid="{00000000-0005-0000-0000-00007C180000}"/>
    <cellStyle name="Separador de milhares 130 3" xfId="4480" xr:uid="{00000000-0005-0000-0000-00007D180000}"/>
    <cellStyle name="Separador de milhares 130 3 2" xfId="8096" xr:uid="{00000000-0005-0000-0000-00007E180000}"/>
    <cellStyle name="Separador de milhares 130 4" xfId="3567" xr:uid="{00000000-0005-0000-0000-00007F180000}"/>
    <cellStyle name="Separador de milhares 130 4 2" xfId="7614" xr:uid="{00000000-0005-0000-0000-000080180000}"/>
    <cellStyle name="Separador de milhares 131" xfId="1464" xr:uid="{00000000-0005-0000-0000-000081180000}"/>
    <cellStyle name="Separador de milhares 131 2" xfId="1465" xr:uid="{00000000-0005-0000-0000-000082180000}"/>
    <cellStyle name="Separador de milhares 131 2 2" xfId="4483" xr:uid="{00000000-0005-0000-0000-000083180000}"/>
    <cellStyle name="Separador de milhares 131 2 2 2" xfId="8099" xr:uid="{00000000-0005-0000-0000-000084180000}"/>
    <cellStyle name="Separador de milhares 131 2 3" xfId="3570" xr:uid="{00000000-0005-0000-0000-000085180000}"/>
    <cellStyle name="Separador de milhares 131 2 3 2" xfId="7617" xr:uid="{00000000-0005-0000-0000-000086180000}"/>
    <cellStyle name="Separador de milhares 131 2 4" xfId="6444" xr:uid="{00000000-0005-0000-0000-000087180000}"/>
    <cellStyle name="Separador de milhares 131 3" xfId="4482" xr:uid="{00000000-0005-0000-0000-000088180000}"/>
    <cellStyle name="Separador de milhares 131 3 2" xfId="8098" xr:uid="{00000000-0005-0000-0000-000089180000}"/>
    <cellStyle name="Separador de milhares 131 4" xfId="3569" xr:uid="{00000000-0005-0000-0000-00008A180000}"/>
    <cellStyle name="Separador de milhares 131 4 2" xfId="7616" xr:uid="{00000000-0005-0000-0000-00008B180000}"/>
    <cellStyle name="Separador de milhares 132" xfId="1466" xr:uid="{00000000-0005-0000-0000-00008C180000}"/>
    <cellStyle name="Separador de milhares 132 2" xfId="1467" xr:uid="{00000000-0005-0000-0000-00008D180000}"/>
    <cellStyle name="Separador de milhares 132 2 2" xfId="4485" xr:uid="{00000000-0005-0000-0000-00008E180000}"/>
    <cellStyle name="Separador de milhares 132 2 2 2" xfId="8101" xr:uid="{00000000-0005-0000-0000-00008F180000}"/>
    <cellStyle name="Separador de milhares 132 2 3" xfId="3572" xr:uid="{00000000-0005-0000-0000-000090180000}"/>
    <cellStyle name="Separador de milhares 132 2 3 2" xfId="7619" xr:uid="{00000000-0005-0000-0000-000091180000}"/>
    <cellStyle name="Separador de milhares 132 2 4" xfId="6445" xr:uid="{00000000-0005-0000-0000-000092180000}"/>
    <cellStyle name="Separador de milhares 132 3" xfId="4484" xr:uid="{00000000-0005-0000-0000-000093180000}"/>
    <cellStyle name="Separador de milhares 132 3 2" xfId="8100" xr:uid="{00000000-0005-0000-0000-000094180000}"/>
    <cellStyle name="Separador de milhares 132 4" xfId="3571" xr:uid="{00000000-0005-0000-0000-000095180000}"/>
    <cellStyle name="Separador de milhares 132 4 2" xfId="7618" xr:uid="{00000000-0005-0000-0000-000096180000}"/>
    <cellStyle name="Separador de milhares 133" xfId="1468" xr:uid="{00000000-0005-0000-0000-000097180000}"/>
    <cellStyle name="Separador de milhares 133 2" xfId="1469" xr:uid="{00000000-0005-0000-0000-000098180000}"/>
    <cellStyle name="Separador de milhares 133 2 2" xfId="4487" xr:uid="{00000000-0005-0000-0000-000099180000}"/>
    <cellStyle name="Separador de milhares 133 2 2 2" xfId="8103" xr:uid="{00000000-0005-0000-0000-00009A180000}"/>
    <cellStyle name="Separador de milhares 133 2 3" xfId="3574" xr:uid="{00000000-0005-0000-0000-00009B180000}"/>
    <cellStyle name="Separador de milhares 133 2 3 2" xfId="7621" xr:uid="{00000000-0005-0000-0000-00009C180000}"/>
    <cellStyle name="Separador de milhares 133 2 4" xfId="6446" xr:uid="{00000000-0005-0000-0000-00009D180000}"/>
    <cellStyle name="Separador de milhares 133 3" xfId="4486" xr:uid="{00000000-0005-0000-0000-00009E180000}"/>
    <cellStyle name="Separador de milhares 133 3 2" xfId="8102" xr:uid="{00000000-0005-0000-0000-00009F180000}"/>
    <cellStyle name="Separador de milhares 133 4" xfId="3573" xr:uid="{00000000-0005-0000-0000-0000A0180000}"/>
    <cellStyle name="Separador de milhares 133 4 2" xfId="7620" xr:uid="{00000000-0005-0000-0000-0000A1180000}"/>
    <cellStyle name="Separador de milhares 134" xfId="1470" xr:uid="{00000000-0005-0000-0000-0000A2180000}"/>
    <cellStyle name="Separador de milhares 134 2" xfId="1471" xr:uid="{00000000-0005-0000-0000-0000A3180000}"/>
    <cellStyle name="Separador de milhares 134 2 2" xfId="4489" xr:uid="{00000000-0005-0000-0000-0000A4180000}"/>
    <cellStyle name="Separador de milhares 134 2 2 2" xfId="8105" xr:uid="{00000000-0005-0000-0000-0000A5180000}"/>
    <cellStyle name="Separador de milhares 134 2 3" xfId="3576" xr:uid="{00000000-0005-0000-0000-0000A6180000}"/>
    <cellStyle name="Separador de milhares 134 2 3 2" xfId="7623" xr:uid="{00000000-0005-0000-0000-0000A7180000}"/>
    <cellStyle name="Separador de milhares 134 2 4" xfId="6447" xr:uid="{00000000-0005-0000-0000-0000A8180000}"/>
    <cellStyle name="Separador de milhares 134 3" xfId="4488" xr:uid="{00000000-0005-0000-0000-0000A9180000}"/>
    <cellStyle name="Separador de milhares 134 3 2" xfId="8104" xr:uid="{00000000-0005-0000-0000-0000AA180000}"/>
    <cellStyle name="Separador de milhares 134 4" xfId="3575" xr:uid="{00000000-0005-0000-0000-0000AB180000}"/>
    <cellStyle name="Separador de milhares 134 4 2" xfId="7622" xr:uid="{00000000-0005-0000-0000-0000AC180000}"/>
    <cellStyle name="Separador de milhares 135" xfId="1472" xr:uid="{00000000-0005-0000-0000-0000AD180000}"/>
    <cellStyle name="Separador de milhares 135 2" xfId="1473" xr:uid="{00000000-0005-0000-0000-0000AE180000}"/>
    <cellStyle name="Separador de milhares 135 2 2" xfId="4491" xr:uid="{00000000-0005-0000-0000-0000AF180000}"/>
    <cellStyle name="Separador de milhares 135 2 2 2" xfId="8107" xr:uid="{00000000-0005-0000-0000-0000B0180000}"/>
    <cellStyle name="Separador de milhares 135 2 3" xfId="3578" xr:uid="{00000000-0005-0000-0000-0000B1180000}"/>
    <cellStyle name="Separador de milhares 135 2 3 2" xfId="7625" xr:uid="{00000000-0005-0000-0000-0000B2180000}"/>
    <cellStyle name="Separador de milhares 135 2 4" xfId="6448" xr:uid="{00000000-0005-0000-0000-0000B3180000}"/>
    <cellStyle name="Separador de milhares 135 3" xfId="4490" xr:uid="{00000000-0005-0000-0000-0000B4180000}"/>
    <cellStyle name="Separador de milhares 135 3 2" xfId="8106" xr:uid="{00000000-0005-0000-0000-0000B5180000}"/>
    <cellStyle name="Separador de milhares 135 4" xfId="3577" xr:uid="{00000000-0005-0000-0000-0000B6180000}"/>
    <cellStyle name="Separador de milhares 135 4 2" xfId="7624" xr:uid="{00000000-0005-0000-0000-0000B7180000}"/>
    <cellStyle name="Separador de milhares 136" xfId="1474" xr:uid="{00000000-0005-0000-0000-0000B8180000}"/>
    <cellStyle name="Separador de milhares 136 2" xfId="1475" xr:uid="{00000000-0005-0000-0000-0000B9180000}"/>
    <cellStyle name="Separador de milhares 136 2 2" xfId="4493" xr:uid="{00000000-0005-0000-0000-0000BA180000}"/>
    <cellStyle name="Separador de milhares 136 2 2 2" xfId="8109" xr:uid="{00000000-0005-0000-0000-0000BB180000}"/>
    <cellStyle name="Separador de milhares 136 2 3" xfId="3580" xr:uid="{00000000-0005-0000-0000-0000BC180000}"/>
    <cellStyle name="Separador de milhares 136 2 3 2" xfId="7627" xr:uid="{00000000-0005-0000-0000-0000BD180000}"/>
    <cellStyle name="Separador de milhares 136 2 4" xfId="6449" xr:uid="{00000000-0005-0000-0000-0000BE180000}"/>
    <cellStyle name="Separador de milhares 136 3" xfId="4492" xr:uid="{00000000-0005-0000-0000-0000BF180000}"/>
    <cellStyle name="Separador de milhares 136 3 2" xfId="8108" xr:uid="{00000000-0005-0000-0000-0000C0180000}"/>
    <cellStyle name="Separador de milhares 136 4" xfId="3579" xr:uid="{00000000-0005-0000-0000-0000C1180000}"/>
    <cellStyle name="Separador de milhares 136 4 2" xfId="7626" xr:uid="{00000000-0005-0000-0000-0000C2180000}"/>
    <cellStyle name="Separador de milhares 137" xfId="1476" xr:uid="{00000000-0005-0000-0000-0000C3180000}"/>
    <cellStyle name="Separador de milhares 137 2" xfId="1477" xr:uid="{00000000-0005-0000-0000-0000C4180000}"/>
    <cellStyle name="Separador de milhares 137 2 2" xfId="4495" xr:uid="{00000000-0005-0000-0000-0000C5180000}"/>
    <cellStyle name="Separador de milhares 137 2 2 2" xfId="8111" xr:uid="{00000000-0005-0000-0000-0000C6180000}"/>
    <cellStyle name="Separador de milhares 137 2 3" xfId="3582" xr:uid="{00000000-0005-0000-0000-0000C7180000}"/>
    <cellStyle name="Separador de milhares 137 2 3 2" xfId="7629" xr:uid="{00000000-0005-0000-0000-0000C8180000}"/>
    <cellStyle name="Separador de milhares 137 2 4" xfId="6450" xr:uid="{00000000-0005-0000-0000-0000C9180000}"/>
    <cellStyle name="Separador de milhares 137 3" xfId="4494" xr:uid="{00000000-0005-0000-0000-0000CA180000}"/>
    <cellStyle name="Separador de milhares 137 3 2" xfId="8110" xr:uid="{00000000-0005-0000-0000-0000CB180000}"/>
    <cellStyle name="Separador de milhares 137 4" xfId="3581" xr:uid="{00000000-0005-0000-0000-0000CC180000}"/>
    <cellStyle name="Separador de milhares 137 4 2" xfId="7628" xr:uid="{00000000-0005-0000-0000-0000CD180000}"/>
    <cellStyle name="Separador de milhares 138" xfId="1478" xr:uid="{00000000-0005-0000-0000-0000CE180000}"/>
    <cellStyle name="Separador de milhares 138 2" xfId="1479" xr:uid="{00000000-0005-0000-0000-0000CF180000}"/>
    <cellStyle name="Separador de milhares 138 2 2" xfId="4497" xr:uid="{00000000-0005-0000-0000-0000D0180000}"/>
    <cellStyle name="Separador de milhares 138 2 2 2" xfId="8113" xr:uid="{00000000-0005-0000-0000-0000D1180000}"/>
    <cellStyle name="Separador de milhares 138 2 3" xfId="3584" xr:uid="{00000000-0005-0000-0000-0000D2180000}"/>
    <cellStyle name="Separador de milhares 138 2 3 2" xfId="7631" xr:uid="{00000000-0005-0000-0000-0000D3180000}"/>
    <cellStyle name="Separador de milhares 138 2 4" xfId="6451" xr:uid="{00000000-0005-0000-0000-0000D4180000}"/>
    <cellStyle name="Separador de milhares 138 3" xfId="4496" xr:uid="{00000000-0005-0000-0000-0000D5180000}"/>
    <cellStyle name="Separador de milhares 138 3 2" xfId="8112" xr:uid="{00000000-0005-0000-0000-0000D6180000}"/>
    <cellStyle name="Separador de milhares 138 4" xfId="3583" xr:uid="{00000000-0005-0000-0000-0000D7180000}"/>
    <cellStyle name="Separador de milhares 138 4 2" xfId="7630" xr:uid="{00000000-0005-0000-0000-0000D8180000}"/>
    <cellStyle name="Separador de milhares 139" xfId="1480" xr:uid="{00000000-0005-0000-0000-0000D9180000}"/>
    <cellStyle name="Separador de milhares 139 2" xfId="1481" xr:uid="{00000000-0005-0000-0000-0000DA180000}"/>
    <cellStyle name="Separador de milhares 139 2 2" xfId="4499" xr:uid="{00000000-0005-0000-0000-0000DB180000}"/>
    <cellStyle name="Separador de milhares 139 2 2 2" xfId="8115" xr:uid="{00000000-0005-0000-0000-0000DC180000}"/>
    <cellStyle name="Separador de milhares 139 2 3" xfId="3586" xr:uid="{00000000-0005-0000-0000-0000DD180000}"/>
    <cellStyle name="Separador de milhares 139 2 3 2" xfId="7633" xr:uid="{00000000-0005-0000-0000-0000DE180000}"/>
    <cellStyle name="Separador de milhares 139 2 4" xfId="6452" xr:uid="{00000000-0005-0000-0000-0000DF180000}"/>
    <cellStyle name="Separador de milhares 139 3" xfId="4498" xr:uid="{00000000-0005-0000-0000-0000E0180000}"/>
    <cellStyle name="Separador de milhares 139 3 2" xfId="8114" xr:uid="{00000000-0005-0000-0000-0000E1180000}"/>
    <cellStyle name="Separador de milhares 139 4" xfId="3585" xr:uid="{00000000-0005-0000-0000-0000E2180000}"/>
    <cellStyle name="Separador de milhares 139 4 2" xfId="7632" xr:uid="{00000000-0005-0000-0000-0000E3180000}"/>
    <cellStyle name="Separador de milhares 14" xfId="1482" xr:uid="{00000000-0005-0000-0000-0000E4180000}"/>
    <cellStyle name="Separador de milhares 14 2" xfId="1483" xr:uid="{00000000-0005-0000-0000-0000E5180000}"/>
    <cellStyle name="Separador de milhares 14 2 2" xfId="1484" xr:uid="{00000000-0005-0000-0000-0000E6180000}"/>
    <cellStyle name="Separador de milhares 14 2 2 2" xfId="4501" xr:uid="{00000000-0005-0000-0000-0000E7180000}"/>
    <cellStyle name="Separador de milhares 14 2 2 2 2" xfId="8117" xr:uid="{00000000-0005-0000-0000-0000E8180000}"/>
    <cellStyle name="Separador de milhares 14 2 2 3" xfId="3588" xr:uid="{00000000-0005-0000-0000-0000E9180000}"/>
    <cellStyle name="Separador de milhares 14 2 2 3 2" xfId="7635" xr:uid="{00000000-0005-0000-0000-0000EA180000}"/>
    <cellStyle name="Separador de milhares 14 2 2 4" xfId="6453" xr:uid="{00000000-0005-0000-0000-0000EB180000}"/>
    <cellStyle name="Separador de milhares 14 2 3" xfId="4500" xr:uid="{00000000-0005-0000-0000-0000EC180000}"/>
    <cellStyle name="Separador de milhares 14 2 3 2" xfId="8116" xr:uid="{00000000-0005-0000-0000-0000ED180000}"/>
    <cellStyle name="Separador de milhares 14 2 4" xfId="3587" xr:uid="{00000000-0005-0000-0000-0000EE180000}"/>
    <cellStyle name="Separador de milhares 14 2 4 2" xfId="7634" xr:uid="{00000000-0005-0000-0000-0000EF180000}"/>
    <cellStyle name="Separador de milhares 14 3" xfId="1485" xr:uid="{00000000-0005-0000-0000-0000F0180000}"/>
    <cellStyle name="Separador de milhares 14 3 2" xfId="4502" xr:uid="{00000000-0005-0000-0000-0000F1180000}"/>
    <cellStyle name="Separador de milhares 14 3 2 2" xfId="8118" xr:uid="{00000000-0005-0000-0000-0000F2180000}"/>
    <cellStyle name="Separador de milhares 14 3 3" xfId="3589" xr:uid="{00000000-0005-0000-0000-0000F3180000}"/>
    <cellStyle name="Separador de milhares 14 3 3 2" xfId="7636" xr:uid="{00000000-0005-0000-0000-0000F4180000}"/>
    <cellStyle name="Separador de milhares 14 3 4" xfId="6454" xr:uid="{00000000-0005-0000-0000-0000F5180000}"/>
    <cellStyle name="Separador de milhares 14 4" xfId="4077" xr:uid="{00000000-0005-0000-0000-0000F6180000}"/>
    <cellStyle name="Separador de milhares 14 4 2" xfId="7993" xr:uid="{00000000-0005-0000-0000-0000F7180000}"/>
    <cellStyle name="Separador de milhares 14 5" xfId="3148" xr:uid="{00000000-0005-0000-0000-0000F8180000}"/>
    <cellStyle name="Separador de milhares 14 5 2" xfId="7511" xr:uid="{00000000-0005-0000-0000-0000F9180000}"/>
    <cellStyle name="Separador de milhares 140" xfId="1486" xr:uid="{00000000-0005-0000-0000-0000FA180000}"/>
    <cellStyle name="Separador de milhares 140 2" xfId="1487" xr:uid="{00000000-0005-0000-0000-0000FB180000}"/>
    <cellStyle name="Separador de milhares 140 2 2" xfId="4504" xr:uid="{00000000-0005-0000-0000-0000FC180000}"/>
    <cellStyle name="Separador de milhares 140 2 2 2" xfId="8120" xr:uid="{00000000-0005-0000-0000-0000FD180000}"/>
    <cellStyle name="Separador de milhares 140 2 3" xfId="3591" xr:uid="{00000000-0005-0000-0000-0000FE180000}"/>
    <cellStyle name="Separador de milhares 140 2 3 2" xfId="7638" xr:uid="{00000000-0005-0000-0000-0000FF180000}"/>
    <cellStyle name="Separador de milhares 140 2 4" xfId="6455" xr:uid="{00000000-0005-0000-0000-000000190000}"/>
    <cellStyle name="Separador de milhares 140 3" xfId="4503" xr:uid="{00000000-0005-0000-0000-000001190000}"/>
    <cellStyle name="Separador de milhares 140 3 2" xfId="8119" xr:uid="{00000000-0005-0000-0000-000002190000}"/>
    <cellStyle name="Separador de milhares 140 4" xfId="3590" xr:uid="{00000000-0005-0000-0000-000003190000}"/>
    <cellStyle name="Separador de milhares 140 4 2" xfId="7637" xr:uid="{00000000-0005-0000-0000-000004190000}"/>
    <cellStyle name="Separador de milhares 141" xfId="1488" xr:uid="{00000000-0005-0000-0000-000005190000}"/>
    <cellStyle name="Separador de milhares 141 2" xfId="1489" xr:uid="{00000000-0005-0000-0000-000006190000}"/>
    <cellStyle name="Separador de milhares 141 2 2" xfId="4506" xr:uid="{00000000-0005-0000-0000-000007190000}"/>
    <cellStyle name="Separador de milhares 141 2 2 2" xfId="8122" xr:uid="{00000000-0005-0000-0000-000008190000}"/>
    <cellStyle name="Separador de milhares 141 2 3" xfId="3593" xr:uid="{00000000-0005-0000-0000-000009190000}"/>
    <cellStyle name="Separador de milhares 141 2 3 2" xfId="7640" xr:uid="{00000000-0005-0000-0000-00000A190000}"/>
    <cellStyle name="Separador de milhares 141 2 4" xfId="6456" xr:uid="{00000000-0005-0000-0000-00000B190000}"/>
    <cellStyle name="Separador de milhares 141 3" xfId="4505" xr:uid="{00000000-0005-0000-0000-00000C190000}"/>
    <cellStyle name="Separador de milhares 141 3 2" xfId="8121" xr:uid="{00000000-0005-0000-0000-00000D190000}"/>
    <cellStyle name="Separador de milhares 141 4" xfId="3592" xr:uid="{00000000-0005-0000-0000-00000E190000}"/>
    <cellStyle name="Separador de milhares 141 4 2" xfId="7639" xr:uid="{00000000-0005-0000-0000-00000F190000}"/>
    <cellStyle name="Separador de milhares 142" xfId="1490" xr:uid="{00000000-0005-0000-0000-000010190000}"/>
    <cellStyle name="Separador de milhares 142 2" xfId="1491" xr:uid="{00000000-0005-0000-0000-000011190000}"/>
    <cellStyle name="Separador de milhares 142 2 2" xfId="4508" xr:uid="{00000000-0005-0000-0000-000012190000}"/>
    <cellStyle name="Separador de milhares 142 2 2 2" xfId="8124" xr:uid="{00000000-0005-0000-0000-000013190000}"/>
    <cellStyle name="Separador de milhares 142 2 3" xfId="3595" xr:uid="{00000000-0005-0000-0000-000014190000}"/>
    <cellStyle name="Separador de milhares 142 2 3 2" xfId="7642" xr:uid="{00000000-0005-0000-0000-000015190000}"/>
    <cellStyle name="Separador de milhares 142 2 4" xfId="6457" xr:uid="{00000000-0005-0000-0000-000016190000}"/>
    <cellStyle name="Separador de milhares 142 3" xfId="4507" xr:uid="{00000000-0005-0000-0000-000017190000}"/>
    <cellStyle name="Separador de milhares 142 3 2" xfId="8123" xr:uid="{00000000-0005-0000-0000-000018190000}"/>
    <cellStyle name="Separador de milhares 142 4" xfId="3594" xr:uid="{00000000-0005-0000-0000-000019190000}"/>
    <cellStyle name="Separador de milhares 142 4 2" xfId="7641" xr:uid="{00000000-0005-0000-0000-00001A190000}"/>
    <cellStyle name="Separador de milhares 143" xfId="1492" xr:uid="{00000000-0005-0000-0000-00001B190000}"/>
    <cellStyle name="Separador de milhares 143 2" xfId="1493" xr:uid="{00000000-0005-0000-0000-00001C190000}"/>
    <cellStyle name="Separador de milhares 143 2 2" xfId="4510" xr:uid="{00000000-0005-0000-0000-00001D190000}"/>
    <cellStyle name="Separador de milhares 143 2 2 2" xfId="8126" xr:uid="{00000000-0005-0000-0000-00001E190000}"/>
    <cellStyle name="Separador de milhares 143 2 3" xfId="3597" xr:uid="{00000000-0005-0000-0000-00001F190000}"/>
    <cellStyle name="Separador de milhares 143 2 3 2" xfId="7644" xr:uid="{00000000-0005-0000-0000-000020190000}"/>
    <cellStyle name="Separador de milhares 143 2 4" xfId="6458" xr:uid="{00000000-0005-0000-0000-000021190000}"/>
    <cellStyle name="Separador de milhares 143 3" xfId="4509" xr:uid="{00000000-0005-0000-0000-000022190000}"/>
    <cellStyle name="Separador de milhares 143 3 2" xfId="8125" xr:uid="{00000000-0005-0000-0000-000023190000}"/>
    <cellStyle name="Separador de milhares 143 4" xfId="3596" xr:uid="{00000000-0005-0000-0000-000024190000}"/>
    <cellStyle name="Separador de milhares 143 4 2" xfId="7643" xr:uid="{00000000-0005-0000-0000-000025190000}"/>
    <cellStyle name="Separador de milhares 144" xfId="1494" xr:uid="{00000000-0005-0000-0000-000026190000}"/>
    <cellStyle name="Separador de milhares 144 2" xfId="1495" xr:uid="{00000000-0005-0000-0000-000027190000}"/>
    <cellStyle name="Separador de milhares 144 2 2" xfId="4512" xr:uid="{00000000-0005-0000-0000-000028190000}"/>
    <cellStyle name="Separador de milhares 144 2 2 2" xfId="8128" xr:uid="{00000000-0005-0000-0000-000029190000}"/>
    <cellStyle name="Separador de milhares 144 2 3" xfId="3599" xr:uid="{00000000-0005-0000-0000-00002A190000}"/>
    <cellStyle name="Separador de milhares 144 2 3 2" xfId="7646" xr:uid="{00000000-0005-0000-0000-00002B190000}"/>
    <cellStyle name="Separador de milhares 144 2 4" xfId="6459" xr:uid="{00000000-0005-0000-0000-00002C190000}"/>
    <cellStyle name="Separador de milhares 144 3" xfId="4511" xr:uid="{00000000-0005-0000-0000-00002D190000}"/>
    <cellStyle name="Separador de milhares 144 3 2" xfId="8127" xr:uid="{00000000-0005-0000-0000-00002E190000}"/>
    <cellStyle name="Separador de milhares 144 4" xfId="3598" xr:uid="{00000000-0005-0000-0000-00002F190000}"/>
    <cellStyle name="Separador de milhares 144 4 2" xfId="7645" xr:uid="{00000000-0005-0000-0000-000030190000}"/>
    <cellStyle name="Separador de milhares 145" xfId="1496" xr:uid="{00000000-0005-0000-0000-000031190000}"/>
    <cellStyle name="Separador de milhares 145 2" xfId="1497" xr:uid="{00000000-0005-0000-0000-000032190000}"/>
    <cellStyle name="Separador de milhares 145 2 2" xfId="4514" xr:uid="{00000000-0005-0000-0000-000033190000}"/>
    <cellStyle name="Separador de milhares 145 2 2 2" xfId="8130" xr:uid="{00000000-0005-0000-0000-000034190000}"/>
    <cellStyle name="Separador de milhares 145 2 3" xfId="3601" xr:uid="{00000000-0005-0000-0000-000035190000}"/>
    <cellStyle name="Separador de milhares 145 2 3 2" xfId="7648" xr:uid="{00000000-0005-0000-0000-000036190000}"/>
    <cellStyle name="Separador de milhares 145 2 4" xfId="6460" xr:uid="{00000000-0005-0000-0000-000037190000}"/>
    <cellStyle name="Separador de milhares 145 3" xfId="4513" xr:uid="{00000000-0005-0000-0000-000038190000}"/>
    <cellStyle name="Separador de milhares 145 3 2" xfId="8129" xr:uid="{00000000-0005-0000-0000-000039190000}"/>
    <cellStyle name="Separador de milhares 145 4" xfId="3600" xr:uid="{00000000-0005-0000-0000-00003A190000}"/>
    <cellStyle name="Separador de milhares 145 4 2" xfId="7647" xr:uid="{00000000-0005-0000-0000-00003B190000}"/>
    <cellStyle name="Separador de milhares 146" xfId="1498" xr:uid="{00000000-0005-0000-0000-00003C190000}"/>
    <cellStyle name="Separador de milhares 146 2" xfId="1499" xr:uid="{00000000-0005-0000-0000-00003D190000}"/>
    <cellStyle name="Separador de milhares 146 2 2" xfId="4516" xr:uid="{00000000-0005-0000-0000-00003E190000}"/>
    <cellStyle name="Separador de milhares 146 2 2 2" xfId="8132" xr:uid="{00000000-0005-0000-0000-00003F190000}"/>
    <cellStyle name="Separador de milhares 146 2 3" xfId="3603" xr:uid="{00000000-0005-0000-0000-000040190000}"/>
    <cellStyle name="Separador de milhares 146 2 3 2" xfId="7650" xr:uid="{00000000-0005-0000-0000-000041190000}"/>
    <cellStyle name="Separador de milhares 146 2 4" xfId="6461" xr:uid="{00000000-0005-0000-0000-000042190000}"/>
    <cellStyle name="Separador de milhares 146 3" xfId="4515" xr:uid="{00000000-0005-0000-0000-000043190000}"/>
    <cellStyle name="Separador de milhares 146 3 2" xfId="8131" xr:uid="{00000000-0005-0000-0000-000044190000}"/>
    <cellStyle name="Separador de milhares 146 4" xfId="3602" xr:uid="{00000000-0005-0000-0000-000045190000}"/>
    <cellStyle name="Separador de milhares 146 4 2" xfId="7649" xr:uid="{00000000-0005-0000-0000-000046190000}"/>
    <cellStyle name="Separador de milhares 147" xfId="1500" xr:uid="{00000000-0005-0000-0000-000047190000}"/>
    <cellStyle name="Separador de milhares 147 2" xfId="1501" xr:uid="{00000000-0005-0000-0000-000048190000}"/>
    <cellStyle name="Separador de milhares 147 2 2" xfId="4518" xr:uid="{00000000-0005-0000-0000-000049190000}"/>
    <cellStyle name="Separador de milhares 147 2 2 2" xfId="8134" xr:uid="{00000000-0005-0000-0000-00004A190000}"/>
    <cellStyle name="Separador de milhares 147 2 3" xfId="3605" xr:uid="{00000000-0005-0000-0000-00004B190000}"/>
    <cellStyle name="Separador de milhares 147 2 3 2" xfId="7652" xr:uid="{00000000-0005-0000-0000-00004C190000}"/>
    <cellStyle name="Separador de milhares 147 2 4" xfId="6462" xr:uid="{00000000-0005-0000-0000-00004D190000}"/>
    <cellStyle name="Separador de milhares 147 3" xfId="4517" xr:uid="{00000000-0005-0000-0000-00004E190000}"/>
    <cellStyle name="Separador de milhares 147 3 2" xfId="8133" xr:uid="{00000000-0005-0000-0000-00004F190000}"/>
    <cellStyle name="Separador de milhares 147 4" xfId="3604" xr:uid="{00000000-0005-0000-0000-000050190000}"/>
    <cellStyle name="Separador de milhares 147 4 2" xfId="7651" xr:uid="{00000000-0005-0000-0000-000051190000}"/>
    <cellStyle name="Separador de milhares 148" xfId="1502" xr:uid="{00000000-0005-0000-0000-000052190000}"/>
    <cellStyle name="Separador de milhares 148 2" xfId="1503" xr:uid="{00000000-0005-0000-0000-000053190000}"/>
    <cellStyle name="Separador de milhares 148 2 2" xfId="4520" xr:uid="{00000000-0005-0000-0000-000054190000}"/>
    <cellStyle name="Separador de milhares 148 2 2 2" xfId="8136" xr:uid="{00000000-0005-0000-0000-000055190000}"/>
    <cellStyle name="Separador de milhares 148 2 3" xfId="3607" xr:uid="{00000000-0005-0000-0000-000056190000}"/>
    <cellStyle name="Separador de milhares 148 2 3 2" xfId="7654" xr:uid="{00000000-0005-0000-0000-000057190000}"/>
    <cellStyle name="Separador de milhares 148 2 4" xfId="6463" xr:uid="{00000000-0005-0000-0000-000058190000}"/>
    <cellStyle name="Separador de milhares 148 3" xfId="4519" xr:uid="{00000000-0005-0000-0000-000059190000}"/>
    <cellStyle name="Separador de milhares 148 3 2" xfId="8135" xr:uid="{00000000-0005-0000-0000-00005A190000}"/>
    <cellStyle name="Separador de milhares 148 4" xfId="3606" xr:uid="{00000000-0005-0000-0000-00005B190000}"/>
    <cellStyle name="Separador de milhares 148 4 2" xfId="7653" xr:uid="{00000000-0005-0000-0000-00005C190000}"/>
    <cellStyle name="Separador de milhares 149" xfId="1504" xr:uid="{00000000-0005-0000-0000-00005D190000}"/>
    <cellStyle name="Separador de milhares 149 2" xfId="1505" xr:uid="{00000000-0005-0000-0000-00005E190000}"/>
    <cellStyle name="Separador de milhares 149 2 2" xfId="4522" xr:uid="{00000000-0005-0000-0000-00005F190000}"/>
    <cellStyle name="Separador de milhares 149 2 2 2" xfId="8138" xr:uid="{00000000-0005-0000-0000-000060190000}"/>
    <cellStyle name="Separador de milhares 149 2 3" xfId="3609" xr:uid="{00000000-0005-0000-0000-000061190000}"/>
    <cellStyle name="Separador de milhares 149 2 3 2" xfId="7656" xr:uid="{00000000-0005-0000-0000-000062190000}"/>
    <cellStyle name="Separador de milhares 149 2 4" xfId="6464" xr:uid="{00000000-0005-0000-0000-000063190000}"/>
    <cellStyle name="Separador de milhares 149 3" xfId="4521" xr:uid="{00000000-0005-0000-0000-000064190000}"/>
    <cellStyle name="Separador de milhares 149 3 2" xfId="8137" xr:uid="{00000000-0005-0000-0000-000065190000}"/>
    <cellStyle name="Separador de milhares 149 4" xfId="3608" xr:uid="{00000000-0005-0000-0000-000066190000}"/>
    <cellStyle name="Separador de milhares 149 4 2" xfId="7655" xr:uid="{00000000-0005-0000-0000-000067190000}"/>
    <cellStyle name="Separador de milhares 15" xfId="1506" xr:uid="{00000000-0005-0000-0000-000068190000}"/>
    <cellStyle name="Separador de milhares 15 2" xfId="1507" xr:uid="{00000000-0005-0000-0000-000069190000}"/>
    <cellStyle name="Separador de milhares 15 2 2" xfId="1508" xr:uid="{00000000-0005-0000-0000-00006A190000}"/>
    <cellStyle name="Separador de milhares 15 2 2 2" xfId="4525" xr:uid="{00000000-0005-0000-0000-00006B190000}"/>
    <cellStyle name="Separador de milhares 15 2 2 2 2" xfId="8141" xr:uid="{00000000-0005-0000-0000-00006C190000}"/>
    <cellStyle name="Separador de milhares 15 2 2 3" xfId="3612" xr:uid="{00000000-0005-0000-0000-00006D190000}"/>
    <cellStyle name="Separador de milhares 15 2 2 3 2" xfId="7659" xr:uid="{00000000-0005-0000-0000-00006E190000}"/>
    <cellStyle name="Separador de milhares 15 2 2 4" xfId="6465" xr:uid="{00000000-0005-0000-0000-00006F190000}"/>
    <cellStyle name="Separador de milhares 15 2 3" xfId="4524" xr:uid="{00000000-0005-0000-0000-000070190000}"/>
    <cellStyle name="Separador de milhares 15 2 3 2" xfId="8140" xr:uid="{00000000-0005-0000-0000-000071190000}"/>
    <cellStyle name="Separador de milhares 15 2 4" xfId="3611" xr:uid="{00000000-0005-0000-0000-000072190000}"/>
    <cellStyle name="Separador de milhares 15 2 4 2" xfId="7658" xr:uid="{00000000-0005-0000-0000-000073190000}"/>
    <cellStyle name="Separador de milhares 15 3" xfId="1509" xr:uid="{00000000-0005-0000-0000-000074190000}"/>
    <cellStyle name="Separador de milhares 15 3 2" xfId="4526" xr:uid="{00000000-0005-0000-0000-000075190000}"/>
    <cellStyle name="Separador de milhares 15 3 2 2" xfId="8142" xr:uid="{00000000-0005-0000-0000-000076190000}"/>
    <cellStyle name="Separador de milhares 15 3 3" xfId="3613" xr:uid="{00000000-0005-0000-0000-000077190000}"/>
    <cellStyle name="Separador de milhares 15 3 3 2" xfId="7660" xr:uid="{00000000-0005-0000-0000-000078190000}"/>
    <cellStyle name="Separador de milhares 15 3 4" xfId="6466" xr:uid="{00000000-0005-0000-0000-000079190000}"/>
    <cellStyle name="Separador de milhares 15 4" xfId="4523" xr:uid="{00000000-0005-0000-0000-00007A190000}"/>
    <cellStyle name="Separador de milhares 15 4 2" xfId="8139" xr:uid="{00000000-0005-0000-0000-00007B190000}"/>
    <cellStyle name="Separador de milhares 15 5" xfId="3610" xr:uid="{00000000-0005-0000-0000-00007C190000}"/>
    <cellStyle name="Separador de milhares 15 5 2" xfId="7657" xr:uid="{00000000-0005-0000-0000-00007D190000}"/>
    <cellStyle name="Separador de milhares 150" xfId="1510" xr:uid="{00000000-0005-0000-0000-00007E190000}"/>
    <cellStyle name="Separador de milhares 150 2" xfId="1511" xr:uid="{00000000-0005-0000-0000-00007F190000}"/>
    <cellStyle name="Separador de milhares 150 2 2" xfId="4528" xr:uid="{00000000-0005-0000-0000-000080190000}"/>
    <cellStyle name="Separador de milhares 150 2 2 2" xfId="8144" xr:uid="{00000000-0005-0000-0000-000081190000}"/>
    <cellStyle name="Separador de milhares 150 2 3" xfId="3615" xr:uid="{00000000-0005-0000-0000-000082190000}"/>
    <cellStyle name="Separador de milhares 150 2 3 2" xfId="7662" xr:uid="{00000000-0005-0000-0000-000083190000}"/>
    <cellStyle name="Separador de milhares 150 2 4" xfId="6467" xr:uid="{00000000-0005-0000-0000-000084190000}"/>
    <cellStyle name="Separador de milhares 150 3" xfId="4527" xr:uid="{00000000-0005-0000-0000-000085190000}"/>
    <cellStyle name="Separador de milhares 150 3 2" xfId="8143" xr:uid="{00000000-0005-0000-0000-000086190000}"/>
    <cellStyle name="Separador de milhares 150 4" xfId="3614" xr:uid="{00000000-0005-0000-0000-000087190000}"/>
    <cellStyle name="Separador de milhares 150 4 2" xfId="7661" xr:uid="{00000000-0005-0000-0000-000088190000}"/>
    <cellStyle name="Separador de milhares 151" xfId="1512" xr:uid="{00000000-0005-0000-0000-000089190000}"/>
    <cellStyle name="Separador de milhares 151 2" xfId="1513" xr:uid="{00000000-0005-0000-0000-00008A190000}"/>
    <cellStyle name="Separador de milhares 151 2 2" xfId="4530" xr:uid="{00000000-0005-0000-0000-00008B190000}"/>
    <cellStyle name="Separador de milhares 151 2 2 2" xfId="8146" xr:uid="{00000000-0005-0000-0000-00008C190000}"/>
    <cellStyle name="Separador de milhares 151 2 3" xfId="3617" xr:uid="{00000000-0005-0000-0000-00008D190000}"/>
    <cellStyle name="Separador de milhares 151 2 3 2" xfId="7664" xr:uid="{00000000-0005-0000-0000-00008E190000}"/>
    <cellStyle name="Separador de milhares 151 2 4" xfId="6468" xr:uid="{00000000-0005-0000-0000-00008F190000}"/>
    <cellStyle name="Separador de milhares 151 3" xfId="4529" xr:uid="{00000000-0005-0000-0000-000090190000}"/>
    <cellStyle name="Separador de milhares 151 3 2" xfId="8145" xr:uid="{00000000-0005-0000-0000-000091190000}"/>
    <cellStyle name="Separador de milhares 151 4" xfId="3616" xr:uid="{00000000-0005-0000-0000-000092190000}"/>
    <cellStyle name="Separador de milhares 151 4 2" xfId="7663" xr:uid="{00000000-0005-0000-0000-000093190000}"/>
    <cellStyle name="Separador de milhares 152" xfId="1514" xr:uid="{00000000-0005-0000-0000-000094190000}"/>
    <cellStyle name="Separador de milhares 152 2" xfId="1515" xr:uid="{00000000-0005-0000-0000-000095190000}"/>
    <cellStyle name="Separador de milhares 152 2 2" xfId="4532" xr:uid="{00000000-0005-0000-0000-000096190000}"/>
    <cellStyle name="Separador de milhares 152 2 2 2" xfId="8148" xr:uid="{00000000-0005-0000-0000-000097190000}"/>
    <cellStyle name="Separador de milhares 152 2 3" xfId="3619" xr:uid="{00000000-0005-0000-0000-000098190000}"/>
    <cellStyle name="Separador de milhares 152 2 3 2" xfId="7666" xr:uid="{00000000-0005-0000-0000-000099190000}"/>
    <cellStyle name="Separador de milhares 152 2 4" xfId="6469" xr:uid="{00000000-0005-0000-0000-00009A190000}"/>
    <cellStyle name="Separador de milhares 152 3" xfId="4531" xr:uid="{00000000-0005-0000-0000-00009B190000}"/>
    <cellStyle name="Separador de milhares 152 3 2" xfId="8147" xr:uid="{00000000-0005-0000-0000-00009C190000}"/>
    <cellStyle name="Separador de milhares 152 4" xfId="3618" xr:uid="{00000000-0005-0000-0000-00009D190000}"/>
    <cellStyle name="Separador de milhares 152 4 2" xfId="7665" xr:uid="{00000000-0005-0000-0000-00009E190000}"/>
    <cellStyle name="Separador de milhares 153" xfId="1516" xr:uid="{00000000-0005-0000-0000-00009F190000}"/>
    <cellStyle name="Separador de milhares 153 2" xfId="1517" xr:uid="{00000000-0005-0000-0000-0000A0190000}"/>
    <cellStyle name="Separador de milhares 153 2 2" xfId="4534" xr:uid="{00000000-0005-0000-0000-0000A1190000}"/>
    <cellStyle name="Separador de milhares 153 2 2 2" xfId="8150" xr:uid="{00000000-0005-0000-0000-0000A2190000}"/>
    <cellStyle name="Separador de milhares 153 2 3" xfId="3621" xr:uid="{00000000-0005-0000-0000-0000A3190000}"/>
    <cellStyle name="Separador de milhares 153 2 3 2" xfId="7668" xr:uid="{00000000-0005-0000-0000-0000A4190000}"/>
    <cellStyle name="Separador de milhares 153 2 4" xfId="6470" xr:uid="{00000000-0005-0000-0000-0000A5190000}"/>
    <cellStyle name="Separador de milhares 153 3" xfId="4533" xr:uid="{00000000-0005-0000-0000-0000A6190000}"/>
    <cellStyle name="Separador de milhares 153 3 2" xfId="8149" xr:uid="{00000000-0005-0000-0000-0000A7190000}"/>
    <cellStyle name="Separador de milhares 153 4" xfId="3620" xr:uid="{00000000-0005-0000-0000-0000A8190000}"/>
    <cellStyle name="Separador de milhares 153 4 2" xfId="7667" xr:uid="{00000000-0005-0000-0000-0000A9190000}"/>
    <cellStyle name="Separador de milhares 154" xfId="1518" xr:uid="{00000000-0005-0000-0000-0000AA190000}"/>
    <cellStyle name="Separador de milhares 154 2" xfId="1519" xr:uid="{00000000-0005-0000-0000-0000AB190000}"/>
    <cellStyle name="Separador de milhares 154 2 2" xfId="4536" xr:uid="{00000000-0005-0000-0000-0000AC190000}"/>
    <cellStyle name="Separador de milhares 154 2 2 2" xfId="8152" xr:uid="{00000000-0005-0000-0000-0000AD190000}"/>
    <cellStyle name="Separador de milhares 154 2 3" xfId="3623" xr:uid="{00000000-0005-0000-0000-0000AE190000}"/>
    <cellStyle name="Separador de milhares 154 2 3 2" xfId="7670" xr:uid="{00000000-0005-0000-0000-0000AF190000}"/>
    <cellStyle name="Separador de milhares 154 2 4" xfId="6471" xr:uid="{00000000-0005-0000-0000-0000B0190000}"/>
    <cellStyle name="Separador de milhares 154 3" xfId="4535" xr:uid="{00000000-0005-0000-0000-0000B1190000}"/>
    <cellStyle name="Separador de milhares 154 3 2" xfId="8151" xr:uid="{00000000-0005-0000-0000-0000B2190000}"/>
    <cellStyle name="Separador de milhares 154 4" xfId="3622" xr:uid="{00000000-0005-0000-0000-0000B3190000}"/>
    <cellStyle name="Separador de milhares 154 4 2" xfId="7669" xr:uid="{00000000-0005-0000-0000-0000B4190000}"/>
    <cellStyle name="Separador de milhares 155" xfId="1520" xr:uid="{00000000-0005-0000-0000-0000B5190000}"/>
    <cellStyle name="Separador de milhares 155 2" xfId="1521" xr:uid="{00000000-0005-0000-0000-0000B6190000}"/>
    <cellStyle name="Separador de milhares 155 2 2" xfId="4538" xr:uid="{00000000-0005-0000-0000-0000B7190000}"/>
    <cellStyle name="Separador de milhares 155 2 2 2" xfId="8154" xr:uid="{00000000-0005-0000-0000-0000B8190000}"/>
    <cellStyle name="Separador de milhares 155 2 3" xfId="3625" xr:uid="{00000000-0005-0000-0000-0000B9190000}"/>
    <cellStyle name="Separador de milhares 155 2 3 2" xfId="7672" xr:uid="{00000000-0005-0000-0000-0000BA190000}"/>
    <cellStyle name="Separador de milhares 155 2 4" xfId="6472" xr:uid="{00000000-0005-0000-0000-0000BB190000}"/>
    <cellStyle name="Separador de milhares 155 3" xfId="4537" xr:uid="{00000000-0005-0000-0000-0000BC190000}"/>
    <cellStyle name="Separador de milhares 155 3 2" xfId="8153" xr:uid="{00000000-0005-0000-0000-0000BD190000}"/>
    <cellStyle name="Separador de milhares 155 4" xfId="3624" xr:uid="{00000000-0005-0000-0000-0000BE190000}"/>
    <cellStyle name="Separador de milhares 155 4 2" xfId="7671" xr:uid="{00000000-0005-0000-0000-0000BF190000}"/>
    <cellStyle name="Separador de milhares 156" xfId="1522" xr:uid="{00000000-0005-0000-0000-0000C0190000}"/>
    <cellStyle name="Separador de milhares 156 2" xfId="1523" xr:uid="{00000000-0005-0000-0000-0000C1190000}"/>
    <cellStyle name="Separador de milhares 156 2 2" xfId="4540" xr:uid="{00000000-0005-0000-0000-0000C2190000}"/>
    <cellStyle name="Separador de milhares 156 2 2 2" xfId="8156" xr:uid="{00000000-0005-0000-0000-0000C3190000}"/>
    <cellStyle name="Separador de milhares 156 2 3" xfId="3627" xr:uid="{00000000-0005-0000-0000-0000C4190000}"/>
    <cellStyle name="Separador de milhares 156 2 3 2" xfId="7674" xr:uid="{00000000-0005-0000-0000-0000C5190000}"/>
    <cellStyle name="Separador de milhares 156 2 4" xfId="6473" xr:uid="{00000000-0005-0000-0000-0000C6190000}"/>
    <cellStyle name="Separador de milhares 156 3" xfId="4539" xr:uid="{00000000-0005-0000-0000-0000C7190000}"/>
    <cellStyle name="Separador de milhares 156 3 2" xfId="8155" xr:uid="{00000000-0005-0000-0000-0000C8190000}"/>
    <cellStyle name="Separador de milhares 156 4" xfId="3626" xr:uid="{00000000-0005-0000-0000-0000C9190000}"/>
    <cellStyle name="Separador de milhares 156 4 2" xfId="7673" xr:uid="{00000000-0005-0000-0000-0000CA190000}"/>
    <cellStyle name="Separador de milhares 157" xfId="1524" xr:uid="{00000000-0005-0000-0000-0000CB190000}"/>
    <cellStyle name="Separador de milhares 157 2" xfId="1525" xr:uid="{00000000-0005-0000-0000-0000CC190000}"/>
    <cellStyle name="Separador de milhares 157 2 2" xfId="4542" xr:uid="{00000000-0005-0000-0000-0000CD190000}"/>
    <cellStyle name="Separador de milhares 157 2 2 2" xfId="8158" xr:uid="{00000000-0005-0000-0000-0000CE190000}"/>
    <cellStyle name="Separador de milhares 157 2 3" xfId="3629" xr:uid="{00000000-0005-0000-0000-0000CF190000}"/>
    <cellStyle name="Separador de milhares 157 2 3 2" xfId="7676" xr:uid="{00000000-0005-0000-0000-0000D0190000}"/>
    <cellStyle name="Separador de milhares 157 2 4" xfId="6474" xr:uid="{00000000-0005-0000-0000-0000D1190000}"/>
    <cellStyle name="Separador de milhares 157 3" xfId="4541" xr:uid="{00000000-0005-0000-0000-0000D2190000}"/>
    <cellStyle name="Separador de milhares 157 3 2" xfId="8157" xr:uid="{00000000-0005-0000-0000-0000D3190000}"/>
    <cellStyle name="Separador de milhares 157 4" xfId="3628" xr:uid="{00000000-0005-0000-0000-0000D4190000}"/>
    <cellStyle name="Separador de milhares 157 4 2" xfId="7675" xr:uid="{00000000-0005-0000-0000-0000D5190000}"/>
    <cellStyle name="Separador de milhares 158" xfId="1526" xr:uid="{00000000-0005-0000-0000-0000D6190000}"/>
    <cellStyle name="Separador de milhares 158 2" xfId="1527" xr:uid="{00000000-0005-0000-0000-0000D7190000}"/>
    <cellStyle name="Separador de milhares 158 2 2" xfId="4544" xr:uid="{00000000-0005-0000-0000-0000D8190000}"/>
    <cellStyle name="Separador de milhares 158 2 2 2" xfId="8160" xr:uid="{00000000-0005-0000-0000-0000D9190000}"/>
    <cellStyle name="Separador de milhares 158 2 3" xfId="3631" xr:uid="{00000000-0005-0000-0000-0000DA190000}"/>
    <cellStyle name="Separador de milhares 158 2 3 2" xfId="7678" xr:uid="{00000000-0005-0000-0000-0000DB190000}"/>
    <cellStyle name="Separador de milhares 158 2 4" xfId="6475" xr:uid="{00000000-0005-0000-0000-0000DC190000}"/>
    <cellStyle name="Separador de milhares 158 3" xfId="4543" xr:uid="{00000000-0005-0000-0000-0000DD190000}"/>
    <cellStyle name="Separador de milhares 158 3 2" xfId="8159" xr:uid="{00000000-0005-0000-0000-0000DE190000}"/>
    <cellStyle name="Separador de milhares 158 4" xfId="3630" xr:uid="{00000000-0005-0000-0000-0000DF190000}"/>
    <cellStyle name="Separador de milhares 158 4 2" xfId="7677" xr:uid="{00000000-0005-0000-0000-0000E0190000}"/>
    <cellStyle name="Separador de milhares 159" xfId="1528" xr:uid="{00000000-0005-0000-0000-0000E1190000}"/>
    <cellStyle name="Separador de milhares 159 2" xfId="1529" xr:uid="{00000000-0005-0000-0000-0000E2190000}"/>
    <cellStyle name="Separador de milhares 159 2 2" xfId="4546" xr:uid="{00000000-0005-0000-0000-0000E3190000}"/>
    <cellStyle name="Separador de milhares 159 2 2 2" xfId="8162" xr:uid="{00000000-0005-0000-0000-0000E4190000}"/>
    <cellStyle name="Separador de milhares 159 2 3" xfId="3633" xr:uid="{00000000-0005-0000-0000-0000E5190000}"/>
    <cellStyle name="Separador de milhares 159 2 3 2" xfId="7680" xr:uid="{00000000-0005-0000-0000-0000E6190000}"/>
    <cellStyle name="Separador de milhares 159 2 4" xfId="6476" xr:uid="{00000000-0005-0000-0000-0000E7190000}"/>
    <cellStyle name="Separador de milhares 159 3" xfId="4545" xr:uid="{00000000-0005-0000-0000-0000E8190000}"/>
    <cellStyle name="Separador de milhares 159 3 2" xfId="8161" xr:uid="{00000000-0005-0000-0000-0000E9190000}"/>
    <cellStyle name="Separador de milhares 159 4" xfId="3632" xr:uid="{00000000-0005-0000-0000-0000EA190000}"/>
    <cellStyle name="Separador de milhares 159 4 2" xfId="7679" xr:uid="{00000000-0005-0000-0000-0000EB190000}"/>
    <cellStyle name="Separador de milhares 16" xfId="1530" xr:uid="{00000000-0005-0000-0000-0000EC190000}"/>
    <cellStyle name="Separador de milhares 16 2" xfId="1531" xr:uid="{00000000-0005-0000-0000-0000ED190000}"/>
    <cellStyle name="Separador de milhares 16 2 2" xfId="1532" xr:uid="{00000000-0005-0000-0000-0000EE190000}"/>
    <cellStyle name="Separador de milhares 16 2 2 2" xfId="4549" xr:uid="{00000000-0005-0000-0000-0000EF190000}"/>
    <cellStyle name="Separador de milhares 16 2 2 2 2" xfId="8165" xr:uid="{00000000-0005-0000-0000-0000F0190000}"/>
    <cellStyle name="Separador de milhares 16 2 2 3" xfId="3636" xr:uid="{00000000-0005-0000-0000-0000F1190000}"/>
    <cellStyle name="Separador de milhares 16 2 2 3 2" xfId="7683" xr:uid="{00000000-0005-0000-0000-0000F2190000}"/>
    <cellStyle name="Separador de milhares 16 2 2 4" xfId="6477" xr:uid="{00000000-0005-0000-0000-0000F3190000}"/>
    <cellStyle name="Separador de milhares 16 2 3" xfId="4548" xr:uid="{00000000-0005-0000-0000-0000F4190000}"/>
    <cellStyle name="Separador de milhares 16 2 3 2" xfId="8164" xr:uid="{00000000-0005-0000-0000-0000F5190000}"/>
    <cellStyle name="Separador de milhares 16 2 4" xfId="3635" xr:uid="{00000000-0005-0000-0000-0000F6190000}"/>
    <cellStyle name="Separador de milhares 16 2 4 2" xfId="7682" xr:uid="{00000000-0005-0000-0000-0000F7190000}"/>
    <cellStyle name="Separador de milhares 16 3" xfId="1533" xr:uid="{00000000-0005-0000-0000-0000F8190000}"/>
    <cellStyle name="Separador de milhares 16 3 2" xfId="4550" xr:uid="{00000000-0005-0000-0000-0000F9190000}"/>
    <cellStyle name="Separador de milhares 16 3 2 2" xfId="8166" xr:uid="{00000000-0005-0000-0000-0000FA190000}"/>
    <cellStyle name="Separador de milhares 16 3 3" xfId="3637" xr:uid="{00000000-0005-0000-0000-0000FB190000}"/>
    <cellStyle name="Separador de milhares 16 3 3 2" xfId="7684" xr:uid="{00000000-0005-0000-0000-0000FC190000}"/>
    <cellStyle name="Separador de milhares 16 3 4" xfId="6478" xr:uid="{00000000-0005-0000-0000-0000FD190000}"/>
    <cellStyle name="Separador de milhares 16 4" xfId="4547" xr:uid="{00000000-0005-0000-0000-0000FE190000}"/>
    <cellStyle name="Separador de milhares 16 4 2" xfId="8163" xr:uid="{00000000-0005-0000-0000-0000FF190000}"/>
    <cellStyle name="Separador de milhares 16 5" xfId="3634" xr:uid="{00000000-0005-0000-0000-0000001A0000}"/>
    <cellStyle name="Separador de milhares 16 5 2" xfId="7681" xr:uid="{00000000-0005-0000-0000-0000011A0000}"/>
    <cellStyle name="Separador de milhares 160" xfId="1534" xr:uid="{00000000-0005-0000-0000-0000021A0000}"/>
    <cellStyle name="Separador de milhares 160 2" xfId="1535" xr:uid="{00000000-0005-0000-0000-0000031A0000}"/>
    <cellStyle name="Separador de milhares 160 2 2" xfId="4552" xr:uid="{00000000-0005-0000-0000-0000041A0000}"/>
    <cellStyle name="Separador de milhares 160 2 2 2" xfId="8168" xr:uid="{00000000-0005-0000-0000-0000051A0000}"/>
    <cellStyle name="Separador de milhares 160 2 3" xfId="3639" xr:uid="{00000000-0005-0000-0000-0000061A0000}"/>
    <cellStyle name="Separador de milhares 160 2 3 2" xfId="7686" xr:uid="{00000000-0005-0000-0000-0000071A0000}"/>
    <cellStyle name="Separador de milhares 160 2 4" xfId="6479" xr:uid="{00000000-0005-0000-0000-0000081A0000}"/>
    <cellStyle name="Separador de milhares 160 3" xfId="4551" xr:uid="{00000000-0005-0000-0000-0000091A0000}"/>
    <cellStyle name="Separador de milhares 160 3 2" xfId="8167" xr:uid="{00000000-0005-0000-0000-00000A1A0000}"/>
    <cellStyle name="Separador de milhares 160 4" xfId="3638" xr:uid="{00000000-0005-0000-0000-00000B1A0000}"/>
    <cellStyle name="Separador de milhares 160 4 2" xfId="7685" xr:uid="{00000000-0005-0000-0000-00000C1A0000}"/>
    <cellStyle name="Separador de milhares 161" xfId="1536" xr:uid="{00000000-0005-0000-0000-00000D1A0000}"/>
    <cellStyle name="Separador de milhares 161 2" xfId="1537" xr:uid="{00000000-0005-0000-0000-00000E1A0000}"/>
    <cellStyle name="Separador de milhares 161 2 2" xfId="4554" xr:uid="{00000000-0005-0000-0000-00000F1A0000}"/>
    <cellStyle name="Separador de milhares 161 2 2 2" xfId="8170" xr:uid="{00000000-0005-0000-0000-0000101A0000}"/>
    <cellStyle name="Separador de milhares 161 2 3" xfId="3641" xr:uid="{00000000-0005-0000-0000-0000111A0000}"/>
    <cellStyle name="Separador de milhares 161 2 3 2" xfId="7688" xr:uid="{00000000-0005-0000-0000-0000121A0000}"/>
    <cellStyle name="Separador de milhares 161 2 4" xfId="6480" xr:uid="{00000000-0005-0000-0000-0000131A0000}"/>
    <cellStyle name="Separador de milhares 161 3" xfId="4553" xr:uid="{00000000-0005-0000-0000-0000141A0000}"/>
    <cellStyle name="Separador de milhares 161 3 2" xfId="8169" xr:uid="{00000000-0005-0000-0000-0000151A0000}"/>
    <cellStyle name="Separador de milhares 161 4" xfId="3640" xr:uid="{00000000-0005-0000-0000-0000161A0000}"/>
    <cellStyle name="Separador de milhares 161 4 2" xfId="7687" xr:uid="{00000000-0005-0000-0000-0000171A0000}"/>
    <cellStyle name="Separador de milhares 162" xfId="1538" xr:uid="{00000000-0005-0000-0000-0000181A0000}"/>
    <cellStyle name="Separador de milhares 162 2" xfId="1539" xr:uid="{00000000-0005-0000-0000-0000191A0000}"/>
    <cellStyle name="Separador de milhares 162 2 2" xfId="4556" xr:uid="{00000000-0005-0000-0000-00001A1A0000}"/>
    <cellStyle name="Separador de milhares 162 2 2 2" xfId="8172" xr:uid="{00000000-0005-0000-0000-00001B1A0000}"/>
    <cellStyle name="Separador de milhares 162 2 3" xfId="3643" xr:uid="{00000000-0005-0000-0000-00001C1A0000}"/>
    <cellStyle name="Separador de milhares 162 2 3 2" xfId="7690" xr:uid="{00000000-0005-0000-0000-00001D1A0000}"/>
    <cellStyle name="Separador de milhares 162 2 4" xfId="6481" xr:uid="{00000000-0005-0000-0000-00001E1A0000}"/>
    <cellStyle name="Separador de milhares 162 3" xfId="4555" xr:uid="{00000000-0005-0000-0000-00001F1A0000}"/>
    <cellStyle name="Separador de milhares 162 3 2" xfId="8171" xr:uid="{00000000-0005-0000-0000-0000201A0000}"/>
    <cellStyle name="Separador de milhares 162 4" xfId="3642" xr:uid="{00000000-0005-0000-0000-0000211A0000}"/>
    <cellStyle name="Separador de milhares 162 4 2" xfId="7689" xr:uid="{00000000-0005-0000-0000-0000221A0000}"/>
    <cellStyle name="Separador de milhares 163" xfId="1540" xr:uid="{00000000-0005-0000-0000-0000231A0000}"/>
    <cellStyle name="Separador de milhares 163 2" xfId="1541" xr:uid="{00000000-0005-0000-0000-0000241A0000}"/>
    <cellStyle name="Separador de milhares 163 2 2" xfId="4558" xr:uid="{00000000-0005-0000-0000-0000251A0000}"/>
    <cellStyle name="Separador de milhares 163 2 2 2" xfId="8174" xr:uid="{00000000-0005-0000-0000-0000261A0000}"/>
    <cellStyle name="Separador de milhares 163 2 3" xfId="3645" xr:uid="{00000000-0005-0000-0000-0000271A0000}"/>
    <cellStyle name="Separador de milhares 163 2 3 2" xfId="7692" xr:uid="{00000000-0005-0000-0000-0000281A0000}"/>
    <cellStyle name="Separador de milhares 163 2 4" xfId="6482" xr:uid="{00000000-0005-0000-0000-0000291A0000}"/>
    <cellStyle name="Separador de milhares 163 3" xfId="4557" xr:uid="{00000000-0005-0000-0000-00002A1A0000}"/>
    <cellStyle name="Separador de milhares 163 3 2" xfId="8173" xr:uid="{00000000-0005-0000-0000-00002B1A0000}"/>
    <cellStyle name="Separador de milhares 163 4" xfId="3644" xr:uid="{00000000-0005-0000-0000-00002C1A0000}"/>
    <cellStyle name="Separador de milhares 163 4 2" xfId="7691" xr:uid="{00000000-0005-0000-0000-00002D1A0000}"/>
    <cellStyle name="Separador de milhares 164" xfId="1542" xr:uid="{00000000-0005-0000-0000-00002E1A0000}"/>
    <cellStyle name="Separador de milhares 164 2" xfId="1543" xr:uid="{00000000-0005-0000-0000-00002F1A0000}"/>
    <cellStyle name="Separador de milhares 164 2 2" xfId="4560" xr:uid="{00000000-0005-0000-0000-0000301A0000}"/>
    <cellStyle name="Separador de milhares 164 2 2 2" xfId="8176" xr:uid="{00000000-0005-0000-0000-0000311A0000}"/>
    <cellStyle name="Separador de milhares 164 2 3" xfId="3647" xr:uid="{00000000-0005-0000-0000-0000321A0000}"/>
    <cellStyle name="Separador de milhares 164 2 3 2" xfId="7694" xr:uid="{00000000-0005-0000-0000-0000331A0000}"/>
    <cellStyle name="Separador de milhares 164 2 4" xfId="6483" xr:uid="{00000000-0005-0000-0000-0000341A0000}"/>
    <cellStyle name="Separador de milhares 164 3" xfId="4559" xr:uid="{00000000-0005-0000-0000-0000351A0000}"/>
    <cellStyle name="Separador de milhares 164 3 2" xfId="8175" xr:uid="{00000000-0005-0000-0000-0000361A0000}"/>
    <cellStyle name="Separador de milhares 164 4" xfId="3646" xr:uid="{00000000-0005-0000-0000-0000371A0000}"/>
    <cellStyle name="Separador de milhares 164 4 2" xfId="7693" xr:uid="{00000000-0005-0000-0000-0000381A0000}"/>
    <cellStyle name="Separador de milhares 165" xfId="1544" xr:uid="{00000000-0005-0000-0000-0000391A0000}"/>
    <cellStyle name="Separador de milhares 165 2" xfId="1545" xr:uid="{00000000-0005-0000-0000-00003A1A0000}"/>
    <cellStyle name="Separador de milhares 165 2 2" xfId="4562" xr:uid="{00000000-0005-0000-0000-00003B1A0000}"/>
    <cellStyle name="Separador de milhares 165 2 2 2" xfId="8178" xr:uid="{00000000-0005-0000-0000-00003C1A0000}"/>
    <cellStyle name="Separador de milhares 165 2 3" xfId="3649" xr:uid="{00000000-0005-0000-0000-00003D1A0000}"/>
    <cellStyle name="Separador de milhares 165 2 3 2" xfId="7696" xr:uid="{00000000-0005-0000-0000-00003E1A0000}"/>
    <cellStyle name="Separador de milhares 165 2 4" xfId="6484" xr:uid="{00000000-0005-0000-0000-00003F1A0000}"/>
    <cellStyle name="Separador de milhares 165 3" xfId="4561" xr:uid="{00000000-0005-0000-0000-0000401A0000}"/>
    <cellStyle name="Separador de milhares 165 3 2" xfId="8177" xr:uid="{00000000-0005-0000-0000-0000411A0000}"/>
    <cellStyle name="Separador de milhares 165 4" xfId="3648" xr:uid="{00000000-0005-0000-0000-0000421A0000}"/>
    <cellStyle name="Separador de milhares 165 4 2" xfId="7695" xr:uid="{00000000-0005-0000-0000-0000431A0000}"/>
    <cellStyle name="Separador de milhares 166" xfId="1546" xr:uid="{00000000-0005-0000-0000-0000441A0000}"/>
    <cellStyle name="Separador de milhares 166 2" xfId="1547" xr:uid="{00000000-0005-0000-0000-0000451A0000}"/>
    <cellStyle name="Separador de milhares 166 2 2" xfId="4564" xr:uid="{00000000-0005-0000-0000-0000461A0000}"/>
    <cellStyle name="Separador de milhares 166 2 2 2" xfId="8180" xr:uid="{00000000-0005-0000-0000-0000471A0000}"/>
    <cellStyle name="Separador de milhares 166 2 3" xfId="3651" xr:uid="{00000000-0005-0000-0000-0000481A0000}"/>
    <cellStyle name="Separador de milhares 166 2 3 2" xfId="7698" xr:uid="{00000000-0005-0000-0000-0000491A0000}"/>
    <cellStyle name="Separador de milhares 166 2 4" xfId="6485" xr:uid="{00000000-0005-0000-0000-00004A1A0000}"/>
    <cellStyle name="Separador de milhares 166 3" xfId="4563" xr:uid="{00000000-0005-0000-0000-00004B1A0000}"/>
    <cellStyle name="Separador de milhares 166 3 2" xfId="8179" xr:uid="{00000000-0005-0000-0000-00004C1A0000}"/>
    <cellStyle name="Separador de milhares 166 4" xfId="3650" xr:uid="{00000000-0005-0000-0000-00004D1A0000}"/>
    <cellStyle name="Separador de milhares 166 4 2" xfId="7697" xr:uid="{00000000-0005-0000-0000-00004E1A0000}"/>
    <cellStyle name="Separador de milhares 167" xfId="1548" xr:uid="{00000000-0005-0000-0000-00004F1A0000}"/>
    <cellStyle name="Separador de milhares 167 2" xfId="1549" xr:uid="{00000000-0005-0000-0000-0000501A0000}"/>
    <cellStyle name="Separador de milhares 167 2 2" xfId="4566" xr:uid="{00000000-0005-0000-0000-0000511A0000}"/>
    <cellStyle name="Separador de milhares 167 2 2 2" xfId="8182" xr:uid="{00000000-0005-0000-0000-0000521A0000}"/>
    <cellStyle name="Separador de milhares 167 2 3" xfId="3653" xr:uid="{00000000-0005-0000-0000-0000531A0000}"/>
    <cellStyle name="Separador de milhares 167 2 3 2" xfId="7700" xr:uid="{00000000-0005-0000-0000-0000541A0000}"/>
    <cellStyle name="Separador de milhares 167 2 4" xfId="6486" xr:uid="{00000000-0005-0000-0000-0000551A0000}"/>
    <cellStyle name="Separador de milhares 167 3" xfId="4565" xr:uid="{00000000-0005-0000-0000-0000561A0000}"/>
    <cellStyle name="Separador de milhares 167 3 2" xfId="8181" xr:uid="{00000000-0005-0000-0000-0000571A0000}"/>
    <cellStyle name="Separador de milhares 167 4" xfId="3652" xr:uid="{00000000-0005-0000-0000-0000581A0000}"/>
    <cellStyle name="Separador de milhares 167 4 2" xfId="7699" xr:uid="{00000000-0005-0000-0000-0000591A0000}"/>
    <cellStyle name="Separador de milhares 168" xfId="1550" xr:uid="{00000000-0005-0000-0000-00005A1A0000}"/>
    <cellStyle name="Separador de milhares 168 2" xfId="1551" xr:uid="{00000000-0005-0000-0000-00005B1A0000}"/>
    <cellStyle name="Separador de milhares 168 2 2" xfId="4568" xr:uid="{00000000-0005-0000-0000-00005C1A0000}"/>
    <cellStyle name="Separador de milhares 168 2 2 2" xfId="8184" xr:uid="{00000000-0005-0000-0000-00005D1A0000}"/>
    <cellStyle name="Separador de milhares 168 2 3" xfId="3655" xr:uid="{00000000-0005-0000-0000-00005E1A0000}"/>
    <cellStyle name="Separador de milhares 168 2 3 2" xfId="7702" xr:uid="{00000000-0005-0000-0000-00005F1A0000}"/>
    <cellStyle name="Separador de milhares 168 2 4" xfId="6487" xr:uid="{00000000-0005-0000-0000-0000601A0000}"/>
    <cellStyle name="Separador de milhares 168 3" xfId="4567" xr:uid="{00000000-0005-0000-0000-0000611A0000}"/>
    <cellStyle name="Separador de milhares 168 3 2" xfId="8183" xr:uid="{00000000-0005-0000-0000-0000621A0000}"/>
    <cellStyle name="Separador de milhares 168 4" xfId="3654" xr:uid="{00000000-0005-0000-0000-0000631A0000}"/>
    <cellStyle name="Separador de milhares 168 4 2" xfId="7701" xr:uid="{00000000-0005-0000-0000-0000641A0000}"/>
    <cellStyle name="Separador de milhares 169" xfId="1552" xr:uid="{00000000-0005-0000-0000-0000651A0000}"/>
    <cellStyle name="Separador de milhares 169 2" xfId="1553" xr:uid="{00000000-0005-0000-0000-0000661A0000}"/>
    <cellStyle name="Separador de milhares 169 2 2" xfId="4570" xr:uid="{00000000-0005-0000-0000-0000671A0000}"/>
    <cellStyle name="Separador de milhares 169 2 2 2" xfId="8186" xr:uid="{00000000-0005-0000-0000-0000681A0000}"/>
    <cellStyle name="Separador de milhares 169 2 3" xfId="3657" xr:uid="{00000000-0005-0000-0000-0000691A0000}"/>
    <cellStyle name="Separador de milhares 169 2 3 2" xfId="7704" xr:uid="{00000000-0005-0000-0000-00006A1A0000}"/>
    <cellStyle name="Separador de milhares 169 2 4" xfId="6488" xr:uid="{00000000-0005-0000-0000-00006B1A0000}"/>
    <cellStyle name="Separador de milhares 169 3" xfId="4569" xr:uid="{00000000-0005-0000-0000-00006C1A0000}"/>
    <cellStyle name="Separador de milhares 169 3 2" xfId="8185" xr:uid="{00000000-0005-0000-0000-00006D1A0000}"/>
    <cellStyle name="Separador de milhares 169 4" xfId="3656" xr:uid="{00000000-0005-0000-0000-00006E1A0000}"/>
    <cellStyle name="Separador de milhares 169 4 2" xfId="7703" xr:uid="{00000000-0005-0000-0000-00006F1A0000}"/>
    <cellStyle name="Separador de milhares 17" xfId="1554" xr:uid="{00000000-0005-0000-0000-0000701A0000}"/>
    <cellStyle name="Separador de milhares 17 2" xfId="1555" xr:uid="{00000000-0005-0000-0000-0000711A0000}"/>
    <cellStyle name="Separador de milhares 17 2 2" xfId="4572" xr:uid="{00000000-0005-0000-0000-0000721A0000}"/>
    <cellStyle name="Separador de milhares 17 2 2 2" xfId="8188" xr:uid="{00000000-0005-0000-0000-0000731A0000}"/>
    <cellStyle name="Separador de milhares 17 2 3" xfId="3659" xr:uid="{00000000-0005-0000-0000-0000741A0000}"/>
    <cellStyle name="Separador de milhares 17 2 3 2" xfId="7706" xr:uid="{00000000-0005-0000-0000-0000751A0000}"/>
    <cellStyle name="Separador de milhares 17 2 4" xfId="6489" xr:uid="{00000000-0005-0000-0000-0000761A0000}"/>
    <cellStyle name="Separador de milhares 17 3" xfId="4571" xr:uid="{00000000-0005-0000-0000-0000771A0000}"/>
    <cellStyle name="Separador de milhares 17 3 2" xfId="8187" xr:uid="{00000000-0005-0000-0000-0000781A0000}"/>
    <cellStyle name="Separador de milhares 17 4" xfId="3658" xr:uid="{00000000-0005-0000-0000-0000791A0000}"/>
    <cellStyle name="Separador de milhares 17 4 2" xfId="7705" xr:uid="{00000000-0005-0000-0000-00007A1A0000}"/>
    <cellStyle name="Separador de milhares 170" xfId="1556" xr:uid="{00000000-0005-0000-0000-00007B1A0000}"/>
    <cellStyle name="Separador de milhares 170 2" xfId="1557" xr:uid="{00000000-0005-0000-0000-00007C1A0000}"/>
    <cellStyle name="Separador de milhares 170 2 2" xfId="4574" xr:uid="{00000000-0005-0000-0000-00007D1A0000}"/>
    <cellStyle name="Separador de milhares 170 2 2 2" xfId="8190" xr:uid="{00000000-0005-0000-0000-00007E1A0000}"/>
    <cellStyle name="Separador de milhares 170 2 3" xfId="3661" xr:uid="{00000000-0005-0000-0000-00007F1A0000}"/>
    <cellStyle name="Separador de milhares 170 2 3 2" xfId="7708" xr:uid="{00000000-0005-0000-0000-0000801A0000}"/>
    <cellStyle name="Separador de milhares 170 2 4" xfId="6490" xr:uid="{00000000-0005-0000-0000-0000811A0000}"/>
    <cellStyle name="Separador de milhares 170 3" xfId="4573" xr:uid="{00000000-0005-0000-0000-0000821A0000}"/>
    <cellStyle name="Separador de milhares 170 3 2" xfId="8189" xr:uid="{00000000-0005-0000-0000-0000831A0000}"/>
    <cellStyle name="Separador de milhares 170 4" xfId="3660" xr:uid="{00000000-0005-0000-0000-0000841A0000}"/>
    <cellStyle name="Separador de milhares 170 4 2" xfId="7707" xr:uid="{00000000-0005-0000-0000-0000851A0000}"/>
    <cellStyle name="Separador de milhares 171" xfId="1558" xr:uid="{00000000-0005-0000-0000-0000861A0000}"/>
    <cellStyle name="Separador de milhares 171 2" xfId="1559" xr:uid="{00000000-0005-0000-0000-0000871A0000}"/>
    <cellStyle name="Separador de milhares 171 2 2" xfId="4576" xr:uid="{00000000-0005-0000-0000-0000881A0000}"/>
    <cellStyle name="Separador de milhares 171 2 2 2" xfId="8192" xr:uid="{00000000-0005-0000-0000-0000891A0000}"/>
    <cellStyle name="Separador de milhares 171 2 3" xfId="3663" xr:uid="{00000000-0005-0000-0000-00008A1A0000}"/>
    <cellStyle name="Separador de milhares 171 2 3 2" xfId="7710" xr:uid="{00000000-0005-0000-0000-00008B1A0000}"/>
    <cellStyle name="Separador de milhares 171 2 4" xfId="6491" xr:uid="{00000000-0005-0000-0000-00008C1A0000}"/>
    <cellStyle name="Separador de milhares 171 3" xfId="4575" xr:uid="{00000000-0005-0000-0000-00008D1A0000}"/>
    <cellStyle name="Separador de milhares 171 3 2" xfId="8191" xr:uid="{00000000-0005-0000-0000-00008E1A0000}"/>
    <cellStyle name="Separador de milhares 171 4" xfId="3662" xr:uid="{00000000-0005-0000-0000-00008F1A0000}"/>
    <cellStyle name="Separador de milhares 171 4 2" xfId="7709" xr:uid="{00000000-0005-0000-0000-0000901A0000}"/>
    <cellStyle name="Separador de milhares 172" xfId="1560" xr:uid="{00000000-0005-0000-0000-0000911A0000}"/>
    <cellStyle name="Separador de milhares 172 2" xfId="1561" xr:uid="{00000000-0005-0000-0000-0000921A0000}"/>
    <cellStyle name="Separador de milhares 172 2 2" xfId="4578" xr:uid="{00000000-0005-0000-0000-0000931A0000}"/>
    <cellStyle name="Separador de milhares 172 2 2 2" xfId="8194" xr:uid="{00000000-0005-0000-0000-0000941A0000}"/>
    <cellStyle name="Separador de milhares 172 2 3" xfId="3665" xr:uid="{00000000-0005-0000-0000-0000951A0000}"/>
    <cellStyle name="Separador de milhares 172 2 3 2" xfId="7712" xr:uid="{00000000-0005-0000-0000-0000961A0000}"/>
    <cellStyle name="Separador de milhares 172 2 4" xfId="6492" xr:uid="{00000000-0005-0000-0000-0000971A0000}"/>
    <cellStyle name="Separador de milhares 172 3" xfId="4577" xr:uid="{00000000-0005-0000-0000-0000981A0000}"/>
    <cellStyle name="Separador de milhares 172 3 2" xfId="8193" xr:uid="{00000000-0005-0000-0000-0000991A0000}"/>
    <cellStyle name="Separador de milhares 172 4" xfId="3664" xr:uid="{00000000-0005-0000-0000-00009A1A0000}"/>
    <cellStyle name="Separador de milhares 172 4 2" xfId="7711" xr:uid="{00000000-0005-0000-0000-00009B1A0000}"/>
    <cellStyle name="Separador de milhares 173" xfId="1562" xr:uid="{00000000-0005-0000-0000-00009C1A0000}"/>
    <cellStyle name="Separador de milhares 173 2" xfId="1563" xr:uid="{00000000-0005-0000-0000-00009D1A0000}"/>
    <cellStyle name="Separador de milhares 173 2 2" xfId="4580" xr:uid="{00000000-0005-0000-0000-00009E1A0000}"/>
    <cellStyle name="Separador de milhares 173 2 2 2" xfId="8196" xr:uid="{00000000-0005-0000-0000-00009F1A0000}"/>
    <cellStyle name="Separador de milhares 173 2 3" xfId="3667" xr:uid="{00000000-0005-0000-0000-0000A01A0000}"/>
    <cellStyle name="Separador de milhares 173 2 3 2" xfId="7714" xr:uid="{00000000-0005-0000-0000-0000A11A0000}"/>
    <cellStyle name="Separador de milhares 173 2 4" xfId="6493" xr:uid="{00000000-0005-0000-0000-0000A21A0000}"/>
    <cellStyle name="Separador de milhares 173 3" xfId="4579" xr:uid="{00000000-0005-0000-0000-0000A31A0000}"/>
    <cellStyle name="Separador de milhares 173 3 2" xfId="8195" xr:uid="{00000000-0005-0000-0000-0000A41A0000}"/>
    <cellStyle name="Separador de milhares 173 4" xfId="3666" xr:uid="{00000000-0005-0000-0000-0000A51A0000}"/>
    <cellStyle name="Separador de milhares 173 4 2" xfId="7713" xr:uid="{00000000-0005-0000-0000-0000A61A0000}"/>
    <cellStyle name="Separador de milhares 174" xfId="1564" xr:uid="{00000000-0005-0000-0000-0000A71A0000}"/>
    <cellStyle name="Separador de milhares 174 2" xfId="1565" xr:uid="{00000000-0005-0000-0000-0000A81A0000}"/>
    <cellStyle name="Separador de milhares 174 2 2" xfId="4582" xr:uid="{00000000-0005-0000-0000-0000A91A0000}"/>
    <cellStyle name="Separador de milhares 174 2 2 2" xfId="8198" xr:uid="{00000000-0005-0000-0000-0000AA1A0000}"/>
    <cellStyle name="Separador de milhares 174 2 3" xfId="3669" xr:uid="{00000000-0005-0000-0000-0000AB1A0000}"/>
    <cellStyle name="Separador de milhares 174 2 3 2" xfId="7716" xr:uid="{00000000-0005-0000-0000-0000AC1A0000}"/>
    <cellStyle name="Separador de milhares 174 2 4" xfId="6494" xr:uid="{00000000-0005-0000-0000-0000AD1A0000}"/>
    <cellStyle name="Separador de milhares 174 3" xfId="4581" xr:uid="{00000000-0005-0000-0000-0000AE1A0000}"/>
    <cellStyle name="Separador de milhares 174 3 2" xfId="8197" xr:uid="{00000000-0005-0000-0000-0000AF1A0000}"/>
    <cellStyle name="Separador de milhares 174 4" xfId="3668" xr:uid="{00000000-0005-0000-0000-0000B01A0000}"/>
    <cellStyle name="Separador de milhares 174 4 2" xfId="7715" xr:uid="{00000000-0005-0000-0000-0000B11A0000}"/>
    <cellStyle name="Separador de milhares 175" xfId="1566" xr:uid="{00000000-0005-0000-0000-0000B21A0000}"/>
    <cellStyle name="Separador de milhares 175 2" xfId="1567" xr:uid="{00000000-0005-0000-0000-0000B31A0000}"/>
    <cellStyle name="Separador de milhares 175 2 2" xfId="4584" xr:uid="{00000000-0005-0000-0000-0000B41A0000}"/>
    <cellStyle name="Separador de milhares 175 2 2 2" xfId="8200" xr:uid="{00000000-0005-0000-0000-0000B51A0000}"/>
    <cellStyle name="Separador de milhares 175 2 3" xfId="3671" xr:uid="{00000000-0005-0000-0000-0000B61A0000}"/>
    <cellStyle name="Separador de milhares 175 2 3 2" xfId="7718" xr:uid="{00000000-0005-0000-0000-0000B71A0000}"/>
    <cellStyle name="Separador de milhares 175 2 4" xfId="6495" xr:uid="{00000000-0005-0000-0000-0000B81A0000}"/>
    <cellStyle name="Separador de milhares 175 3" xfId="4583" xr:uid="{00000000-0005-0000-0000-0000B91A0000}"/>
    <cellStyle name="Separador de milhares 175 3 2" xfId="8199" xr:uid="{00000000-0005-0000-0000-0000BA1A0000}"/>
    <cellStyle name="Separador de milhares 175 4" xfId="3670" xr:uid="{00000000-0005-0000-0000-0000BB1A0000}"/>
    <cellStyle name="Separador de milhares 175 4 2" xfId="7717" xr:uid="{00000000-0005-0000-0000-0000BC1A0000}"/>
    <cellStyle name="Separador de milhares 176" xfId="1568" xr:uid="{00000000-0005-0000-0000-0000BD1A0000}"/>
    <cellStyle name="Separador de milhares 176 2" xfId="1569" xr:uid="{00000000-0005-0000-0000-0000BE1A0000}"/>
    <cellStyle name="Separador de milhares 176 2 2" xfId="4586" xr:uid="{00000000-0005-0000-0000-0000BF1A0000}"/>
    <cellStyle name="Separador de milhares 176 2 2 2" xfId="8202" xr:uid="{00000000-0005-0000-0000-0000C01A0000}"/>
    <cellStyle name="Separador de milhares 176 2 3" xfId="3673" xr:uid="{00000000-0005-0000-0000-0000C11A0000}"/>
    <cellStyle name="Separador de milhares 176 2 3 2" xfId="7720" xr:uid="{00000000-0005-0000-0000-0000C21A0000}"/>
    <cellStyle name="Separador de milhares 176 2 4" xfId="6496" xr:uid="{00000000-0005-0000-0000-0000C31A0000}"/>
    <cellStyle name="Separador de milhares 176 3" xfId="4585" xr:uid="{00000000-0005-0000-0000-0000C41A0000}"/>
    <cellStyle name="Separador de milhares 176 3 2" xfId="8201" xr:uid="{00000000-0005-0000-0000-0000C51A0000}"/>
    <cellStyle name="Separador de milhares 176 4" xfId="3672" xr:uid="{00000000-0005-0000-0000-0000C61A0000}"/>
    <cellStyle name="Separador de milhares 176 4 2" xfId="7719" xr:uid="{00000000-0005-0000-0000-0000C71A0000}"/>
    <cellStyle name="Separador de milhares 177" xfId="1570" xr:uid="{00000000-0005-0000-0000-0000C81A0000}"/>
    <cellStyle name="Separador de milhares 177 2" xfId="1571" xr:uid="{00000000-0005-0000-0000-0000C91A0000}"/>
    <cellStyle name="Separador de milhares 177 2 2" xfId="4588" xr:uid="{00000000-0005-0000-0000-0000CA1A0000}"/>
    <cellStyle name="Separador de milhares 177 2 2 2" xfId="8204" xr:uid="{00000000-0005-0000-0000-0000CB1A0000}"/>
    <cellStyle name="Separador de milhares 177 2 3" xfId="3675" xr:uid="{00000000-0005-0000-0000-0000CC1A0000}"/>
    <cellStyle name="Separador de milhares 177 2 3 2" xfId="7722" xr:uid="{00000000-0005-0000-0000-0000CD1A0000}"/>
    <cellStyle name="Separador de milhares 177 2 4" xfId="6497" xr:uid="{00000000-0005-0000-0000-0000CE1A0000}"/>
    <cellStyle name="Separador de milhares 177 3" xfId="4587" xr:uid="{00000000-0005-0000-0000-0000CF1A0000}"/>
    <cellStyle name="Separador de milhares 177 3 2" xfId="8203" xr:uid="{00000000-0005-0000-0000-0000D01A0000}"/>
    <cellStyle name="Separador de milhares 177 4" xfId="3674" xr:uid="{00000000-0005-0000-0000-0000D11A0000}"/>
    <cellStyle name="Separador de milhares 177 4 2" xfId="7721" xr:uid="{00000000-0005-0000-0000-0000D21A0000}"/>
    <cellStyle name="Separador de milhares 178" xfId="1572" xr:uid="{00000000-0005-0000-0000-0000D31A0000}"/>
    <cellStyle name="Separador de milhares 178 2" xfId="1573" xr:uid="{00000000-0005-0000-0000-0000D41A0000}"/>
    <cellStyle name="Separador de milhares 178 2 2" xfId="4590" xr:uid="{00000000-0005-0000-0000-0000D51A0000}"/>
    <cellStyle name="Separador de milhares 178 2 2 2" xfId="8206" xr:uid="{00000000-0005-0000-0000-0000D61A0000}"/>
    <cellStyle name="Separador de milhares 178 2 3" xfId="3677" xr:uid="{00000000-0005-0000-0000-0000D71A0000}"/>
    <cellStyle name="Separador de milhares 178 2 3 2" xfId="7724" xr:uid="{00000000-0005-0000-0000-0000D81A0000}"/>
    <cellStyle name="Separador de milhares 178 2 4" xfId="6498" xr:uid="{00000000-0005-0000-0000-0000D91A0000}"/>
    <cellStyle name="Separador de milhares 178 3" xfId="4589" xr:uid="{00000000-0005-0000-0000-0000DA1A0000}"/>
    <cellStyle name="Separador de milhares 178 3 2" xfId="8205" xr:uid="{00000000-0005-0000-0000-0000DB1A0000}"/>
    <cellStyle name="Separador de milhares 178 4" xfId="3676" xr:uid="{00000000-0005-0000-0000-0000DC1A0000}"/>
    <cellStyle name="Separador de milhares 178 4 2" xfId="7723" xr:uid="{00000000-0005-0000-0000-0000DD1A0000}"/>
    <cellStyle name="Separador de milhares 179" xfId="1574" xr:uid="{00000000-0005-0000-0000-0000DE1A0000}"/>
    <cellStyle name="Separador de milhares 179 2" xfId="1575" xr:uid="{00000000-0005-0000-0000-0000DF1A0000}"/>
    <cellStyle name="Separador de milhares 179 2 2" xfId="4592" xr:uid="{00000000-0005-0000-0000-0000E01A0000}"/>
    <cellStyle name="Separador de milhares 179 2 2 2" xfId="8208" xr:uid="{00000000-0005-0000-0000-0000E11A0000}"/>
    <cellStyle name="Separador de milhares 179 2 3" xfId="3679" xr:uid="{00000000-0005-0000-0000-0000E21A0000}"/>
    <cellStyle name="Separador de milhares 179 2 3 2" xfId="7726" xr:uid="{00000000-0005-0000-0000-0000E31A0000}"/>
    <cellStyle name="Separador de milhares 179 2 4" xfId="6499" xr:uid="{00000000-0005-0000-0000-0000E41A0000}"/>
    <cellStyle name="Separador de milhares 179 3" xfId="4591" xr:uid="{00000000-0005-0000-0000-0000E51A0000}"/>
    <cellStyle name="Separador de milhares 179 3 2" xfId="8207" xr:uid="{00000000-0005-0000-0000-0000E61A0000}"/>
    <cellStyle name="Separador de milhares 179 4" xfId="3678" xr:uid="{00000000-0005-0000-0000-0000E71A0000}"/>
    <cellStyle name="Separador de milhares 179 4 2" xfId="7725" xr:uid="{00000000-0005-0000-0000-0000E81A0000}"/>
    <cellStyle name="Separador de milhares 18" xfId="1576" xr:uid="{00000000-0005-0000-0000-0000E91A0000}"/>
    <cellStyle name="Separador de milhares 18 2" xfId="1577" xr:uid="{00000000-0005-0000-0000-0000EA1A0000}"/>
    <cellStyle name="Separador de milhares 18 2 2" xfId="1578" xr:uid="{00000000-0005-0000-0000-0000EB1A0000}"/>
    <cellStyle name="Separador de milhares 18 2 2 2" xfId="4595" xr:uid="{00000000-0005-0000-0000-0000EC1A0000}"/>
    <cellStyle name="Separador de milhares 18 2 2 2 2" xfId="8211" xr:uid="{00000000-0005-0000-0000-0000ED1A0000}"/>
    <cellStyle name="Separador de milhares 18 2 2 3" xfId="3682" xr:uid="{00000000-0005-0000-0000-0000EE1A0000}"/>
    <cellStyle name="Separador de milhares 18 2 2 3 2" xfId="7729" xr:uid="{00000000-0005-0000-0000-0000EF1A0000}"/>
    <cellStyle name="Separador de milhares 18 2 2 4" xfId="6500" xr:uid="{00000000-0005-0000-0000-0000F01A0000}"/>
    <cellStyle name="Separador de milhares 18 2 3" xfId="4594" xr:uid="{00000000-0005-0000-0000-0000F11A0000}"/>
    <cellStyle name="Separador de milhares 18 2 3 2" xfId="8210" xr:uid="{00000000-0005-0000-0000-0000F21A0000}"/>
    <cellStyle name="Separador de milhares 18 2 4" xfId="3681" xr:uid="{00000000-0005-0000-0000-0000F31A0000}"/>
    <cellStyle name="Separador de milhares 18 2 4 2" xfId="7728" xr:uid="{00000000-0005-0000-0000-0000F41A0000}"/>
    <cellStyle name="Separador de milhares 18 3" xfId="1579" xr:uid="{00000000-0005-0000-0000-0000F51A0000}"/>
    <cellStyle name="Separador de milhares 18 3 2" xfId="4596" xr:uid="{00000000-0005-0000-0000-0000F61A0000}"/>
    <cellStyle name="Separador de milhares 18 3 2 2" xfId="8212" xr:uid="{00000000-0005-0000-0000-0000F71A0000}"/>
    <cellStyle name="Separador de milhares 18 3 3" xfId="3683" xr:uid="{00000000-0005-0000-0000-0000F81A0000}"/>
    <cellStyle name="Separador de milhares 18 3 3 2" xfId="7730" xr:uid="{00000000-0005-0000-0000-0000F91A0000}"/>
    <cellStyle name="Separador de milhares 18 3 4" xfId="6501" xr:uid="{00000000-0005-0000-0000-0000FA1A0000}"/>
    <cellStyle name="Separador de milhares 18 4" xfId="4593" xr:uid="{00000000-0005-0000-0000-0000FB1A0000}"/>
    <cellStyle name="Separador de milhares 18 4 2" xfId="8209" xr:uid="{00000000-0005-0000-0000-0000FC1A0000}"/>
    <cellStyle name="Separador de milhares 18 5" xfId="3680" xr:uid="{00000000-0005-0000-0000-0000FD1A0000}"/>
    <cellStyle name="Separador de milhares 18 5 2" xfId="7727" xr:uid="{00000000-0005-0000-0000-0000FE1A0000}"/>
    <cellStyle name="Separador de milhares 180" xfId="1580" xr:uid="{00000000-0005-0000-0000-0000FF1A0000}"/>
    <cellStyle name="Separador de milhares 180 2" xfId="1581" xr:uid="{00000000-0005-0000-0000-0000001B0000}"/>
    <cellStyle name="Separador de milhares 180 2 2" xfId="4598" xr:uid="{00000000-0005-0000-0000-0000011B0000}"/>
    <cellStyle name="Separador de milhares 180 2 2 2" xfId="8214" xr:uid="{00000000-0005-0000-0000-0000021B0000}"/>
    <cellStyle name="Separador de milhares 180 2 3" xfId="3685" xr:uid="{00000000-0005-0000-0000-0000031B0000}"/>
    <cellStyle name="Separador de milhares 180 2 3 2" xfId="7732" xr:uid="{00000000-0005-0000-0000-0000041B0000}"/>
    <cellStyle name="Separador de milhares 180 2 4" xfId="6502" xr:uid="{00000000-0005-0000-0000-0000051B0000}"/>
    <cellStyle name="Separador de milhares 180 3" xfId="4597" xr:uid="{00000000-0005-0000-0000-0000061B0000}"/>
    <cellStyle name="Separador de milhares 180 3 2" xfId="8213" xr:uid="{00000000-0005-0000-0000-0000071B0000}"/>
    <cellStyle name="Separador de milhares 180 4" xfId="3684" xr:uid="{00000000-0005-0000-0000-0000081B0000}"/>
    <cellStyle name="Separador de milhares 180 4 2" xfId="7731" xr:uid="{00000000-0005-0000-0000-0000091B0000}"/>
    <cellStyle name="Separador de milhares 181" xfId="1582" xr:uid="{00000000-0005-0000-0000-00000A1B0000}"/>
    <cellStyle name="Separador de milhares 181 2" xfId="1583" xr:uid="{00000000-0005-0000-0000-00000B1B0000}"/>
    <cellStyle name="Separador de milhares 181 2 2" xfId="4600" xr:uid="{00000000-0005-0000-0000-00000C1B0000}"/>
    <cellStyle name="Separador de milhares 181 2 2 2" xfId="8216" xr:uid="{00000000-0005-0000-0000-00000D1B0000}"/>
    <cellStyle name="Separador de milhares 181 2 3" xfId="3687" xr:uid="{00000000-0005-0000-0000-00000E1B0000}"/>
    <cellStyle name="Separador de milhares 181 2 3 2" xfId="7734" xr:uid="{00000000-0005-0000-0000-00000F1B0000}"/>
    <cellStyle name="Separador de milhares 181 2 4" xfId="6503" xr:uid="{00000000-0005-0000-0000-0000101B0000}"/>
    <cellStyle name="Separador de milhares 181 3" xfId="4599" xr:uid="{00000000-0005-0000-0000-0000111B0000}"/>
    <cellStyle name="Separador de milhares 181 3 2" xfId="8215" xr:uid="{00000000-0005-0000-0000-0000121B0000}"/>
    <cellStyle name="Separador de milhares 181 4" xfId="3686" xr:uid="{00000000-0005-0000-0000-0000131B0000}"/>
    <cellStyle name="Separador de milhares 181 4 2" xfId="7733" xr:uid="{00000000-0005-0000-0000-0000141B0000}"/>
    <cellStyle name="Separador de milhares 182" xfId="1584" xr:uid="{00000000-0005-0000-0000-0000151B0000}"/>
    <cellStyle name="Separador de milhares 182 2" xfId="1585" xr:uid="{00000000-0005-0000-0000-0000161B0000}"/>
    <cellStyle name="Separador de milhares 182 2 2" xfId="4602" xr:uid="{00000000-0005-0000-0000-0000171B0000}"/>
    <cellStyle name="Separador de milhares 182 2 2 2" xfId="8218" xr:uid="{00000000-0005-0000-0000-0000181B0000}"/>
    <cellStyle name="Separador de milhares 182 2 3" xfId="3689" xr:uid="{00000000-0005-0000-0000-0000191B0000}"/>
    <cellStyle name="Separador de milhares 182 2 3 2" xfId="7736" xr:uid="{00000000-0005-0000-0000-00001A1B0000}"/>
    <cellStyle name="Separador de milhares 182 2 4" xfId="6504" xr:uid="{00000000-0005-0000-0000-00001B1B0000}"/>
    <cellStyle name="Separador de milhares 182 3" xfId="4601" xr:uid="{00000000-0005-0000-0000-00001C1B0000}"/>
    <cellStyle name="Separador de milhares 182 3 2" xfId="8217" xr:uid="{00000000-0005-0000-0000-00001D1B0000}"/>
    <cellStyle name="Separador de milhares 182 4" xfId="3688" xr:uid="{00000000-0005-0000-0000-00001E1B0000}"/>
    <cellStyle name="Separador de milhares 182 4 2" xfId="7735" xr:uid="{00000000-0005-0000-0000-00001F1B0000}"/>
    <cellStyle name="Separador de milhares 183" xfId="1586" xr:uid="{00000000-0005-0000-0000-0000201B0000}"/>
    <cellStyle name="Separador de milhares 183 2" xfId="1587" xr:uid="{00000000-0005-0000-0000-0000211B0000}"/>
    <cellStyle name="Separador de milhares 183 2 2" xfId="4604" xr:uid="{00000000-0005-0000-0000-0000221B0000}"/>
    <cellStyle name="Separador de milhares 183 2 2 2" xfId="8220" xr:uid="{00000000-0005-0000-0000-0000231B0000}"/>
    <cellStyle name="Separador de milhares 183 2 3" xfId="3691" xr:uid="{00000000-0005-0000-0000-0000241B0000}"/>
    <cellStyle name="Separador de milhares 183 2 3 2" xfId="7738" xr:uid="{00000000-0005-0000-0000-0000251B0000}"/>
    <cellStyle name="Separador de milhares 183 2 4" xfId="6505" xr:uid="{00000000-0005-0000-0000-0000261B0000}"/>
    <cellStyle name="Separador de milhares 183 3" xfId="4603" xr:uid="{00000000-0005-0000-0000-0000271B0000}"/>
    <cellStyle name="Separador de milhares 183 3 2" xfId="8219" xr:uid="{00000000-0005-0000-0000-0000281B0000}"/>
    <cellStyle name="Separador de milhares 183 4" xfId="3690" xr:uid="{00000000-0005-0000-0000-0000291B0000}"/>
    <cellStyle name="Separador de milhares 183 4 2" xfId="7737" xr:uid="{00000000-0005-0000-0000-00002A1B0000}"/>
    <cellStyle name="Separador de milhares 184" xfId="1588" xr:uid="{00000000-0005-0000-0000-00002B1B0000}"/>
    <cellStyle name="Separador de milhares 184 2" xfId="1589" xr:uid="{00000000-0005-0000-0000-00002C1B0000}"/>
    <cellStyle name="Separador de milhares 184 2 2" xfId="6507" xr:uid="{00000000-0005-0000-0000-00002D1B0000}"/>
    <cellStyle name="Separador de milhares 184 3" xfId="6506" xr:uid="{00000000-0005-0000-0000-00002E1B0000}"/>
    <cellStyle name="Separador de milhares 185" xfId="1590" xr:uid="{00000000-0005-0000-0000-00002F1B0000}"/>
    <cellStyle name="Separador de milhares 185 2" xfId="1591" xr:uid="{00000000-0005-0000-0000-0000301B0000}"/>
    <cellStyle name="Separador de milhares 185 2 2" xfId="4606" xr:uid="{00000000-0005-0000-0000-0000311B0000}"/>
    <cellStyle name="Separador de milhares 185 2 2 2" xfId="8222" xr:uid="{00000000-0005-0000-0000-0000321B0000}"/>
    <cellStyle name="Separador de milhares 185 2 3" xfId="3693" xr:uid="{00000000-0005-0000-0000-0000331B0000}"/>
    <cellStyle name="Separador de milhares 185 2 3 2" xfId="7740" xr:uid="{00000000-0005-0000-0000-0000341B0000}"/>
    <cellStyle name="Separador de milhares 185 2 4" xfId="6508" xr:uid="{00000000-0005-0000-0000-0000351B0000}"/>
    <cellStyle name="Separador de milhares 185 3" xfId="4605" xr:uid="{00000000-0005-0000-0000-0000361B0000}"/>
    <cellStyle name="Separador de milhares 185 3 2" xfId="8221" xr:uid="{00000000-0005-0000-0000-0000371B0000}"/>
    <cellStyle name="Separador de milhares 185 4" xfId="3692" xr:uid="{00000000-0005-0000-0000-0000381B0000}"/>
    <cellStyle name="Separador de milhares 185 4 2" xfId="7739" xr:uid="{00000000-0005-0000-0000-0000391B0000}"/>
    <cellStyle name="Separador de milhares 19" xfId="1592" xr:uid="{00000000-0005-0000-0000-00003A1B0000}"/>
    <cellStyle name="Separador de milhares 19 2" xfId="1593" xr:uid="{00000000-0005-0000-0000-00003B1B0000}"/>
    <cellStyle name="Separador de milhares 19 2 2" xfId="1594" xr:uid="{00000000-0005-0000-0000-00003C1B0000}"/>
    <cellStyle name="Separador de milhares 19 2 2 2" xfId="4609" xr:uid="{00000000-0005-0000-0000-00003D1B0000}"/>
    <cellStyle name="Separador de milhares 19 2 2 2 2" xfId="8225" xr:uid="{00000000-0005-0000-0000-00003E1B0000}"/>
    <cellStyle name="Separador de milhares 19 2 2 3" xfId="3696" xr:uid="{00000000-0005-0000-0000-00003F1B0000}"/>
    <cellStyle name="Separador de milhares 19 2 2 3 2" xfId="7743" xr:uid="{00000000-0005-0000-0000-0000401B0000}"/>
    <cellStyle name="Separador de milhares 19 2 2 4" xfId="6509" xr:uid="{00000000-0005-0000-0000-0000411B0000}"/>
    <cellStyle name="Separador de milhares 19 2 3" xfId="4608" xr:uid="{00000000-0005-0000-0000-0000421B0000}"/>
    <cellStyle name="Separador de milhares 19 2 3 2" xfId="8224" xr:uid="{00000000-0005-0000-0000-0000431B0000}"/>
    <cellStyle name="Separador de milhares 19 2 4" xfId="3695" xr:uid="{00000000-0005-0000-0000-0000441B0000}"/>
    <cellStyle name="Separador de milhares 19 2 4 2" xfId="7742" xr:uid="{00000000-0005-0000-0000-0000451B0000}"/>
    <cellStyle name="Separador de milhares 19 3" xfId="1595" xr:uid="{00000000-0005-0000-0000-0000461B0000}"/>
    <cellStyle name="Separador de milhares 19 3 2" xfId="4610" xr:uid="{00000000-0005-0000-0000-0000471B0000}"/>
    <cellStyle name="Separador de milhares 19 3 2 2" xfId="8226" xr:uid="{00000000-0005-0000-0000-0000481B0000}"/>
    <cellStyle name="Separador de milhares 19 3 3" xfId="3697" xr:uid="{00000000-0005-0000-0000-0000491B0000}"/>
    <cellStyle name="Separador de milhares 19 3 3 2" xfId="7744" xr:uid="{00000000-0005-0000-0000-00004A1B0000}"/>
    <cellStyle name="Separador de milhares 19 3 4" xfId="6510" xr:uid="{00000000-0005-0000-0000-00004B1B0000}"/>
    <cellStyle name="Separador de milhares 19 4" xfId="4607" xr:uid="{00000000-0005-0000-0000-00004C1B0000}"/>
    <cellStyle name="Separador de milhares 19 4 2" xfId="8223" xr:uid="{00000000-0005-0000-0000-00004D1B0000}"/>
    <cellStyle name="Separador de milhares 19 5" xfId="3694" xr:uid="{00000000-0005-0000-0000-00004E1B0000}"/>
    <cellStyle name="Separador de milhares 19 5 2" xfId="7741" xr:uid="{00000000-0005-0000-0000-00004F1B0000}"/>
    <cellStyle name="Separador de milhares 2" xfId="12" xr:uid="{00000000-0005-0000-0000-0000501B0000}"/>
    <cellStyle name="Separador de milhares 2 10" xfId="1597" xr:uid="{00000000-0005-0000-0000-0000511B0000}"/>
    <cellStyle name="Separador de milhares 2 10 2" xfId="1598" xr:uid="{00000000-0005-0000-0000-0000521B0000}"/>
    <cellStyle name="Separador de milhares 2 10 2 2" xfId="4612" xr:uid="{00000000-0005-0000-0000-0000531B0000}"/>
    <cellStyle name="Separador de milhares 2 10 2 2 2" xfId="8228" xr:uid="{00000000-0005-0000-0000-0000541B0000}"/>
    <cellStyle name="Separador de milhares 2 10 2 3" xfId="3699" xr:uid="{00000000-0005-0000-0000-0000551B0000}"/>
    <cellStyle name="Separador de milhares 2 10 2 3 2" xfId="7746" xr:uid="{00000000-0005-0000-0000-0000561B0000}"/>
    <cellStyle name="Separador de milhares 2 10 2 4" xfId="6511" xr:uid="{00000000-0005-0000-0000-0000571B0000}"/>
    <cellStyle name="Separador de milhares 2 10 3" xfId="4611" xr:uid="{00000000-0005-0000-0000-0000581B0000}"/>
    <cellStyle name="Separador de milhares 2 10 3 2" xfId="8227" xr:uid="{00000000-0005-0000-0000-0000591B0000}"/>
    <cellStyle name="Separador de milhares 2 10 4" xfId="3698" xr:uid="{00000000-0005-0000-0000-00005A1B0000}"/>
    <cellStyle name="Separador de milhares 2 10 4 2" xfId="7745" xr:uid="{00000000-0005-0000-0000-00005B1B0000}"/>
    <cellStyle name="Separador de milhares 2 11" xfId="1599" xr:uid="{00000000-0005-0000-0000-00005C1B0000}"/>
    <cellStyle name="Separador de milhares 2 11 2" xfId="1600" xr:uid="{00000000-0005-0000-0000-00005D1B0000}"/>
    <cellStyle name="Separador de milhares 2 11 2 2" xfId="4614" xr:uid="{00000000-0005-0000-0000-00005E1B0000}"/>
    <cellStyle name="Separador de milhares 2 11 2 2 2" xfId="8230" xr:uid="{00000000-0005-0000-0000-00005F1B0000}"/>
    <cellStyle name="Separador de milhares 2 11 2 3" xfId="3701" xr:uid="{00000000-0005-0000-0000-0000601B0000}"/>
    <cellStyle name="Separador de milhares 2 11 2 3 2" xfId="7748" xr:uid="{00000000-0005-0000-0000-0000611B0000}"/>
    <cellStyle name="Separador de milhares 2 11 2 4" xfId="6512" xr:uid="{00000000-0005-0000-0000-0000621B0000}"/>
    <cellStyle name="Separador de milhares 2 11 3" xfId="4613" xr:uid="{00000000-0005-0000-0000-0000631B0000}"/>
    <cellStyle name="Separador de milhares 2 11 3 2" xfId="8229" xr:uid="{00000000-0005-0000-0000-0000641B0000}"/>
    <cellStyle name="Separador de milhares 2 11 4" xfId="3700" xr:uid="{00000000-0005-0000-0000-0000651B0000}"/>
    <cellStyle name="Separador de milhares 2 11 4 2" xfId="7747" xr:uid="{00000000-0005-0000-0000-0000661B0000}"/>
    <cellStyle name="Separador de milhares 2 12" xfId="1601" xr:uid="{00000000-0005-0000-0000-0000671B0000}"/>
    <cellStyle name="Separador de milhares 2 12 2" xfId="1602" xr:uid="{00000000-0005-0000-0000-0000681B0000}"/>
    <cellStyle name="Separador de milhares 2 12 2 2" xfId="4616" xr:uid="{00000000-0005-0000-0000-0000691B0000}"/>
    <cellStyle name="Separador de milhares 2 12 2 2 2" xfId="8232" xr:uid="{00000000-0005-0000-0000-00006A1B0000}"/>
    <cellStyle name="Separador de milhares 2 12 2 3" xfId="3703" xr:uid="{00000000-0005-0000-0000-00006B1B0000}"/>
    <cellStyle name="Separador de milhares 2 12 2 3 2" xfId="7750" xr:uid="{00000000-0005-0000-0000-00006C1B0000}"/>
    <cellStyle name="Separador de milhares 2 12 2 4" xfId="6513" xr:uid="{00000000-0005-0000-0000-00006D1B0000}"/>
    <cellStyle name="Separador de milhares 2 12 3" xfId="4615" xr:uid="{00000000-0005-0000-0000-00006E1B0000}"/>
    <cellStyle name="Separador de milhares 2 12 3 2" xfId="8231" xr:uid="{00000000-0005-0000-0000-00006F1B0000}"/>
    <cellStyle name="Separador de milhares 2 12 4" xfId="3702" xr:uid="{00000000-0005-0000-0000-0000701B0000}"/>
    <cellStyle name="Separador de milhares 2 12 4 2" xfId="7749" xr:uid="{00000000-0005-0000-0000-0000711B0000}"/>
    <cellStyle name="Separador de milhares 2 13" xfId="1603" xr:uid="{00000000-0005-0000-0000-0000721B0000}"/>
    <cellStyle name="Separador de milhares 2 13 2" xfId="1604" xr:uid="{00000000-0005-0000-0000-0000731B0000}"/>
    <cellStyle name="Separador de milhares 2 13 2 2" xfId="4618" xr:uid="{00000000-0005-0000-0000-0000741B0000}"/>
    <cellStyle name="Separador de milhares 2 13 2 2 2" xfId="8234" xr:uid="{00000000-0005-0000-0000-0000751B0000}"/>
    <cellStyle name="Separador de milhares 2 13 2 3" xfId="3705" xr:uid="{00000000-0005-0000-0000-0000761B0000}"/>
    <cellStyle name="Separador de milhares 2 13 2 3 2" xfId="7752" xr:uid="{00000000-0005-0000-0000-0000771B0000}"/>
    <cellStyle name="Separador de milhares 2 13 2 4" xfId="6514" xr:uid="{00000000-0005-0000-0000-0000781B0000}"/>
    <cellStyle name="Separador de milhares 2 13 3" xfId="4617" xr:uid="{00000000-0005-0000-0000-0000791B0000}"/>
    <cellStyle name="Separador de milhares 2 13 3 2" xfId="8233" xr:uid="{00000000-0005-0000-0000-00007A1B0000}"/>
    <cellStyle name="Separador de milhares 2 13 4" xfId="3704" xr:uid="{00000000-0005-0000-0000-00007B1B0000}"/>
    <cellStyle name="Separador de milhares 2 13 4 2" xfId="7751" xr:uid="{00000000-0005-0000-0000-00007C1B0000}"/>
    <cellStyle name="Separador de milhares 2 14" xfId="1605" xr:uid="{00000000-0005-0000-0000-00007D1B0000}"/>
    <cellStyle name="Separador de milhares 2 14 2" xfId="1606" xr:uid="{00000000-0005-0000-0000-00007E1B0000}"/>
    <cellStyle name="Separador de milhares 2 14 2 2" xfId="4620" xr:uid="{00000000-0005-0000-0000-00007F1B0000}"/>
    <cellStyle name="Separador de milhares 2 14 2 2 2" xfId="8236" xr:uid="{00000000-0005-0000-0000-0000801B0000}"/>
    <cellStyle name="Separador de milhares 2 14 2 3" xfId="3707" xr:uid="{00000000-0005-0000-0000-0000811B0000}"/>
    <cellStyle name="Separador de milhares 2 14 2 3 2" xfId="7754" xr:uid="{00000000-0005-0000-0000-0000821B0000}"/>
    <cellStyle name="Separador de milhares 2 14 2 4" xfId="6515" xr:uid="{00000000-0005-0000-0000-0000831B0000}"/>
    <cellStyle name="Separador de milhares 2 14 3" xfId="4619" xr:uid="{00000000-0005-0000-0000-0000841B0000}"/>
    <cellStyle name="Separador de milhares 2 14 3 2" xfId="8235" xr:uid="{00000000-0005-0000-0000-0000851B0000}"/>
    <cellStyle name="Separador de milhares 2 14 4" xfId="3706" xr:uid="{00000000-0005-0000-0000-0000861B0000}"/>
    <cellStyle name="Separador de milhares 2 14 4 2" xfId="7753" xr:uid="{00000000-0005-0000-0000-0000871B0000}"/>
    <cellStyle name="Separador de milhares 2 15" xfId="1607" xr:uid="{00000000-0005-0000-0000-0000881B0000}"/>
    <cellStyle name="Separador de milhares 2 15 2" xfId="1608" xr:uid="{00000000-0005-0000-0000-0000891B0000}"/>
    <cellStyle name="Separador de milhares 2 15 2 2" xfId="4622" xr:uid="{00000000-0005-0000-0000-00008A1B0000}"/>
    <cellStyle name="Separador de milhares 2 15 2 2 2" xfId="8238" xr:uid="{00000000-0005-0000-0000-00008B1B0000}"/>
    <cellStyle name="Separador de milhares 2 15 2 3" xfId="3709" xr:uid="{00000000-0005-0000-0000-00008C1B0000}"/>
    <cellStyle name="Separador de milhares 2 15 2 3 2" xfId="7756" xr:uid="{00000000-0005-0000-0000-00008D1B0000}"/>
    <cellStyle name="Separador de milhares 2 15 2 4" xfId="6516" xr:uid="{00000000-0005-0000-0000-00008E1B0000}"/>
    <cellStyle name="Separador de milhares 2 15 3" xfId="4621" xr:uid="{00000000-0005-0000-0000-00008F1B0000}"/>
    <cellStyle name="Separador de milhares 2 15 3 2" xfId="8237" xr:uid="{00000000-0005-0000-0000-0000901B0000}"/>
    <cellStyle name="Separador de milhares 2 15 4" xfId="3708" xr:uid="{00000000-0005-0000-0000-0000911B0000}"/>
    <cellStyle name="Separador de milhares 2 15 4 2" xfId="7755" xr:uid="{00000000-0005-0000-0000-0000921B0000}"/>
    <cellStyle name="Separador de milhares 2 16" xfId="1609" xr:uid="{00000000-0005-0000-0000-0000931B0000}"/>
    <cellStyle name="Separador de milhares 2 16 2" xfId="1610" xr:uid="{00000000-0005-0000-0000-0000941B0000}"/>
    <cellStyle name="Separador de milhares 2 16 2 2" xfId="4624" xr:uid="{00000000-0005-0000-0000-0000951B0000}"/>
    <cellStyle name="Separador de milhares 2 16 2 2 2" xfId="8240" xr:uid="{00000000-0005-0000-0000-0000961B0000}"/>
    <cellStyle name="Separador de milhares 2 16 2 3" xfId="3711" xr:uid="{00000000-0005-0000-0000-0000971B0000}"/>
    <cellStyle name="Separador de milhares 2 16 2 3 2" xfId="7758" xr:uid="{00000000-0005-0000-0000-0000981B0000}"/>
    <cellStyle name="Separador de milhares 2 16 2 4" xfId="6517" xr:uid="{00000000-0005-0000-0000-0000991B0000}"/>
    <cellStyle name="Separador de milhares 2 16 3" xfId="4623" xr:uid="{00000000-0005-0000-0000-00009A1B0000}"/>
    <cellStyle name="Separador de milhares 2 16 3 2" xfId="8239" xr:uid="{00000000-0005-0000-0000-00009B1B0000}"/>
    <cellStyle name="Separador de milhares 2 16 4" xfId="3710" xr:uid="{00000000-0005-0000-0000-00009C1B0000}"/>
    <cellStyle name="Separador de milhares 2 16 4 2" xfId="7757" xr:uid="{00000000-0005-0000-0000-00009D1B0000}"/>
    <cellStyle name="Separador de milhares 2 17" xfId="1611" xr:uid="{00000000-0005-0000-0000-00009E1B0000}"/>
    <cellStyle name="Separador de milhares 2 17 2" xfId="1612" xr:uid="{00000000-0005-0000-0000-00009F1B0000}"/>
    <cellStyle name="Separador de milhares 2 17 2 2" xfId="4626" xr:uid="{00000000-0005-0000-0000-0000A01B0000}"/>
    <cellStyle name="Separador de milhares 2 17 2 2 2" xfId="8242" xr:uid="{00000000-0005-0000-0000-0000A11B0000}"/>
    <cellStyle name="Separador de milhares 2 17 2 3" xfId="3713" xr:uid="{00000000-0005-0000-0000-0000A21B0000}"/>
    <cellStyle name="Separador de milhares 2 17 2 3 2" xfId="7760" xr:uid="{00000000-0005-0000-0000-0000A31B0000}"/>
    <cellStyle name="Separador de milhares 2 17 2 4" xfId="6518" xr:uid="{00000000-0005-0000-0000-0000A41B0000}"/>
    <cellStyle name="Separador de milhares 2 17 3" xfId="4625" xr:uid="{00000000-0005-0000-0000-0000A51B0000}"/>
    <cellStyle name="Separador de milhares 2 17 3 2" xfId="8241" xr:uid="{00000000-0005-0000-0000-0000A61B0000}"/>
    <cellStyle name="Separador de milhares 2 17 4" xfId="3712" xr:uid="{00000000-0005-0000-0000-0000A71B0000}"/>
    <cellStyle name="Separador de milhares 2 17 4 2" xfId="7759" xr:uid="{00000000-0005-0000-0000-0000A81B0000}"/>
    <cellStyle name="Separador de milhares 2 18" xfId="1613" xr:uid="{00000000-0005-0000-0000-0000A91B0000}"/>
    <cellStyle name="Separador de milhares 2 18 2" xfId="1614" xr:uid="{00000000-0005-0000-0000-0000AA1B0000}"/>
    <cellStyle name="Separador de milhares 2 18 2 2" xfId="4628" xr:uid="{00000000-0005-0000-0000-0000AB1B0000}"/>
    <cellStyle name="Separador de milhares 2 18 2 2 2" xfId="8244" xr:uid="{00000000-0005-0000-0000-0000AC1B0000}"/>
    <cellStyle name="Separador de milhares 2 18 2 3" xfId="3715" xr:uid="{00000000-0005-0000-0000-0000AD1B0000}"/>
    <cellStyle name="Separador de milhares 2 18 2 3 2" xfId="7762" xr:uid="{00000000-0005-0000-0000-0000AE1B0000}"/>
    <cellStyle name="Separador de milhares 2 18 2 4" xfId="6519" xr:uid="{00000000-0005-0000-0000-0000AF1B0000}"/>
    <cellStyle name="Separador de milhares 2 18 3" xfId="4627" xr:uid="{00000000-0005-0000-0000-0000B01B0000}"/>
    <cellStyle name="Separador de milhares 2 18 3 2" xfId="8243" xr:uid="{00000000-0005-0000-0000-0000B11B0000}"/>
    <cellStyle name="Separador de milhares 2 18 4" xfId="3714" xr:uid="{00000000-0005-0000-0000-0000B21B0000}"/>
    <cellStyle name="Separador de milhares 2 18 4 2" xfId="7761" xr:uid="{00000000-0005-0000-0000-0000B31B0000}"/>
    <cellStyle name="Separador de milhares 2 19" xfId="1615" xr:uid="{00000000-0005-0000-0000-0000B41B0000}"/>
    <cellStyle name="Separador de milhares 2 19 2" xfId="1616" xr:uid="{00000000-0005-0000-0000-0000B51B0000}"/>
    <cellStyle name="Separador de milhares 2 19 2 2" xfId="4630" xr:uid="{00000000-0005-0000-0000-0000B61B0000}"/>
    <cellStyle name="Separador de milhares 2 19 2 2 2" xfId="8246" xr:uid="{00000000-0005-0000-0000-0000B71B0000}"/>
    <cellStyle name="Separador de milhares 2 19 2 3" xfId="3717" xr:uid="{00000000-0005-0000-0000-0000B81B0000}"/>
    <cellStyle name="Separador de milhares 2 19 2 3 2" xfId="7764" xr:uid="{00000000-0005-0000-0000-0000B91B0000}"/>
    <cellStyle name="Separador de milhares 2 19 2 4" xfId="6520" xr:uid="{00000000-0005-0000-0000-0000BA1B0000}"/>
    <cellStyle name="Separador de milhares 2 19 3" xfId="4629" xr:uid="{00000000-0005-0000-0000-0000BB1B0000}"/>
    <cellStyle name="Separador de milhares 2 19 3 2" xfId="8245" xr:uid="{00000000-0005-0000-0000-0000BC1B0000}"/>
    <cellStyle name="Separador de milhares 2 19 4" xfId="3716" xr:uid="{00000000-0005-0000-0000-0000BD1B0000}"/>
    <cellStyle name="Separador de milhares 2 19 4 2" xfId="7763" xr:uid="{00000000-0005-0000-0000-0000BE1B0000}"/>
    <cellStyle name="Separador de milhares 2 2" xfId="46" xr:uid="{00000000-0005-0000-0000-0000BF1B0000}"/>
    <cellStyle name="Separador de milhares 2 2 10" xfId="1617" xr:uid="{00000000-0005-0000-0000-0000C01B0000}"/>
    <cellStyle name="Separador de milhares 2 2 10 2" xfId="1618" xr:uid="{00000000-0005-0000-0000-0000C11B0000}"/>
    <cellStyle name="Separador de milhares 2 2 10 2 2" xfId="6521" xr:uid="{00000000-0005-0000-0000-0000C21B0000}"/>
    <cellStyle name="Separador de milhares 2 2 11" xfId="1619" xr:uid="{00000000-0005-0000-0000-0000C31B0000}"/>
    <cellStyle name="Separador de milhares 2 2 11 2" xfId="1620" xr:uid="{00000000-0005-0000-0000-0000C41B0000}"/>
    <cellStyle name="Separador de milhares 2 2 11 2 2" xfId="6522" xr:uid="{00000000-0005-0000-0000-0000C51B0000}"/>
    <cellStyle name="Separador de milhares 2 2 12" xfId="1621" xr:uid="{00000000-0005-0000-0000-0000C61B0000}"/>
    <cellStyle name="Separador de milhares 2 2 12 2" xfId="1622" xr:uid="{00000000-0005-0000-0000-0000C71B0000}"/>
    <cellStyle name="Separador de milhares 2 2 12 2 2" xfId="6523" xr:uid="{00000000-0005-0000-0000-0000C81B0000}"/>
    <cellStyle name="Separador de milhares 2 2 13" xfId="1623" xr:uid="{00000000-0005-0000-0000-0000C91B0000}"/>
    <cellStyle name="Separador de milhares 2 2 13 2" xfId="4631" xr:uid="{00000000-0005-0000-0000-0000CA1B0000}"/>
    <cellStyle name="Separador de milhares 2 2 13 2 2" xfId="8247" xr:uid="{00000000-0005-0000-0000-0000CB1B0000}"/>
    <cellStyle name="Separador de milhares 2 2 13 3" xfId="3718" xr:uid="{00000000-0005-0000-0000-0000CC1B0000}"/>
    <cellStyle name="Separador de milhares 2 2 13 3 2" xfId="7765" xr:uid="{00000000-0005-0000-0000-0000CD1B0000}"/>
    <cellStyle name="Separador de milhares 2 2 13 4" xfId="6524" xr:uid="{00000000-0005-0000-0000-0000CE1B0000}"/>
    <cellStyle name="Separador de milhares 2 2 14" xfId="3114" xr:uid="{00000000-0005-0000-0000-0000CF1B0000}"/>
    <cellStyle name="Separador de milhares 2 2 14 2" xfId="7501" xr:uid="{00000000-0005-0000-0000-0000D01B0000}"/>
    <cellStyle name="Separador de milhares 2 2 2" xfId="1624" xr:uid="{00000000-0005-0000-0000-0000D11B0000}"/>
    <cellStyle name="Separador de milhares 2 2 2 2" xfId="1625" xr:uid="{00000000-0005-0000-0000-0000D21B0000}"/>
    <cellStyle name="Separador de milhares 2 2 2 2 2" xfId="1626" xr:uid="{00000000-0005-0000-0000-0000D31B0000}"/>
    <cellStyle name="Separador de milhares 2 2 2 2 2 2" xfId="6525" xr:uid="{00000000-0005-0000-0000-0000D41B0000}"/>
    <cellStyle name="Separador de milhares 2 2 2 3" xfId="1627" xr:uid="{00000000-0005-0000-0000-0000D51B0000}"/>
    <cellStyle name="Separador de milhares 2 2 2 3 2" xfId="6526" xr:uid="{00000000-0005-0000-0000-0000D61B0000}"/>
    <cellStyle name="Separador de milhares 2 2 3" xfId="1628" xr:uid="{00000000-0005-0000-0000-0000D71B0000}"/>
    <cellStyle name="Separador de milhares 2 2 3 2" xfId="1629" xr:uid="{00000000-0005-0000-0000-0000D81B0000}"/>
    <cellStyle name="Separador de milhares 2 2 3 2 2" xfId="6527" xr:uid="{00000000-0005-0000-0000-0000D91B0000}"/>
    <cellStyle name="Separador de milhares 2 2 4" xfId="1630" xr:uid="{00000000-0005-0000-0000-0000DA1B0000}"/>
    <cellStyle name="Separador de milhares 2 2 4 2" xfId="1631" xr:uid="{00000000-0005-0000-0000-0000DB1B0000}"/>
    <cellStyle name="Separador de milhares 2 2 4 2 2" xfId="6528" xr:uid="{00000000-0005-0000-0000-0000DC1B0000}"/>
    <cellStyle name="Separador de milhares 2 2 5" xfId="1632" xr:uid="{00000000-0005-0000-0000-0000DD1B0000}"/>
    <cellStyle name="Separador de milhares 2 2 5 2" xfId="1633" xr:uid="{00000000-0005-0000-0000-0000DE1B0000}"/>
    <cellStyle name="Separador de milhares 2 2 5 2 2" xfId="6529" xr:uid="{00000000-0005-0000-0000-0000DF1B0000}"/>
    <cellStyle name="Separador de milhares 2 2 6" xfId="1634" xr:uid="{00000000-0005-0000-0000-0000E01B0000}"/>
    <cellStyle name="Separador de milhares 2 2 6 2" xfId="1635" xr:uid="{00000000-0005-0000-0000-0000E11B0000}"/>
    <cellStyle name="Separador de milhares 2 2 6 2 2" xfId="6530" xr:uid="{00000000-0005-0000-0000-0000E21B0000}"/>
    <cellStyle name="Separador de milhares 2 2 7" xfId="1636" xr:uid="{00000000-0005-0000-0000-0000E31B0000}"/>
    <cellStyle name="Separador de milhares 2 2 7 2" xfId="1637" xr:uid="{00000000-0005-0000-0000-0000E41B0000}"/>
    <cellStyle name="Separador de milhares 2 2 7 2 2" xfId="6531" xr:uid="{00000000-0005-0000-0000-0000E51B0000}"/>
    <cellStyle name="Separador de milhares 2 2 8" xfId="1638" xr:uid="{00000000-0005-0000-0000-0000E61B0000}"/>
    <cellStyle name="Separador de milhares 2 2 8 2" xfId="1639" xr:uid="{00000000-0005-0000-0000-0000E71B0000}"/>
    <cellStyle name="Separador de milhares 2 2 8 2 2" xfId="6532" xr:uid="{00000000-0005-0000-0000-0000E81B0000}"/>
    <cellStyle name="Separador de milhares 2 2 9" xfId="1640" xr:uid="{00000000-0005-0000-0000-0000E91B0000}"/>
    <cellStyle name="Separador de milhares 2 2 9 2" xfId="1641" xr:uid="{00000000-0005-0000-0000-0000EA1B0000}"/>
    <cellStyle name="Separador de milhares 2 2 9 2 2" xfId="6533" xr:uid="{00000000-0005-0000-0000-0000EB1B0000}"/>
    <cellStyle name="Separador de milhares 2 20" xfId="1642" xr:uid="{00000000-0005-0000-0000-0000EC1B0000}"/>
    <cellStyle name="Separador de milhares 2 20 2" xfId="1643" xr:uid="{00000000-0005-0000-0000-0000ED1B0000}"/>
    <cellStyle name="Separador de milhares 2 20 2 2" xfId="4633" xr:uid="{00000000-0005-0000-0000-0000EE1B0000}"/>
    <cellStyle name="Separador de milhares 2 20 2 2 2" xfId="8249" xr:uid="{00000000-0005-0000-0000-0000EF1B0000}"/>
    <cellStyle name="Separador de milhares 2 20 2 3" xfId="3720" xr:uid="{00000000-0005-0000-0000-0000F01B0000}"/>
    <cellStyle name="Separador de milhares 2 20 2 3 2" xfId="7767" xr:uid="{00000000-0005-0000-0000-0000F11B0000}"/>
    <cellStyle name="Separador de milhares 2 20 2 4" xfId="6534" xr:uid="{00000000-0005-0000-0000-0000F21B0000}"/>
    <cellStyle name="Separador de milhares 2 20 3" xfId="4632" xr:uid="{00000000-0005-0000-0000-0000F31B0000}"/>
    <cellStyle name="Separador de milhares 2 20 3 2" xfId="8248" xr:uid="{00000000-0005-0000-0000-0000F41B0000}"/>
    <cellStyle name="Separador de milhares 2 20 4" xfId="3719" xr:uid="{00000000-0005-0000-0000-0000F51B0000}"/>
    <cellStyle name="Separador de milhares 2 20 4 2" xfId="7766" xr:uid="{00000000-0005-0000-0000-0000F61B0000}"/>
    <cellStyle name="Separador de milhares 2 21" xfId="1644" xr:uid="{00000000-0005-0000-0000-0000F71B0000}"/>
    <cellStyle name="Separador de milhares 2 21 2" xfId="1645" xr:uid="{00000000-0005-0000-0000-0000F81B0000}"/>
    <cellStyle name="Separador de milhares 2 21 2 2" xfId="4635" xr:uid="{00000000-0005-0000-0000-0000F91B0000}"/>
    <cellStyle name="Separador de milhares 2 21 2 2 2" xfId="8251" xr:uid="{00000000-0005-0000-0000-0000FA1B0000}"/>
    <cellStyle name="Separador de milhares 2 21 2 3" xfId="3722" xr:uid="{00000000-0005-0000-0000-0000FB1B0000}"/>
    <cellStyle name="Separador de milhares 2 21 2 3 2" xfId="7769" xr:uid="{00000000-0005-0000-0000-0000FC1B0000}"/>
    <cellStyle name="Separador de milhares 2 21 2 4" xfId="6535" xr:uid="{00000000-0005-0000-0000-0000FD1B0000}"/>
    <cellStyle name="Separador de milhares 2 21 3" xfId="4634" xr:uid="{00000000-0005-0000-0000-0000FE1B0000}"/>
    <cellStyle name="Separador de milhares 2 21 3 2" xfId="8250" xr:uid="{00000000-0005-0000-0000-0000FF1B0000}"/>
    <cellStyle name="Separador de milhares 2 21 4" xfId="3721" xr:uid="{00000000-0005-0000-0000-0000001C0000}"/>
    <cellStyle name="Separador de milhares 2 21 4 2" xfId="7768" xr:uid="{00000000-0005-0000-0000-0000011C0000}"/>
    <cellStyle name="Separador de milhares 2 22" xfId="1646" xr:uid="{00000000-0005-0000-0000-0000021C0000}"/>
    <cellStyle name="Separador de milhares 2 22 2" xfId="1647" xr:uid="{00000000-0005-0000-0000-0000031C0000}"/>
    <cellStyle name="Separador de milhares 2 22 2 2" xfId="4637" xr:uid="{00000000-0005-0000-0000-0000041C0000}"/>
    <cellStyle name="Separador de milhares 2 22 2 2 2" xfId="8253" xr:uid="{00000000-0005-0000-0000-0000051C0000}"/>
    <cellStyle name="Separador de milhares 2 22 2 3" xfId="3724" xr:uid="{00000000-0005-0000-0000-0000061C0000}"/>
    <cellStyle name="Separador de milhares 2 22 2 3 2" xfId="7771" xr:uid="{00000000-0005-0000-0000-0000071C0000}"/>
    <cellStyle name="Separador de milhares 2 22 2 4" xfId="6536" xr:uid="{00000000-0005-0000-0000-0000081C0000}"/>
    <cellStyle name="Separador de milhares 2 22 3" xfId="4636" xr:uid="{00000000-0005-0000-0000-0000091C0000}"/>
    <cellStyle name="Separador de milhares 2 22 3 2" xfId="8252" xr:uid="{00000000-0005-0000-0000-00000A1C0000}"/>
    <cellStyle name="Separador de milhares 2 22 4" xfId="3723" xr:uid="{00000000-0005-0000-0000-00000B1C0000}"/>
    <cellStyle name="Separador de milhares 2 22 4 2" xfId="7770" xr:uid="{00000000-0005-0000-0000-00000C1C0000}"/>
    <cellStyle name="Separador de milhares 2 23" xfId="1648" xr:uid="{00000000-0005-0000-0000-00000D1C0000}"/>
    <cellStyle name="Separador de milhares 2 23 2" xfId="1649" xr:uid="{00000000-0005-0000-0000-00000E1C0000}"/>
    <cellStyle name="Separador de milhares 2 23 2 2" xfId="4639" xr:uid="{00000000-0005-0000-0000-00000F1C0000}"/>
    <cellStyle name="Separador de milhares 2 23 2 2 2" xfId="8255" xr:uid="{00000000-0005-0000-0000-0000101C0000}"/>
    <cellStyle name="Separador de milhares 2 23 2 3" xfId="3726" xr:uid="{00000000-0005-0000-0000-0000111C0000}"/>
    <cellStyle name="Separador de milhares 2 23 2 3 2" xfId="7773" xr:uid="{00000000-0005-0000-0000-0000121C0000}"/>
    <cellStyle name="Separador de milhares 2 23 2 4" xfId="6537" xr:uid="{00000000-0005-0000-0000-0000131C0000}"/>
    <cellStyle name="Separador de milhares 2 23 3" xfId="4638" xr:uid="{00000000-0005-0000-0000-0000141C0000}"/>
    <cellStyle name="Separador de milhares 2 23 3 2" xfId="8254" xr:uid="{00000000-0005-0000-0000-0000151C0000}"/>
    <cellStyle name="Separador de milhares 2 23 4" xfId="3725" xr:uid="{00000000-0005-0000-0000-0000161C0000}"/>
    <cellStyle name="Separador de milhares 2 23 4 2" xfId="7772" xr:uid="{00000000-0005-0000-0000-0000171C0000}"/>
    <cellStyle name="Separador de milhares 2 24" xfId="1650" xr:uid="{00000000-0005-0000-0000-0000181C0000}"/>
    <cellStyle name="Separador de milhares 2 24 2" xfId="1651" xr:uid="{00000000-0005-0000-0000-0000191C0000}"/>
    <cellStyle name="Separador de milhares 2 24 2 2" xfId="4641" xr:uid="{00000000-0005-0000-0000-00001A1C0000}"/>
    <cellStyle name="Separador de milhares 2 24 2 2 2" xfId="8257" xr:uid="{00000000-0005-0000-0000-00001B1C0000}"/>
    <cellStyle name="Separador de milhares 2 24 2 3" xfId="3728" xr:uid="{00000000-0005-0000-0000-00001C1C0000}"/>
    <cellStyle name="Separador de milhares 2 24 2 3 2" xfId="7775" xr:uid="{00000000-0005-0000-0000-00001D1C0000}"/>
    <cellStyle name="Separador de milhares 2 24 2 4" xfId="6538" xr:uid="{00000000-0005-0000-0000-00001E1C0000}"/>
    <cellStyle name="Separador de milhares 2 24 3" xfId="4640" xr:uid="{00000000-0005-0000-0000-00001F1C0000}"/>
    <cellStyle name="Separador de milhares 2 24 3 2" xfId="8256" xr:uid="{00000000-0005-0000-0000-0000201C0000}"/>
    <cellStyle name="Separador de milhares 2 24 4" xfId="3727" xr:uid="{00000000-0005-0000-0000-0000211C0000}"/>
    <cellStyle name="Separador de milhares 2 24 4 2" xfId="7774" xr:uid="{00000000-0005-0000-0000-0000221C0000}"/>
    <cellStyle name="Separador de milhares 2 25" xfId="1652" xr:uid="{00000000-0005-0000-0000-0000231C0000}"/>
    <cellStyle name="Separador de milhares 2 25 2" xfId="1653" xr:uid="{00000000-0005-0000-0000-0000241C0000}"/>
    <cellStyle name="Separador de milhares 2 25 2 2" xfId="4643" xr:uid="{00000000-0005-0000-0000-0000251C0000}"/>
    <cellStyle name="Separador de milhares 2 25 2 2 2" xfId="8259" xr:uid="{00000000-0005-0000-0000-0000261C0000}"/>
    <cellStyle name="Separador de milhares 2 25 2 3" xfId="3730" xr:uid="{00000000-0005-0000-0000-0000271C0000}"/>
    <cellStyle name="Separador de milhares 2 25 2 3 2" xfId="7777" xr:uid="{00000000-0005-0000-0000-0000281C0000}"/>
    <cellStyle name="Separador de milhares 2 25 2 4" xfId="6539" xr:uid="{00000000-0005-0000-0000-0000291C0000}"/>
    <cellStyle name="Separador de milhares 2 25 3" xfId="4642" xr:uid="{00000000-0005-0000-0000-00002A1C0000}"/>
    <cellStyle name="Separador de milhares 2 25 3 2" xfId="8258" xr:uid="{00000000-0005-0000-0000-00002B1C0000}"/>
    <cellStyle name="Separador de milhares 2 25 4" xfId="3729" xr:uid="{00000000-0005-0000-0000-00002C1C0000}"/>
    <cellStyle name="Separador de milhares 2 25 4 2" xfId="7776" xr:uid="{00000000-0005-0000-0000-00002D1C0000}"/>
    <cellStyle name="Separador de milhares 2 26" xfId="1654" xr:uid="{00000000-0005-0000-0000-00002E1C0000}"/>
    <cellStyle name="Separador de milhares 2 26 2" xfId="1655" xr:uid="{00000000-0005-0000-0000-00002F1C0000}"/>
    <cellStyle name="Separador de milhares 2 26 2 2" xfId="4645" xr:uid="{00000000-0005-0000-0000-0000301C0000}"/>
    <cellStyle name="Separador de milhares 2 26 2 2 2" xfId="8261" xr:uid="{00000000-0005-0000-0000-0000311C0000}"/>
    <cellStyle name="Separador de milhares 2 26 2 3" xfId="3732" xr:uid="{00000000-0005-0000-0000-0000321C0000}"/>
    <cellStyle name="Separador de milhares 2 26 2 3 2" xfId="7779" xr:uid="{00000000-0005-0000-0000-0000331C0000}"/>
    <cellStyle name="Separador de milhares 2 26 2 4" xfId="6540" xr:uid="{00000000-0005-0000-0000-0000341C0000}"/>
    <cellStyle name="Separador de milhares 2 26 3" xfId="4644" xr:uid="{00000000-0005-0000-0000-0000351C0000}"/>
    <cellStyle name="Separador de milhares 2 26 3 2" xfId="8260" xr:uid="{00000000-0005-0000-0000-0000361C0000}"/>
    <cellStyle name="Separador de milhares 2 26 4" xfId="3731" xr:uid="{00000000-0005-0000-0000-0000371C0000}"/>
    <cellStyle name="Separador de milhares 2 26 4 2" xfId="7778" xr:uid="{00000000-0005-0000-0000-0000381C0000}"/>
    <cellStyle name="Separador de milhares 2 27" xfId="1656" xr:uid="{00000000-0005-0000-0000-0000391C0000}"/>
    <cellStyle name="Separador de milhares 2 27 2" xfId="1657" xr:uid="{00000000-0005-0000-0000-00003A1C0000}"/>
    <cellStyle name="Separador de milhares 2 27 2 2" xfId="4647" xr:uid="{00000000-0005-0000-0000-00003B1C0000}"/>
    <cellStyle name="Separador de milhares 2 27 2 2 2" xfId="8263" xr:uid="{00000000-0005-0000-0000-00003C1C0000}"/>
    <cellStyle name="Separador de milhares 2 27 2 3" xfId="3734" xr:uid="{00000000-0005-0000-0000-00003D1C0000}"/>
    <cellStyle name="Separador de milhares 2 27 2 3 2" xfId="7781" xr:uid="{00000000-0005-0000-0000-00003E1C0000}"/>
    <cellStyle name="Separador de milhares 2 27 2 4" xfId="6541" xr:uid="{00000000-0005-0000-0000-00003F1C0000}"/>
    <cellStyle name="Separador de milhares 2 27 3" xfId="4646" xr:uid="{00000000-0005-0000-0000-0000401C0000}"/>
    <cellStyle name="Separador de milhares 2 27 3 2" xfId="8262" xr:uid="{00000000-0005-0000-0000-0000411C0000}"/>
    <cellStyle name="Separador de milhares 2 27 4" xfId="3733" xr:uid="{00000000-0005-0000-0000-0000421C0000}"/>
    <cellStyle name="Separador de milhares 2 27 4 2" xfId="7780" xr:uid="{00000000-0005-0000-0000-0000431C0000}"/>
    <cellStyle name="Separador de milhares 2 28" xfId="1658" xr:uid="{00000000-0005-0000-0000-0000441C0000}"/>
    <cellStyle name="Separador de milhares 2 28 2" xfId="1659" xr:uid="{00000000-0005-0000-0000-0000451C0000}"/>
    <cellStyle name="Separador de milhares 2 28 2 2" xfId="4649" xr:uid="{00000000-0005-0000-0000-0000461C0000}"/>
    <cellStyle name="Separador de milhares 2 28 2 2 2" xfId="8265" xr:uid="{00000000-0005-0000-0000-0000471C0000}"/>
    <cellStyle name="Separador de milhares 2 28 2 3" xfId="3736" xr:uid="{00000000-0005-0000-0000-0000481C0000}"/>
    <cellStyle name="Separador de milhares 2 28 2 3 2" xfId="7783" xr:uid="{00000000-0005-0000-0000-0000491C0000}"/>
    <cellStyle name="Separador de milhares 2 28 2 4" xfId="6542" xr:uid="{00000000-0005-0000-0000-00004A1C0000}"/>
    <cellStyle name="Separador de milhares 2 28 3" xfId="4648" xr:uid="{00000000-0005-0000-0000-00004B1C0000}"/>
    <cellStyle name="Separador de milhares 2 28 3 2" xfId="8264" xr:uid="{00000000-0005-0000-0000-00004C1C0000}"/>
    <cellStyle name="Separador de milhares 2 28 4" xfId="3735" xr:uid="{00000000-0005-0000-0000-00004D1C0000}"/>
    <cellStyle name="Separador de milhares 2 28 4 2" xfId="7782" xr:uid="{00000000-0005-0000-0000-00004E1C0000}"/>
    <cellStyle name="Separador de milhares 2 29" xfId="1660" xr:uid="{00000000-0005-0000-0000-00004F1C0000}"/>
    <cellStyle name="Separador de milhares 2 29 2" xfId="1661" xr:uid="{00000000-0005-0000-0000-0000501C0000}"/>
    <cellStyle name="Separador de milhares 2 29 2 2" xfId="1662" xr:uid="{00000000-0005-0000-0000-0000511C0000}"/>
    <cellStyle name="Separador de milhares 2 29 2 2 2" xfId="6543" xr:uid="{00000000-0005-0000-0000-0000521C0000}"/>
    <cellStyle name="Separador de milhares 2 29 3" xfId="1663" xr:uid="{00000000-0005-0000-0000-0000531C0000}"/>
    <cellStyle name="Separador de milhares 2 29 3 2" xfId="4651" xr:uid="{00000000-0005-0000-0000-0000541C0000}"/>
    <cellStyle name="Separador de milhares 2 29 3 2 2" xfId="8267" xr:uid="{00000000-0005-0000-0000-0000551C0000}"/>
    <cellStyle name="Separador de milhares 2 29 3 3" xfId="3738" xr:uid="{00000000-0005-0000-0000-0000561C0000}"/>
    <cellStyle name="Separador de milhares 2 29 3 3 2" xfId="7785" xr:uid="{00000000-0005-0000-0000-0000571C0000}"/>
    <cellStyle name="Separador de milhares 2 29 3 4" xfId="6544" xr:uid="{00000000-0005-0000-0000-0000581C0000}"/>
    <cellStyle name="Separador de milhares 2 29 4" xfId="4650" xr:uid="{00000000-0005-0000-0000-0000591C0000}"/>
    <cellStyle name="Separador de milhares 2 29 4 2" xfId="8266" xr:uid="{00000000-0005-0000-0000-00005A1C0000}"/>
    <cellStyle name="Separador de milhares 2 29 5" xfId="3737" xr:uid="{00000000-0005-0000-0000-00005B1C0000}"/>
    <cellStyle name="Separador de milhares 2 29 5 2" xfId="7784" xr:uid="{00000000-0005-0000-0000-00005C1C0000}"/>
    <cellStyle name="Separador de milhares 2 3" xfId="47" xr:uid="{00000000-0005-0000-0000-00005D1C0000}"/>
    <cellStyle name="Separador de milhares 2 3 2" xfId="1665" xr:uid="{00000000-0005-0000-0000-00005E1C0000}"/>
    <cellStyle name="Separador de milhares 2 3 2 2" xfId="4653" xr:uid="{00000000-0005-0000-0000-00005F1C0000}"/>
    <cellStyle name="Separador de milhares 2 3 2 2 2" xfId="8269" xr:uid="{00000000-0005-0000-0000-0000601C0000}"/>
    <cellStyle name="Separador de milhares 2 3 2 3" xfId="3740" xr:uid="{00000000-0005-0000-0000-0000611C0000}"/>
    <cellStyle name="Separador de milhares 2 3 2 3 2" xfId="7787" xr:uid="{00000000-0005-0000-0000-0000621C0000}"/>
    <cellStyle name="Separador de milhares 2 3 2 4" xfId="6546" xr:uid="{00000000-0005-0000-0000-0000631C0000}"/>
    <cellStyle name="Separador de milhares 2 3 3" xfId="1664" xr:uid="{00000000-0005-0000-0000-0000641C0000}"/>
    <cellStyle name="Separador de milhares 2 3 3 2" xfId="4652" xr:uid="{00000000-0005-0000-0000-0000651C0000}"/>
    <cellStyle name="Separador de milhares 2 3 3 2 2" xfId="8268" xr:uid="{00000000-0005-0000-0000-0000661C0000}"/>
    <cellStyle name="Separador de milhares 2 3 3 3" xfId="3739" xr:uid="{00000000-0005-0000-0000-0000671C0000}"/>
    <cellStyle name="Separador de milhares 2 3 3 3 2" xfId="7786" xr:uid="{00000000-0005-0000-0000-0000681C0000}"/>
    <cellStyle name="Separador de milhares 2 3 3 4" xfId="6545" xr:uid="{00000000-0005-0000-0000-0000691C0000}"/>
    <cellStyle name="Separador de milhares 2 30" xfId="1666" xr:uid="{00000000-0005-0000-0000-00006A1C0000}"/>
    <cellStyle name="Separador de milhares 2 30 2" xfId="1667" xr:uid="{00000000-0005-0000-0000-00006B1C0000}"/>
    <cellStyle name="Separador de milhares 2 30 2 2" xfId="6547" xr:uid="{00000000-0005-0000-0000-00006C1C0000}"/>
    <cellStyle name="Separador de milhares 2 31" xfId="1668" xr:uid="{00000000-0005-0000-0000-00006D1C0000}"/>
    <cellStyle name="Separador de milhares 2 31 2" xfId="1669" xr:uid="{00000000-0005-0000-0000-00006E1C0000}"/>
    <cellStyle name="Separador de milhares 2 31 2 2" xfId="6548" xr:uid="{00000000-0005-0000-0000-00006F1C0000}"/>
    <cellStyle name="Separador de milhares 2 32" xfId="1670" xr:uid="{00000000-0005-0000-0000-0000701C0000}"/>
    <cellStyle name="Separador de milhares 2 32 2" xfId="1671" xr:uid="{00000000-0005-0000-0000-0000711C0000}"/>
    <cellStyle name="Separador de milhares 2 32 2 2" xfId="6549" xr:uid="{00000000-0005-0000-0000-0000721C0000}"/>
    <cellStyle name="Separador de milhares 2 33" xfId="1672" xr:uid="{00000000-0005-0000-0000-0000731C0000}"/>
    <cellStyle name="Separador de milhares 2 33 2" xfId="1673" xr:uid="{00000000-0005-0000-0000-0000741C0000}"/>
    <cellStyle name="Separador de milhares 2 33 2 2" xfId="6550" xr:uid="{00000000-0005-0000-0000-0000751C0000}"/>
    <cellStyle name="Separador de milhares 2 34" xfId="1674" xr:uid="{00000000-0005-0000-0000-0000761C0000}"/>
    <cellStyle name="Separador de milhares 2 34 2" xfId="1675" xr:uid="{00000000-0005-0000-0000-0000771C0000}"/>
    <cellStyle name="Separador de milhares 2 34 2 2" xfId="6551" xr:uid="{00000000-0005-0000-0000-0000781C0000}"/>
    <cellStyle name="Separador de milhares 2 35" xfId="1676" xr:uid="{00000000-0005-0000-0000-0000791C0000}"/>
    <cellStyle name="Separador de milhares 2 35 2" xfId="1677" xr:uid="{00000000-0005-0000-0000-00007A1C0000}"/>
    <cellStyle name="Separador de milhares 2 35 2 2" xfId="6552" xr:uid="{00000000-0005-0000-0000-00007B1C0000}"/>
    <cellStyle name="Separador de milhares 2 36" xfId="1678" xr:uid="{00000000-0005-0000-0000-00007C1C0000}"/>
    <cellStyle name="Separador de milhares 2 36 2" xfId="1679" xr:uid="{00000000-0005-0000-0000-00007D1C0000}"/>
    <cellStyle name="Separador de milhares 2 36 2 2" xfId="6553" xr:uid="{00000000-0005-0000-0000-00007E1C0000}"/>
    <cellStyle name="Separador de milhares 2 37" xfId="1680" xr:uid="{00000000-0005-0000-0000-00007F1C0000}"/>
    <cellStyle name="Separador de milhares 2 37 2" xfId="1681" xr:uid="{00000000-0005-0000-0000-0000801C0000}"/>
    <cellStyle name="Separador de milhares 2 37 2 2" xfId="6554" xr:uid="{00000000-0005-0000-0000-0000811C0000}"/>
    <cellStyle name="Separador de milhares 2 38" xfId="1682" xr:uid="{00000000-0005-0000-0000-0000821C0000}"/>
    <cellStyle name="Separador de milhares 2 38 2" xfId="1683" xr:uid="{00000000-0005-0000-0000-0000831C0000}"/>
    <cellStyle name="Separador de milhares 2 38 2 2" xfId="6555" xr:uid="{00000000-0005-0000-0000-0000841C0000}"/>
    <cellStyle name="Separador de milhares 2 39" xfId="1684" xr:uid="{00000000-0005-0000-0000-0000851C0000}"/>
    <cellStyle name="Separador de milhares 2 39 2" xfId="1685" xr:uid="{00000000-0005-0000-0000-0000861C0000}"/>
    <cellStyle name="Separador de milhares 2 39 2 2" xfId="6556" xr:uid="{00000000-0005-0000-0000-0000871C0000}"/>
    <cellStyle name="Separador de milhares 2 4" xfId="97" xr:uid="{00000000-0005-0000-0000-0000881C0000}"/>
    <cellStyle name="Separador de milhares 2 4 2" xfId="1687" xr:uid="{00000000-0005-0000-0000-0000891C0000}"/>
    <cellStyle name="Separador de milhares 2 4 2 2" xfId="4655" xr:uid="{00000000-0005-0000-0000-00008A1C0000}"/>
    <cellStyle name="Separador de milhares 2 4 2 2 2" xfId="8271" xr:uid="{00000000-0005-0000-0000-00008B1C0000}"/>
    <cellStyle name="Separador de milhares 2 4 2 3" xfId="3742" xr:uid="{00000000-0005-0000-0000-00008C1C0000}"/>
    <cellStyle name="Separador de milhares 2 4 2 3 2" xfId="7789" xr:uid="{00000000-0005-0000-0000-00008D1C0000}"/>
    <cellStyle name="Separador de milhares 2 4 2 4" xfId="6558" xr:uid="{00000000-0005-0000-0000-00008E1C0000}"/>
    <cellStyle name="Separador de milhares 2 4 3" xfId="1686" xr:uid="{00000000-0005-0000-0000-00008F1C0000}"/>
    <cellStyle name="Separador de milhares 2 4 3 2" xfId="4654" xr:uid="{00000000-0005-0000-0000-0000901C0000}"/>
    <cellStyle name="Separador de milhares 2 4 3 2 2" xfId="8270" xr:uid="{00000000-0005-0000-0000-0000911C0000}"/>
    <cellStyle name="Separador de milhares 2 4 3 3" xfId="3741" xr:uid="{00000000-0005-0000-0000-0000921C0000}"/>
    <cellStyle name="Separador de milhares 2 4 3 3 2" xfId="7788" xr:uid="{00000000-0005-0000-0000-0000931C0000}"/>
    <cellStyle name="Separador de milhares 2 4 3 4" xfId="6557" xr:uid="{00000000-0005-0000-0000-0000941C0000}"/>
    <cellStyle name="Separador de milhares 2 4 4" xfId="4069" xr:uid="{00000000-0005-0000-0000-0000951C0000}"/>
    <cellStyle name="Separador de milhares 2 4 5" xfId="3140" xr:uid="{00000000-0005-0000-0000-0000961C0000}"/>
    <cellStyle name="Separador de milhares 2 40" xfId="1688" xr:uid="{00000000-0005-0000-0000-0000971C0000}"/>
    <cellStyle name="Separador de milhares 2 40 2" xfId="1689" xr:uid="{00000000-0005-0000-0000-0000981C0000}"/>
    <cellStyle name="Separador de milhares 2 40 2 2" xfId="6559" xr:uid="{00000000-0005-0000-0000-0000991C0000}"/>
    <cellStyle name="Separador de milhares 2 41" xfId="1690" xr:uid="{00000000-0005-0000-0000-00009A1C0000}"/>
    <cellStyle name="Separador de milhares 2 41 2" xfId="1691" xr:uid="{00000000-0005-0000-0000-00009B1C0000}"/>
    <cellStyle name="Separador de milhares 2 41 2 2" xfId="6560" xr:uid="{00000000-0005-0000-0000-00009C1C0000}"/>
    <cellStyle name="Separador de milhares 2 42" xfId="1692" xr:uid="{00000000-0005-0000-0000-00009D1C0000}"/>
    <cellStyle name="Separador de milhares 2 42 2" xfId="1693" xr:uid="{00000000-0005-0000-0000-00009E1C0000}"/>
    <cellStyle name="Separador de milhares 2 42 2 2" xfId="6561" xr:uid="{00000000-0005-0000-0000-00009F1C0000}"/>
    <cellStyle name="Separador de milhares 2 43" xfId="1694" xr:uid="{00000000-0005-0000-0000-0000A01C0000}"/>
    <cellStyle name="Separador de milhares 2 43 2" xfId="1695" xr:uid="{00000000-0005-0000-0000-0000A11C0000}"/>
    <cellStyle name="Separador de milhares 2 43 2 2" xfId="6562" xr:uid="{00000000-0005-0000-0000-0000A21C0000}"/>
    <cellStyle name="Separador de milhares 2 44" xfId="1696" xr:uid="{00000000-0005-0000-0000-0000A31C0000}"/>
    <cellStyle name="Separador de milhares 2 44 2" xfId="6563" xr:uid="{00000000-0005-0000-0000-0000A41C0000}"/>
    <cellStyle name="Separador de milhares 2 45" xfId="1596" xr:uid="{00000000-0005-0000-0000-0000A51C0000}"/>
    <cellStyle name="Separador de milhares 2 46" xfId="3103" xr:uid="{00000000-0005-0000-0000-0000A61C0000}"/>
    <cellStyle name="Separador de milhares 2 46 2" xfId="7496" xr:uid="{00000000-0005-0000-0000-0000A71C0000}"/>
    <cellStyle name="Separador de milhares 2 5" xfId="1697" xr:uid="{00000000-0005-0000-0000-0000A81C0000}"/>
    <cellStyle name="Separador de milhares 2 5 2" xfId="1698" xr:uid="{00000000-0005-0000-0000-0000A91C0000}"/>
    <cellStyle name="Separador de milhares 2 5 2 2" xfId="4657" xr:uid="{00000000-0005-0000-0000-0000AA1C0000}"/>
    <cellStyle name="Separador de milhares 2 5 2 2 2" xfId="8273" xr:uid="{00000000-0005-0000-0000-0000AB1C0000}"/>
    <cellStyle name="Separador de milhares 2 5 2 3" xfId="3744" xr:uid="{00000000-0005-0000-0000-0000AC1C0000}"/>
    <cellStyle name="Separador de milhares 2 5 2 3 2" xfId="7791" xr:uid="{00000000-0005-0000-0000-0000AD1C0000}"/>
    <cellStyle name="Separador de milhares 2 5 2 4" xfId="6564" xr:uid="{00000000-0005-0000-0000-0000AE1C0000}"/>
    <cellStyle name="Separador de milhares 2 5 3" xfId="4656" xr:uid="{00000000-0005-0000-0000-0000AF1C0000}"/>
    <cellStyle name="Separador de milhares 2 5 3 2" xfId="8272" xr:uid="{00000000-0005-0000-0000-0000B01C0000}"/>
    <cellStyle name="Separador de milhares 2 5 4" xfId="3743" xr:uid="{00000000-0005-0000-0000-0000B11C0000}"/>
    <cellStyle name="Separador de milhares 2 5 4 2" xfId="7790" xr:uid="{00000000-0005-0000-0000-0000B21C0000}"/>
    <cellStyle name="Separador de milhares 2 6" xfId="1699" xr:uid="{00000000-0005-0000-0000-0000B31C0000}"/>
    <cellStyle name="Separador de milhares 2 6 2" xfId="1700" xr:uid="{00000000-0005-0000-0000-0000B41C0000}"/>
    <cellStyle name="Separador de milhares 2 6 2 2" xfId="6565" xr:uid="{00000000-0005-0000-0000-0000B51C0000}"/>
    <cellStyle name="Separador de milhares 2 7" xfId="1701" xr:uid="{00000000-0005-0000-0000-0000B61C0000}"/>
    <cellStyle name="Separador de milhares 2 7 2" xfId="1702" xr:uid="{00000000-0005-0000-0000-0000B71C0000}"/>
    <cellStyle name="Separador de milhares 2 7 2 2" xfId="6566" xr:uid="{00000000-0005-0000-0000-0000B81C0000}"/>
    <cellStyle name="Separador de milhares 2 8" xfId="1703" xr:uid="{00000000-0005-0000-0000-0000B91C0000}"/>
    <cellStyle name="Separador de milhares 2 8 2" xfId="1704" xr:uid="{00000000-0005-0000-0000-0000BA1C0000}"/>
    <cellStyle name="Separador de milhares 2 8 2 2" xfId="6567" xr:uid="{00000000-0005-0000-0000-0000BB1C0000}"/>
    <cellStyle name="Separador de milhares 2 9" xfId="1705" xr:uid="{00000000-0005-0000-0000-0000BC1C0000}"/>
    <cellStyle name="Separador de milhares 2 9 2" xfId="1706" xr:uid="{00000000-0005-0000-0000-0000BD1C0000}"/>
    <cellStyle name="Separador de milhares 2 9 2 2" xfId="6568" xr:uid="{00000000-0005-0000-0000-0000BE1C0000}"/>
    <cellStyle name="Separador de milhares 20" xfId="1707" xr:uid="{00000000-0005-0000-0000-0000BF1C0000}"/>
    <cellStyle name="Separador de milhares 20 2" xfId="1708" xr:uid="{00000000-0005-0000-0000-0000C01C0000}"/>
    <cellStyle name="Separador de milhares 20 2 2" xfId="4659" xr:uid="{00000000-0005-0000-0000-0000C11C0000}"/>
    <cellStyle name="Separador de milhares 20 2 2 2" xfId="8275" xr:uid="{00000000-0005-0000-0000-0000C21C0000}"/>
    <cellStyle name="Separador de milhares 20 2 3" xfId="3746" xr:uid="{00000000-0005-0000-0000-0000C31C0000}"/>
    <cellStyle name="Separador de milhares 20 2 3 2" xfId="7793" xr:uid="{00000000-0005-0000-0000-0000C41C0000}"/>
    <cellStyle name="Separador de milhares 20 2 4" xfId="6569" xr:uid="{00000000-0005-0000-0000-0000C51C0000}"/>
    <cellStyle name="Separador de milhares 20 3" xfId="4658" xr:uid="{00000000-0005-0000-0000-0000C61C0000}"/>
    <cellStyle name="Separador de milhares 20 3 2" xfId="8274" xr:uid="{00000000-0005-0000-0000-0000C71C0000}"/>
    <cellStyle name="Separador de milhares 20 4" xfId="3745" xr:uid="{00000000-0005-0000-0000-0000C81C0000}"/>
    <cellStyle name="Separador de milhares 20 4 2" xfId="7792" xr:uid="{00000000-0005-0000-0000-0000C91C0000}"/>
    <cellStyle name="Separador de milhares 21" xfId="1709" xr:uid="{00000000-0005-0000-0000-0000CA1C0000}"/>
    <cellStyle name="Separador de milhares 21 2" xfId="1710" xr:uid="{00000000-0005-0000-0000-0000CB1C0000}"/>
    <cellStyle name="Separador de milhares 21 2 2" xfId="4661" xr:uid="{00000000-0005-0000-0000-0000CC1C0000}"/>
    <cellStyle name="Separador de milhares 21 2 2 2" xfId="8277" xr:uid="{00000000-0005-0000-0000-0000CD1C0000}"/>
    <cellStyle name="Separador de milhares 21 2 3" xfId="3748" xr:uid="{00000000-0005-0000-0000-0000CE1C0000}"/>
    <cellStyle name="Separador de milhares 21 2 3 2" xfId="7795" xr:uid="{00000000-0005-0000-0000-0000CF1C0000}"/>
    <cellStyle name="Separador de milhares 21 2 4" xfId="6570" xr:uid="{00000000-0005-0000-0000-0000D01C0000}"/>
    <cellStyle name="Separador de milhares 21 3" xfId="4660" xr:uid="{00000000-0005-0000-0000-0000D11C0000}"/>
    <cellStyle name="Separador de milhares 21 3 2" xfId="8276" xr:uid="{00000000-0005-0000-0000-0000D21C0000}"/>
    <cellStyle name="Separador de milhares 21 4" xfId="3747" xr:uid="{00000000-0005-0000-0000-0000D31C0000}"/>
    <cellStyle name="Separador de milhares 21 4 2" xfId="7794" xr:uid="{00000000-0005-0000-0000-0000D41C0000}"/>
    <cellStyle name="Separador de milhares 22" xfId="1711" xr:uid="{00000000-0005-0000-0000-0000D51C0000}"/>
    <cellStyle name="Separador de milhares 22 2" xfId="1712" xr:uid="{00000000-0005-0000-0000-0000D61C0000}"/>
    <cellStyle name="Separador de milhares 22 2 2" xfId="1713" xr:uid="{00000000-0005-0000-0000-0000D71C0000}"/>
    <cellStyle name="Separador de milhares 22 2 2 2" xfId="4664" xr:uid="{00000000-0005-0000-0000-0000D81C0000}"/>
    <cellStyle name="Separador de milhares 22 2 2 2 2" xfId="8280" xr:uid="{00000000-0005-0000-0000-0000D91C0000}"/>
    <cellStyle name="Separador de milhares 22 2 2 3" xfId="3751" xr:uid="{00000000-0005-0000-0000-0000DA1C0000}"/>
    <cellStyle name="Separador de milhares 22 2 2 3 2" xfId="7798" xr:uid="{00000000-0005-0000-0000-0000DB1C0000}"/>
    <cellStyle name="Separador de milhares 22 2 2 4" xfId="6571" xr:uid="{00000000-0005-0000-0000-0000DC1C0000}"/>
    <cellStyle name="Separador de milhares 22 2 3" xfId="4663" xr:uid="{00000000-0005-0000-0000-0000DD1C0000}"/>
    <cellStyle name="Separador de milhares 22 2 3 2" xfId="8279" xr:uid="{00000000-0005-0000-0000-0000DE1C0000}"/>
    <cellStyle name="Separador de milhares 22 2 4" xfId="3750" xr:uid="{00000000-0005-0000-0000-0000DF1C0000}"/>
    <cellStyle name="Separador de milhares 22 2 4 2" xfId="7797" xr:uid="{00000000-0005-0000-0000-0000E01C0000}"/>
    <cellStyle name="Separador de milhares 22 3" xfId="1714" xr:uid="{00000000-0005-0000-0000-0000E11C0000}"/>
    <cellStyle name="Separador de milhares 22 3 2" xfId="4665" xr:uid="{00000000-0005-0000-0000-0000E21C0000}"/>
    <cellStyle name="Separador de milhares 22 3 2 2" xfId="8281" xr:uid="{00000000-0005-0000-0000-0000E31C0000}"/>
    <cellStyle name="Separador de milhares 22 3 3" xfId="3752" xr:uid="{00000000-0005-0000-0000-0000E41C0000}"/>
    <cellStyle name="Separador de milhares 22 3 3 2" xfId="7799" xr:uid="{00000000-0005-0000-0000-0000E51C0000}"/>
    <cellStyle name="Separador de milhares 22 3 4" xfId="6572" xr:uid="{00000000-0005-0000-0000-0000E61C0000}"/>
    <cellStyle name="Separador de milhares 22 4" xfId="4662" xr:uid="{00000000-0005-0000-0000-0000E71C0000}"/>
    <cellStyle name="Separador de milhares 22 4 2" xfId="8278" xr:uid="{00000000-0005-0000-0000-0000E81C0000}"/>
    <cellStyle name="Separador de milhares 22 5" xfId="3749" xr:uid="{00000000-0005-0000-0000-0000E91C0000}"/>
    <cellStyle name="Separador de milhares 22 5 2" xfId="7796" xr:uid="{00000000-0005-0000-0000-0000EA1C0000}"/>
    <cellStyle name="Separador de milhares 23" xfId="1715" xr:uid="{00000000-0005-0000-0000-0000EB1C0000}"/>
    <cellStyle name="Separador de milhares 23 2" xfId="1716" xr:uid="{00000000-0005-0000-0000-0000EC1C0000}"/>
    <cellStyle name="Separador de milhares 23 2 2" xfId="4667" xr:uid="{00000000-0005-0000-0000-0000ED1C0000}"/>
    <cellStyle name="Separador de milhares 23 2 2 2" xfId="8283" xr:uid="{00000000-0005-0000-0000-0000EE1C0000}"/>
    <cellStyle name="Separador de milhares 23 2 3" xfId="3754" xr:uid="{00000000-0005-0000-0000-0000EF1C0000}"/>
    <cellStyle name="Separador de milhares 23 2 3 2" xfId="7801" xr:uid="{00000000-0005-0000-0000-0000F01C0000}"/>
    <cellStyle name="Separador de milhares 23 2 4" xfId="6573" xr:uid="{00000000-0005-0000-0000-0000F11C0000}"/>
    <cellStyle name="Separador de milhares 23 3" xfId="4666" xr:uid="{00000000-0005-0000-0000-0000F21C0000}"/>
    <cellStyle name="Separador de milhares 23 3 2" xfId="8282" xr:uid="{00000000-0005-0000-0000-0000F31C0000}"/>
    <cellStyle name="Separador de milhares 23 4" xfId="3753" xr:uid="{00000000-0005-0000-0000-0000F41C0000}"/>
    <cellStyle name="Separador de milhares 23 4 2" xfId="7800" xr:uid="{00000000-0005-0000-0000-0000F51C0000}"/>
    <cellStyle name="Separador de milhares 24" xfId="1717" xr:uid="{00000000-0005-0000-0000-0000F61C0000}"/>
    <cellStyle name="Separador de milhares 24 2" xfId="1718" xr:uid="{00000000-0005-0000-0000-0000F71C0000}"/>
    <cellStyle name="Separador de milhares 24 2 2" xfId="4669" xr:uid="{00000000-0005-0000-0000-0000F81C0000}"/>
    <cellStyle name="Separador de milhares 24 2 2 2" xfId="8285" xr:uid="{00000000-0005-0000-0000-0000F91C0000}"/>
    <cellStyle name="Separador de milhares 24 2 3" xfId="3756" xr:uid="{00000000-0005-0000-0000-0000FA1C0000}"/>
    <cellStyle name="Separador de milhares 24 2 3 2" xfId="7803" xr:uid="{00000000-0005-0000-0000-0000FB1C0000}"/>
    <cellStyle name="Separador de milhares 24 2 4" xfId="6574" xr:uid="{00000000-0005-0000-0000-0000FC1C0000}"/>
    <cellStyle name="Separador de milhares 24 3" xfId="4668" xr:uid="{00000000-0005-0000-0000-0000FD1C0000}"/>
    <cellStyle name="Separador de milhares 24 3 2" xfId="8284" xr:uid="{00000000-0005-0000-0000-0000FE1C0000}"/>
    <cellStyle name="Separador de milhares 24 4" xfId="3755" xr:uid="{00000000-0005-0000-0000-0000FF1C0000}"/>
    <cellStyle name="Separador de milhares 24 4 2" xfId="7802" xr:uid="{00000000-0005-0000-0000-0000001D0000}"/>
    <cellStyle name="Separador de milhares 25" xfId="1719" xr:uid="{00000000-0005-0000-0000-0000011D0000}"/>
    <cellStyle name="Separador de milhares 25 2" xfId="1720" xr:uid="{00000000-0005-0000-0000-0000021D0000}"/>
    <cellStyle name="Separador de milhares 25 2 2" xfId="1721" xr:uid="{00000000-0005-0000-0000-0000031D0000}"/>
    <cellStyle name="Separador de milhares 25 2 2 2" xfId="4672" xr:uid="{00000000-0005-0000-0000-0000041D0000}"/>
    <cellStyle name="Separador de milhares 25 2 2 2 2" xfId="8288" xr:uid="{00000000-0005-0000-0000-0000051D0000}"/>
    <cellStyle name="Separador de milhares 25 2 2 3" xfId="3759" xr:uid="{00000000-0005-0000-0000-0000061D0000}"/>
    <cellStyle name="Separador de milhares 25 2 2 3 2" xfId="7806" xr:uid="{00000000-0005-0000-0000-0000071D0000}"/>
    <cellStyle name="Separador de milhares 25 2 2 4" xfId="6575" xr:uid="{00000000-0005-0000-0000-0000081D0000}"/>
    <cellStyle name="Separador de milhares 25 2 3" xfId="4671" xr:uid="{00000000-0005-0000-0000-0000091D0000}"/>
    <cellStyle name="Separador de milhares 25 2 3 2" xfId="8287" xr:uid="{00000000-0005-0000-0000-00000A1D0000}"/>
    <cellStyle name="Separador de milhares 25 2 4" xfId="3758" xr:uid="{00000000-0005-0000-0000-00000B1D0000}"/>
    <cellStyle name="Separador de milhares 25 2 4 2" xfId="7805" xr:uid="{00000000-0005-0000-0000-00000C1D0000}"/>
    <cellStyle name="Separador de milhares 25 3" xfId="1722" xr:uid="{00000000-0005-0000-0000-00000D1D0000}"/>
    <cellStyle name="Separador de milhares 25 3 2" xfId="4673" xr:uid="{00000000-0005-0000-0000-00000E1D0000}"/>
    <cellStyle name="Separador de milhares 25 3 2 2" xfId="8289" xr:uid="{00000000-0005-0000-0000-00000F1D0000}"/>
    <cellStyle name="Separador de milhares 25 3 3" xfId="3760" xr:uid="{00000000-0005-0000-0000-0000101D0000}"/>
    <cellStyle name="Separador de milhares 25 3 3 2" xfId="7807" xr:uid="{00000000-0005-0000-0000-0000111D0000}"/>
    <cellStyle name="Separador de milhares 25 3 4" xfId="6576" xr:uid="{00000000-0005-0000-0000-0000121D0000}"/>
    <cellStyle name="Separador de milhares 25 4" xfId="4670" xr:uid="{00000000-0005-0000-0000-0000131D0000}"/>
    <cellStyle name="Separador de milhares 25 4 2" xfId="8286" xr:uid="{00000000-0005-0000-0000-0000141D0000}"/>
    <cellStyle name="Separador de milhares 25 5" xfId="3757" xr:uid="{00000000-0005-0000-0000-0000151D0000}"/>
    <cellStyle name="Separador de milhares 25 5 2" xfId="7804" xr:uid="{00000000-0005-0000-0000-0000161D0000}"/>
    <cellStyle name="Separador de milhares 26" xfId="1723" xr:uid="{00000000-0005-0000-0000-0000171D0000}"/>
    <cellStyle name="Separador de milhares 26 2" xfId="1724" xr:uid="{00000000-0005-0000-0000-0000181D0000}"/>
    <cellStyle name="Separador de milhares 26 2 2" xfId="1725" xr:uid="{00000000-0005-0000-0000-0000191D0000}"/>
    <cellStyle name="Separador de milhares 26 2 2 2" xfId="4676" xr:uid="{00000000-0005-0000-0000-00001A1D0000}"/>
    <cellStyle name="Separador de milhares 26 2 2 2 2" xfId="8292" xr:uid="{00000000-0005-0000-0000-00001B1D0000}"/>
    <cellStyle name="Separador de milhares 26 2 2 3" xfId="3763" xr:uid="{00000000-0005-0000-0000-00001C1D0000}"/>
    <cellStyle name="Separador de milhares 26 2 2 3 2" xfId="7810" xr:uid="{00000000-0005-0000-0000-00001D1D0000}"/>
    <cellStyle name="Separador de milhares 26 2 2 4" xfId="6577" xr:uid="{00000000-0005-0000-0000-00001E1D0000}"/>
    <cellStyle name="Separador de milhares 26 2 3" xfId="4675" xr:uid="{00000000-0005-0000-0000-00001F1D0000}"/>
    <cellStyle name="Separador de milhares 26 2 3 2" xfId="8291" xr:uid="{00000000-0005-0000-0000-0000201D0000}"/>
    <cellStyle name="Separador de milhares 26 2 4" xfId="3762" xr:uid="{00000000-0005-0000-0000-0000211D0000}"/>
    <cellStyle name="Separador de milhares 26 2 4 2" xfId="7809" xr:uid="{00000000-0005-0000-0000-0000221D0000}"/>
    <cellStyle name="Separador de milhares 26 3" xfId="1726" xr:uid="{00000000-0005-0000-0000-0000231D0000}"/>
    <cellStyle name="Separador de milhares 26 3 2" xfId="4677" xr:uid="{00000000-0005-0000-0000-0000241D0000}"/>
    <cellStyle name="Separador de milhares 26 3 2 2" xfId="8293" xr:uid="{00000000-0005-0000-0000-0000251D0000}"/>
    <cellStyle name="Separador de milhares 26 3 3" xfId="3764" xr:uid="{00000000-0005-0000-0000-0000261D0000}"/>
    <cellStyle name="Separador de milhares 26 3 3 2" xfId="7811" xr:uid="{00000000-0005-0000-0000-0000271D0000}"/>
    <cellStyle name="Separador de milhares 26 3 4" xfId="6578" xr:uid="{00000000-0005-0000-0000-0000281D0000}"/>
    <cellStyle name="Separador de milhares 26 4" xfId="4674" xr:uid="{00000000-0005-0000-0000-0000291D0000}"/>
    <cellStyle name="Separador de milhares 26 4 2" xfId="8290" xr:uid="{00000000-0005-0000-0000-00002A1D0000}"/>
    <cellStyle name="Separador de milhares 26 5" xfId="3761" xr:uid="{00000000-0005-0000-0000-00002B1D0000}"/>
    <cellStyle name="Separador de milhares 26 5 2" xfId="7808" xr:uid="{00000000-0005-0000-0000-00002C1D0000}"/>
    <cellStyle name="Separador de milhares 27" xfId="1727" xr:uid="{00000000-0005-0000-0000-00002D1D0000}"/>
    <cellStyle name="Separador de milhares 27 2" xfId="1728" xr:uid="{00000000-0005-0000-0000-00002E1D0000}"/>
    <cellStyle name="Separador de milhares 27 2 2" xfId="4679" xr:uid="{00000000-0005-0000-0000-00002F1D0000}"/>
    <cellStyle name="Separador de milhares 27 2 2 2" xfId="8295" xr:uid="{00000000-0005-0000-0000-0000301D0000}"/>
    <cellStyle name="Separador de milhares 27 2 3" xfId="3766" xr:uid="{00000000-0005-0000-0000-0000311D0000}"/>
    <cellStyle name="Separador de milhares 27 2 3 2" xfId="7813" xr:uid="{00000000-0005-0000-0000-0000321D0000}"/>
    <cellStyle name="Separador de milhares 27 2 4" xfId="6579" xr:uid="{00000000-0005-0000-0000-0000331D0000}"/>
    <cellStyle name="Separador de milhares 27 3" xfId="4678" xr:uid="{00000000-0005-0000-0000-0000341D0000}"/>
    <cellStyle name="Separador de milhares 27 3 2" xfId="8294" xr:uid="{00000000-0005-0000-0000-0000351D0000}"/>
    <cellStyle name="Separador de milhares 27 4" xfId="3765" xr:uid="{00000000-0005-0000-0000-0000361D0000}"/>
    <cellStyle name="Separador de milhares 27 4 2" xfId="7812" xr:uid="{00000000-0005-0000-0000-0000371D0000}"/>
    <cellStyle name="Separador de milhares 28" xfId="1729" xr:uid="{00000000-0005-0000-0000-0000381D0000}"/>
    <cellStyle name="Separador de milhares 28 2" xfId="1730" xr:uid="{00000000-0005-0000-0000-0000391D0000}"/>
    <cellStyle name="Separador de milhares 28 2 2" xfId="4681" xr:uid="{00000000-0005-0000-0000-00003A1D0000}"/>
    <cellStyle name="Separador de milhares 28 2 2 2" xfId="8297" xr:uid="{00000000-0005-0000-0000-00003B1D0000}"/>
    <cellStyle name="Separador de milhares 28 2 3" xfId="3768" xr:uid="{00000000-0005-0000-0000-00003C1D0000}"/>
    <cellStyle name="Separador de milhares 28 2 3 2" xfId="7815" xr:uid="{00000000-0005-0000-0000-00003D1D0000}"/>
    <cellStyle name="Separador de milhares 28 2 4" xfId="6580" xr:uid="{00000000-0005-0000-0000-00003E1D0000}"/>
    <cellStyle name="Separador de milhares 28 3" xfId="4680" xr:uid="{00000000-0005-0000-0000-00003F1D0000}"/>
    <cellStyle name="Separador de milhares 28 3 2" xfId="8296" xr:uid="{00000000-0005-0000-0000-0000401D0000}"/>
    <cellStyle name="Separador de milhares 28 4" xfId="3767" xr:uid="{00000000-0005-0000-0000-0000411D0000}"/>
    <cellStyle name="Separador de milhares 28 4 2" xfId="7814" xr:uid="{00000000-0005-0000-0000-0000421D0000}"/>
    <cellStyle name="Separador de milhares 29" xfId="1731" xr:uid="{00000000-0005-0000-0000-0000431D0000}"/>
    <cellStyle name="Separador de milhares 29 2" xfId="1732" xr:uid="{00000000-0005-0000-0000-0000441D0000}"/>
    <cellStyle name="Separador de milhares 29 2 2" xfId="4683" xr:uid="{00000000-0005-0000-0000-0000451D0000}"/>
    <cellStyle name="Separador de milhares 29 2 2 2" xfId="8299" xr:uid="{00000000-0005-0000-0000-0000461D0000}"/>
    <cellStyle name="Separador de milhares 29 2 3" xfId="3770" xr:uid="{00000000-0005-0000-0000-0000471D0000}"/>
    <cellStyle name="Separador de milhares 29 2 3 2" xfId="7817" xr:uid="{00000000-0005-0000-0000-0000481D0000}"/>
    <cellStyle name="Separador de milhares 29 2 4" xfId="6581" xr:uid="{00000000-0005-0000-0000-0000491D0000}"/>
    <cellStyle name="Separador de milhares 29 3" xfId="4682" xr:uid="{00000000-0005-0000-0000-00004A1D0000}"/>
    <cellStyle name="Separador de milhares 29 3 2" xfId="8298" xr:uid="{00000000-0005-0000-0000-00004B1D0000}"/>
    <cellStyle name="Separador de milhares 29 4" xfId="3769" xr:uid="{00000000-0005-0000-0000-00004C1D0000}"/>
    <cellStyle name="Separador de milhares 29 4 2" xfId="7816" xr:uid="{00000000-0005-0000-0000-00004D1D0000}"/>
    <cellStyle name="Separador de milhares 3" xfId="48" xr:uid="{00000000-0005-0000-0000-00004E1D0000}"/>
    <cellStyle name="Separador de milhares 3 10" xfId="2595" xr:uid="{00000000-0005-0000-0000-00004F1D0000}"/>
    <cellStyle name="Separador de milhares 3 10 2" xfId="5917" xr:uid="{00000000-0005-0000-0000-0000501D0000}"/>
    <cellStyle name="Separador de milhares 3 10 2 2" xfId="9297" xr:uid="{00000000-0005-0000-0000-0000511D0000}"/>
    <cellStyle name="Separador de milhares 3 10 3" xfId="6998" xr:uid="{00000000-0005-0000-0000-0000521D0000}"/>
    <cellStyle name="Separador de milhares 3 11" xfId="5916" xr:uid="{00000000-0005-0000-0000-0000531D0000}"/>
    <cellStyle name="Separador de milhares 3 11 2" xfId="9296" xr:uid="{00000000-0005-0000-0000-0000541D0000}"/>
    <cellStyle name="Separador de milhares 3 12" xfId="6221" xr:uid="{00000000-0005-0000-0000-0000551D0000}"/>
    <cellStyle name="Separador de milhares 3 2" xfId="98" xr:uid="{00000000-0005-0000-0000-0000561D0000}"/>
    <cellStyle name="Separador de milhares 3 2 2" xfId="1733" xr:uid="{00000000-0005-0000-0000-0000571D0000}"/>
    <cellStyle name="Separador de milhares 3 2 2 2" xfId="2445" xr:uid="{00000000-0005-0000-0000-0000581D0000}"/>
    <cellStyle name="Separador de milhares 3 2 2 2 2" xfId="6931" xr:uid="{00000000-0005-0000-0000-0000591D0000}"/>
    <cellStyle name="Separador de milhares 3 2 2 3" xfId="2749" xr:uid="{00000000-0005-0000-0000-00005A1D0000}"/>
    <cellStyle name="Separador de milhares 3 2 2 3 2" xfId="5918" xr:uid="{00000000-0005-0000-0000-00005B1D0000}"/>
    <cellStyle name="Separador de milhares 3 2 2 3 2 2" xfId="9298" xr:uid="{00000000-0005-0000-0000-00005C1D0000}"/>
    <cellStyle name="Separador de milhares 3 2 2 3 3" xfId="7149" xr:uid="{00000000-0005-0000-0000-00005D1D0000}"/>
    <cellStyle name="Separador de milhares 3 2 2 4" xfId="6582" xr:uid="{00000000-0005-0000-0000-00005E1D0000}"/>
    <cellStyle name="Separador de milhares 3 2 3" xfId="2446" xr:uid="{00000000-0005-0000-0000-00005F1D0000}"/>
    <cellStyle name="Separador de milhares 3 2 3 2" xfId="4075" xr:uid="{00000000-0005-0000-0000-0000601D0000}"/>
    <cellStyle name="Separador de milhares 3 2 3 3" xfId="3146" xr:uid="{00000000-0005-0000-0000-0000611D0000}"/>
    <cellStyle name="Separador de milhares 3 2 4" xfId="4070" xr:uid="{00000000-0005-0000-0000-0000621D0000}"/>
    <cellStyle name="Separador de milhares 3 2 5" xfId="3141" xr:uid="{00000000-0005-0000-0000-0000631D0000}"/>
    <cellStyle name="Separador de milhares 3 3" xfId="49" xr:uid="{00000000-0005-0000-0000-0000641D0000}"/>
    <cellStyle name="Separador de milhares 3 3 2" xfId="1734" xr:uid="{00000000-0005-0000-0000-0000651D0000}"/>
    <cellStyle name="Separador de milhares 3 3 2 2" xfId="4684" xr:uid="{00000000-0005-0000-0000-0000661D0000}"/>
    <cellStyle name="Separador de milhares 3 3 2 2 2" xfId="8300" xr:uid="{00000000-0005-0000-0000-0000671D0000}"/>
    <cellStyle name="Separador de milhares 3 3 2 3" xfId="3771" xr:uid="{00000000-0005-0000-0000-0000681D0000}"/>
    <cellStyle name="Separador de milhares 3 3 2 3 2" xfId="7818" xr:uid="{00000000-0005-0000-0000-0000691D0000}"/>
    <cellStyle name="Separador de milhares 3 3 2 4" xfId="6583" xr:uid="{00000000-0005-0000-0000-00006A1D0000}"/>
    <cellStyle name="Separador de milhares 3 3 3" xfId="3115" xr:uid="{00000000-0005-0000-0000-00006B1D0000}"/>
    <cellStyle name="Separador de milhares 3 3 3 2" xfId="7502" xr:uid="{00000000-0005-0000-0000-00006C1D0000}"/>
    <cellStyle name="Separador de milhares 3 4" xfId="200" xr:uid="{00000000-0005-0000-0000-00006D1D0000}"/>
    <cellStyle name="Separador de milhares 3 4 2" xfId="2447" xr:uid="{00000000-0005-0000-0000-00006E1D0000}"/>
    <cellStyle name="Separador de milhares 3 4 2 2" xfId="2750" xr:uid="{00000000-0005-0000-0000-00006F1D0000}"/>
    <cellStyle name="Separador de milhares 3 4 2 2 2" xfId="5921" xr:uid="{00000000-0005-0000-0000-0000701D0000}"/>
    <cellStyle name="Separador de milhares 3 4 2 2 2 2" xfId="9301" xr:uid="{00000000-0005-0000-0000-0000711D0000}"/>
    <cellStyle name="Separador de milhares 3 4 2 2 3" xfId="7150" xr:uid="{00000000-0005-0000-0000-0000721D0000}"/>
    <cellStyle name="Separador de milhares 3 4 2 3" xfId="5920" xr:uid="{00000000-0005-0000-0000-0000731D0000}"/>
    <cellStyle name="Separador de milhares 3 4 2 3 2" xfId="9300" xr:uid="{00000000-0005-0000-0000-0000741D0000}"/>
    <cellStyle name="Separador de milhares 3 4 2 4" xfId="6932" xr:uid="{00000000-0005-0000-0000-0000751D0000}"/>
    <cellStyle name="Separador de milhares 3 4 3" xfId="2448" xr:uid="{00000000-0005-0000-0000-0000761D0000}"/>
    <cellStyle name="Separador de milhares 3 4 3 2" xfId="2955" xr:uid="{00000000-0005-0000-0000-0000771D0000}"/>
    <cellStyle name="Separador de milhares 3 4 3 2 2" xfId="5923" xr:uid="{00000000-0005-0000-0000-0000781D0000}"/>
    <cellStyle name="Separador de milhares 3 4 3 2 2 2" xfId="9303" xr:uid="{00000000-0005-0000-0000-0000791D0000}"/>
    <cellStyle name="Separador de milhares 3 4 3 2 3" xfId="7354" xr:uid="{00000000-0005-0000-0000-00007A1D0000}"/>
    <cellStyle name="Separador de milhares 3 4 3 3" xfId="5922" xr:uid="{00000000-0005-0000-0000-00007B1D0000}"/>
    <cellStyle name="Separador de milhares 3 4 3 3 2" xfId="9302" xr:uid="{00000000-0005-0000-0000-00007C1D0000}"/>
    <cellStyle name="Separador de milhares 3 4 3 4" xfId="6933" xr:uid="{00000000-0005-0000-0000-00007D1D0000}"/>
    <cellStyle name="Separador de milhares 3 4 4" xfId="2645" xr:uid="{00000000-0005-0000-0000-00007E1D0000}"/>
    <cellStyle name="Separador de milhares 3 4 4 2" xfId="5924" xr:uid="{00000000-0005-0000-0000-00007F1D0000}"/>
    <cellStyle name="Separador de milhares 3 4 4 2 2" xfId="9304" xr:uid="{00000000-0005-0000-0000-0000801D0000}"/>
    <cellStyle name="Separador de milhares 3 4 4 3" xfId="7046" xr:uid="{00000000-0005-0000-0000-0000811D0000}"/>
    <cellStyle name="Separador de milhares 3 4 5" xfId="5919" xr:uid="{00000000-0005-0000-0000-0000821D0000}"/>
    <cellStyle name="Separador de milhares 3 4 5 2" xfId="9299" xr:uid="{00000000-0005-0000-0000-0000831D0000}"/>
    <cellStyle name="Separador de milhares 3 4 6" xfId="6324" xr:uid="{00000000-0005-0000-0000-0000841D0000}"/>
    <cellStyle name="Separador de milhares 3 5" xfId="2449" xr:uid="{00000000-0005-0000-0000-0000851D0000}"/>
    <cellStyle name="Separador de milhares 3 5 2" xfId="2751" xr:uid="{00000000-0005-0000-0000-0000861D0000}"/>
    <cellStyle name="Separador de milhares 3 5 2 2" xfId="5926" xr:uid="{00000000-0005-0000-0000-0000871D0000}"/>
    <cellStyle name="Separador de milhares 3 5 2 2 2" xfId="9306" xr:uid="{00000000-0005-0000-0000-0000881D0000}"/>
    <cellStyle name="Separador de milhares 3 5 2 3" xfId="7151" xr:uid="{00000000-0005-0000-0000-0000891D0000}"/>
    <cellStyle name="Separador de milhares 3 5 3" xfId="5925" xr:uid="{00000000-0005-0000-0000-00008A1D0000}"/>
    <cellStyle name="Separador de milhares 3 5 3 2" xfId="9305" xr:uid="{00000000-0005-0000-0000-00008B1D0000}"/>
    <cellStyle name="Separador de milhares 3 5 4" xfId="6934" xr:uid="{00000000-0005-0000-0000-00008C1D0000}"/>
    <cellStyle name="Separador de milhares 3 6" xfId="2450" xr:uid="{00000000-0005-0000-0000-00008D1D0000}"/>
    <cellStyle name="Separador de milhares 3 6 2" xfId="2752" xr:uid="{00000000-0005-0000-0000-00008E1D0000}"/>
    <cellStyle name="Separador de milhares 3 6 2 2" xfId="5928" xr:uid="{00000000-0005-0000-0000-00008F1D0000}"/>
    <cellStyle name="Separador de milhares 3 6 2 2 2" xfId="9308" xr:uid="{00000000-0005-0000-0000-0000901D0000}"/>
    <cellStyle name="Separador de milhares 3 6 2 3" xfId="7152" xr:uid="{00000000-0005-0000-0000-0000911D0000}"/>
    <cellStyle name="Separador de milhares 3 6 3" xfId="5927" xr:uid="{00000000-0005-0000-0000-0000921D0000}"/>
    <cellStyle name="Separador de milhares 3 6 3 2" xfId="9307" xr:uid="{00000000-0005-0000-0000-0000931D0000}"/>
    <cellStyle name="Separador de milhares 3 6 4" xfId="6935" xr:uid="{00000000-0005-0000-0000-0000941D0000}"/>
    <cellStyle name="Separador de milhares 3 7" xfId="2451" xr:uid="{00000000-0005-0000-0000-0000951D0000}"/>
    <cellStyle name="Separador de milhares 3 7 2" xfId="2779" xr:uid="{00000000-0005-0000-0000-0000961D0000}"/>
    <cellStyle name="Separador de milhares 3 7 2 2" xfId="5930" xr:uid="{00000000-0005-0000-0000-0000971D0000}"/>
    <cellStyle name="Separador de milhares 3 7 2 2 2" xfId="9310" xr:uid="{00000000-0005-0000-0000-0000981D0000}"/>
    <cellStyle name="Separador de milhares 3 7 2 3" xfId="7178" xr:uid="{00000000-0005-0000-0000-0000991D0000}"/>
    <cellStyle name="Separador de milhares 3 7 3" xfId="5929" xr:uid="{00000000-0005-0000-0000-00009A1D0000}"/>
    <cellStyle name="Separador de milhares 3 7 3 2" xfId="9309" xr:uid="{00000000-0005-0000-0000-00009B1D0000}"/>
    <cellStyle name="Separador de milhares 3 7 4" xfId="6936" xr:uid="{00000000-0005-0000-0000-00009C1D0000}"/>
    <cellStyle name="Separador de milhares 3 8" xfId="2452" xr:uid="{00000000-0005-0000-0000-00009D1D0000}"/>
    <cellStyle name="Separador de milhares 3 8 2" xfId="2829" xr:uid="{00000000-0005-0000-0000-00009E1D0000}"/>
    <cellStyle name="Separador de milhares 3 8 2 2" xfId="5932" xr:uid="{00000000-0005-0000-0000-00009F1D0000}"/>
    <cellStyle name="Separador de milhares 3 8 2 2 2" xfId="9312" xr:uid="{00000000-0005-0000-0000-0000A01D0000}"/>
    <cellStyle name="Separador de milhares 3 8 2 3" xfId="7228" xr:uid="{00000000-0005-0000-0000-0000A11D0000}"/>
    <cellStyle name="Separador de milhares 3 8 3" xfId="5931" xr:uid="{00000000-0005-0000-0000-0000A21D0000}"/>
    <cellStyle name="Separador de milhares 3 8 3 2" xfId="9311" xr:uid="{00000000-0005-0000-0000-0000A31D0000}"/>
    <cellStyle name="Separador de milhares 3 8 4" xfId="6937" xr:uid="{00000000-0005-0000-0000-0000A41D0000}"/>
    <cellStyle name="Separador de milhares 3 9" xfId="2453" xr:uid="{00000000-0005-0000-0000-0000A51D0000}"/>
    <cellStyle name="Separador de milhares 3 9 2" xfId="2905" xr:uid="{00000000-0005-0000-0000-0000A61D0000}"/>
    <cellStyle name="Separador de milhares 3 9 2 2" xfId="5934" xr:uid="{00000000-0005-0000-0000-0000A71D0000}"/>
    <cellStyle name="Separador de milhares 3 9 2 2 2" xfId="9314" xr:uid="{00000000-0005-0000-0000-0000A81D0000}"/>
    <cellStyle name="Separador de milhares 3 9 2 3" xfId="7304" xr:uid="{00000000-0005-0000-0000-0000A91D0000}"/>
    <cellStyle name="Separador de milhares 3 9 3" xfId="5933" xr:uid="{00000000-0005-0000-0000-0000AA1D0000}"/>
    <cellStyle name="Separador de milhares 3 9 3 2" xfId="9313" xr:uid="{00000000-0005-0000-0000-0000AB1D0000}"/>
    <cellStyle name="Separador de milhares 3 9 4" xfId="6938" xr:uid="{00000000-0005-0000-0000-0000AC1D0000}"/>
    <cellStyle name="Separador de milhares 30" xfId="1735" xr:uid="{00000000-0005-0000-0000-0000AD1D0000}"/>
    <cellStyle name="Separador de milhares 30 2" xfId="1736" xr:uid="{00000000-0005-0000-0000-0000AE1D0000}"/>
    <cellStyle name="Separador de milhares 30 2 2" xfId="4686" xr:uid="{00000000-0005-0000-0000-0000AF1D0000}"/>
    <cellStyle name="Separador de milhares 30 2 2 2" xfId="8302" xr:uid="{00000000-0005-0000-0000-0000B01D0000}"/>
    <cellStyle name="Separador de milhares 30 2 3" xfId="3773" xr:uid="{00000000-0005-0000-0000-0000B11D0000}"/>
    <cellStyle name="Separador de milhares 30 2 3 2" xfId="7820" xr:uid="{00000000-0005-0000-0000-0000B21D0000}"/>
    <cellStyle name="Separador de milhares 30 2 4" xfId="6584" xr:uid="{00000000-0005-0000-0000-0000B31D0000}"/>
    <cellStyle name="Separador de milhares 30 3" xfId="4685" xr:uid="{00000000-0005-0000-0000-0000B41D0000}"/>
    <cellStyle name="Separador de milhares 30 3 2" xfId="8301" xr:uid="{00000000-0005-0000-0000-0000B51D0000}"/>
    <cellStyle name="Separador de milhares 30 4" xfId="3772" xr:uid="{00000000-0005-0000-0000-0000B61D0000}"/>
    <cellStyle name="Separador de milhares 30 4 2" xfId="7819" xr:uid="{00000000-0005-0000-0000-0000B71D0000}"/>
    <cellStyle name="Separador de milhares 31" xfId="1737" xr:uid="{00000000-0005-0000-0000-0000B81D0000}"/>
    <cellStyle name="Separador de milhares 31 2" xfId="1738" xr:uid="{00000000-0005-0000-0000-0000B91D0000}"/>
    <cellStyle name="Separador de milhares 31 2 2" xfId="4688" xr:uid="{00000000-0005-0000-0000-0000BA1D0000}"/>
    <cellStyle name="Separador de milhares 31 2 2 2" xfId="8304" xr:uid="{00000000-0005-0000-0000-0000BB1D0000}"/>
    <cellStyle name="Separador de milhares 31 2 3" xfId="3775" xr:uid="{00000000-0005-0000-0000-0000BC1D0000}"/>
    <cellStyle name="Separador de milhares 31 2 3 2" xfId="7822" xr:uid="{00000000-0005-0000-0000-0000BD1D0000}"/>
    <cellStyle name="Separador de milhares 31 2 4" xfId="6585" xr:uid="{00000000-0005-0000-0000-0000BE1D0000}"/>
    <cellStyle name="Separador de milhares 31 3" xfId="4687" xr:uid="{00000000-0005-0000-0000-0000BF1D0000}"/>
    <cellStyle name="Separador de milhares 31 3 2" xfId="8303" xr:uid="{00000000-0005-0000-0000-0000C01D0000}"/>
    <cellStyle name="Separador de milhares 31 4" xfId="3774" xr:uid="{00000000-0005-0000-0000-0000C11D0000}"/>
    <cellStyle name="Separador de milhares 31 4 2" xfId="7821" xr:uid="{00000000-0005-0000-0000-0000C21D0000}"/>
    <cellStyle name="Separador de milhares 32" xfId="1739" xr:uid="{00000000-0005-0000-0000-0000C31D0000}"/>
    <cellStyle name="Separador de milhares 32 2" xfId="1740" xr:uid="{00000000-0005-0000-0000-0000C41D0000}"/>
    <cellStyle name="Separador de milhares 32 2 2" xfId="4690" xr:uid="{00000000-0005-0000-0000-0000C51D0000}"/>
    <cellStyle name="Separador de milhares 32 2 2 2" xfId="8306" xr:uid="{00000000-0005-0000-0000-0000C61D0000}"/>
    <cellStyle name="Separador de milhares 32 2 3" xfId="3777" xr:uid="{00000000-0005-0000-0000-0000C71D0000}"/>
    <cellStyle name="Separador de milhares 32 2 3 2" xfId="7824" xr:uid="{00000000-0005-0000-0000-0000C81D0000}"/>
    <cellStyle name="Separador de milhares 32 2 4" xfId="6586" xr:uid="{00000000-0005-0000-0000-0000C91D0000}"/>
    <cellStyle name="Separador de milhares 32 3" xfId="4689" xr:uid="{00000000-0005-0000-0000-0000CA1D0000}"/>
    <cellStyle name="Separador de milhares 32 3 2" xfId="8305" xr:uid="{00000000-0005-0000-0000-0000CB1D0000}"/>
    <cellStyle name="Separador de milhares 32 4" xfId="3776" xr:uid="{00000000-0005-0000-0000-0000CC1D0000}"/>
    <cellStyle name="Separador de milhares 32 4 2" xfId="7823" xr:uid="{00000000-0005-0000-0000-0000CD1D0000}"/>
    <cellStyle name="Separador de milhares 33" xfId="1741" xr:uid="{00000000-0005-0000-0000-0000CE1D0000}"/>
    <cellStyle name="Separador de milhares 33 2" xfId="1742" xr:uid="{00000000-0005-0000-0000-0000CF1D0000}"/>
    <cellStyle name="Separador de milhares 33 2 2" xfId="4692" xr:uid="{00000000-0005-0000-0000-0000D01D0000}"/>
    <cellStyle name="Separador de milhares 33 2 2 2" xfId="8308" xr:uid="{00000000-0005-0000-0000-0000D11D0000}"/>
    <cellStyle name="Separador de milhares 33 2 3" xfId="3779" xr:uid="{00000000-0005-0000-0000-0000D21D0000}"/>
    <cellStyle name="Separador de milhares 33 2 3 2" xfId="7826" xr:uid="{00000000-0005-0000-0000-0000D31D0000}"/>
    <cellStyle name="Separador de milhares 33 2 4" xfId="6587" xr:uid="{00000000-0005-0000-0000-0000D41D0000}"/>
    <cellStyle name="Separador de milhares 33 3" xfId="4691" xr:uid="{00000000-0005-0000-0000-0000D51D0000}"/>
    <cellStyle name="Separador de milhares 33 3 2" xfId="8307" xr:uid="{00000000-0005-0000-0000-0000D61D0000}"/>
    <cellStyle name="Separador de milhares 33 4" xfId="3778" xr:uid="{00000000-0005-0000-0000-0000D71D0000}"/>
    <cellStyle name="Separador de milhares 33 4 2" xfId="7825" xr:uid="{00000000-0005-0000-0000-0000D81D0000}"/>
    <cellStyle name="Separador de milhares 34" xfId="1743" xr:uid="{00000000-0005-0000-0000-0000D91D0000}"/>
    <cellStyle name="Separador de milhares 34 2" xfId="1744" xr:uid="{00000000-0005-0000-0000-0000DA1D0000}"/>
    <cellStyle name="Separador de milhares 34 2 2" xfId="4694" xr:uid="{00000000-0005-0000-0000-0000DB1D0000}"/>
    <cellStyle name="Separador de milhares 34 2 2 2" xfId="8310" xr:uid="{00000000-0005-0000-0000-0000DC1D0000}"/>
    <cellStyle name="Separador de milhares 34 2 3" xfId="3781" xr:uid="{00000000-0005-0000-0000-0000DD1D0000}"/>
    <cellStyle name="Separador de milhares 34 2 3 2" xfId="7828" xr:uid="{00000000-0005-0000-0000-0000DE1D0000}"/>
    <cellStyle name="Separador de milhares 34 2 4" xfId="6588" xr:uid="{00000000-0005-0000-0000-0000DF1D0000}"/>
    <cellStyle name="Separador de milhares 34 3" xfId="4693" xr:uid="{00000000-0005-0000-0000-0000E01D0000}"/>
    <cellStyle name="Separador de milhares 34 3 2" xfId="8309" xr:uid="{00000000-0005-0000-0000-0000E11D0000}"/>
    <cellStyle name="Separador de milhares 34 4" xfId="3780" xr:uid="{00000000-0005-0000-0000-0000E21D0000}"/>
    <cellStyle name="Separador de milhares 34 4 2" xfId="7827" xr:uid="{00000000-0005-0000-0000-0000E31D0000}"/>
    <cellStyle name="Separador de milhares 35" xfId="1745" xr:uid="{00000000-0005-0000-0000-0000E41D0000}"/>
    <cellStyle name="Separador de milhares 35 2" xfId="1746" xr:uid="{00000000-0005-0000-0000-0000E51D0000}"/>
    <cellStyle name="Separador de milhares 35 2 2" xfId="4696" xr:uid="{00000000-0005-0000-0000-0000E61D0000}"/>
    <cellStyle name="Separador de milhares 35 2 2 2" xfId="8312" xr:uid="{00000000-0005-0000-0000-0000E71D0000}"/>
    <cellStyle name="Separador de milhares 35 2 3" xfId="3783" xr:uid="{00000000-0005-0000-0000-0000E81D0000}"/>
    <cellStyle name="Separador de milhares 35 2 3 2" xfId="7830" xr:uid="{00000000-0005-0000-0000-0000E91D0000}"/>
    <cellStyle name="Separador de milhares 35 2 4" xfId="6589" xr:uid="{00000000-0005-0000-0000-0000EA1D0000}"/>
    <cellStyle name="Separador de milhares 35 3" xfId="4695" xr:uid="{00000000-0005-0000-0000-0000EB1D0000}"/>
    <cellStyle name="Separador de milhares 35 3 2" xfId="8311" xr:uid="{00000000-0005-0000-0000-0000EC1D0000}"/>
    <cellStyle name="Separador de milhares 35 4" xfId="3782" xr:uid="{00000000-0005-0000-0000-0000ED1D0000}"/>
    <cellStyle name="Separador de milhares 35 4 2" xfId="7829" xr:uid="{00000000-0005-0000-0000-0000EE1D0000}"/>
    <cellStyle name="Separador de milhares 36" xfId="1747" xr:uid="{00000000-0005-0000-0000-0000EF1D0000}"/>
    <cellStyle name="Separador de milhares 36 2" xfId="1748" xr:uid="{00000000-0005-0000-0000-0000F01D0000}"/>
    <cellStyle name="Separador de milhares 36 2 2" xfId="4698" xr:uid="{00000000-0005-0000-0000-0000F11D0000}"/>
    <cellStyle name="Separador de milhares 36 2 2 2" xfId="8314" xr:uid="{00000000-0005-0000-0000-0000F21D0000}"/>
    <cellStyle name="Separador de milhares 36 2 3" xfId="3785" xr:uid="{00000000-0005-0000-0000-0000F31D0000}"/>
    <cellStyle name="Separador de milhares 36 2 3 2" xfId="7832" xr:uid="{00000000-0005-0000-0000-0000F41D0000}"/>
    <cellStyle name="Separador de milhares 36 2 4" xfId="6590" xr:uid="{00000000-0005-0000-0000-0000F51D0000}"/>
    <cellStyle name="Separador de milhares 36 3" xfId="4697" xr:uid="{00000000-0005-0000-0000-0000F61D0000}"/>
    <cellStyle name="Separador de milhares 36 3 2" xfId="8313" xr:uid="{00000000-0005-0000-0000-0000F71D0000}"/>
    <cellStyle name="Separador de milhares 36 4" xfId="3784" xr:uid="{00000000-0005-0000-0000-0000F81D0000}"/>
    <cellStyle name="Separador de milhares 36 4 2" xfId="7831" xr:uid="{00000000-0005-0000-0000-0000F91D0000}"/>
    <cellStyle name="Separador de milhares 37" xfId="1749" xr:uid="{00000000-0005-0000-0000-0000FA1D0000}"/>
    <cellStyle name="Separador de milhares 37 2" xfId="1750" xr:uid="{00000000-0005-0000-0000-0000FB1D0000}"/>
    <cellStyle name="Separador de milhares 37 2 2" xfId="4700" xr:uid="{00000000-0005-0000-0000-0000FC1D0000}"/>
    <cellStyle name="Separador de milhares 37 2 2 2" xfId="8316" xr:uid="{00000000-0005-0000-0000-0000FD1D0000}"/>
    <cellStyle name="Separador de milhares 37 2 3" xfId="3787" xr:uid="{00000000-0005-0000-0000-0000FE1D0000}"/>
    <cellStyle name="Separador de milhares 37 2 3 2" xfId="7834" xr:uid="{00000000-0005-0000-0000-0000FF1D0000}"/>
    <cellStyle name="Separador de milhares 37 2 4" xfId="6591" xr:uid="{00000000-0005-0000-0000-0000001E0000}"/>
    <cellStyle name="Separador de milhares 37 3" xfId="4699" xr:uid="{00000000-0005-0000-0000-0000011E0000}"/>
    <cellStyle name="Separador de milhares 37 3 2" xfId="8315" xr:uid="{00000000-0005-0000-0000-0000021E0000}"/>
    <cellStyle name="Separador de milhares 37 4" xfId="3786" xr:uid="{00000000-0005-0000-0000-0000031E0000}"/>
    <cellStyle name="Separador de milhares 37 4 2" xfId="7833" xr:uid="{00000000-0005-0000-0000-0000041E0000}"/>
    <cellStyle name="Separador de milhares 38" xfId="1751" xr:uid="{00000000-0005-0000-0000-0000051E0000}"/>
    <cellStyle name="Separador de milhares 38 2" xfId="1752" xr:uid="{00000000-0005-0000-0000-0000061E0000}"/>
    <cellStyle name="Separador de milhares 38 2 2" xfId="4702" xr:uid="{00000000-0005-0000-0000-0000071E0000}"/>
    <cellStyle name="Separador de milhares 38 2 2 2" xfId="8318" xr:uid="{00000000-0005-0000-0000-0000081E0000}"/>
    <cellStyle name="Separador de milhares 38 2 3" xfId="3789" xr:uid="{00000000-0005-0000-0000-0000091E0000}"/>
    <cellStyle name="Separador de milhares 38 2 3 2" xfId="7836" xr:uid="{00000000-0005-0000-0000-00000A1E0000}"/>
    <cellStyle name="Separador de milhares 38 2 4" xfId="6592" xr:uid="{00000000-0005-0000-0000-00000B1E0000}"/>
    <cellStyle name="Separador de milhares 38 3" xfId="4701" xr:uid="{00000000-0005-0000-0000-00000C1E0000}"/>
    <cellStyle name="Separador de milhares 38 3 2" xfId="8317" xr:uid="{00000000-0005-0000-0000-00000D1E0000}"/>
    <cellStyle name="Separador de milhares 38 4" xfId="3788" xr:uid="{00000000-0005-0000-0000-00000E1E0000}"/>
    <cellStyle name="Separador de milhares 38 4 2" xfId="7835" xr:uid="{00000000-0005-0000-0000-00000F1E0000}"/>
    <cellStyle name="Separador de milhares 39" xfId="1753" xr:uid="{00000000-0005-0000-0000-0000101E0000}"/>
    <cellStyle name="Separador de milhares 39 2" xfId="1754" xr:uid="{00000000-0005-0000-0000-0000111E0000}"/>
    <cellStyle name="Separador de milhares 39 2 2" xfId="4704" xr:uid="{00000000-0005-0000-0000-0000121E0000}"/>
    <cellStyle name="Separador de milhares 39 2 2 2" xfId="8320" xr:uid="{00000000-0005-0000-0000-0000131E0000}"/>
    <cellStyle name="Separador de milhares 39 2 3" xfId="3791" xr:uid="{00000000-0005-0000-0000-0000141E0000}"/>
    <cellStyle name="Separador de milhares 39 2 3 2" xfId="7838" xr:uid="{00000000-0005-0000-0000-0000151E0000}"/>
    <cellStyle name="Separador de milhares 39 2 4" xfId="6593" xr:uid="{00000000-0005-0000-0000-0000161E0000}"/>
    <cellStyle name="Separador de milhares 39 3" xfId="4703" xr:uid="{00000000-0005-0000-0000-0000171E0000}"/>
    <cellStyle name="Separador de milhares 39 3 2" xfId="8319" xr:uid="{00000000-0005-0000-0000-0000181E0000}"/>
    <cellStyle name="Separador de milhares 39 4" xfId="3790" xr:uid="{00000000-0005-0000-0000-0000191E0000}"/>
    <cellStyle name="Separador de milhares 39 4 2" xfId="7837" xr:uid="{00000000-0005-0000-0000-00001A1E0000}"/>
    <cellStyle name="Separador de milhares 4" xfId="50" xr:uid="{00000000-0005-0000-0000-00001B1E0000}"/>
    <cellStyle name="Separador de milhares 4 10" xfId="5941" xr:uid="{00000000-0005-0000-0000-00001C1E0000}"/>
    <cellStyle name="Separador de milhares 4 10 2" xfId="9315" xr:uid="{00000000-0005-0000-0000-00001D1E0000}"/>
    <cellStyle name="Separador de milhares 4 11" xfId="6222" xr:uid="{00000000-0005-0000-0000-00001E1E0000}"/>
    <cellStyle name="Separador de milhares 4 2" xfId="99" xr:uid="{00000000-0005-0000-0000-00001F1E0000}"/>
    <cellStyle name="Separador de milhares 4 2 2" xfId="1757" xr:uid="{00000000-0005-0000-0000-0000201E0000}"/>
    <cellStyle name="Separador de milhares 4 2 2 2" xfId="2454" xr:uid="{00000000-0005-0000-0000-0000211E0000}"/>
    <cellStyle name="Separador de milhares 4 2 2 2 2" xfId="3007" xr:uid="{00000000-0005-0000-0000-0000221E0000}"/>
    <cellStyle name="Separador de milhares 4 2 2 2 2 2" xfId="5945" xr:uid="{00000000-0005-0000-0000-0000231E0000}"/>
    <cellStyle name="Separador de milhares 4 2 2 2 2 2 2" xfId="9318" xr:uid="{00000000-0005-0000-0000-0000241E0000}"/>
    <cellStyle name="Separador de milhares 4 2 2 2 2 3" xfId="7406" xr:uid="{00000000-0005-0000-0000-0000251E0000}"/>
    <cellStyle name="Separador de milhares 4 2 2 2 3" xfId="5944" xr:uid="{00000000-0005-0000-0000-0000261E0000}"/>
    <cellStyle name="Separador de milhares 4 2 2 2 3 2" xfId="9317" xr:uid="{00000000-0005-0000-0000-0000271E0000}"/>
    <cellStyle name="Separador de milhares 4 2 2 2 4" xfId="6939" xr:uid="{00000000-0005-0000-0000-0000281E0000}"/>
    <cellStyle name="Separador de milhares 4 2 2 3" xfId="2455" xr:uid="{00000000-0005-0000-0000-0000291E0000}"/>
    <cellStyle name="Separador de milhares 4 2 2 3 2" xfId="4706" xr:uid="{00000000-0005-0000-0000-00002A1E0000}"/>
    <cellStyle name="Separador de milhares 4 2 2 3 2 2" xfId="8322" xr:uid="{00000000-0005-0000-0000-00002B1E0000}"/>
    <cellStyle name="Separador de milhares 4 2 2 3 3" xfId="3793" xr:uid="{00000000-0005-0000-0000-00002C1E0000}"/>
    <cellStyle name="Separador de milhares 4 2 2 3 3 2" xfId="7840" xr:uid="{00000000-0005-0000-0000-00002D1E0000}"/>
    <cellStyle name="Separador de milhares 4 2 2 3 4" xfId="6940" xr:uid="{00000000-0005-0000-0000-00002E1E0000}"/>
    <cellStyle name="Separador de milhares 4 2 2 4" xfId="2753" xr:uid="{00000000-0005-0000-0000-00002F1E0000}"/>
    <cellStyle name="Separador de milhares 4 2 2 4 2" xfId="5949" xr:uid="{00000000-0005-0000-0000-0000301E0000}"/>
    <cellStyle name="Separador de milhares 4 2 2 4 2 2" xfId="9319" xr:uid="{00000000-0005-0000-0000-0000311E0000}"/>
    <cellStyle name="Separador de milhares 4 2 2 4 3" xfId="7153" xr:uid="{00000000-0005-0000-0000-0000321E0000}"/>
    <cellStyle name="Separador de milhares 4 2 2 5" xfId="6596" xr:uid="{00000000-0005-0000-0000-0000331E0000}"/>
    <cellStyle name="Separador de milhares 4 2 3" xfId="1756" xr:uid="{00000000-0005-0000-0000-0000341E0000}"/>
    <cellStyle name="Separador de milhares 4 2 3 2" xfId="2456" xr:uid="{00000000-0005-0000-0000-0000351E0000}"/>
    <cellStyle name="Separador de milhares 4 2 3 2 2" xfId="4705" xr:uid="{00000000-0005-0000-0000-0000361E0000}"/>
    <cellStyle name="Separador de milhares 4 2 3 2 2 2" xfId="8321" xr:uid="{00000000-0005-0000-0000-0000371E0000}"/>
    <cellStyle name="Separador de milhares 4 2 3 2 3" xfId="3792" xr:uid="{00000000-0005-0000-0000-0000381E0000}"/>
    <cellStyle name="Separador de milhares 4 2 3 2 3 2" xfId="7839" xr:uid="{00000000-0005-0000-0000-0000391E0000}"/>
    <cellStyle name="Separador de milhares 4 2 3 2 4" xfId="6941" xr:uid="{00000000-0005-0000-0000-00003A1E0000}"/>
    <cellStyle name="Separador de milhares 4 2 3 3" xfId="2754" xr:uid="{00000000-0005-0000-0000-00003B1E0000}"/>
    <cellStyle name="Separador de milhares 4 2 3 3 2" xfId="5954" xr:uid="{00000000-0005-0000-0000-00003C1E0000}"/>
    <cellStyle name="Separador de milhares 4 2 3 3 2 2" xfId="9320" xr:uid="{00000000-0005-0000-0000-00003D1E0000}"/>
    <cellStyle name="Separador de milhares 4 2 3 3 3" xfId="7154" xr:uid="{00000000-0005-0000-0000-00003E1E0000}"/>
    <cellStyle name="Separador de milhares 4 2 3 4" xfId="6595" xr:uid="{00000000-0005-0000-0000-00003F1E0000}"/>
    <cellStyle name="Separador de milhares 4 2 4" xfId="2457" xr:uid="{00000000-0005-0000-0000-0000401E0000}"/>
    <cellStyle name="Separador de milhares 4 2 4 2" xfId="2821" xr:uid="{00000000-0005-0000-0000-0000411E0000}"/>
    <cellStyle name="Separador de milhares 4 2 4 2 2" xfId="5956" xr:uid="{00000000-0005-0000-0000-0000421E0000}"/>
    <cellStyle name="Separador de milhares 4 2 4 2 2 2" xfId="9322" xr:uid="{00000000-0005-0000-0000-0000431E0000}"/>
    <cellStyle name="Separador de milhares 4 2 4 2 3" xfId="7220" xr:uid="{00000000-0005-0000-0000-0000441E0000}"/>
    <cellStyle name="Separador de milhares 4 2 4 3" xfId="5955" xr:uid="{00000000-0005-0000-0000-0000451E0000}"/>
    <cellStyle name="Separador de milhares 4 2 4 3 2" xfId="9321" xr:uid="{00000000-0005-0000-0000-0000461E0000}"/>
    <cellStyle name="Separador de milhares 4 2 4 4" xfId="6942" xr:uid="{00000000-0005-0000-0000-0000471E0000}"/>
    <cellStyle name="Separador de milhares 4 2 5" xfId="2458" xr:uid="{00000000-0005-0000-0000-0000481E0000}"/>
    <cellStyle name="Separador de milhares 4 2 5 2" xfId="2871" xr:uid="{00000000-0005-0000-0000-0000491E0000}"/>
    <cellStyle name="Separador de milhares 4 2 5 2 2" xfId="5958" xr:uid="{00000000-0005-0000-0000-00004A1E0000}"/>
    <cellStyle name="Separador de milhares 4 2 5 2 2 2" xfId="9324" xr:uid="{00000000-0005-0000-0000-00004B1E0000}"/>
    <cellStyle name="Separador de milhares 4 2 5 2 3" xfId="7270" xr:uid="{00000000-0005-0000-0000-00004C1E0000}"/>
    <cellStyle name="Separador de milhares 4 2 5 3" xfId="5957" xr:uid="{00000000-0005-0000-0000-00004D1E0000}"/>
    <cellStyle name="Separador de milhares 4 2 5 3 2" xfId="9323" xr:uid="{00000000-0005-0000-0000-00004E1E0000}"/>
    <cellStyle name="Separador de milhares 4 2 5 4" xfId="6943" xr:uid="{00000000-0005-0000-0000-00004F1E0000}"/>
    <cellStyle name="Separador de milhares 4 2 6" xfId="2459" xr:uid="{00000000-0005-0000-0000-0000501E0000}"/>
    <cellStyle name="Separador de milhares 4 2 6 2" xfId="2949" xr:uid="{00000000-0005-0000-0000-0000511E0000}"/>
    <cellStyle name="Separador de milhares 4 2 6 2 2" xfId="5960" xr:uid="{00000000-0005-0000-0000-0000521E0000}"/>
    <cellStyle name="Separador de milhares 4 2 6 2 2 2" xfId="9326" xr:uid="{00000000-0005-0000-0000-0000531E0000}"/>
    <cellStyle name="Separador de milhares 4 2 6 2 3" xfId="7348" xr:uid="{00000000-0005-0000-0000-0000541E0000}"/>
    <cellStyle name="Separador de milhares 4 2 6 3" xfId="5959" xr:uid="{00000000-0005-0000-0000-0000551E0000}"/>
    <cellStyle name="Separador de milhares 4 2 6 3 2" xfId="9325" xr:uid="{00000000-0005-0000-0000-0000561E0000}"/>
    <cellStyle name="Separador de milhares 4 2 6 4" xfId="6944" xr:uid="{00000000-0005-0000-0000-0000571E0000}"/>
    <cellStyle name="Separador de milhares 4 2 7" xfId="2638" xr:uid="{00000000-0005-0000-0000-0000581E0000}"/>
    <cellStyle name="Separador de milhares 4 2 7 2" xfId="5961" xr:uid="{00000000-0005-0000-0000-0000591E0000}"/>
    <cellStyle name="Separador de milhares 4 2 7 2 2" xfId="9327" xr:uid="{00000000-0005-0000-0000-00005A1E0000}"/>
    <cellStyle name="Separador de milhares 4 2 7 3" xfId="7040" xr:uid="{00000000-0005-0000-0000-00005B1E0000}"/>
    <cellStyle name="Separador de milhares 4 2 8" xfId="5942" xr:uid="{00000000-0005-0000-0000-00005C1E0000}"/>
    <cellStyle name="Separador de milhares 4 2 8 2" xfId="9316" xr:uid="{00000000-0005-0000-0000-00005D1E0000}"/>
    <cellStyle name="Separador de milhares 4 2 9" xfId="6247" xr:uid="{00000000-0005-0000-0000-00005E1E0000}"/>
    <cellStyle name="Separador de milhares 4 3" xfId="201" xr:uid="{00000000-0005-0000-0000-00005F1E0000}"/>
    <cellStyle name="Separador de milhares 4 3 2" xfId="1758" xr:uid="{00000000-0005-0000-0000-0000601E0000}"/>
    <cellStyle name="Separador de milhares 4 3 2 2" xfId="2460" xr:uid="{00000000-0005-0000-0000-0000611E0000}"/>
    <cellStyle name="Separador de milhares 4 3 2 2 2" xfId="6945" xr:uid="{00000000-0005-0000-0000-0000621E0000}"/>
    <cellStyle name="Separador de milhares 4 3 2 3" xfId="2755" xr:uid="{00000000-0005-0000-0000-0000631E0000}"/>
    <cellStyle name="Separador de milhares 4 3 2 3 2" xfId="5964" xr:uid="{00000000-0005-0000-0000-0000641E0000}"/>
    <cellStyle name="Separador de milhares 4 3 2 3 2 2" xfId="9329" xr:uid="{00000000-0005-0000-0000-0000651E0000}"/>
    <cellStyle name="Separador de milhares 4 3 2 3 3" xfId="7155" xr:uid="{00000000-0005-0000-0000-0000661E0000}"/>
    <cellStyle name="Separador de milhares 4 3 2 4" xfId="6597" xr:uid="{00000000-0005-0000-0000-0000671E0000}"/>
    <cellStyle name="Separador de milhares 4 3 3" xfId="2461" xr:uid="{00000000-0005-0000-0000-0000681E0000}"/>
    <cellStyle name="Separador de milhares 4 3 3 2" xfId="2956" xr:uid="{00000000-0005-0000-0000-0000691E0000}"/>
    <cellStyle name="Separador de milhares 4 3 3 2 2" xfId="5966" xr:uid="{00000000-0005-0000-0000-00006A1E0000}"/>
    <cellStyle name="Separador de milhares 4 3 3 2 2 2" xfId="9331" xr:uid="{00000000-0005-0000-0000-00006B1E0000}"/>
    <cellStyle name="Separador de milhares 4 3 3 2 3" xfId="7355" xr:uid="{00000000-0005-0000-0000-00006C1E0000}"/>
    <cellStyle name="Separador de milhares 4 3 3 3" xfId="5965" xr:uid="{00000000-0005-0000-0000-00006D1E0000}"/>
    <cellStyle name="Separador de milhares 4 3 3 3 2" xfId="9330" xr:uid="{00000000-0005-0000-0000-00006E1E0000}"/>
    <cellStyle name="Separador de milhares 4 3 3 4" xfId="6946" xr:uid="{00000000-0005-0000-0000-00006F1E0000}"/>
    <cellStyle name="Separador de milhares 4 3 4" xfId="2646" xr:uid="{00000000-0005-0000-0000-0000701E0000}"/>
    <cellStyle name="Separador de milhares 4 3 4 2" xfId="5967" xr:uid="{00000000-0005-0000-0000-0000711E0000}"/>
    <cellStyle name="Separador de milhares 4 3 4 2 2" xfId="9332" xr:uid="{00000000-0005-0000-0000-0000721E0000}"/>
    <cellStyle name="Separador de milhares 4 3 4 3" xfId="7047" xr:uid="{00000000-0005-0000-0000-0000731E0000}"/>
    <cellStyle name="Separador de milhares 4 3 5" xfId="5962" xr:uid="{00000000-0005-0000-0000-0000741E0000}"/>
    <cellStyle name="Separador de milhares 4 3 5 2" xfId="9328" xr:uid="{00000000-0005-0000-0000-0000751E0000}"/>
    <cellStyle name="Separador de milhares 4 3 6" xfId="6325" xr:uid="{00000000-0005-0000-0000-0000761E0000}"/>
    <cellStyle name="Separador de milhares 4 4" xfId="1755" xr:uid="{00000000-0005-0000-0000-0000771E0000}"/>
    <cellStyle name="Separador de milhares 4 4 2" xfId="2756" xr:uid="{00000000-0005-0000-0000-0000781E0000}"/>
    <cellStyle name="Separador de milhares 4 4 2 2" xfId="5969" xr:uid="{00000000-0005-0000-0000-0000791E0000}"/>
    <cellStyle name="Separador de milhares 4 4 2 2 2" xfId="9334" xr:uid="{00000000-0005-0000-0000-00007A1E0000}"/>
    <cellStyle name="Separador de milhares 4 4 2 3" xfId="7156" xr:uid="{00000000-0005-0000-0000-00007B1E0000}"/>
    <cellStyle name="Separador de milhares 4 4 3" xfId="5968" xr:uid="{00000000-0005-0000-0000-00007C1E0000}"/>
    <cellStyle name="Separador de milhares 4 4 3 2" xfId="9333" xr:uid="{00000000-0005-0000-0000-00007D1E0000}"/>
    <cellStyle name="Separador de milhares 4 4 4" xfId="6594" xr:uid="{00000000-0005-0000-0000-00007E1E0000}"/>
    <cellStyle name="Separador de milhares 4 5" xfId="2462" xr:uid="{00000000-0005-0000-0000-00007F1E0000}"/>
    <cellStyle name="Separador de milhares 4 5 2" xfId="2757" xr:uid="{00000000-0005-0000-0000-0000801E0000}"/>
    <cellStyle name="Separador de milhares 4 5 2 2" xfId="5971" xr:uid="{00000000-0005-0000-0000-0000811E0000}"/>
    <cellStyle name="Separador de milhares 4 5 2 2 2" xfId="9336" xr:uid="{00000000-0005-0000-0000-0000821E0000}"/>
    <cellStyle name="Separador de milhares 4 5 2 3" xfId="7157" xr:uid="{00000000-0005-0000-0000-0000831E0000}"/>
    <cellStyle name="Separador de milhares 4 5 3" xfId="5970" xr:uid="{00000000-0005-0000-0000-0000841E0000}"/>
    <cellStyle name="Separador de milhares 4 5 3 2" xfId="9335" xr:uid="{00000000-0005-0000-0000-0000851E0000}"/>
    <cellStyle name="Separador de milhares 4 5 4" xfId="6947" xr:uid="{00000000-0005-0000-0000-0000861E0000}"/>
    <cellStyle name="Separador de milhares 4 6" xfId="2463" xr:uid="{00000000-0005-0000-0000-0000871E0000}"/>
    <cellStyle name="Separador de milhares 4 6 2" xfId="2780" xr:uid="{00000000-0005-0000-0000-0000881E0000}"/>
    <cellStyle name="Separador de milhares 4 6 2 2" xfId="5973" xr:uid="{00000000-0005-0000-0000-0000891E0000}"/>
    <cellStyle name="Separador de milhares 4 6 2 2 2" xfId="9338" xr:uid="{00000000-0005-0000-0000-00008A1E0000}"/>
    <cellStyle name="Separador de milhares 4 6 2 3" xfId="7179" xr:uid="{00000000-0005-0000-0000-00008B1E0000}"/>
    <cellStyle name="Separador de milhares 4 6 3" xfId="5972" xr:uid="{00000000-0005-0000-0000-00008C1E0000}"/>
    <cellStyle name="Separador de milhares 4 6 3 2" xfId="9337" xr:uid="{00000000-0005-0000-0000-00008D1E0000}"/>
    <cellStyle name="Separador de milhares 4 6 4" xfId="6948" xr:uid="{00000000-0005-0000-0000-00008E1E0000}"/>
    <cellStyle name="Separador de milhares 4 7" xfId="2464" xr:uid="{00000000-0005-0000-0000-00008F1E0000}"/>
    <cellStyle name="Separador de milhares 4 7 2" xfId="2830" xr:uid="{00000000-0005-0000-0000-0000901E0000}"/>
    <cellStyle name="Separador de milhares 4 7 2 2" xfId="5975" xr:uid="{00000000-0005-0000-0000-0000911E0000}"/>
    <cellStyle name="Separador de milhares 4 7 2 2 2" xfId="9340" xr:uid="{00000000-0005-0000-0000-0000921E0000}"/>
    <cellStyle name="Separador de milhares 4 7 2 3" xfId="7229" xr:uid="{00000000-0005-0000-0000-0000931E0000}"/>
    <cellStyle name="Separador de milhares 4 7 3" xfId="5974" xr:uid="{00000000-0005-0000-0000-0000941E0000}"/>
    <cellStyle name="Separador de milhares 4 7 3 2" xfId="9339" xr:uid="{00000000-0005-0000-0000-0000951E0000}"/>
    <cellStyle name="Separador de milhares 4 7 4" xfId="6949" xr:uid="{00000000-0005-0000-0000-0000961E0000}"/>
    <cellStyle name="Separador de milhares 4 8" xfId="2465" xr:uid="{00000000-0005-0000-0000-0000971E0000}"/>
    <cellStyle name="Separador de milhares 4 8 2" xfId="2912" xr:uid="{00000000-0005-0000-0000-0000981E0000}"/>
    <cellStyle name="Separador de milhares 4 8 2 2" xfId="5977" xr:uid="{00000000-0005-0000-0000-0000991E0000}"/>
    <cellStyle name="Separador de milhares 4 8 2 2 2" xfId="9342" xr:uid="{00000000-0005-0000-0000-00009A1E0000}"/>
    <cellStyle name="Separador de milhares 4 8 2 3" xfId="7311" xr:uid="{00000000-0005-0000-0000-00009B1E0000}"/>
    <cellStyle name="Separador de milhares 4 8 3" xfId="5976" xr:uid="{00000000-0005-0000-0000-00009C1E0000}"/>
    <cellStyle name="Separador de milhares 4 8 3 2" xfId="9341" xr:uid="{00000000-0005-0000-0000-00009D1E0000}"/>
    <cellStyle name="Separador de milhares 4 8 4" xfId="6950" xr:uid="{00000000-0005-0000-0000-00009E1E0000}"/>
    <cellStyle name="Separador de milhares 4 9" xfId="2596" xr:uid="{00000000-0005-0000-0000-00009F1E0000}"/>
    <cellStyle name="Separador de milhares 4 9 2" xfId="5978" xr:uid="{00000000-0005-0000-0000-0000A01E0000}"/>
    <cellStyle name="Separador de milhares 4 9 2 2" xfId="9343" xr:uid="{00000000-0005-0000-0000-0000A11E0000}"/>
    <cellStyle name="Separador de milhares 4 9 3" xfId="6999" xr:uid="{00000000-0005-0000-0000-0000A21E0000}"/>
    <cellStyle name="Separador de milhares 40" xfId="1759" xr:uid="{00000000-0005-0000-0000-0000A31E0000}"/>
    <cellStyle name="Separador de milhares 40 2" xfId="1760" xr:uid="{00000000-0005-0000-0000-0000A41E0000}"/>
    <cellStyle name="Separador de milhares 40 2 2" xfId="4708" xr:uid="{00000000-0005-0000-0000-0000A51E0000}"/>
    <cellStyle name="Separador de milhares 40 2 2 2" xfId="8324" xr:uid="{00000000-0005-0000-0000-0000A61E0000}"/>
    <cellStyle name="Separador de milhares 40 2 3" xfId="3795" xr:uid="{00000000-0005-0000-0000-0000A71E0000}"/>
    <cellStyle name="Separador de milhares 40 2 3 2" xfId="7842" xr:uid="{00000000-0005-0000-0000-0000A81E0000}"/>
    <cellStyle name="Separador de milhares 40 2 4" xfId="6598" xr:uid="{00000000-0005-0000-0000-0000A91E0000}"/>
    <cellStyle name="Separador de milhares 40 3" xfId="4707" xr:uid="{00000000-0005-0000-0000-0000AA1E0000}"/>
    <cellStyle name="Separador de milhares 40 3 2" xfId="8323" xr:uid="{00000000-0005-0000-0000-0000AB1E0000}"/>
    <cellStyle name="Separador de milhares 40 4" xfId="3794" xr:uid="{00000000-0005-0000-0000-0000AC1E0000}"/>
    <cellStyle name="Separador de milhares 40 4 2" xfId="7841" xr:uid="{00000000-0005-0000-0000-0000AD1E0000}"/>
    <cellStyle name="Separador de milhares 41" xfId="1761" xr:uid="{00000000-0005-0000-0000-0000AE1E0000}"/>
    <cellStyle name="Separador de milhares 41 2" xfId="1762" xr:uid="{00000000-0005-0000-0000-0000AF1E0000}"/>
    <cellStyle name="Separador de milhares 41 2 2" xfId="4710" xr:uid="{00000000-0005-0000-0000-0000B01E0000}"/>
    <cellStyle name="Separador de milhares 41 2 2 2" xfId="8326" xr:uid="{00000000-0005-0000-0000-0000B11E0000}"/>
    <cellStyle name="Separador de milhares 41 2 3" xfId="3797" xr:uid="{00000000-0005-0000-0000-0000B21E0000}"/>
    <cellStyle name="Separador de milhares 41 2 3 2" xfId="7844" xr:uid="{00000000-0005-0000-0000-0000B31E0000}"/>
    <cellStyle name="Separador de milhares 41 2 4" xfId="6599" xr:uid="{00000000-0005-0000-0000-0000B41E0000}"/>
    <cellStyle name="Separador de milhares 41 3" xfId="4709" xr:uid="{00000000-0005-0000-0000-0000B51E0000}"/>
    <cellStyle name="Separador de milhares 41 3 2" xfId="8325" xr:uid="{00000000-0005-0000-0000-0000B61E0000}"/>
    <cellStyle name="Separador de milhares 41 4" xfId="3796" xr:uid="{00000000-0005-0000-0000-0000B71E0000}"/>
    <cellStyle name="Separador de milhares 41 4 2" xfId="7843" xr:uid="{00000000-0005-0000-0000-0000B81E0000}"/>
    <cellStyle name="Separador de milhares 42" xfId="1763" xr:uid="{00000000-0005-0000-0000-0000B91E0000}"/>
    <cellStyle name="Separador de milhares 42 2" xfId="1764" xr:uid="{00000000-0005-0000-0000-0000BA1E0000}"/>
    <cellStyle name="Separador de milhares 42 2 2" xfId="4712" xr:uid="{00000000-0005-0000-0000-0000BB1E0000}"/>
    <cellStyle name="Separador de milhares 42 2 2 2" xfId="8328" xr:uid="{00000000-0005-0000-0000-0000BC1E0000}"/>
    <cellStyle name="Separador de milhares 42 2 3" xfId="3799" xr:uid="{00000000-0005-0000-0000-0000BD1E0000}"/>
    <cellStyle name="Separador de milhares 42 2 3 2" xfId="7846" xr:uid="{00000000-0005-0000-0000-0000BE1E0000}"/>
    <cellStyle name="Separador de milhares 42 2 4" xfId="6600" xr:uid="{00000000-0005-0000-0000-0000BF1E0000}"/>
    <cellStyle name="Separador de milhares 42 3" xfId="4711" xr:uid="{00000000-0005-0000-0000-0000C01E0000}"/>
    <cellStyle name="Separador de milhares 42 3 2" xfId="8327" xr:uid="{00000000-0005-0000-0000-0000C11E0000}"/>
    <cellStyle name="Separador de milhares 42 4" xfId="3798" xr:uid="{00000000-0005-0000-0000-0000C21E0000}"/>
    <cellStyle name="Separador de milhares 42 4 2" xfId="7845" xr:uid="{00000000-0005-0000-0000-0000C31E0000}"/>
    <cellStyle name="Separador de milhares 43" xfId="1765" xr:uid="{00000000-0005-0000-0000-0000C41E0000}"/>
    <cellStyle name="Separador de milhares 43 2" xfId="1766" xr:uid="{00000000-0005-0000-0000-0000C51E0000}"/>
    <cellStyle name="Separador de milhares 43 2 2" xfId="4714" xr:uid="{00000000-0005-0000-0000-0000C61E0000}"/>
    <cellStyle name="Separador de milhares 43 2 2 2" xfId="8330" xr:uid="{00000000-0005-0000-0000-0000C71E0000}"/>
    <cellStyle name="Separador de milhares 43 2 3" xfId="3801" xr:uid="{00000000-0005-0000-0000-0000C81E0000}"/>
    <cellStyle name="Separador de milhares 43 2 3 2" xfId="7848" xr:uid="{00000000-0005-0000-0000-0000C91E0000}"/>
    <cellStyle name="Separador de milhares 43 2 4" xfId="6601" xr:uid="{00000000-0005-0000-0000-0000CA1E0000}"/>
    <cellStyle name="Separador de milhares 43 3" xfId="4713" xr:uid="{00000000-0005-0000-0000-0000CB1E0000}"/>
    <cellStyle name="Separador de milhares 43 3 2" xfId="8329" xr:uid="{00000000-0005-0000-0000-0000CC1E0000}"/>
    <cellStyle name="Separador de milhares 43 4" xfId="3800" xr:uid="{00000000-0005-0000-0000-0000CD1E0000}"/>
    <cellStyle name="Separador de milhares 43 4 2" xfId="7847" xr:uid="{00000000-0005-0000-0000-0000CE1E0000}"/>
    <cellStyle name="Separador de milhares 44" xfId="1767" xr:uid="{00000000-0005-0000-0000-0000CF1E0000}"/>
    <cellStyle name="Separador de milhares 44 2" xfId="1768" xr:uid="{00000000-0005-0000-0000-0000D01E0000}"/>
    <cellStyle name="Separador de milhares 44 2 2" xfId="4716" xr:uid="{00000000-0005-0000-0000-0000D11E0000}"/>
    <cellStyle name="Separador de milhares 44 2 2 2" xfId="8332" xr:uid="{00000000-0005-0000-0000-0000D21E0000}"/>
    <cellStyle name="Separador de milhares 44 2 3" xfId="3803" xr:uid="{00000000-0005-0000-0000-0000D31E0000}"/>
    <cellStyle name="Separador de milhares 44 2 3 2" xfId="7850" xr:uid="{00000000-0005-0000-0000-0000D41E0000}"/>
    <cellStyle name="Separador de milhares 44 2 4" xfId="6602" xr:uid="{00000000-0005-0000-0000-0000D51E0000}"/>
    <cellStyle name="Separador de milhares 44 3" xfId="4715" xr:uid="{00000000-0005-0000-0000-0000D61E0000}"/>
    <cellStyle name="Separador de milhares 44 3 2" xfId="8331" xr:uid="{00000000-0005-0000-0000-0000D71E0000}"/>
    <cellStyle name="Separador de milhares 44 4" xfId="3802" xr:uid="{00000000-0005-0000-0000-0000D81E0000}"/>
    <cellStyle name="Separador de milhares 44 4 2" xfId="7849" xr:uid="{00000000-0005-0000-0000-0000D91E0000}"/>
    <cellStyle name="Separador de milhares 45" xfId="1769" xr:uid="{00000000-0005-0000-0000-0000DA1E0000}"/>
    <cellStyle name="Separador de milhares 45 2" xfId="1770" xr:uid="{00000000-0005-0000-0000-0000DB1E0000}"/>
    <cellStyle name="Separador de milhares 45 2 2" xfId="4718" xr:uid="{00000000-0005-0000-0000-0000DC1E0000}"/>
    <cellStyle name="Separador de milhares 45 2 2 2" xfId="8334" xr:uid="{00000000-0005-0000-0000-0000DD1E0000}"/>
    <cellStyle name="Separador de milhares 45 2 3" xfId="3805" xr:uid="{00000000-0005-0000-0000-0000DE1E0000}"/>
    <cellStyle name="Separador de milhares 45 2 3 2" xfId="7852" xr:uid="{00000000-0005-0000-0000-0000DF1E0000}"/>
    <cellStyle name="Separador de milhares 45 2 4" xfId="6603" xr:uid="{00000000-0005-0000-0000-0000E01E0000}"/>
    <cellStyle name="Separador de milhares 45 3" xfId="4717" xr:uid="{00000000-0005-0000-0000-0000E11E0000}"/>
    <cellStyle name="Separador de milhares 45 3 2" xfId="8333" xr:uid="{00000000-0005-0000-0000-0000E21E0000}"/>
    <cellStyle name="Separador de milhares 45 4" xfId="3804" xr:uid="{00000000-0005-0000-0000-0000E31E0000}"/>
    <cellStyle name="Separador de milhares 45 4 2" xfId="7851" xr:uid="{00000000-0005-0000-0000-0000E41E0000}"/>
    <cellStyle name="Separador de milhares 46" xfId="1771" xr:uid="{00000000-0005-0000-0000-0000E51E0000}"/>
    <cellStyle name="Separador de milhares 46 2" xfId="1772" xr:uid="{00000000-0005-0000-0000-0000E61E0000}"/>
    <cellStyle name="Separador de milhares 46 2 2" xfId="4720" xr:uid="{00000000-0005-0000-0000-0000E71E0000}"/>
    <cellStyle name="Separador de milhares 46 2 2 2" xfId="8336" xr:uid="{00000000-0005-0000-0000-0000E81E0000}"/>
    <cellStyle name="Separador de milhares 46 2 3" xfId="3807" xr:uid="{00000000-0005-0000-0000-0000E91E0000}"/>
    <cellStyle name="Separador de milhares 46 2 3 2" xfId="7854" xr:uid="{00000000-0005-0000-0000-0000EA1E0000}"/>
    <cellStyle name="Separador de milhares 46 2 4" xfId="6604" xr:uid="{00000000-0005-0000-0000-0000EB1E0000}"/>
    <cellStyle name="Separador de milhares 46 3" xfId="4719" xr:uid="{00000000-0005-0000-0000-0000EC1E0000}"/>
    <cellStyle name="Separador de milhares 46 3 2" xfId="8335" xr:uid="{00000000-0005-0000-0000-0000ED1E0000}"/>
    <cellStyle name="Separador de milhares 46 4" xfId="3806" xr:uid="{00000000-0005-0000-0000-0000EE1E0000}"/>
    <cellStyle name="Separador de milhares 46 4 2" xfId="7853" xr:uid="{00000000-0005-0000-0000-0000EF1E0000}"/>
    <cellStyle name="Separador de milhares 47" xfId="1773" xr:uid="{00000000-0005-0000-0000-0000F01E0000}"/>
    <cellStyle name="Separador de milhares 47 2" xfId="1774" xr:uid="{00000000-0005-0000-0000-0000F11E0000}"/>
    <cellStyle name="Separador de milhares 47 2 2" xfId="4722" xr:uid="{00000000-0005-0000-0000-0000F21E0000}"/>
    <cellStyle name="Separador de milhares 47 2 2 2" xfId="8338" xr:uid="{00000000-0005-0000-0000-0000F31E0000}"/>
    <cellStyle name="Separador de milhares 47 2 3" xfId="3809" xr:uid="{00000000-0005-0000-0000-0000F41E0000}"/>
    <cellStyle name="Separador de milhares 47 2 3 2" xfId="7856" xr:uid="{00000000-0005-0000-0000-0000F51E0000}"/>
    <cellStyle name="Separador de milhares 47 2 4" xfId="6605" xr:uid="{00000000-0005-0000-0000-0000F61E0000}"/>
    <cellStyle name="Separador de milhares 47 3" xfId="4721" xr:uid="{00000000-0005-0000-0000-0000F71E0000}"/>
    <cellStyle name="Separador de milhares 47 3 2" xfId="8337" xr:uid="{00000000-0005-0000-0000-0000F81E0000}"/>
    <cellStyle name="Separador de milhares 47 4" xfId="3808" xr:uid="{00000000-0005-0000-0000-0000F91E0000}"/>
    <cellStyle name="Separador de milhares 47 4 2" xfId="7855" xr:uid="{00000000-0005-0000-0000-0000FA1E0000}"/>
    <cellStyle name="Separador de milhares 48" xfId="1775" xr:uid="{00000000-0005-0000-0000-0000FB1E0000}"/>
    <cellStyle name="Separador de milhares 48 2" xfId="1776" xr:uid="{00000000-0005-0000-0000-0000FC1E0000}"/>
    <cellStyle name="Separador de milhares 48 2 2" xfId="4724" xr:uid="{00000000-0005-0000-0000-0000FD1E0000}"/>
    <cellStyle name="Separador de milhares 48 2 2 2" xfId="8340" xr:uid="{00000000-0005-0000-0000-0000FE1E0000}"/>
    <cellStyle name="Separador de milhares 48 2 3" xfId="3811" xr:uid="{00000000-0005-0000-0000-0000FF1E0000}"/>
    <cellStyle name="Separador de milhares 48 2 3 2" xfId="7858" xr:uid="{00000000-0005-0000-0000-0000001F0000}"/>
    <cellStyle name="Separador de milhares 48 2 4" xfId="6606" xr:uid="{00000000-0005-0000-0000-0000011F0000}"/>
    <cellStyle name="Separador de milhares 48 3" xfId="4723" xr:uid="{00000000-0005-0000-0000-0000021F0000}"/>
    <cellStyle name="Separador de milhares 48 3 2" xfId="8339" xr:uid="{00000000-0005-0000-0000-0000031F0000}"/>
    <cellStyle name="Separador de milhares 48 4" xfId="3810" xr:uid="{00000000-0005-0000-0000-0000041F0000}"/>
    <cellStyle name="Separador de milhares 48 4 2" xfId="7857" xr:uid="{00000000-0005-0000-0000-0000051F0000}"/>
    <cellStyle name="Separador de milhares 49" xfId="1777" xr:uid="{00000000-0005-0000-0000-0000061F0000}"/>
    <cellStyle name="Separador de milhares 49 2" xfId="1778" xr:uid="{00000000-0005-0000-0000-0000071F0000}"/>
    <cellStyle name="Separador de milhares 49 2 2" xfId="4726" xr:uid="{00000000-0005-0000-0000-0000081F0000}"/>
    <cellStyle name="Separador de milhares 49 2 2 2" xfId="8342" xr:uid="{00000000-0005-0000-0000-0000091F0000}"/>
    <cellStyle name="Separador de milhares 49 2 3" xfId="3813" xr:uid="{00000000-0005-0000-0000-00000A1F0000}"/>
    <cellStyle name="Separador de milhares 49 2 3 2" xfId="7860" xr:uid="{00000000-0005-0000-0000-00000B1F0000}"/>
    <cellStyle name="Separador de milhares 49 2 4" xfId="6607" xr:uid="{00000000-0005-0000-0000-00000C1F0000}"/>
    <cellStyle name="Separador de milhares 49 3" xfId="4725" xr:uid="{00000000-0005-0000-0000-00000D1F0000}"/>
    <cellStyle name="Separador de milhares 49 3 2" xfId="8341" xr:uid="{00000000-0005-0000-0000-00000E1F0000}"/>
    <cellStyle name="Separador de milhares 49 4" xfId="3812" xr:uid="{00000000-0005-0000-0000-00000F1F0000}"/>
    <cellStyle name="Separador de milhares 49 4 2" xfId="7859" xr:uid="{00000000-0005-0000-0000-0000101F0000}"/>
    <cellStyle name="Separador de milhares 5" xfId="51" xr:uid="{00000000-0005-0000-0000-0000111F0000}"/>
    <cellStyle name="Separador de milhares 5 2" xfId="52" xr:uid="{00000000-0005-0000-0000-0000121F0000}"/>
    <cellStyle name="Separador de milhares 5 2 10" xfId="6012" xr:uid="{00000000-0005-0000-0000-0000131F0000}"/>
    <cellStyle name="Separador de milhares 5 2 10 2" xfId="9344" xr:uid="{00000000-0005-0000-0000-0000141F0000}"/>
    <cellStyle name="Separador de milhares 5 2 11" xfId="6224" xr:uid="{00000000-0005-0000-0000-0000151F0000}"/>
    <cellStyle name="Separador de milhares 5 2 2" xfId="100" xr:uid="{00000000-0005-0000-0000-0000161F0000}"/>
    <cellStyle name="Separador de milhares 5 2 2 2" xfId="2466" xr:uid="{00000000-0005-0000-0000-0000171F0000}"/>
    <cellStyle name="Separador de milhares 5 2 2 2 2" xfId="2467" xr:uid="{00000000-0005-0000-0000-0000181F0000}"/>
    <cellStyle name="Separador de milhares 5 2 2 2 2 2" xfId="3008" xr:uid="{00000000-0005-0000-0000-0000191F0000}"/>
    <cellStyle name="Separador de milhares 5 2 2 2 2 2 2" xfId="6016" xr:uid="{00000000-0005-0000-0000-00001A1F0000}"/>
    <cellStyle name="Separador de milhares 5 2 2 2 2 2 2 2" xfId="9348" xr:uid="{00000000-0005-0000-0000-00001B1F0000}"/>
    <cellStyle name="Separador de milhares 5 2 2 2 2 2 3" xfId="7407" xr:uid="{00000000-0005-0000-0000-00001C1F0000}"/>
    <cellStyle name="Separador de milhares 5 2 2 2 2 3" xfId="6015" xr:uid="{00000000-0005-0000-0000-00001D1F0000}"/>
    <cellStyle name="Separador de milhares 5 2 2 2 2 3 2" xfId="9347" xr:uid="{00000000-0005-0000-0000-00001E1F0000}"/>
    <cellStyle name="Separador de milhares 5 2 2 2 2 4" xfId="6952" xr:uid="{00000000-0005-0000-0000-00001F1F0000}"/>
    <cellStyle name="Separador de milhares 5 2 2 2 3" xfId="2758" xr:uid="{00000000-0005-0000-0000-0000201F0000}"/>
    <cellStyle name="Separador de milhares 5 2 2 2 3 2" xfId="6017" xr:uid="{00000000-0005-0000-0000-0000211F0000}"/>
    <cellStyle name="Separador de milhares 5 2 2 2 3 2 2" xfId="9349" xr:uid="{00000000-0005-0000-0000-0000221F0000}"/>
    <cellStyle name="Separador de milhares 5 2 2 2 3 3" xfId="7158" xr:uid="{00000000-0005-0000-0000-0000231F0000}"/>
    <cellStyle name="Separador de milhares 5 2 2 2 4" xfId="6014" xr:uid="{00000000-0005-0000-0000-0000241F0000}"/>
    <cellStyle name="Separador de milhares 5 2 2 2 4 2" xfId="9346" xr:uid="{00000000-0005-0000-0000-0000251F0000}"/>
    <cellStyle name="Separador de milhares 5 2 2 2 5" xfId="6951" xr:uid="{00000000-0005-0000-0000-0000261F0000}"/>
    <cellStyle name="Separador de milhares 5 2 2 3" xfId="2468" xr:uid="{00000000-0005-0000-0000-0000271F0000}"/>
    <cellStyle name="Separador de milhares 5 2 2 3 2" xfId="2759" xr:uid="{00000000-0005-0000-0000-0000281F0000}"/>
    <cellStyle name="Separador de milhares 5 2 2 3 2 2" xfId="6019" xr:uid="{00000000-0005-0000-0000-0000291F0000}"/>
    <cellStyle name="Separador de milhares 5 2 2 3 2 2 2" xfId="9351" xr:uid="{00000000-0005-0000-0000-00002A1F0000}"/>
    <cellStyle name="Separador de milhares 5 2 2 3 2 3" xfId="7159" xr:uid="{00000000-0005-0000-0000-00002B1F0000}"/>
    <cellStyle name="Separador de milhares 5 2 2 3 3" xfId="6018" xr:uid="{00000000-0005-0000-0000-00002C1F0000}"/>
    <cellStyle name="Separador de milhares 5 2 2 3 3 2" xfId="9350" xr:uid="{00000000-0005-0000-0000-00002D1F0000}"/>
    <cellStyle name="Separador de milhares 5 2 2 3 4" xfId="6953" xr:uid="{00000000-0005-0000-0000-00002E1F0000}"/>
    <cellStyle name="Separador de milhares 5 2 2 4" xfId="2469" xr:uid="{00000000-0005-0000-0000-00002F1F0000}"/>
    <cellStyle name="Separador de milhares 5 2 2 4 2" xfId="2822" xr:uid="{00000000-0005-0000-0000-0000301F0000}"/>
    <cellStyle name="Separador de milhares 5 2 2 4 2 2" xfId="6021" xr:uid="{00000000-0005-0000-0000-0000311F0000}"/>
    <cellStyle name="Separador de milhares 5 2 2 4 2 2 2" xfId="9353" xr:uid="{00000000-0005-0000-0000-0000321F0000}"/>
    <cellStyle name="Separador de milhares 5 2 2 4 2 3" xfId="7221" xr:uid="{00000000-0005-0000-0000-0000331F0000}"/>
    <cellStyle name="Separador de milhares 5 2 2 4 3" xfId="6020" xr:uid="{00000000-0005-0000-0000-0000341F0000}"/>
    <cellStyle name="Separador de milhares 5 2 2 4 3 2" xfId="9352" xr:uid="{00000000-0005-0000-0000-0000351F0000}"/>
    <cellStyle name="Separador de milhares 5 2 2 4 4" xfId="6954" xr:uid="{00000000-0005-0000-0000-0000361F0000}"/>
    <cellStyle name="Separador de milhares 5 2 2 5" xfId="2470" xr:uid="{00000000-0005-0000-0000-0000371F0000}"/>
    <cellStyle name="Separador de milhares 5 2 2 5 2" xfId="2872" xr:uid="{00000000-0005-0000-0000-0000381F0000}"/>
    <cellStyle name="Separador de milhares 5 2 2 5 2 2" xfId="6023" xr:uid="{00000000-0005-0000-0000-0000391F0000}"/>
    <cellStyle name="Separador de milhares 5 2 2 5 2 2 2" xfId="9355" xr:uid="{00000000-0005-0000-0000-00003A1F0000}"/>
    <cellStyle name="Separador de milhares 5 2 2 5 2 3" xfId="7271" xr:uid="{00000000-0005-0000-0000-00003B1F0000}"/>
    <cellStyle name="Separador de milhares 5 2 2 5 3" xfId="6022" xr:uid="{00000000-0005-0000-0000-00003C1F0000}"/>
    <cellStyle name="Separador de milhares 5 2 2 5 3 2" xfId="9354" xr:uid="{00000000-0005-0000-0000-00003D1F0000}"/>
    <cellStyle name="Separador de milhares 5 2 2 5 4" xfId="6955" xr:uid="{00000000-0005-0000-0000-00003E1F0000}"/>
    <cellStyle name="Separador de milhares 5 2 2 6" xfId="2471" xr:uid="{00000000-0005-0000-0000-00003F1F0000}"/>
    <cellStyle name="Separador de milhares 5 2 2 6 2" xfId="2950" xr:uid="{00000000-0005-0000-0000-0000401F0000}"/>
    <cellStyle name="Separador de milhares 5 2 2 6 2 2" xfId="6025" xr:uid="{00000000-0005-0000-0000-0000411F0000}"/>
    <cellStyle name="Separador de milhares 5 2 2 6 2 2 2" xfId="9357" xr:uid="{00000000-0005-0000-0000-0000421F0000}"/>
    <cellStyle name="Separador de milhares 5 2 2 6 2 3" xfId="7349" xr:uid="{00000000-0005-0000-0000-0000431F0000}"/>
    <cellStyle name="Separador de milhares 5 2 2 6 3" xfId="6024" xr:uid="{00000000-0005-0000-0000-0000441F0000}"/>
    <cellStyle name="Separador de milhares 5 2 2 6 3 2" xfId="9356" xr:uid="{00000000-0005-0000-0000-0000451F0000}"/>
    <cellStyle name="Separador de milhares 5 2 2 6 4" xfId="6956" xr:uid="{00000000-0005-0000-0000-0000461F0000}"/>
    <cellStyle name="Separador de milhares 5 2 2 7" xfId="2639" xr:uid="{00000000-0005-0000-0000-0000471F0000}"/>
    <cellStyle name="Separador de milhares 5 2 2 7 2" xfId="6026" xr:uid="{00000000-0005-0000-0000-0000481F0000}"/>
    <cellStyle name="Separador de milhares 5 2 2 7 2 2" xfId="9358" xr:uid="{00000000-0005-0000-0000-0000491F0000}"/>
    <cellStyle name="Separador de milhares 5 2 2 7 3" xfId="7041" xr:uid="{00000000-0005-0000-0000-00004A1F0000}"/>
    <cellStyle name="Separador de milhares 5 2 2 8" xfId="6013" xr:uid="{00000000-0005-0000-0000-00004B1F0000}"/>
    <cellStyle name="Separador de milhares 5 2 2 8 2" xfId="9345" xr:uid="{00000000-0005-0000-0000-00004C1F0000}"/>
    <cellStyle name="Separador de milhares 5 2 2 9" xfId="6248" xr:uid="{00000000-0005-0000-0000-00004D1F0000}"/>
    <cellStyle name="Separador de milhares 5 2 3" xfId="202" xr:uid="{00000000-0005-0000-0000-00004E1F0000}"/>
    <cellStyle name="Separador de milhares 5 2 3 2" xfId="2472" xr:uid="{00000000-0005-0000-0000-00004F1F0000}"/>
    <cellStyle name="Separador de milhares 5 2 3 2 2" xfId="2760" xr:uid="{00000000-0005-0000-0000-0000501F0000}"/>
    <cellStyle name="Separador de milhares 5 2 3 2 2 2" xfId="6029" xr:uid="{00000000-0005-0000-0000-0000511F0000}"/>
    <cellStyle name="Separador de milhares 5 2 3 2 2 2 2" xfId="9361" xr:uid="{00000000-0005-0000-0000-0000521F0000}"/>
    <cellStyle name="Separador de milhares 5 2 3 2 2 3" xfId="7160" xr:uid="{00000000-0005-0000-0000-0000531F0000}"/>
    <cellStyle name="Separador de milhares 5 2 3 2 3" xfId="6028" xr:uid="{00000000-0005-0000-0000-0000541F0000}"/>
    <cellStyle name="Separador de milhares 5 2 3 2 3 2" xfId="9360" xr:uid="{00000000-0005-0000-0000-0000551F0000}"/>
    <cellStyle name="Separador de milhares 5 2 3 2 4" xfId="6957" xr:uid="{00000000-0005-0000-0000-0000561F0000}"/>
    <cellStyle name="Separador de milhares 5 2 3 3" xfId="2473" xr:uid="{00000000-0005-0000-0000-0000571F0000}"/>
    <cellStyle name="Separador de milhares 5 2 3 3 2" xfId="2957" xr:uid="{00000000-0005-0000-0000-0000581F0000}"/>
    <cellStyle name="Separador de milhares 5 2 3 3 2 2" xfId="6031" xr:uid="{00000000-0005-0000-0000-0000591F0000}"/>
    <cellStyle name="Separador de milhares 5 2 3 3 2 2 2" xfId="9363" xr:uid="{00000000-0005-0000-0000-00005A1F0000}"/>
    <cellStyle name="Separador de milhares 5 2 3 3 2 3" xfId="7356" xr:uid="{00000000-0005-0000-0000-00005B1F0000}"/>
    <cellStyle name="Separador de milhares 5 2 3 3 3" xfId="6030" xr:uid="{00000000-0005-0000-0000-00005C1F0000}"/>
    <cellStyle name="Separador de milhares 5 2 3 3 3 2" xfId="9362" xr:uid="{00000000-0005-0000-0000-00005D1F0000}"/>
    <cellStyle name="Separador de milhares 5 2 3 3 4" xfId="6958" xr:uid="{00000000-0005-0000-0000-00005E1F0000}"/>
    <cellStyle name="Separador de milhares 5 2 3 4" xfId="2647" xr:uid="{00000000-0005-0000-0000-00005F1F0000}"/>
    <cellStyle name="Separador de milhares 5 2 3 4 2" xfId="6032" xr:uid="{00000000-0005-0000-0000-0000601F0000}"/>
    <cellStyle name="Separador de milhares 5 2 3 4 2 2" xfId="9364" xr:uid="{00000000-0005-0000-0000-0000611F0000}"/>
    <cellStyle name="Separador de milhares 5 2 3 4 3" xfId="7048" xr:uid="{00000000-0005-0000-0000-0000621F0000}"/>
    <cellStyle name="Separador de milhares 5 2 3 5" xfId="6027" xr:uid="{00000000-0005-0000-0000-0000631F0000}"/>
    <cellStyle name="Separador de milhares 5 2 3 5 2" xfId="9359" xr:uid="{00000000-0005-0000-0000-0000641F0000}"/>
    <cellStyle name="Separador de milhares 5 2 3 6" xfId="6326" xr:uid="{00000000-0005-0000-0000-0000651F0000}"/>
    <cellStyle name="Separador de milhares 5 2 4" xfId="1780" xr:uid="{00000000-0005-0000-0000-0000661F0000}"/>
    <cellStyle name="Separador de milhares 5 2 4 2" xfId="2474" xr:uid="{00000000-0005-0000-0000-0000671F0000}"/>
    <cellStyle name="Separador de milhares 5 2 4 3" xfId="2761" xr:uid="{00000000-0005-0000-0000-0000681F0000}"/>
    <cellStyle name="Separador de milhares 5 2 4 3 2" xfId="6033" xr:uid="{00000000-0005-0000-0000-0000691F0000}"/>
    <cellStyle name="Separador de milhares 5 2 4 3 2 2" xfId="9365" xr:uid="{00000000-0005-0000-0000-00006A1F0000}"/>
    <cellStyle name="Separador de milhares 5 2 4 3 3" xfId="7161" xr:uid="{00000000-0005-0000-0000-00006B1F0000}"/>
    <cellStyle name="Separador de milhares 5 2 5" xfId="2475" xr:uid="{00000000-0005-0000-0000-00006C1F0000}"/>
    <cellStyle name="Separador de milhares 5 2 5 2" xfId="2762" xr:uid="{00000000-0005-0000-0000-00006D1F0000}"/>
    <cellStyle name="Separador de milhares 5 2 5 2 2" xfId="6035" xr:uid="{00000000-0005-0000-0000-00006E1F0000}"/>
    <cellStyle name="Separador de milhares 5 2 5 2 2 2" xfId="9367" xr:uid="{00000000-0005-0000-0000-00006F1F0000}"/>
    <cellStyle name="Separador de milhares 5 2 5 2 3" xfId="7162" xr:uid="{00000000-0005-0000-0000-0000701F0000}"/>
    <cellStyle name="Separador de milhares 5 2 5 3" xfId="6034" xr:uid="{00000000-0005-0000-0000-0000711F0000}"/>
    <cellStyle name="Separador de milhares 5 2 5 3 2" xfId="9366" xr:uid="{00000000-0005-0000-0000-0000721F0000}"/>
    <cellStyle name="Separador de milhares 5 2 5 4" xfId="6959" xr:uid="{00000000-0005-0000-0000-0000731F0000}"/>
    <cellStyle name="Separador de milhares 5 2 6" xfId="2476" xr:uid="{00000000-0005-0000-0000-0000741F0000}"/>
    <cellStyle name="Separador de milhares 5 2 6 2" xfId="2781" xr:uid="{00000000-0005-0000-0000-0000751F0000}"/>
    <cellStyle name="Separador de milhares 5 2 6 2 2" xfId="6037" xr:uid="{00000000-0005-0000-0000-0000761F0000}"/>
    <cellStyle name="Separador de milhares 5 2 6 2 2 2" xfId="9369" xr:uid="{00000000-0005-0000-0000-0000771F0000}"/>
    <cellStyle name="Separador de milhares 5 2 6 2 3" xfId="7180" xr:uid="{00000000-0005-0000-0000-0000781F0000}"/>
    <cellStyle name="Separador de milhares 5 2 6 3" xfId="6036" xr:uid="{00000000-0005-0000-0000-0000791F0000}"/>
    <cellStyle name="Separador de milhares 5 2 6 3 2" xfId="9368" xr:uid="{00000000-0005-0000-0000-00007A1F0000}"/>
    <cellStyle name="Separador de milhares 5 2 6 4" xfId="6960" xr:uid="{00000000-0005-0000-0000-00007B1F0000}"/>
    <cellStyle name="Separador de milhares 5 2 7" xfId="2477" xr:uid="{00000000-0005-0000-0000-00007C1F0000}"/>
    <cellStyle name="Separador de milhares 5 2 7 2" xfId="2831" xr:uid="{00000000-0005-0000-0000-00007D1F0000}"/>
    <cellStyle name="Separador de milhares 5 2 7 2 2" xfId="6039" xr:uid="{00000000-0005-0000-0000-00007E1F0000}"/>
    <cellStyle name="Separador de milhares 5 2 7 2 2 2" xfId="9371" xr:uid="{00000000-0005-0000-0000-00007F1F0000}"/>
    <cellStyle name="Separador de milhares 5 2 7 2 3" xfId="7230" xr:uid="{00000000-0005-0000-0000-0000801F0000}"/>
    <cellStyle name="Separador de milhares 5 2 7 3" xfId="6038" xr:uid="{00000000-0005-0000-0000-0000811F0000}"/>
    <cellStyle name="Separador de milhares 5 2 7 3 2" xfId="9370" xr:uid="{00000000-0005-0000-0000-0000821F0000}"/>
    <cellStyle name="Separador de milhares 5 2 7 4" xfId="6961" xr:uid="{00000000-0005-0000-0000-0000831F0000}"/>
    <cellStyle name="Separador de milhares 5 2 8" xfId="2478" xr:uid="{00000000-0005-0000-0000-0000841F0000}"/>
    <cellStyle name="Separador de milhares 5 2 8 2" xfId="2882" xr:uid="{00000000-0005-0000-0000-0000851F0000}"/>
    <cellStyle name="Separador de milhares 5 2 8 2 2" xfId="6041" xr:uid="{00000000-0005-0000-0000-0000861F0000}"/>
    <cellStyle name="Separador de milhares 5 2 8 2 2 2" xfId="9373" xr:uid="{00000000-0005-0000-0000-0000871F0000}"/>
    <cellStyle name="Separador de milhares 5 2 8 2 3" xfId="7281" xr:uid="{00000000-0005-0000-0000-0000881F0000}"/>
    <cellStyle name="Separador de milhares 5 2 8 3" xfId="6040" xr:uid="{00000000-0005-0000-0000-0000891F0000}"/>
    <cellStyle name="Separador de milhares 5 2 8 3 2" xfId="9372" xr:uid="{00000000-0005-0000-0000-00008A1F0000}"/>
    <cellStyle name="Separador de milhares 5 2 8 4" xfId="6962" xr:uid="{00000000-0005-0000-0000-00008B1F0000}"/>
    <cellStyle name="Separador de milhares 5 2 9" xfId="2597" xr:uid="{00000000-0005-0000-0000-00008C1F0000}"/>
    <cellStyle name="Separador de milhares 5 2 9 2" xfId="6042" xr:uid="{00000000-0005-0000-0000-00008D1F0000}"/>
    <cellStyle name="Separador de milhares 5 2 9 2 2" xfId="9374" xr:uid="{00000000-0005-0000-0000-00008E1F0000}"/>
    <cellStyle name="Separador de milhares 5 2 9 3" xfId="7000" xr:uid="{00000000-0005-0000-0000-00008F1F0000}"/>
    <cellStyle name="Separador de milhares 5 3" xfId="1779" xr:uid="{00000000-0005-0000-0000-0000901F0000}"/>
    <cellStyle name="Separador de milhares 5 4" xfId="3116" xr:uid="{00000000-0005-0000-0000-0000911F0000}"/>
    <cellStyle name="Separador de milhares 5 4 2" xfId="7503" xr:uid="{00000000-0005-0000-0000-0000921F0000}"/>
    <cellStyle name="Separador de milhares 5 5" xfId="6223" xr:uid="{00000000-0005-0000-0000-0000931F0000}"/>
    <cellStyle name="Separador de milhares 50" xfId="1781" xr:uid="{00000000-0005-0000-0000-0000941F0000}"/>
    <cellStyle name="Separador de milhares 50 2" xfId="1782" xr:uid="{00000000-0005-0000-0000-0000951F0000}"/>
    <cellStyle name="Separador de milhares 50 2 2" xfId="1783" xr:uid="{00000000-0005-0000-0000-0000961F0000}"/>
    <cellStyle name="Separador de milhares 50 2 2 2" xfId="4729" xr:uid="{00000000-0005-0000-0000-0000971F0000}"/>
    <cellStyle name="Separador de milhares 50 2 2 2 2" xfId="8345" xr:uid="{00000000-0005-0000-0000-0000981F0000}"/>
    <cellStyle name="Separador de milhares 50 2 2 3" xfId="3816" xr:uid="{00000000-0005-0000-0000-0000991F0000}"/>
    <cellStyle name="Separador de milhares 50 2 2 3 2" xfId="7863" xr:uid="{00000000-0005-0000-0000-00009A1F0000}"/>
    <cellStyle name="Separador de milhares 50 2 2 4" xfId="6608" xr:uid="{00000000-0005-0000-0000-00009B1F0000}"/>
    <cellStyle name="Separador de milhares 50 2 3" xfId="4728" xr:uid="{00000000-0005-0000-0000-00009C1F0000}"/>
    <cellStyle name="Separador de milhares 50 2 3 2" xfId="8344" xr:uid="{00000000-0005-0000-0000-00009D1F0000}"/>
    <cellStyle name="Separador de milhares 50 2 4" xfId="3815" xr:uid="{00000000-0005-0000-0000-00009E1F0000}"/>
    <cellStyle name="Separador de milhares 50 2 4 2" xfId="7862" xr:uid="{00000000-0005-0000-0000-00009F1F0000}"/>
    <cellStyle name="Separador de milhares 50 3" xfId="1784" xr:uid="{00000000-0005-0000-0000-0000A01F0000}"/>
    <cellStyle name="Separador de milhares 50 3 2" xfId="4730" xr:uid="{00000000-0005-0000-0000-0000A11F0000}"/>
    <cellStyle name="Separador de milhares 50 3 2 2" xfId="8346" xr:uid="{00000000-0005-0000-0000-0000A21F0000}"/>
    <cellStyle name="Separador de milhares 50 3 3" xfId="3817" xr:uid="{00000000-0005-0000-0000-0000A31F0000}"/>
    <cellStyle name="Separador de milhares 50 3 3 2" xfId="7864" xr:uid="{00000000-0005-0000-0000-0000A41F0000}"/>
    <cellStyle name="Separador de milhares 50 3 4" xfId="6609" xr:uid="{00000000-0005-0000-0000-0000A51F0000}"/>
    <cellStyle name="Separador de milhares 50 4" xfId="4727" xr:uid="{00000000-0005-0000-0000-0000A61F0000}"/>
    <cellStyle name="Separador de milhares 50 4 2" xfId="8343" xr:uid="{00000000-0005-0000-0000-0000A71F0000}"/>
    <cellStyle name="Separador de milhares 50 5" xfId="3814" xr:uid="{00000000-0005-0000-0000-0000A81F0000}"/>
    <cellStyle name="Separador de milhares 50 5 2" xfId="7861" xr:uid="{00000000-0005-0000-0000-0000A91F0000}"/>
    <cellStyle name="Separador de milhares 51" xfId="1785" xr:uid="{00000000-0005-0000-0000-0000AA1F0000}"/>
    <cellStyle name="Separador de milhares 51 2" xfId="1786" xr:uid="{00000000-0005-0000-0000-0000AB1F0000}"/>
    <cellStyle name="Separador de milhares 51 2 2" xfId="4732" xr:uid="{00000000-0005-0000-0000-0000AC1F0000}"/>
    <cellStyle name="Separador de milhares 51 2 2 2" xfId="8348" xr:uid="{00000000-0005-0000-0000-0000AD1F0000}"/>
    <cellStyle name="Separador de milhares 51 2 3" xfId="3819" xr:uid="{00000000-0005-0000-0000-0000AE1F0000}"/>
    <cellStyle name="Separador de milhares 51 2 3 2" xfId="7866" xr:uid="{00000000-0005-0000-0000-0000AF1F0000}"/>
    <cellStyle name="Separador de milhares 51 2 4" xfId="6610" xr:uid="{00000000-0005-0000-0000-0000B01F0000}"/>
    <cellStyle name="Separador de milhares 51 3" xfId="4731" xr:uid="{00000000-0005-0000-0000-0000B11F0000}"/>
    <cellStyle name="Separador de milhares 51 3 2" xfId="8347" xr:uid="{00000000-0005-0000-0000-0000B21F0000}"/>
    <cellStyle name="Separador de milhares 51 4" xfId="3818" xr:uid="{00000000-0005-0000-0000-0000B31F0000}"/>
    <cellStyle name="Separador de milhares 51 4 2" xfId="7865" xr:uid="{00000000-0005-0000-0000-0000B41F0000}"/>
    <cellStyle name="Separador de milhares 52" xfId="1787" xr:uid="{00000000-0005-0000-0000-0000B51F0000}"/>
    <cellStyle name="Separador de milhares 52 2" xfId="1788" xr:uid="{00000000-0005-0000-0000-0000B61F0000}"/>
    <cellStyle name="Separador de milhares 52 2 2" xfId="4734" xr:uid="{00000000-0005-0000-0000-0000B71F0000}"/>
    <cellStyle name="Separador de milhares 52 2 2 2" xfId="8350" xr:uid="{00000000-0005-0000-0000-0000B81F0000}"/>
    <cellStyle name="Separador de milhares 52 2 3" xfId="3821" xr:uid="{00000000-0005-0000-0000-0000B91F0000}"/>
    <cellStyle name="Separador de milhares 52 2 3 2" xfId="7868" xr:uid="{00000000-0005-0000-0000-0000BA1F0000}"/>
    <cellStyle name="Separador de milhares 52 2 4" xfId="6611" xr:uid="{00000000-0005-0000-0000-0000BB1F0000}"/>
    <cellStyle name="Separador de milhares 52 3" xfId="4733" xr:uid="{00000000-0005-0000-0000-0000BC1F0000}"/>
    <cellStyle name="Separador de milhares 52 3 2" xfId="8349" xr:uid="{00000000-0005-0000-0000-0000BD1F0000}"/>
    <cellStyle name="Separador de milhares 52 4" xfId="3820" xr:uid="{00000000-0005-0000-0000-0000BE1F0000}"/>
    <cellStyle name="Separador de milhares 52 4 2" xfId="7867" xr:uid="{00000000-0005-0000-0000-0000BF1F0000}"/>
    <cellStyle name="Separador de milhares 53" xfId="1789" xr:uid="{00000000-0005-0000-0000-0000C01F0000}"/>
    <cellStyle name="Separador de milhares 53 2" xfId="1790" xr:uid="{00000000-0005-0000-0000-0000C11F0000}"/>
    <cellStyle name="Separador de milhares 53 2 2" xfId="4736" xr:uid="{00000000-0005-0000-0000-0000C21F0000}"/>
    <cellStyle name="Separador de milhares 53 2 2 2" xfId="8352" xr:uid="{00000000-0005-0000-0000-0000C31F0000}"/>
    <cellStyle name="Separador de milhares 53 2 3" xfId="3823" xr:uid="{00000000-0005-0000-0000-0000C41F0000}"/>
    <cellStyle name="Separador de milhares 53 2 3 2" xfId="7870" xr:uid="{00000000-0005-0000-0000-0000C51F0000}"/>
    <cellStyle name="Separador de milhares 53 2 4" xfId="6612" xr:uid="{00000000-0005-0000-0000-0000C61F0000}"/>
    <cellStyle name="Separador de milhares 53 3" xfId="4735" xr:uid="{00000000-0005-0000-0000-0000C71F0000}"/>
    <cellStyle name="Separador de milhares 53 3 2" xfId="8351" xr:uid="{00000000-0005-0000-0000-0000C81F0000}"/>
    <cellStyle name="Separador de milhares 53 4" xfId="3822" xr:uid="{00000000-0005-0000-0000-0000C91F0000}"/>
    <cellStyle name="Separador de milhares 53 4 2" xfId="7869" xr:uid="{00000000-0005-0000-0000-0000CA1F0000}"/>
    <cellStyle name="Separador de milhares 54" xfId="1791" xr:uid="{00000000-0005-0000-0000-0000CB1F0000}"/>
    <cellStyle name="Separador de milhares 54 2" xfId="1792" xr:uid="{00000000-0005-0000-0000-0000CC1F0000}"/>
    <cellStyle name="Separador de milhares 54 2 2" xfId="4738" xr:uid="{00000000-0005-0000-0000-0000CD1F0000}"/>
    <cellStyle name="Separador de milhares 54 2 2 2" xfId="8354" xr:uid="{00000000-0005-0000-0000-0000CE1F0000}"/>
    <cellStyle name="Separador de milhares 54 2 3" xfId="3825" xr:uid="{00000000-0005-0000-0000-0000CF1F0000}"/>
    <cellStyle name="Separador de milhares 54 2 3 2" xfId="7872" xr:uid="{00000000-0005-0000-0000-0000D01F0000}"/>
    <cellStyle name="Separador de milhares 54 2 4" xfId="6613" xr:uid="{00000000-0005-0000-0000-0000D11F0000}"/>
    <cellStyle name="Separador de milhares 54 3" xfId="4737" xr:uid="{00000000-0005-0000-0000-0000D21F0000}"/>
    <cellStyle name="Separador de milhares 54 3 2" xfId="8353" xr:uid="{00000000-0005-0000-0000-0000D31F0000}"/>
    <cellStyle name="Separador de milhares 54 4" xfId="3824" xr:uid="{00000000-0005-0000-0000-0000D41F0000}"/>
    <cellStyle name="Separador de milhares 54 4 2" xfId="7871" xr:uid="{00000000-0005-0000-0000-0000D51F0000}"/>
    <cellStyle name="Separador de milhares 55" xfId="1793" xr:uid="{00000000-0005-0000-0000-0000D61F0000}"/>
    <cellStyle name="Separador de milhares 55 2" xfId="1794" xr:uid="{00000000-0005-0000-0000-0000D71F0000}"/>
    <cellStyle name="Separador de milhares 55 2 2" xfId="1795" xr:uid="{00000000-0005-0000-0000-0000D81F0000}"/>
    <cellStyle name="Separador de milhares 55 2 2 2" xfId="4741" xr:uid="{00000000-0005-0000-0000-0000D91F0000}"/>
    <cellStyle name="Separador de milhares 55 2 2 2 2" xfId="8357" xr:uid="{00000000-0005-0000-0000-0000DA1F0000}"/>
    <cellStyle name="Separador de milhares 55 2 2 3" xfId="3828" xr:uid="{00000000-0005-0000-0000-0000DB1F0000}"/>
    <cellStyle name="Separador de milhares 55 2 2 3 2" xfId="7875" xr:uid="{00000000-0005-0000-0000-0000DC1F0000}"/>
    <cellStyle name="Separador de milhares 55 2 2 4" xfId="6614" xr:uid="{00000000-0005-0000-0000-0000DD1F0000}"/>
    <cellStyle name="Separador de milhares 55 2 3" xfId="4740" xr:uid="{00000000-0005-0000-0000-0000DE1F0000}"/>
    <cellStyle name="Separador de milhares 55 2 3 2" xfId="8356" xr:uid="{00000000-0005-0000-0000-0000DF1F0000}"/>
    <cellStyle name="Separador de milhares 55 2 4" xfId="3827" xr:uid="{00000000-0005-0000-0000-0000E01F0000}"/>
    <cellStyle name="Separador de milhares 55 2 4 2" xfId="7874" xr:uid="{00000000-0005-0000-0000-0000E11F0000}"/>
    <cellStyle name="Separador de milhares 55 3" xfId="1796" xr:uid="{00000000-0005-0000-0000-0000E21F0000}"/>
    <cellStyle name="Separador de milhares 55 3 2" xfId="4742" xr:uid="{00000000-0005-0000-0000-0000E31F0000}"/>
    <cellStyle name="Separador de milhares 55 3 2 2" xfId="8358" xr:uid="{00000000-0005-0000-0000-0000E41F0000}"/>
    <cellStyle name="Separador de milhares 55 3 3" xfId="3829" xr:uid="{00000000-0005-0000-0000-0000E51F0000}"/>
    <cellStyle name="Separador de milhares 55 3 3 2" xfId="7876" xr:uid="{00000000-0005-0000-0000-0000E61F0000}"/>
    <cellStyle name="Separador de milhares 55 3 4" xfId="6615" xr:uid="{00000000-0005-0000-0000-0000E71F0000}"/>
    <cellStyle name="Separador de milhares 55 4" xfId="4739" xr:uid="{00000000-0005-0000-0000-0000E81F0000}"/>
    <cellStyle name="Separador de milhares 55 4 2" xfId="8355" xr:uid="{00000000-0005-0000-0000-0000E91F0000}"/>
    <cellStyle name="Separador de milhares 55 5" xfId="3826" xr:uid="{00000000-0005-0000-0000-0000EA1F0000}"/>
    <cellStyle name="Separador de milhares 55 5 2" xfId="7873" xr:uid="{00000000-0005-0000-0000-0000EB1F0000}"/>
    <cellStyle name="Separador de milhares 56" xfId="1797" xr:uid="{00000000-0005-0000-0000-0000EC1F0000}"/>
    <cellStyle name="Separador de milhares 56 2" xfId="1798" xr:uid="{00000000-0005-0000-0000-0000ED1F0000}"/>
    <cellStyle name="Separador de milhares 56 2 2" xfId="4744" xr:uid="{00000000-0005-0000-0000-0000EE1F0000}"/>
    <cellStyle name="Separador de milhares 56 2 2 2" xfId="8360" xr:uid="{00000000-0005-0000-0000-0000EF1F0000}"/>
    <cellStyle name="Separador de milhares 56 2 3" xfId="3831" xr:uid="{00000000-0005-0000-0000-0000F01F0000}"/>
    <cellStyle name="Separador de milhares 56 2 3 2" xfId="7878" xr:uid="{00000000-0005-0000-0000-0000F11F0000}"/>
    <cellStyle name="Separador de milhares 56 2 4" xfId="6616" xr:uid="{00000000-0005-0000-0000-0000F21F0000}"/>
    <cellStyle name="Separador de milhares 56 3" xfId="4743" xr:uid="{00000000-0005-0000-0000-0000F31F0000}"/>
    <cellStyle name="Separador de milhares 56 3 2" xfId="8359" xr:uid="{00000000-0005-0000-0000-0000F41F0000}"/>
    <cellStyle name="Separador de milhares 56 4" xfId="3830" xr:uid="{00000000-0005-0000-0000-0000F51F0000}"/>
    <cellStyle name="Separador de milhares 56 4 2" xfId="7877" xr:uid="{00000000-0005-0000-0000-0000F61F0000}"/>
    <cellStyle name="Separador de milhares 57" xfId="1799" xr:uid="{00000000-0005-0000-0000-0000F71F0000}"/>
    <cellStyle name="Separador de milhares 57 2" xfId="1800" xr:uid="{00000000-0005-0000-0000-0000F81F0000}"/>
    <cellStyle name="Separador de milhares 57 2 2" xfId="1801" xr:uid="{00000000-0005-0000-0000-0000F91F0000}"/>
    <cellStyle name="Separador de milhares 57 2 2 2" xfId="4747" xr:uid="{00000000-0005-0000-0000-0000FA1F0000}"/>
    <cellStyle name="Separador de milhares 57 2 2 2 2" xfId="8363" xr:uid="{00000000-0005-0000-0000-0000FB1F0000}"/>
    <cellStyle name="Separador de milhares 57 2 2 3" xfId="3834" xr:uid="{00000000-0005-0000-0000-0000FC1F0000}"/>
    <cellStyle name="Separador de milhares 57 2 2 3 2" xfId="7881" xr:uid="{00000000-0005-0000-0000-0000FD1F0000}"/>
    <cellStyle name="Separador de milhares 57 2 2 4" xfId="6617" xr:uid="{00000000-0005-0000-0000-0000FE1F0000}"/>
    <cellStyle name="Separador de milhares 57 2 3" xfId="4746" xr:uid="{00000000-0005-0000-0000-0000FF1F0000}"/>
    <cellStyle name="Separador de milhares 57 2 3 2" xfId="8362" xr:uid="{00000000-0005-0000-0000-000000200000}"/>
    <cellStyle name="Separador de milhares 57 2 4" xfId="3833" xr:uid="{00000000-0005-0000-0000-000001200000}"/>
    <cellStyle name="Separador de milhares 57 2 4 2" xfId="7880" xr:uid="{00000000-0005-0000-0000-000002200000}"/>
    <cellStyle name="Separador de milhares 57 3" xfId="1802" xr:uid="{00000000-0005-0000-0000-000003200000}"/>
    <cellStyle name="Separador de milhares 57 3 2" xfId="4748" xr:uid="{00000000-0005-0000-0000-000004200000}"/>
    <cellStyle name="Separador de milhares 57 3 2 2" xfId="8364" xr:uid="{00000000-0005-0000-0000-000005200000}"/>
    <cellStyle name="Separador de milhares 57 3 3" xfId="3835" xr:uid="{00000000-0005-0000-0000-000006200000}"/>
    <cellStyle name="Separador de milhares 57 3 3 2" xfId="7882" xr:uid="{00000000-0005-0000-0000-000007200000}"/>
    <cellStyle name="Separador de milhares 57 3 4" xfId="6618" xr:uid="{00000000-0005-0000-0000-000008200000}"/>
    <cellStyle name="Separador de milhares 57 4" xfId="4745" xr:uid="{00000000-0005-0000-0000-000009200000}"/>
    <cellStyle name="Separador de milhares 57 4 2" xfId="8361" xr:uid="{00000000-0005-0000-0000-00000A200000}"/>
    <cellStyle name="Separador de milhares 57 5" xfId="3832" xr:uid="{00000000-0005-0000-0000-00000B200000}"/>
    <cellStyle name="Separador de milhares 57 5 2" xfId="7879" xr:uid="{00000000-0005-0000-0000-00000C200000}"/>
    <cellStyle name="Separador de milhares 58" xfId="1803" xr:uid="{00000000-0005-0000-0000-00000D200000}"/>
    <cellStyle name="Separador de milhares 58 2" xfId="1804" xr:uid="{00000000-0005-0000-0000-00000E200000}"/>
    <cellStyle name="Separador de milhares 58 2 2" xfId="4750" xr:uid="{00000000-0005-0000-0000-00000F200000}"/>
    <cellStyle name="Separador de milhares 58 2 2 2" xfId="8366" xr:uid="{00000000-0005-0000-0000-000010200000}"/>
    <cellStyle name="Separador de milhares 58 2 3" xfId="3837" xr:uid="{00000000-0005-0000-0000-000011200000}"/>
    <cellStyle name="Separador de milhares 58 2 3 2" xfId="7884" xr:uid="{00000000-0005-0000-0000-000012200000}"/>
    <cellStyle name="Separador de milhares 58 2 4" xfId="6619" xr:uid="{00000000-0005-0000-0000-000013200000}"/>
    <cellStyle name="Separador de milhares 58 3" xfId="4749" xr:uid="{00000000-0005-0000-0000-000014200000}"/>
    <cellStyle name="Separador de milhares 58 3 2" xfId="8365" xr:uid="{00000000-0005-0000-0000-000015200000}"/>
    <cellStyle name="Separador de milhares 58 4" xfId="3836" xr:uid="{00000000-0005-0000-0000-000016200000}"/>
    <cellStyle name="Separador de milhares 58 4 2" xfId="7883" xr:uid="{00000000-0005-0000-0000-000017200000}"/>
    <cellStyle name="Separador de milhares 59" xfId="1805" xr:uid="{00000000-0005-0000-0000-000018200000}"/>
    <cellStyle name="Separador de milhares 59 2" xfId="1806" xr:uid="{00000000-0005-0000-0000-000019200000}"/>
    <cellStyle name="Separador de milhares 59 2 2" xfId="4752" xr:uid="{00000000-0005-0000-0000-00001A200000}"/>
    <cellStyle name="Separador de milhares 59 2 2 2" xfId="8368" xr:uid="{00000000-0005-0000-0000-00001B200000}"/>
    <cellStyle name="Separador de milhares 59 2 3" xfId="3839" xr:uid="{00000000-0005-0000-0000-00001C200000}"/>
    <cellStyle name="Separador de milhares 59 2 3 2" xfId="7886" xr:uid="{00000000-0005-0000-0000-00001D200000}"/>
    <cellStyle name="Separador de milhares 59 2 4" xfId="6620" xr:uid="{00000000-0005-0000-0000-00001E200000}"/>
    <cellStyle name="Separador de milhares 59 3" xfId="4751" xr:uid="{00000000-0005-0000-0000-00001F200000}"/>
    <cellStyle name="Separador de milhares 59 3 2" xfId="8367" xr:uid="{00000000-0005-0000-0000-000020200000}"/>
    <cellStyle name="Separador de milhares 59 4" xfId="3838" xr:uid="{00000000-0005-0000-0000-000021200000}"/>
    <cellStyle name="Separador de milhares 59 4 2" xfId="7885" xr:uid="{00000000-0005-0000-0000-000022200000}"/>
    <cellStyle name="Separador de milhares 6" xfId="53" xr:uid="{00000000-0005-0000-0000-000023200000}"/>
    <cellStyle name="Separador de milhares 6 2" xfId="1808" xr:uid="{00000000-0005-0000-0000-000024200000}"/>
    <cellStyle name="Separador de milhares 6 2 2" xfId="1809" xr:uid="{00000000-0005-0000-0000-000025200000}"/>
    <cellStyle name="Separador de milhares 6 2 2 2" xfId="4755" xr:uid="{00000000-0005-0000-0000-000026200000}"/>
    <cellStyle name="Separador de milhares 6 2 2 2 2" xfId="8371" xr:uid="{00000000-0005-0000-0000-000027200000}"/>
    <cellStyle name="Separador de milhares 6 2 2 3" xfId="3842" xr:uid="{00000000-0005-0000-0000-000028200000}"/>
    <cellStyle name="Separador de milhares 6 2 2 3 2" xfId="7889" xr:uid="{00000000-0005-0000-0000-000029200000}"/>
    <cellStyle name="Separador de milhares 6 2 2 4" xfId="6622" xr:uid="{00000000-0005-0000-0000-00002A200000}"/>
    <cellStyle name="Separador de milhares 6 2 3" xfId="4754" xr:uid="{00000000-0005-0000-0000-00002B200000}"/>
    <cellStyle name="Separador de milhares 6 2 3 2" xfId="8370" xr:uid="{00000000-0005-0000-0000-00002C200000}"/>
    <cellStyle name="Separador de milhares 6 2 4" xfId="3841" xr:uid="{00000000-0005-0000-0000-00002D200000}"/>
    <cellStyle name="Separador de milhares 6 2 4 2" xfId="7888" xr:uid="{00000000-0005-0000-0000-00002E200000}"/>
    <cellStyle name="Separador de milhares 6 3" xfId="1810" xr:uid="{00000000-0005-0000-0000-00002F200000}"/>
    <cellStyle name="Separador de milhares 6 3 2" xfId="4756" xr:uid="{00000000-0005-0000-0000-000030200000}"/>
    <cellStyle name="Separador de milhares 6 3 2 2" xfId="8372" xr:uid="{00000000-0005-0000-0000-000031200000}"/>
    <cellStyle name="Separador de milhares 6 3 3" xfId="3843" xr:uid="{00000000-0005-0000-0000-000032200000}"/>
    <cellStyle name="Separador de milhares 6 3 3 2" xfId="7890" xr:uid="{00000000-0005-0000-0000-000033200000}"/>
    <cellStyle name="Separador de milhares 6 3 4" xfId="6623" xr:uid="{00000000-0005-0000-0000-000034200000}"/>
    <cellStyle name="Separador de milhares 6 4" xfId="1807" xr:uid="{00000000-0005-0000-0000-000035200000}"/>
    <cellStyle name="Separador de milhares 6 4 2" xfId="4753" xr:uid="{00000000-0005-0000-0000-000036200000}"/>
    <cellStyle name="Separador de milhares 6 4 2 2" xfId="8369" xr:uid="{00000000-0005-0000-0000-000037200000}"/>
    <cellStyle name="Separador de milhares 6 4 3" xfId="3840" xr:uid="{00000000-0005-0000-0000-000038200000}"/>
    <cellStyle name="Separador de milhares 6 4 3 2" xfId="7887" xr:uid="{00000000-0005-0000-0000-000039200000}"/>
    <cellStyle name="Separador de milhares 6 4 4" xfId="6621" xr:uid="{00000000-0005-0000-0000-00003A200000}"/>
    <cellStyle name="Separador de milhares 60" xfId="1811" xr:uid="{00000000-0005-0000-0000-00003B200000}"/>
    <cellStyle name="Separador de milhares 60 2" xfId="1812" xr:uid="{00000000-0005-0000-0000-00003C200000}"/>
    <cellStyle name="Separador de milhares 60 2 2" xfId="4758" xr:uid="{00000000-0005-0000-0000-00003D200000}"/>
    <cellStyle name="Separador de milhares 60 2 2 2" xfId="8374" xr:uid="{00000000-0005-0000-0000-00003E200000}"/>
    <cellStyle name="Separador de milhares 60 2 3" xfId="3845" xr:uid="{00000000-0005-0000-0000-00003F200000}"/>
    <cellStyle name="Separador de milhares 60 2 3 2" xfId="7892" xr:uid="{00000000-0005-0000-0000-000040200000}"/>
    <cellStyle name="Separador de milhares 60 2 4" xfId="6624" xr:uid="{00000000-0005-0000-0000-000041200000}"/>
    <cellStyle name="Separador de milhares 60 3" xfId="4757" xr:uid="{00000000-0005-0000-0000-000042200000}"/>
    <cellStyle name="Separador de milhares 60 3 2" xfId="8373" xr:uid="{00000000-0005-0000-0000-000043200000}"/>
    <cellStyle name="Separador de milhares 60 4" xfId="3844" xr:uid="{00000000-0005-0000-0000-000044200000}"/>
    <cellStyle name="Separador de milhares 60 4 2" xfId="7891" xr:uid="{00000000-0005-0000-0000-000045200000}"/>
    <cellStyle name="Separador de milhares 61" xfId="1813" xr:uid="{00000000-0005-0000-0000-000046200000}"/>
    <cellStyle name="Separador de milhares 61 2" xfId="1814" xr:uid="{00000000-0005-0000-0000-000047200000}"/>
    <cellStyle name="Separador de milhares 61 2 2" xfId="1815" xr:uid="{00000000-0005-0000-0000-000048200000}"/>
    <cellStyle name="Separador de milhares 61 2 2 2" xfId="4761" xr:uid="{00000000-0005-0000-0000-000049200000}"/>
    <cellStyle name="Separador de milhares 61 2 2 2 2" xfId="8377" xr:uid="{00000000-0005-0000-0000-00004A200000}"/>
    <cellStyle name="Separador de milhares 61 2 2 3" xfId="3848" xr:uid="{00000000-0005-0000-0000-00004B200000}"/>
    <cellStyle name="Separador de milhares 61 2 2 3 2" xfId="7895" xr:uid="{00000000-0005-0000-0000-00004C200000}"/>
    <cellStyle name="Separador de milhares 61 2 2 4" xfId="6625" xr:uid="{00000000-0005-0000-0000-00004D200000}"/>
    <cellStyle name="Separador de milhares 61 2 3" xfId="4760" xr:uid="{00000000-0005-0000-0000-00004E200000}"/>
    <cellStyle name="Separador de milhares 61 2 3 2" xfId="8376" xr:uid="{00000000-0005-0000-0000-00004F200000}"/>
    <cellStyle name="Separador de milhares 61 2 4" xfId="3847" xr:uid="{00000000-0005-0000-0000-000050200000}"/>
    <cellStyle name="Separador de milhares 61 2 4 2" xfId="7894" xr:uid="{00000000-0005-0000-0000-000051200000}"/>
    <cellStyle name="Separador de milhares 61 3" xfId="1816" xr:uid="{00000000-0005-0000-0000-000052200000}"/>
    <cellStyle name="Separador de milhares 61 3 2" xfId="4762" xr:uid="{00000000-0005-0000-0000-000053200000}"/>
    <cellStyle name="Separador de milhares 61 3 2 2" xfId="8378" xr:uid="{00000000-0005-0000-0000-000054200000}"/>
    <cellStyle name="Separador de milhares 61 3 3" xfId="3849" xr:uid="{00000000-0005-0000-0000-000055200000}"/>
    <cellStyle name="Separador de milhares 61 3 3 2" xfId="7896" xr:uid="{00000000-0005-0000-0000-000056200000}"/>
    <cellStyle name="Separador de milhares 61 3 4" xfId="6626" xr:uid="{00000000-0005-0000-0000-000057200000}"/>
    <cellStyle name="Separador de milhares 61 4" xfId="4759" xr:uid="{00000000-0005-0000-0000-000058200000}"/>
    <cellStyle name="Separador de milhares 61 4 2" xfId="8375" xr:uid="{00000000-0005-0000-0000-000059200000}"/>
    <cellStyle name="Separador de milhares 61 5" xfId="3846" xr:uid="{00000000-0005-0000-0000-00005A200000}"/>
    <cellStyle name="Separador de milhares 61 5 2" xfId="7893" xr:uid="{00000000-0005-0000-0000-00005B200000}"/>
    <cellStyle name="Separador de milhares 62" xfId="1817" xr:uid="{00000000-0005-0000-0000-00005C200000}"/>
    <cellStyle name="Separador de milhares 62 2" xfId="1818" xr:uid="{00000000-0005-0000-0000-00005D200000}"/>
    <cellStyle name="Separador de milhares 62 2 2" xfId="4764" xr:uid="{00000000-0005-0000-0000-00005E200000}"/>
    <cellStyle name="Separador de milhares 62 2 2 2" xfId="8380" xr:uid="{00000000-0005-0000-0000-00005F200000}"/>
    <cellStyle name="Separador de milhares 62 2 3" xfId="3851" xr:uid="{00000000-0005-0000-0000-000060200000}"/>
    <cellStyle name="Separador de milhares 62 2 3 2" xfId="7898" xr:uid="{00000000-0005-0000-0000-000061200000}"/>
    <cellStyle name="Separador de milhares 62 2 4" xfId="6627" xr:uid="{00000000-0005-0000-0000-000062200000}"/>
    <cellStyle name="Separador de milhares 62 3" xfId="4763" xr:uid="{00000000-0005-0000-0000-000063200000}"/>
    <cellStyle name="Separador de milhares 62 3 2" xfId="8379" xr:uid="{00000000-0005-0000-0000-000064200000}"/>
    <cellStyle name="Separador de milhares 62 4" xfId="3850" xr:uid="{00000000-0005-0000-0000-000065200000}"/>
    <cellStyle name="Separador de milhares 62 4 2" xfId="7897" xr:uid="{00000000-0005-0000-0000-000066200000}"/>
    <cellStyle name="Separador de milhares 63" xfId="1819" xr:uid="{00000000-0005-0000-0000-000067200000}"/>
    <cellStyle name="Separador de milhares 63 2" xfId="1820" xr:uid="{00000000-0005-0000-0000-000068200000}"/>
    <cellStyle name="Separador de milhares 63 2 2" xfId="4766" xr:uid="{00000000-0005-0000-0000-000069200000}"/>
    <cellStyle name="Separador de milhares 63 2 2 2" xfId="8382" xr:uid="{00000000-0005-0000-0000-00006A200000}"/>
    <cellStyle name="Separador de milhares 63 2 3" xfId="3853" xr:uid="{00000000-0005-0000-0000-00006B200000}"/>
    <cellStyle name="Separador de milhares 63 2 3 2" xfId="7900" xr:uid="{00000000-0005-0000-0000-00006C200000}"/>
    <cellStyle name="Separador de milhares 63 2 4" xfId="6628" xr:uid="{00000000-0005-0000-0000-00006D200000}"/>
    <cellStyle name="Separador de milhares 63 3" xfId="4765" xr:uid="{00000000-0005-0000-0000-00006E200000}"/>
    <cellStyle name="Separador de milhares 63 3 2" xfId="8381" xr:uid="{00000000-0005-0000-0000-00006F200000}"/>
    <cellStyle name="Separador de milhares 63 4" xfId="3852" xr:uid="{00000000-0005-0000-0000-000070200000}"/>
    <cellStyle name="Separador de milhares 63 4 2" xfId="7899" xr:uid="{00000000-0005-0000-0000-000071200000}"/>
    <cellStyle name="Separador de milhares 64" xfId="1821" xr:uid="{00000000-0005-0000-0000-000072200000}"/>
    <cellStyle name="Separador de milhares 64 2" xfId="1822" xr:uid="{00000000-0005-0000-0000-000073200000}"/>
    <cellStyle name="Separador de milhares 64 2 2" xfId="4768" xr:uid="{00000000-0005-0000-0000-000074200000}"/>
    <cellStyle name="Separador de milhares 64 2 2 2" xfId="8384" xr:uid="{00000000-0005-0000-0000-000075200000}"/>
    <cellStyle name="Separador de milhares 64 2 3" xfId="3855" xr:uid="{00000000-0005-0000-0000-000076200000}"/>
    <cellStyle name="Separador de milhares 64 2 3 2" xfId="7902" xr:uid="{00000000-0005-0000-0000-000077200000}"/>
    <cellStyle name="Separador de milhares 64 2 4" xfId="6629" xr:uid="{00000000-0005-0000-0000-000078200000}"/>
    <cellStyle name="Separador de milhares 64 3" xfId="4767" xr:uid="{00000000-0005-0000-0000-000079200000}"/>
    <cellStyle name="Separador de milhares 64 3 2" xfId="8383" xr:uid="{00000000-0005-0000-0000-00007A200000}"/>
    <cellStyle name="Separador de milhares 64 4" xfId="3854" xr:uid="{00000000-0005-0000-0000-00007B200000}"/>
    <cellStyle name="Separador de milhares 64 4 2" xfId="7901" xr:uid="{00000000-0005-0000-0000-00007C200000}"/>
    <cellStyle name="Separador de milhares 65" xfId="1823" xr:uid="{00000000-0005-0000-0000-00007D200000}"/>
    <cellStyle name="Separador de milhares 65 2" xfId="1824" xr:uid="{00000000-0005-0000-0000-00007E200000}"/>
    <cellStyle name="Separador de milhares 65 2 2" xfId="1825" xr:uid="{00000000-0005-0000-0000-00007F200000}"/>
    <cellStyle name="Separador de milhares 65 2 2 2" xfId="4771" xr:uid="{00000000-0005-0000-0000-000080200000}"/>
    <cellStyle name="Separador de milhares 65 2 2 2 2" xfId="8387" xr:uid="{00000000-0005-0000-0000-000081200000}"/>
    <cellStyle name="Separador de milhares 65 2 2 3" xfId="3858" xr:uid="{00000000-0005-0000-0000-000082200000}"/>
    <cellStyle name="Separador de milhares 65 2 2 3 2" xfId="7905" xr:uid="{00000000-0005-0000-0000-000083200000}"/>
    <cellStyle name="Separador de milhares 65 2 2 4" xfId="6630" xr:uid="{00000000-0005-0000-0000-000084200000}"/>
    <cellStyle name="Separador de milhares 65 2 3" xfId="4770" xr:uid="{00000000-0005-0000-0000-000085200000}"/>
    <cellStyle name="Separador de milhares 65 2 3 2" xfId="8386" xr:uid="{00000000-0005-0000-0000-000086200000}"/>
    <cellStyle name="Separador de milhares 65 2 4" xfId="3857" xr:uid="{00000000-0005-0000-0000-000087200000}"/>
    <cellStyle name="Separador de milhares 65 2 4 2" xfId="7904" xr:uid="{00000000-0005-0000-0000-000088200000}"/>
    <cellStyle name="Separador de milhares 65 3" xfId="1826" xr:uid="{00000000-0005-0000-0000-000089200000}"/>
    <cellStyle name="Separador de milhares 65 3 2" xfId="4772" xr:uid="{00000000-0005-0000-0000-00008A200000}"/>
    <cellStyle name="Separador de milhares 65 3 2 2" xfId="8388" xr:uid="{00000000-0005-0000-0000-00008B200000}"/>
    <cellStyle name="Separador de milhares 65 3 3" xfId="3859" xr:uid="{00000000-0005-0000-0000-00008C200000}"/>
    <cellStyle name="Separador de milhares 65 3 3 2" xfId="7906" xr:uid="{00000000-0005-0000-0000-00008D200000}"/>
    <cellStyle name="Separador de milhares 65 3 4" xfId="6631" xr:uid="{00000000-0005-0000-0000-00008E200000}"/>
    <cellStyle name="Separador de milhares 65 4" xfId="4769" xr:uid="{00000000-0005-0000-0000-00008F200000}"/>
    <cellStyle name="Separador de milhares 65 4 2" xfId="8385" xr:uid="{00000000-0005-0000-0000-000090200000}"/>
    <cellStyle name="Separador de milhares 65 5" xfId="3856" xr:uid="{00000000-0005-0000-0000-000091200000}"/>
    <cellStyle name="Separador de milhares 65 5 2" xfId="7903" xr:uid="{00000000-0005-0000-0000-000092200000}"/>
    <cellStyle name="Separador de milhares 66" xfId="1827" xr:uid="{00000000-0005-0000-0000-000093200000}"/>
    <cellStyle name="Separador de milhares 66 2" xfId="1828" xr:uid="{00000000-0005-0000-0000-000094200000}"/>
    <cellStyle name="Separador de milhares 66 2 2" xfId="1829" xr:uid="{00000000-0005-0000-0000-000095200000}"/>
    <cellStyle name="Separador de milhares 66 2 2 2" xfId="4775" xr:uid="{00000000-0005-0000-0000-000096200000}"/>
    <cellStyle name="Separador de milhares 66 2 2 2 2" xfId="8391" xr:uid="{00000000-0005-0000-0000-000097200000}"/>
    <cellStyle name="Separador de milhares 66 2 2 3" xfId="3862" xr:uid="{00000000-0005-0000-0000-000098200000}"/>
    <cellStyle name="Separador de milhares 66 2 2 3 2" xfId="7909" xr:uid="{00000000-0005-0000-0000-000099200000}"/>
    <cellStyle name="Separador de milhares 66 2 2 4" xfId="6632" xr:uid="{00000000-0005-0000-0000-00009A200000}"/>
    <cellStyle name="Separador de milhares 66 2 3" xfId="4774" xr:uid="{00000000-0005-0000-0000-00009B200000}"/>
    <cellStyle name="Separador de milhares 66 2 3 2" xfId="8390" xr:uid="{00000000-0005-0000-0000-00009C200000}"/>
    <cellStyle name="Separador de milhares 66 2 4" xfId="3861" xr:uid="{00000000-0005-0000-0000-00009D200000}"/>
    <cellStyle name="Separador de milhares 66 2 4 2" xfId="7908" xr:uid="{00000000-0005-0000-0000-00009E200000}"/>
    <cellStyle name="Separador de milhares 66 3" xfId="1830" xr:uid="{00000000-0005-0000-0000-00009F200000}"/>
    <cellStyle name="Separador de milhares 66 3 2" xfId="4776" xr:uid="{00000000-0005-0000-0000-0000A0200000}"/>
    <cellStyle name="Separador de milhares 66 3 2 2" xfId="8392" xr:uid="{00000000-0005-0000-0000-0000A1200000}"/>
    <cellStyle name="Separador de milhares 66 3 3" xfId="3863" xr:uid="{00000000-0005-0000-0000-0000A2200000}"/>
    <cellStyle name="Separador de milhares 66 3 3 2" xfId="7910" xr:uid="{00000000-0005-0000-0000-0000A3200000}"/>
    <cellStyle name="Separador de milhares 66 3 4" xfId="6633" xr:uid="{00000000-0005-0000-0000-0000A4200000}"/>
    <cellStyle name="Separador de milhares 66 4" xfId="4773" xr:uid="{00000000-0005-0000-0000-0000A5200000}"/>
    <cellStyle name="Separador de milhares 66 4 2" xfId="8389" xr:uid="{00000000-0005-0000-0000-0000A6200000}"/>
    <cellStyle name="Separador de milhares 66 5" xfId="3860" xr:uid="{00000000-0005-0000-0000-0000A7200000}"/>
    <cellStyle name="Separador de milhares 66 5 2" xfId="7907" xr:uid="{00000000-0005-0000-0000-0000A8200000}"/>
    <cellStyle name="Separador de milhares 67" xfId="1831" xr:uid="{00000000-0005-0000-0000-0000A9200000}"/>
    <cellStyle name="Separador de milhares 67 2" xfId="1832" xr:uid="{00000000-0005-0000-0000-0000AA200000}"/>
    <cellStyle name="Separador de milhares 67 2 2" xfId="4778" xr:uid="{00000000-0005-0000-0000-0000AB200000}"/>
    <cellStyle name="Separador de milhares 67 2 2 2" xfId="8394" xr:uid="{00000000-0005-0000-0000-0000AC200000}"/>
    <cellStyle name="Separador de milhares 67 2 3" xfId="3865" xr:uid="{00000000-0005-0000-0000-0000AD200000}"/>
    <cellStyle name="Separador de milhares 67 2 3 2" xfId="7912" xr:uid="{00000000-0005-0000-0000-0000AE200000}"/>
    <cellStyle name="Separador de milhares 67 2 4" xfId="6634" xr:uid="{00000000-0005-0000-0000-0000AF200000}"/>
    <cellStyle name="Separador de milhares 67 3" xfId="4777" xr:uid="{00000000-0005-0000-0000-0000B0200000}"/>
    <cellStyle name="Separador de milhares 67 3 2" xfId="8393" xr:uid="{00000000-0005-0000-0000-0000B1200000}"/>
    <cellStyle name="Separador de milhares 67 4" xfId="3864" xr:uid="{00000000-0005-0000-0000-0000B2200000}"/>
    <cellStyle name="Separador de milhares 67 4 2" xfId="7911" xr:uid="{00000000-0005-0000-0000-0000B3200000}"/>
    <cellStyle name="Separador de milhares 68" xfId="1833" xr:uid="{00000000-0005-0000-0000-0000B4200000}"/>
    <cellStyle name="Separador de milhares 68 2" xfId="1834" xr:uid="{00000000-0005-0000-0000-0000B5200000}"/>
    <cellStyle name="Separador de milhares 68 2 2" xfId="4780" xr:uid="{00000000-0005-0000-0000-0000B6200000}"/>
    <cellStyle name="Separador de milhares 68 2 2 2" xfId="8396" xr:uid="{00000000-0005-0000-0000-0000B7200000}"/>
    <cellStyle name="Separador de milhares 68 2 3" xfId="3867" xr:uid="{00000000-0005-0000-0000-0000B8200000}"/>
    <cellStyle name="Separador de milhares 68 2 3 2" xfId="7914" xr:uid="{00000000-0005-0000-0000-0000B9200000}"/>
    <cellStyle name="Separador de milhares 68 2 4" xfId="6635" xr:uid="{00000000-0005-0000-0000-0000BA200000}"/>
    <cellStyle name="Separador de milhares 68 3" xfId="4779" xr:uid="{00000000-0005-0000-0000-0000BB200000}"/>
    <cellStyle name="Separador de milhares 68 3 2" xfId="8395" xr:uid="{00000000-0005-0000-0000-0000BC200000}"/>
    <cellStyle name="Separador de milhares 68 4" xfId="3866" xr:uid="{00000000-0005-0000-0000-0000BD200000}"/>
    <cellStyle name="Separador de milhares 68 4 2" xfId="7913" xr:uid="{00000000-0005-0000-0000-0000BE200000}"/>
    <cellStyle name="Separador de milhares 69" xfId="1835" xr:uid="{00000000-0005-0000-0000-0000BF200000}"/>
    <cellStyle name="Separador de milhares 69 2" xfId="1836" xr:uid="{00000000-0005-0000-0000-0000C0200000}"/>
    <cellStyle name="Separador de milhares 69 2 2" xfId="4782" xr:uid="{00000000-0005-0000-0000-0000C1200000}"/>
    <cellStyle name="Separador de milhares 69 2 2 2" xfId="8398" xr:uid="{00000000-0005-0000-0000-0000C2200000}"/>
    <cellStyle name="Separador de milhares 69 2 3" xfId="3869" xr:uid="{00000000-0005-0000-0000-0000C3200000}"/>
    <cellStyle name="Separador de milhares 69 2 3 2" xfId="7916" xr:uid="{00000000-0005-0000-0000-0000C4200000}"/>
    <cellStyle name="Separador de milhares 69 2 4" xfId="6636" xr:uid="{00000000-0005-0000-0000-0000C5200000}"/>
    <cellStyle name="Separador de milhares 69 3" xfId="4781" xr:uid="{00000000-0005-0000-0000-0000C6200000}"/>
    <cellStyle name="Separador de milhares 69 3 2" xfId="8397" xr:uid="{00000000-0005-0000-0000-0000C7200000}"/>
    <cellStyle name="Separador de milhares 69 4" xfId="3868" xr:uid="{00000000-0005-0000-0000-0000C8200000}"/>
    <cellStyle name="Separador de milhares 69 4 2" xfId="7915" xr:uid="{00000000-0005-0000-0000-0000C9200000}"/>
    <cellStyle name="Separador de milhares 7" xfId="54" xr:uid="{00000000-0005-0000-0000-0000CA200000}"/>
    <cellStyle name="Separador de milhares 7 10" xfId="6064" xr:uid="{00000000-0005-0000-0000-0000CB200000}"/>
    <cellStyle name="Separador de milhares 7 10 2" xfId="9375" xr:uid="{00000000-0005-0000-0000-0000CC200000}"/>
    <cellStyle name="Separador de milhares 7 11" xfId="6225" xr:uid="{00000000-0005-0000-0000-0000CD200000}"/>
    <cellStyle name="Separador de milhares 7 2" xfId="101" xr:uid="{00000000-0005-0000-0000-0000CE200000}"/>
    <cellStyle name="Separador de milhares 7 2 2" xfId="1838" xr:uid="{00000000-0005-0000-0000-0000CF200000}"/>
    <cellStyle name="Separador de milhares 7 2 2 2" xfId="2479" xr:uid="{00000000-0005-0000-0000-0000D0200000}"/>
    <cellStyle name="Separador de milhares 7 2 2 2 2" xfId="3009" xr:uid="{00000000-0005-0000-0000-0000D1200000}"/>
    <cellStyle name="Separador de milhares 7 2 2 2 2 2" xfId="6068" xr:uid="{00000000-0005-0000-0000-0000D2200000}"/>
    <cellStyle name="Separador de milhares 7 2 2 2 2 2 2" xfId="9378" xr:uid="{00000000-0005-0000-0000-0000D3200000}"/>
    <cellStyle name="Separador de milhares 7 2 2 2 2 3" xfId="7408" xr:uid="{00000000-0005-0000-0000-0000D4200000}"/>
    <cellStyle name="Separador de milhares 7 2 2 2 3" xfId="6067" xr:uid="{00000000-0005-0000-0000-0000D5200000}"/>
    <cellStyle name="Separador de milhares 7 2 2 2 3 2" xfId="9377" xr:uid="{00000000-0005-0000-0000-0000D6200000}"/>
    <cellStyle name="Separador de milhares 7 2 2 2 4" xfId="6963" xr:uid="{00000000-0005-0000-0000-0000D7200000}"/>
    <cellStyle name="Separador de milhares 7 2 2 3" xfId="2480" xr:uid="{00000000-0005-0000-0000-0000D8200000}"/>
    <cellStyle name="Separador de milhares 7 2 2 3 2" xfId="4784" xr:uid="{00000000-0005-0000-0000-0000D9200000}"/>
    <cellStyle name="Separador de milhares 7 2 2 3 2 2" xfId="8400" xr:uid="{00000000-0005-0000-0000-0000DA200000}"/>
    <cellStyle name="Separador de milhares 7 2 2 3 3" xfId="3871" xr:uid="{00000000-0005-0000-0000-0000DB200000}"/>
    <cellStyle name="Separador de milhares 7 2 2 3 3 2" xfId="7918" xr:uid="{00000000-0005-0000-0000-0000DC200000}"/>
    <cellStyle name="Separador de milhares 7 2 2 3 4" xfId="6964" xr:uid="{00000000-0005-0000-0000-0000DD200000}"/>
    <cellStyle name="Separador de milhares 7 2 2 4" xfId="2763" xr:uid="{00000000-0005-0000-0000-0000DE200000}"/>
    <cellStyle name="Separador de milhares 7 2 2 4 2" xfId="6071" xr:uid="{00000000-0005-0000-0000-0000DF200000}"/>
    <cellStyle name="Separador de milhares 7 2 2 4 2 2" xfId="9379" xr:uid="{00000000-0005-0000-0000-0000E0200000}"/>
    <cellStyle name="Separador de milhares 7 2 2 4 3" xfId="7163" xr:uid="{00000000-0005-0000-0000-0000E1200000}"/>
    <cellStyle name="Separador de milhares 7 2 2 5" xfId="6638" xr:uid="{00000000-0005-0000-0000-0000E2200000}"/>
    <cellStyle name="Separador de milhares 7 2 3" xfId="2481" xr:uid="{00000000-0005-0000-0000-0000E3200000}"/>
    <cellStyle name="Separador de milhares 7 2 3 2" xfId="2764" xr:uid="{00000000-0005-0000-0000-0000E4200000}"/>
    <cellStyle name="Separador de milhares 7 2 3 2 2" xfId="6073" xr:uid="{00000000-0005-0000-0000-0000E5200000}"/>
    <cellStyle name="Separador de milhares 7 2 3 2 2 2" xfId="9381" xr:uid="{00000000-0005-0000-0000-0000E6200000}"/>
    <cellStyle name="Separador de milhares 7 2 3 2 3" xfId="7164" xr:uid="{00000000-0005-0000-0000-0000E7200000}"/>
    <cellStyle name="Separador de milhares 7 2 3 3" xfId="6072" xr:uid="{00000000-0005-0000-0000-0000E8200000}"/>
    <cellStyle name="Separador de milhares 7 2 3 3 2" xfId="9380" xr:uid="{00000000-0005-0000-0000-0000E9200000}"/>
    <cellStyle name="Separador de milhares 7 2 3 4" xfId="6965" xr:uid="{00000000-0005-0000-0000-0000EA200000}"/>
    <cellStyle name="Separador de milhares 7 2 4" xfId="2482" xr:uid="{00000000-0005-0000-0000-0000EB200000}"/>
    <cellStyle name="Separador de milhares 7 2 4 2" xfId="2823" xr:uid="{00000000-0005-0000-0000-0000EC200000}"/>
    <cellStyle name="Separador de milhares 7 2 4 2 2" xfId="6075" xr:uid="{00000000-0005-0000-0000-0000ED200000}"/>
    <cellStyle name="Separador de milhares 7 2 4 2 2 2" xfId="9383" xr:uid="{00000000-0005-0000-0000-0000EE200000}"/>
    <cellStyle name="Separador de milhares 7 2 4 2 3" xfId="7222" xr:uid="{00000000-0005-0000-0000-0000EF200000}"/>
    <cellStyle name="Separador de milhares 7 2 4 3" xfId="6074" xr:uid="{00000000-0005-0000-0000-0000F0200000}"/>
    <cellStyle name="Separador de milhares 7 2 4 3 2" xfId="9382" xr:uid="{00000000-0005-0000-0000-0000F1200000}"/>
    <cellStyle name="Separador de milhares 7 2 4 4" xfId="6966" xr:uid="{00000000-0005-0000-0000-0000F2200000}"/>
    <cellStyle name="Separador de milhares 7 2 5" xfId="2483" xr:uid="{00000000-0005-0000-0000-0000F3200000}"/>
    <cellStyle name="Separador de milhares 7 2 5 2" xfId="2873" xr:uid="{00000000-0005-0000-0000-0000F4200000}"/>
    <cellStyle name="Separador de milhares 7 2 5 2 2" xfId="6077" xr:uid="{00000000-0005-0000-0000-0000F5200000}"/>
    <cellStyle name="Separador de milhares 7 2 5 2 2 2" xfId="9385" xr:uid="{00000000-0005-0000-0000-0000F6200000}"/>
    <cellStyle name="Separador de milhares 7 2 5 2 3" xfId="7272" xr:uid="{00000000-0005-0000-0000-0000F7200000}"/>
    <cellStyle name="Separador de milhares 7 2 5 3" xfId="6076" xr:uid="{00000000-0005-0000-0000-0000F8200000}"/>
    <cellStyle name="Separador de milhares 7 2 5 3 2" xfId="9384" xr:uid="{00000000-0005-0000-0000-0000F9200000}"/>
    <cellStyle name="Separador de milhares 7 2 5 4" xfId="6967" xr:uid="{00000000-0005-0000-0000-0000FA200000}"/>
    <cellStyle name="Separador de milhares 7 2 6" xfId="2484" xr:uid="{00000000-0005-0000-0000-0000FB200000}"/>
    <cellStyle name="Separador de milhares 7 2 6 2" xfId="2951" xr:uid="{00000000-0005-0000-0000-0000FC200000}"/>
    <cellStyle name="Separador de milhares 7 2 6 2 2" xfId="6079" xr:uid="{00000000-0005-0000-0000-0000FD200000}"/>
    <cellStyle name="Separador de milhares 7 2 6 2 2 2" xfId="9387" xr:uid="{00000000-0005-0000-0000-0000FE200000}"/>
    <cellStyle name="Separador de milhares 7 2 6 2 3" xfId="7350" xr:uid="{00000000-0005-0000-0000-0000FF200000}"/>
    <cellStyle name="Separador de milhares 7 2 6 3" xfId="6078" xr:uid="{00000000-0005-0000-0000-000000210000}"/>
    <cellStyle name="Separador de milhares 7 2 6 3 2" xfId="9386" xr:uid="{00000000-0005-0000-0000-000001210000}"/>
    <cellStyle name="Separador de milhares 7 2 6 4" xfId="6968" xr:uid="{00000000-0005-0000-0000-000002210000}"/>
    <cellStyle name="Separador de milhares 7 2 7" xfId="2640" xr:uid="{00000000-0005-0000-0000-000003210000}"/>
    <cellStyle name="Separador de milhares 7 2 7 2" xfId="6080" xr:uid="{00000000-0005-0000-0000-000004210000}"/>
    <cellStyle name="Separador de milhares 7 2 7 2 2" xfId="9388" xr:uid="{00000000-0005-0000-0000-000005210000}"/>
    <cellStyle name="Separador de milhares 7 2 7 3" xfId="7042" xr:uid="{00000000-0005-0000-0000-000006210000}"/>
    <cellStyle name="Separador de milhares 7 2 8" xfId="6065" xr:uid="{00000000-0005-0000-0000-000007210000}"/>
    <cellStyle name="Separador de milhares 7 2 8 2" xfId="9376" xr:uid="{00000000-0005-0000-0000-000008210000}"/>
    <cellStyle name="Separador de milhares 7 2 9" xfId="6249" xr:uid="{00000000-0005-0000-0000-000009210000}"/>
    <cellStyle name="Separador de milhares 7 3" xfId="203" xr:uid="{00000000-0005-0000-0000-00000A210000}"/>
    <cellStyle name="Separador de milhares 7 3 2" xfId="2485" xr:uid="{00000000-0005-0000-0000-00000B210000}"/>
    <cellStyle name="Separador de milhares 7 3 2 2" xfId="2765" xr:uid="{00000000-0005-0000-0000-00000C210000}"/>
    <cellStyle name="Separador de milhares 7 3 2 2 2" xfId="6083" xr:uid="{00000000-0005-0000-0000-00000D210000}"/>
    <cellStyle name="Separador de milhares 7 3 2 2 2 2" xfId="9391" xr:uid="{00000000-0005-0000-0000-00000E210000}"/>
    <cellStyle name="Separador de milhares 7 3 2 2 3" xfId="7165" xr:uid="{00000000-0005-0000-0000-00000F210000}"/>
    <cellStyle name="Separador de milhares 7 3 2 3" xfId="6082" xr:uid="{00000000-0005-0000-0000-000010210000}"/>
    <cellStyle name="Separador de milhares 7 3 2 3 2" xfId="9390" xr:uid="{00000000-0005-0000-0000-000011210000}"/>
    <cellStyle name="Separador de milhares 7 3 2 4" xfId="6969" xr:uid="{00000000-0005-0000-0000-000012210000}"/>
    <cellStyle name="Separador de milhares 7 3 3" xfId="2486" xr:uid="{00000000-0005-0000-0000-000013210000}"/>
    <cellStyle name="Separador de milhares 7 3 3 2" xfId="2958" xr:uid="{00000000-0005-0000-0000-000014210000}"/>
    <cellStyle name="Separador de milhares 7 3 3 2 2" xfId="6085" xr:uid="{00000000-0005-0000-0000-000015210000}"/>
    <cellStyle name="Separador de milhares 7 3 3 2 2 2" xfId="9393" xr:uid="{00000000-0005-0000-0000-000016210000}"/>
    <cellStyle name="Separador de milhares 7 3 3 2 3" xfId="7357" xr:uid="{00000000-0005-0000-0000-000017210000}"/>
    <cellStyle name="Separador de milhares 7 3 3 3" xfId="6084" xr:uid="{00000000-0005-0000-0000-000018210000}"/>
    <cellStyle name="Separador de milhares 7 3 3 3 2" xfId="9392" xr:uid="{00000000-0005-0000-0000-000019210000}"/>
    <cellStyle name="Separador de milhares 7 3 3 4" xfId="6970" xr:uid="{00000000-0005-0000-0000-00001A210000}"/>
    <cellStyle name="Separador de milhares 7 3 4" xfId="2648" xr:uid="{00000000-0005-0000-0000-00001B210000}"/>
    <cellStyle name="Separador de milhares 7 3 4 2" xfId="6086" xr:uid="{00000000-0005-0000-0000-00001C210000}"/>
    <cellStyle name="Separador de milhares 7 3 4 2 2" xfId="9394" xr:uid="{00000000-0005-0000-0000-00001D210000}"/>
    <cellStyle name="Separador de milhares 7 3 4 3" xfId="7049" xr:uid="{00000000-0005-0000-0000-00001E210000}"/>
    <cellStyle name="Separador de milhares 7 3 5" xfId="6081" xr:uid="{00000000-0005-0000-0000-00001F210000}"/>
    <cellStyle name="Separador de milhares 7 3 5 2" xfId="9389" xr:uid="{00000000-0005-0000-0000-000020210000}"/>
    <cellStyle name="Separador de milhares 7 3 6" xfId="6327" xr:uid="{00000000-0005-0000-0000-000021210000}"/>
    <cellStyle name="Separador de milhares 7 4" xfId="1837" xr:uid="{00000000-0005-0000-0000-000022210000}"/>
    <cellStyle name="Separador de milhares 7 4 2" xfId="2487" xr:uid="{00000000-0005-0000-0000-000023210000}"/>
    <cellStyle name="Separador de milhares 7 4 2 2" xfId="4783" xr:uid="{00000000-0005-0000-0000-000024210000}"/>
    <cellStyle name="Separador de milhares 7 4 2 2 2" xfId="8399" xr:uid="{00000000-0005-0000-0000-000025210000}"/>
    <cellStyle name="Separador de milhares 7 4 2 3" xfId="3870" xr:uid="{00000000-0005-0000-0000-000026210000}"/>
    <cellStyle name="Separador de milhares 7 4 2 3 2" xfId="7917" xr:uid="{00000000-0005-0000-0000-000027210000}"/>
    <cellStyle name="Separador de milhares 7 4 2 4" xfId="6971" xr:uid="{00000000-0005-0000-0000-000028210000}"/>
    <cellStyle name="Separador de milhares 7 4 3" xfId="2766" xr:uid="{00000000-0005-0000-0000-000029210000}"/>
    <cellStyle name="Separador de milhares 7 4 3 2" xfId="6091" xr:uid="{00000000-0005-0000-0000-00002A210000}"/>
    <cellStyle name="Separador de milhares 7 4 3 2 2" xfId="9395" xr:uid="{00000000-0005-0000-0000-00002B210000}"/>
    <cellStyle name="Separador de milhares 7 4 3 3" xfId="7166" xr:uid="{00000000-0005-0000-0000-00002C210000}"/>
    <cellStyle name="Separador de milhares 7 4 4" xfId="6637" xr:uid="{00000000-0005-0000-0000-00002D210000}"/>
    <cellStyle name="Separador de milhares 7 5" xfId="2488" xr:uid="{00000000-0005-0000-0000-00002E210000}"/>
    <cellStyle name="Separador de milhares 7 5 2" xfId="2767" xr:uid="{00000000-0005-0000-0000-00002F210000}"/>
    <cellStyle name="Separador de milhares 7 5 2 2" xfId="6093" xr:uid="{00000000-0005-0000-0000-000030210000}"/>
    <cellStyle name="Separador de milhares 7 5 2 2 2" xfId="9397" xr:uid="{00000000-0005-0000-0000-000031210000}"/>
    <cellStyle name="Separador de milhares 7 5 2 3" xfId="7167" xr:uid="{00000000-0005-0000-0000-000032210000}"/>
    <cellStyle name="Separador de milhares 7 5 3" xfId="6092" xr:uid="{00000000-0005-0000-0000-000033210000}"/>
    <cellStyle name="Separador de milhares 7 5 3 2" xfId="9396" xr:uid="{00000000-0005-0000-0000-000034210000}"/>
    <cellStyle name="Separador de milhares 7 5 4" xfId="6972" xr:uid="{00000000-0005-0000-0000-000035210000}"/>
    <cellStyle name="Separador de milhares 7 6" xfId="2489" xr:uid="{00000000-0005-0000-0000-000036210000}"/>
    <cellStyle name="Separador de milhares 7 6 2" xfId="2782" xr:uid="{00000000-0005-0000-0000-000037210000}"/>
    <cellStyle name="Separador de milhares 7 6 2 2" xfId="6095" xr:uid="{00000000-0005-0000-0000-000038210000}"/>
    <cellStyle name="Separador de milhares 7 6 2 2 2" xfId="9399" xr:uid="{00000000-0005-0000-0000-000039210000}"/>
    <cellStyle name="Separador de milhares 7 6 2 3" xfId="7181" xr:uid="{00000000-0005-0000-0000-00003A210000}"/>
    <cellStyle name="Separador de milhares 7 6 3" xfId="6094" xr:uid="{00000000-0005-0000-0000-00003B210000}"/>
    <cellStyle name="Separador de milhares 7 6 3 2" xfId="9398" xr:uid="{00000000-0005-0000-0000-00003C210000}"/>
    <cellStyle name="Separador de milhares 7 6 4" xfId="6973" xr:uid="{00000000-0005-0000-0000-00003D210000}"/>
    <cellStyle name="Separador de milhares 7 7" xfId="2490" xr:uid="{00000000-0005-0000-0000-00003E210000}"/>
    <cellStyle name="Separador de milhares 7 7 2" xfId="2832" xr:uid="{00000000-0005-0000-0000-00003F210000}"/>
    <cellStyle name="Separador de milhares 7 7 2 2" xfId="6097" xr:uid="{00000000-0005-0000-0000-000040210000}"/>
    <cellStyle name="Separador de milhares 7 7 2 2 2" xfId="9401" xr:uid="{00000000-0005-0000-0000-000041210000}"/>
    <cellStyle name="Separador de milhares 7 7 2 3" xfId="7231" xr:uid="{00000000-0005-0000-0000-000042210000}"/>
    <cellStyle name="Separador de milhares 7 7 3" xfId="6096" xr:uid="{00000000-0005-0000-0000-000043210000}"/>
    <cellStyle name="Separador de milhares 7 7 3 2" xfId="9400" xr:uid="{00000000-0005-0000-0000-000044210000}"/>
    <cellStyle name="Separador de milhares 7 7 4" xfId="6974" xr:uid="{00000000-0005-0000-0000-000045210000}"/>
    <cellStyle name="Separador de milhares 7 8" xfId="2491" xr:uid="{00000000-0005-0000-0000-000046210000}"/>
    <cellStyle name="Separador de milhares 7 8 2" xfId="2906" xr:uid="{00000000-0005-0000-0000-000047210000}"/>
    <cellStyle name="Separador de milhares 7 8 2 2" xfId="6099" xr:uid="{00000000-0005-0000-0000-000048210000}"/>
    <cellStyle name="Separador de milhares 7 8 2 2 2" xfId="9403" xr:uid="{00000000-0005-0000-0000-000049210000}"/>
    <cellStyle name="Separador de milhares 7 8 2 3" xfId="7305" xr:uid="{00000000-0005-0000-0000-00004A210000}"/>
    <cellStyle name="Separador de milhares 7 8 3" xfId="6098" xr:uid="{00000000-0005-0000-0000-00004B210000}"/>
    <cellStyle name="Separador de milhares 7 8 3 2" xfId="9402" xr:uid="{00000000-0005-0000-0000-00004C210000}"/>
    <cellStyle name="Separador de milhares 7 8 4" xfId="6975" xr:uid="{00000000-0005-0000-0000-00004D210000}"/>
    <cellStyle name="Separador de milhares 7 9" xfId="2598" xr:uid="{00000000-0005-0000-0000-00004E210000}"/>
    <cellStyle name="Separador de milhares 7 9 2" xfId="6100" xr:uid="{00000000-0005-0000-0000-00004F210000}"/>
    <cellStyle name="Separador de milhares 7 9 2 2" xfId="9404" xr:uid="{00000000-0005-0000-0000-000050210000}"/>
    <cellStyle name="Separador de milhares 7 9 3" xfId="7001" xr:uid="{00000000-0005-0000-0000-000051210000}"/>
    <cellStyle name="Separador de milhares 70" xfId="1839" xr:uid="{00000000-0005-0000-0000-000052210000}"/>
    <cellStyle name="Separador de milhares 70 2" xfId="1840" xr:uid="{00000000-0005-0000-0000-000053210000}"/>
    <cellStyle name="Separador de milhares 70 2 2" xfId="4786" xr:uid="{00000000-0005-0000-0000-000054210000}"/>
    <cellStyle name="Separador de milhares 70 2 2 2" xfId="8402" xr:uid="{00000000-0005-0000-0000-000055210000}"/>
    <cellStyle name="Separador de milhares 70 2 3" xfId="3873" xr:uid="{00000000-0005-0000-0000-000056210000}"/>
    <cellStyle name="Separador de milhares 70 2 3 2" xfId="7920" xr:uid="{00000000-0005-0000-0000-000057210000}"/>
    <cellStyle name="Separador de milhares 70 2 4" xfId="6639" xr:uid="{00000000-0005-0000-0000-000058210000}"/>
    <cellStyle name="Separador de milhares 70 3" xfId="4785" xr:uid="{00000000-0005-0000-0000-000059210000}"/>
    <cellStyle name="Separador de milhares 70 3 2" xfId="8401" xr:uid="{00000000-0005-0000-0000-00005A210000}"/>
    <cellStyle name="Separador de milhares 70 4" xfId="3872" xr:uid="{00000000-0005-0000-0000-00005B210000}"/>
    <cellStyle name="Separador de milhares 70 4 2" xfId="7919" xr:uid="{00000000-0005-0000-0000-00005C210000}"/>
    <cellStyle name="Separador de milhares 71" xfId="1841" xr:uid="{00000000-0005-0000-0000-00005D210000}"/>
    <cellStyle name="Separador de milhares 71 2" xfId="1842" xr:uid="{00000000-0005-0000-0000-00005E210000}"/>
    <cellStyle name="Separador de milhares 71 2 2" xfId="4788" xr:uid="{00000000-0005-0000-0000-00005F210000}"/>
    <cellStyle name="Separador de milhares 71 2 2 2" xfId="8404" xr:uid="{00000000-0005-0000-0000-000060210000}"/>
    <cellStyle name="Separador de milhares 71 2 3" xfId="3875" xr:uid="{00000000-0005-0000-0000-000061210000}"/>
    <cellStyle name="Separador de milhares 71 2 3 2" xfId="7922" xr:uid="{00000000-0005-0000-0000-000062210000}"/>
    <cellStyle name="Separador de milhares 71 2 4" xfId="6640" xr:uid="{00000000-0005-0000-0000-000063210000}"/>
    <cellStyle name="Separador de milhares 71 3" xfId="4787" xr:uid="{00000000-0005-0000-0000-000064210000}"/>
    <cellStyle name="Separador de milhares 71 3 2" xfId="8403" xr:uid="{00000000-0005-0000-0000-000065210000}"/>
    <cellStyle name="Separador de milhares 71 4" xfId="3874" xr:uid="{00000000-0005-0000-0000-000066210000}"/>
    <cellStyle name="Separador de milhares 71 4 2" xfId="7921" xr:uid="{00000000-0005-0000-0000-000067210000}"/>
    <cellStyle name="Separador de milhares 72" xfId="1843" xr:uid="{00000000-0005-0000-0000-000068210000}"/>
    <cellStyle name="Separador de milhares 72 2" xfId="1844" xr:uid="{00000000-0005-0000-0000-000069210000}"/>
    <cellStyle name="Separador de milhares 72 2 2" xfId="4790" xr:uid="{00000000-0005-0000-0000-00006A210000}"/>
    <cellStyle name="Separador de milhares 72 2 2 2" xfId="8406" xr:uid="{00000000-0005-0000-0000-00006B210000}"/>
    <cellStyle name="Separador de milhares 72 2 3" xfId="3877" xr:uid="{00000000-0005-0000-0000-00006C210000}"/>
    <cellStyle name="Separador de milhares 72 2 3 2" xfId="7924" xr:uid="{00000000-0005-0000-0000-00006D210000}"/>
    <cellStyle name="Separador de milhares 72 2 4" xfId="6641" xr:uid="{00000000-0005-0000-0000-00006E210000}"/>
    <cellStyle name="Separador de milhares 72 3" xfId="4789" xr:uid="{00000000-0005-0000-0000-00006F210000}"/>
    <cellStyle name="Separador de milhares 72 3 2" xfId="8405" xr:uid="{00000000-0005-0000-0000-000070210000}"/>
    <cellStyle name="Separador de milhares 72 4" xfId="3876" xr:uid="{00000000-0005-0000-0000-000071210000}"/>
    <cellStyle name="Separador de milhares 72 4 2" xfId="7923" xr:uid="{00000000-0005-0000-0000-000072210000}"/>
    <cellStyle name="Separador de milhares 73" xfId="1845" xr:uid="{00000000-0005-0000-0000-000073210000}"/>
    <cellStyle name="Separador de milhares 73 2" xfId="1846" xr:uid="{00000000-0005-0000-0000-000074210000}"/>
    <cellStyle name="Separador de milhares 73 2 2" xfId="4792" xr:uid="{00000000-0005-0000-0000-000075210000}"/>
    <cellStyle name="Separador de milhares 73 2 2 2" xfId="8408" xr:uid="{00000000-0005-0000-0000-000076210000}"/>
    <cellStyle name="Separador de milhares 73 2 3" xfId="3879" xr:uid="{00000000-0005-0000-0000-000077210000}"/>
    <cellStyle name="Separador de milhares 73 2 3 2" xfId="7926" xr:uid="{00000000-0005-0000-0000-000078210000}"/>
    <cellStyle name="Separador de milhares 73 2 4" xfId="6642" xr:uid="{00000000-0005-0000-0000-000079210000}"/>
    <cellStyle name="Separador de milhares 73 3" xfId="4791" xr:uid="{00000000-0005-0000-0000-00007A210000}"/>
    <cellStyle name="Separador de milhares 73 3 2" xfId="8407" xr:uid="{00000000-0005-0000-0000-00007B210000}"/>
    <cellStyle name="Separador de milhares 73 4" xfId="3878" xr:uid="{00000000-0005-0000-0000-00007C210000}"/>
    <cellStyle name="Separador de milhares 73 4 2" xfId="7925" xr:uid="{00000000-0005-0000-0000-00007D210000}"/>
    <cellStyle name="Separador de milhares 74" xfId="1847" xr:uid="{00000000-0005-0000-0000-00007E210000}"/>
    <cellStyle name="Separador de milhares 74 2" xfId="1848" xr:uid="{00000000-0005-0000-0000-00007F210000}"/>
    <cellStyle name="Separador de milhares 74 2 2" xfId="4794" xr:uid="{00000000-0005-0000-0000-000080210000}"/>
    <cellStyle name="Separador de milhares 74 2 2 2" xfId="8410" xr:uid="{00000000-0005-0000-0000-000081210000}"/>
    <cellStyle name="Separador de milhares 74 2 3" xfId="3881" xr:uid="{00000000-0005-0000-0000-000082210000}"/>
    <cellStyle name="Separador de milhares 74 2 3 2" xfId="7928" xr:uid="{00000000-0005-0000-0000-000083210000}"/>
    <cellStyle name="Separador de milhares 74 2 4" xfId="6643" xr:uid="{00000000-0005-0000-0000-000084210000}"/>
    <cellStyle name="Separador de milhares 74 3" xfId="4793" xr:uid="{00000000-0005-0000-0000-000085210000}"/>
    <cellStyle name="Separador de milhares 74 3 2" xfId="8409" xr:uid="{00000000-0005-0000-0000-000086210000}"/>
    <cellStyle name="Separador de milhares 74 4" xfId="3880" xr:uid="{00000000-0005-0000-0000-000087210000}"/>
    <cellStyle name="Separador de milhares 74 4 2" xfId="7927" xr:uid="{00000000-0005-0000-0000-000088210000}"/>
    <cellStyle name="Separador de milhares 75" xfId="1849" xr:uid="{00000000-0005-0000-0000-000089210000}"/>
    <cellStyle name="Separador de milhares 75 2" xfId="1850" xr:uid="{00000000-0005-0000-0000-00008A210000}"/>
    <cellStyle name="Separador de milhares 75 2 2" xfId="4796" xr:uid="{00000000-0005-0000-0000-00008B210000}"/>
    <cellStyle name="Separador de milhares 75 2 2 2" xfId="8412" xr:uid="{00000000-0005-0000-0000-00008C210000}"/>
    <cellStyle name="Separador de milhares 75 2 3" xfId="3883" xr:uid="{00000000-0005-0000-0000-00008D210000}"/>
    <cellStyle name="Separador de milhares 75 2 3 2" xfId="7930" xr:uid="{00000000-0005-0000-0000-00008E210000}"/>
    <cellStyle name="Separador de milhares 75 2 4" xfId="6644" xr:uid="{00000000-0005-0000-0000-00008F210000}"/>
    <cellStyle name="Separador de milhares 75 3" xfId="4795" xr:uid="{00000000-0005-0000-0000-000090210000}"/>
    <cellStyle name="Separador de milhares 75 3 2" xfId="8411" xr:uid="{00000000-0005-0000-0000-000091210000}"/>
    <cellStyle name="Separador de milhares 75 4" xfId="3882" xr:uid="{00000000-0005-0000-0000-000092210000}"/>
    <cellStyle name="Separador de milhares 75 4 2" xfId="7929" xr:uid="{00000000-0005-0000-0000-000093210000}"/>
    <cellStyle name="Separador de milhares 76" xfId="1851" xr:uid="{00000000-0005-0000-0000-000094210000}"/>
    <cellStyle name="Separador de milhares 76 2" xfId="1852" xr:uid="{00000000-0005-0000-0000-000095210000}"/>
    <cellStyle name="Separador de milhares 76 2 2" xfId="4798" xr:uid="{00000000-0005-0000-0000-000096210000}"/>
    <cellStyle name="Separador de milhares 76 2 2 2" xfId="8414" xr:uid="{00000000-0005-0000-0000-000097210000}"/>
    <cellStyle name="Separador de milhares 76 2 3" xfId="3885" xr:uid="{00000000-0005-0000-0000-000098210000}"/>
    <cellStyle name="Separador de milhares 76 2 3 2" xfId="7932" xr:uid="{00000000-0005-0000-0000-000099210000}"/>
    <cellStyle name="Separador de milhares 76 2 4" xfId="6645" xr:uid="{00000000-0005-0000-0000-00009A210000}"/>
    <cellStyle name="Separador de milhares 76 3" xfId="4797" xr:uid="{00000000-0005-0000-0000-00009B210000}"/>
    <cellStyle name="Separador de milhares 76 3 2" xfId="8413" xr:uid="{00000000-0005-0000-0000-00009C210000}"/>
    <cellStyle name="Separador de milhares 76 4" xfId="3884" xr:uid="{00000000-0005-0000-0000-00009D210000}"/>
    <cellStyle name="Separador de milhares 76 4 2" xfId="7931" xr:uid="{00000000-0005-0000-0000-00009E210000}"/>
    <cellStyle name="Separador de milhares 77" xfId="1853" xr:uid="{00000000-0005-0000-0000-00009F210000}"/>
    <cellStyle name="Separador de milhares 77 2" xfId="1854" xr:uid="{00000000-0005-0000-0000-0000A0210000}"/>
    <cellStyle name="Separador de milhares 77 2 2" xfId="4800" xr:uid="{00000000-0005-0000-0000-0000A1210000}"/>
    <cellStyle name="Separador de milhares 77 2 2 2" xfId="8416" xr:uid="{00000000-0005-0000-0000-0000A2210000}"/>
    <cellStyle name="Separador de milhares 77 2 3" xfId="3887" xr:uid="{00000000-0005-0000-0000-0000A3210000}"/>
    <cellStyle name="Separador de milhares 77 2 3 2" xfId="7934" xr:uid="{00000000-0005-0000-0000-0000A4210000}"/>
    <cellStyle name="Separador de milhares 77 2 4" xfId="6646" xr:uid="{00000000-0005-0000-0000-0000A5210000}"/>
    <cellStyle name="Separador de milhares 77 3" xfId="4799" xr:uid="{00000000-0005-0000-0000-0000A6210000}"/>
    <cellStyle name="Separador de milhares 77 3 2" xfId="8415" xr:uid="{00000000-0005-0000-0000-0000A7210000}"/>
    <cellStyle name="Separador de milhares 77 4" xfId="3886" xr:uid="{00000000-0005-0000-0000-0000A8210000}"/>
    <cellStyle name="Separador de milhares 77 4 2" xfId="7933" xr:uid="{00000000-0005-0000-0000-0000A9210000}"/>
    <cellStyle name="Separador de milhares 78" xfId="1855" xr:uid="{00000000-0005-0000-0000-0000AA210000}"/>
    <cellStyle name="Separador de milhares 78 2" xfId="1856" xr:uid="{00000000-0005-0000-0000-0000AB210000}"/>
    <cellStyle name="Separador de milhares 78 2 2" xfId="4802" xr:uid="{00000000-0005-0000-0000-0000AC210000}"/>
    <cellStyle name="Separador de milhares 78 2 2 2" xfId="8418" xr:uid="{00000000-0005-0000-0000-0000AD210000}"/>
    <cellStyle name="Separador de milhares 78 2 3" xfId="3889" xr:uid="{00000000-0005-0000-0000-0000AE210000}"/>
    <cellStyle name="Separador de milhares 78 2 3 2" xfId="7936" xr:uid="{00000000-0005-0000-0000-0000AF210000}"/>
    <cellStyle name="Separador de milhares 78 2 4" xfId="6647" xr:uid="{00000000-0005-0000-0000-0000B0210000}"/>
    <cellStyle name="Separador de milhares 78 3" xfId="4801" xr:uid="{00000000-0005-0000-0000-0000B1210000}"/>
    <cellStyle name="Separador de milhares 78 3 2" xfId="8417" xr:uid="{00000000-0005-0000-0000-0000B2210000}"/>
    <cellStyle name="Separador de milhares 78 4" xfId="3888" xr:uid="{00000000-0005-0000-0000-0000B3210000}"/>
    <cellStyle name="Separador de milhares 78 4 2" xfId="7935" xr:uid="{00000000-0005-0000-0000-0000B4210000}"/>
    <cellStyle name="Separador de milhares 79" xfId="1857" xr:uid="{00000000-0005-0000-0000-0000B5210000}"/>
    <cellStyle name="Separador de milhares 79 2" xfId="1858" xr:uid="{00000000-0005-0000-0000-0000B6210000}"/>
    <cellStyle name="Separador de milhares 79 2 2" xfId="4804" xr:uid="{00000000-0005-0000-0000-0000B7210000}"/>
    <cellStyle name="Separador de milhares 79 2 2 2" xfId="8420" xr:uid="{00000000-0005-0000-0000-0000B8210000}"/>
    <cellStyle name="Separador de milhares 79 2 3" xfId="3891" xr:uid="{00000000-0005-0000-0000-0000B9210000}"/>
    <cellStyle name="Separador de milhares 79 2 3 2" xfId="7938" xr:uid="{00000000-0005-0000-0000-0000BA210000}"/>
    <cellStyle name="Separador de milhares 79 2 4" xfId="6648" xr:uid="{00000000-0005-0000-0000-0000BB210000}"/>
    <cellStyle name="Separador de milhares 79 3" xfId="4803" xr:uid="{00000000-0005-0000-0000-0000BC210000}"/>
    <cellStyle name="Separador de milhares 79 3 2" xfId="8419" xr:uid="{00000000-0005-0000-0000-0000BD210000}"/>
    <cellStyle name="Separador de milhares 79 4" xfId="3890" xr:uid="{00000000-0005-0000-0000-0000BE210000}"/>
    <cellStyle name="Separador de milhares 79 4 2" xfId="7937" xr:uid="{00000000-0005-0000-0000-0000BF210000}"/>
    <cellStyle name="Separador de milhares 8" xfId="102" xr:uid="{00000000-0005-0000-0000-0000C0210000}"/>
    <cellStyle name="Separador de milhares 8 10" xfId="6121" xr:uid="{00000000-0005-0000-0000-0000C1210000}"/>
    <cellStyle name="Separador de milhares 8 10 2" xfId="9405" xr:uid="{00000000-0005-0000-0000-0000C2210000}"/>
    <cellStyle name="Separador de milhares 8 11" xfId="6250" xr:uid="{00000000-0005-0000-0000-0000C3210000}"/>
    <cellStyle name="Separador de milhares 8 2" xfId="1860" xr:uid="{00000000-0005-0000-0000-0000C4210000}"/>
    <cellStyle name="Separador de milhares 8 2 2" xfId="1861" xr:uid="{00000000-0005-0000-0000-0000C5210000}"/>
    <cellStyle name="Separador de milhares 8 2 2 2" xfId="2492" xr:uid="{00000000-0005-0000-0000-0000C6210000}"/>
    <cellStyle name="Separador de milhares 8 2 2 2 2" xfId="3010" xr:uid="{00000000-0005-0000-0000-0000C7210000}"/>
    <cellStyle name="Separador de milhares 8 2 2 2 2 2" xfId="6123" xr:uid="{00000000-0005-0000-0000-0000C8210000}"/>
    <cellStyle name="Separador de milhares 8 2 2 2 2 2 2" xfId="9407" xr:uid="{00000000-0005-0000-0000-0000C9210000}"/>
    <cellStyle name="Separador de milhares 8 2 2 2 2 3" xfId="7409" xr:uid="{00000000-0005-0000-0000-0000CA210000}"/>
    <cellStyle name="Separador de milhares 8 2 2 2 3" xfId="6122" xr:uid="{00000000-0005-0000-0000-0000CB210000}"/>
    <cellStyle name="Separador de milhares 8 2 2 2 3 2" xfId="9406" xr:uid="{00000000-0005-0000-0000-0000CC210000}"/>
    <cellStyle name="Separador de milhares 8 2 2 2 4" xfId="6976" xr:uid="{00000000-0005-0000-0000-0000CD210000}"/>
    <cellStyle name="Separador de milhares 8 2 2 3" xfId="2493" xr:uid="{00000000-0005-0000-0000-0000CE210000}"/>
    <cellStyle name="Separador de milhares 8 2 2 3 2" xfId="4807" xr:uid="{00000000-0005-0000-0000-0000CF210000}"/>
    <cellStyle name="Separador de milhares 8 2 2 3 2 2" xfId="8423" xr:uid="{00000000-0005-0000-0000-0000D0210000}"/>
    <cellStyle name="Separador de milhares 8 2 2 3 3" xfId="3894" xr:uid="{00000000-0005-0000-0000-0000D1210000}"/>
    <cellStyle name="Separador de milhares 8 2 2 3 3 2" xfId="7941" xr:uid="{00000000-0005-0000-0000-0000D2210000}"/>
    <cellStyle name="Separador de milhares 8 2 2 3 4" xfId="6977" xr:uid="{00000000-0005-0000-0000-0000D3210000}"/>
    <cellStyle name="Separador de milhares 8 2 2 4" xfId="2768" xr:uid="{00000000-0005-0000-0000-0000D4210000}"/>
    <cellStyle name="Separador de milhares 8 2 2 4 2" xfId="6124" xr:uid="{00000000-0005-0000-0000-0000D5210000}"/>
    <cellStyle name="Separador de milhares 8 2 2 4 2 2" xfId="9408" xr:uid="{00000000-0005-0000-0000-0000D6210000}"/>
    <cellStyle name="Separador de milhares 8 2 2 4 3" xfId="7168" xr:uid="{00000000-0005-0000-0000-0000D7210000}"/>
    <cellStyle name="Separador de milhares 8 2 2 5" xfId="6650" xr:uid="{00000000-0005-0000-0000-0000D8210000}"/>
    <cellStyle name="Separador de milhares 8 2 3" xfId="2494" xr:uid="{00000000-0005-0000-0000-0000D9210000}"/>
    <cellStyle name="Separador de milhares 8 2 3 2" xfId="2769" xr:uid="{00000000-0005-0000-0000-0000DA210000}"/>
    <cellStyle name="Separador de milhares 8 2 3 2 2" xfId="6126" xr:uid="{00000000-0005-0000-0000-0000DB210000}"/>
    <cellStyle name="Separador de milhares 8 2 3 2 2 2" xfId="9410" xr:uid="{00000000-0005-0000-0000-0000DC210000}"/>
    <cellStyle name="Separador de milhares 8 2 3 2 3" xfId="7169" xr:uid="{00000000-0005-0000-0000-0000DD210000}"/>
    <cellStyle name="Separador de milhares 8 2 3 3" xfId="6125" xr:uid="{00000000-0005-0000-0000-0000DE210000}"/>
    <cellStyle name="Separador de milhares 8 2 3 3 2" xfId="9409" xr:uid="{00000000-0005-0000-0000-0000DF210000}"/>
    <cellStyle name="Separador de milhares 8 2 3 4" xfId="6978" xr:uid="{00000000-0005-0000-0000-0000E0210000}"/>
    <cellStyle name="Separador de milhares 8 2 4" xfId="2495" xr:uid="{00000000-0005-0000-0000-0000E1210000}"/>
    <cellStyle name="Separador de milhares 8 2 4 2" xfId="2824" xr:uid="{00000000-0005-0000-0000-0000E2210000}"/>
    <cellStyle name="Separador de milhares 8 2 4 2 2" xfId="6128" xr:uid="{00000000-0005-0000-0000-0000E3210000}"/>
    <cellStyle name="Separador de milhares 8 2 4 2 2 2" xfId="9412" xr:uid="{00000000-0005-0000-0000-0000E4210000}"/>
    <cellStyle name="Separador de milhares 8 2 4 2 3" xfId="7223" xr:uid="{00000000-0005-0000-0000-0000E5210000}"/>
    <cellStyle name="Separador de milhares 8 2 4 3" xfId="6127" xr:uid="{00000000-0005-0000-0000-0000E6210000}"/>
    <cellStyle name="Separador de milhares 8 2 4 3 2" xfId="9411" xr:uid="{00000000-0005-0000-0000-0000E7210000}"/>
    <cellStyle name="Separador de milhares 8 2 4 4" xfId="6979" xr:uid="{00000000-0005-0000-0000-0000E8210000}"/>
    <cellStyle name="Separador de milhares 8 2 5" xfId="2496" xr:uid="{00000000-0005-0000-0000-0000E9210000}"/>
    <cellStyle name="Separador de milhares 8 2 5 2" xfId="2874" xr:uid="{00000000-0005-0000-0000-0000EA210000}"/>
    <cellStyle name="Separador de milhares 8 2 5 2 2" xfId="6130" xr:uid="{00000000-0005-0000-0000-0000EB210000}"/>
    <cellStyle name="Separador de milhares 8 2 5 2 2 2" xfId="9414" xr:uid="{00000000-0005-0000-0000-0000EC210000}"/>
    <cellStyle name="Separador de milhares 8 2 5 2 3" xfId="7273" xr:uid="{00000000-0005-0000-0000-0000ED210000}"/>
    <cellStyle name="Separador de milhares 8 2 5 3" xfId="6129" xr:uid="{00000000-0005-0000-0000-0000EE210000}"/>
    <cellStyle name="Separador de milhares 8 2 5 3 2" xfId="9413" xr:uid="{00000000-0005-0000-0000-0000EF210000}"/>
    <cellStyle name="Separador de milhares 8 2 5 4" xfId="6980" xr:uid="{00000000-0005-0000-0000-0000F0210000}"/>
    <cellStyle name="Separador de milhares 8 2 6" xfId="2497" xr:uid="{00000000-0005-0000-0000-0000F1210000}"/>
    <cellStyle name="Separador de milhares 8 2 6 2" xfId="2952" xr:uid="{00000000-0005-0000-0000-0000F2210000}"/>
    <cellStyle name="Separador de milhares 8 2 6 2 2" xfId="6132" xr:uid="{00000000-0005-0000-0000-0000F3210000}"/>
    <cellStyle name="Separador de milhares 8 2 6 2 2 2" xfId="9416" xr:uid="{00000000-0005-0000-0000-0000F4210000}"/>
    <cellStyle name="Separador de milhares 8 2 6 2 3" xfId="7351" xr:uid="{00000000-0005-0000-0000-0000F5210000}"/>
    <cellStyle name="Separador de milhares 8 2 6 3" xfId="6131" xr:uid="{00000000-0005-0000-0000-0000F6210000}"/>
    <cellStyle name="Separador de milhares 8 2 6 3 2" xfId="9415" xr:uid="{00000000-0005-0000-0000-0000F7210000}"/>
    <cellStyle name="Separador de milhares 8 2 6 4" xfId="6981" xr:uid="{00000000-0005-0000-0000-0000F8210000}"/>
    <cellStyle name="Separador de milhares 8 2 7" xfId="2498" xr:uid="{00000000-0005-0000-0000-0000F9210000}"/>
    <cellStyle name="Separador de milhares 8 2 7 2" xfId="4806" xr:uid="{00000000-0005-0000-0000-0000FA210000}"/>
    <cellStyle name="Separador de milhares 8 2 7 2 2" xfId="8422" xr:uid="{00000000-0005-0000-0000-0000FB210000}"/>
    <cellStyle name="Separador de milhares 8 2 7 3" xfId="3893" xr:uid="{00000000-0005-0000-0000-0000FC210000}"/>
    <cellStyle name="Separador de milhares 8 2 7 3 2" xfId="7940" xr:uid="{00000000-0005-0000-0000-0000FD210000}"/>
    <cellStyle name="Separador de milhares 8 2 7 4" xfId="6982" xr:uid="{00000000-0005-0000-0000-0000FE210000}"/>
    <cellStyle name="Separador de milhares 8 2 8" xfId="2641" xr:uid="{00000000-0005-0000-0000-0000FF210000}"/>
    <cellStyle name="Separador de milhares 8 2 8 2" xfId="6133" xr:uid="{00000000-0005-0000-0000-000000220000}"/>
    <cellStyle name="Separador de milhares 8 2 8 2 2" xfId="9417" xr:uid="{00000000-0005-0000-0000-000001220000}"/>
    <cellStyle name="Separador de milhares 8 2 8 3" xfId="7043" xr:uid="{00000000-0005-0000-0000-000002220000}"/>
    <cellStyle name="Separador de milhares 8 3" xfId="1862" xr:uid="{00000000-0005-0000-0000-000003220000}"/>
    <cellStyle name="Separador de milhares 8 3 2" xfId="2499" xr:uid="{00000000-0005-0000-0000-000004220000}"/>
    <cellStyle name="Separador de milhares 8 3 2 2" xfId="2770" xr:uid="{00000000-0005-0000-0000-000005220000}"/>
    <cellStyle name="Separador de milhares 8 3 2 2 2" xfId="6135" xr:uid="{00000000-0005-0000-0000-000006220000}"/>
    <cellStyle name="Separador de milhares 8 3 2 2 2 2" xfId="9419" xr:uid="{00000000-0005-0000-0000-000007220000}"/>
    <cellStyle name="Separador de milhares 8 3 2 2 3" xfId="7170" xr:uid="{00000000-0005-0000-0000-000008220000}"/>
    <cellStyle name="Separador de milhares 8 3 2 3" xfId="6134" xr:uid="{00000000-0005-0000-0000-000009220000}"/>
    <cellStyle name="Separador de milhares 8 3 2 3 2" xfId="9418" xr:uid="{00000000-0005-0000-0000-00000A220000}"/>
    <cellStyle name="Separador de milhares 8 3 2 4" xfId="6983" xr:uid="{00000000-0005-0000-0000-00000B220000}"/>
    <cellStyle name="Separador de milhares 8 3 3" xfId="2500" xr:uid="{00000000-0005-0000-0000-00000C220000}"/>
    <cellStyle name="Separador de milhares 8 3 3 2" xfId="2960" xr:uid="{00000000-0005-0000-0000-00000D220000}"/>
    <cellStyle name="Separador de milhares 8 3 3 2 2" xfId="6137" xr:uid="{00000000-0005-0000-0000-00000E220000}"/>
    <cellStyle name="Separador de milhares 8 3 3 2 2 2" xfId="9421" xr:uid="{00000000-0005-0000-0000-00000F220000}"/>
    <cellStyle name="Separador de milhares 8 3 3 2 3" xfId="7359" xr:uid="{00000000-0005-0000-0000-000010220000}"/>
    <cellStyle name="Separador de milhares 8 3 3 3" xfId="6136" xr:uid="{00000000-0005-0000-0000-000011220000}"/>
    <cellStyle name="Separador de milhares 8 3 3 3 2" xfId="9420" xr:uid="{00000000-0005-0000-0000-000012220000}"/>
    <cellStyle name="Separador de milhares 8 3 3 4" xfId="6984" xr:uid="{00000000-0005-0000-0000-000013220000}"/>
    <cellStyle name="Separador de milhares 8 3 4" xfId="2501" xr:uid="{00000000-0005-0000-0000-000014220000}"/>
    <cellStyle name="Separador de milhares 8 3 4 2" xfId="4808" xr:uid="{00000000-0005-0000-0000-000015220000}"/>
    <cellStyle name="Separador de milhares 8 3 4 2 2" xfId="8424" xr:uid="{00000000-0005-0000-0000-000016220000}"/>
    <cellStyle name="Separador de milhares 8 3 4 3" xfId="3895" xr:uid="{00000000-0005-0000-0000-000017220000}"/>
    <cellStyle name="Separador de milhares 8 3 4 3 2" xfId="7942" xr:uid="{00000000-0005-0000-0000-000018220000}"/>
    <cellStyle name="Separador de milhares 8 3 4 4" xfId="6985" xr:uid="{00000000-0005-0000-0000-000019220000}"/>
    <cellStyle name="Separador de milhares 8 3 5" xfId="2650" xr:uid="{00000000-0005-0000-0000-00001A220000}"/>
    <cellStyle name="Separador de milhares 8 3 5 2" xfId="6138" xr:uid="{00000000-0005-0000-0000-00001B220000}"/>
    <cellStyle name="Separador de milhares 8 3 5 2 2" xfId="9422" xr:uid="{00000000-0005-0000-0000-00001C220000}"/>
    <cellStyle name="Separador de milhares 8 3 5 3" xfId="7051" xr:uid="{00000000-0005-0000-0000-00001D220000}"/>
    <cellStyle name="Separador de milhares 8 3 6" xfId="6651" xr:uid="{00000000-0005-0000-0000-00001E220000}"/>
    <cellStyle name="Separador de milhares 8 4" xfId="1859" xr:uid="{00000000-0005-0000-0000-00001F220000}"/>
    <cellStyle name="Separador de milhares 8 4 2" xfId="2502" xr:uid="{00000000-0005-0000-0000-000020220000}"/>
    <cellStyle name="Separador de milhares 8 4 2 2" xfId="4805" xr:uid="{00000000-0005-0000-0000-000021220000}"/>
    <cellStyle name="Separador de milhares 8 4 2 2 2" xfId="8421" xr:uid="{00000000-0005-0000-0000-000022220000}"/>
    <cellStyle name="Separador de milhares 8 4 2 3" xfId="3892" xr:uid="{00000000-0005-0000-0000-000023220000}"/>
    <cellStyle name="Separador de milhares 8 4 2 3 2" xfId="7939" xr:uid="{00000000-0005-0000-0000-000024220000}"/>
    <cellStyle name="Separador de milhares 8 4 2 4" xfId="6986" xr:uid="{00000000-0005-0000-0000-000025220000}"/>
    <cellStyle name="Separador de milhares 8 4 3" xfId="2771" xr:uid="{00000000-0005-0000-0000-000026220000}"/>
    <cellStyle name="Separador de milhares 8 4 3 2" xfId="6139" xr:uid="{00000000-0005-0000-0000-000027220000}"/>
    <cellStyle name="Separador de milhares 8 4 3 2 2" xfId="9423" xr:uid="{00000000-0005-0000-0000-000028220000}"/>
    <cellStyle name="Separador de milhares 8 4 3 3" xfId="7171" xr:uid="{00000000-0005-0000-0000-000029220000}"/>
    <cellStyle name="Separador de milhares 8 4 4" xfId="6649" xr:uid="{00000000-0005-0000-0000-00002A220000}"/>
    <cellStyle name="Separador de milhares 8 5" xfId="2503" xr:uid="{00000000-0005-0000-0000-00002B220000}"/>
    <cellStyle name="Separador de milhares 8 5 2" xfId="2772" xr:uid="{00000000-0005-0000-0000-00002C220000}"/>
    <cellStyle name="Separador de milhares 8 5 2 2" xfId="6141" xr:uid="{00000000-0005-0000-0000-00002D220000}"/>
    <cellStyle name="Separador de milhares 8 5 2 2 2" xfId="9425" xr:uid="{00000000-0005-0000-0000-00002E220000}"/>
    <cellStyle name="Separador de milhares 8 5 2 3" xfId="7172" xr:uid="{00000000-0005-0000-0000-00002F220000}"/>
    <cellStyle name="Separador de milhares 8 5 3" xfId="6140" xr:uid="{00000000-0005-0000-0000-000030220000}"/>
    <cellStyle name="Separador de milhares 8 5 3 2" xfId="9424" xr:uid="{00000000-0005-0000-0000-000031220000}"/>
    <cellStyle name="Separador de milhares 8 5 4" xfId="6987" xr:uid="{00000000-0005-0000-0000-000032220000}"/>
    <cellStyle name="Separador de milhares 8 6" xfId="2504" xr:uid="{00000000-0005-0000-0000-000033220000}"/>
    <cellStyle name="Separador de milhares 8 6 2" xfId="2788" xr:uid="{00000000-0005-0000-0000-000034220000}"/>
    <cellStyle name="Separador de milhares 8 6 2 2" xfId="6143" xr:uid="{00000000-0005-0000-0000-000035220000}"/>
    <cellStyle name="Separador de milhares 8 6 2 2 2" xfId="9427" xr:uid="{00000000-0005-0000-0000-000036220000}"/>
    <cellStyle name="Separador de milhares 8 6 2 3" xfId="7187" xr:uid="{00000000-0005-0000-0000-000037220000}"/>
    <cellStyle name="Separador de milhares 8 6 3" xfId="6142" xr:uid="{00000000-0005-0000-0000-000038220000}"/>
    <cellStyle name="Separador de milhares 8 6 3 2" xfId="9426" xr:uid="{00000000-0005-0000-0000-000039220000}"/>
    <cellStyle name="Separador de milhares 8 6 4" xfId="6988" xr:uid="{00000000-0005-0000-0000-00003A220000}"/>
    <cellStyle name="Separador de milhares 8 7" xfId="2505" xr:uid="{00000000-0005-0000-0000-00003B220000}"/>
    <cellStyle name="Separador de milhares 8 7 2" xfId="2838" xr:uid="{00000000-0005-0000-0000-00003C220000}"/>
    <cellStyle name="Separador de milhares 8 7 2 2" xfId="6145" xr:uid="{00000000-0005-0000-0000-00003D220000}"/>
    <cellStyle name="Separador de milhares 8 7 2 2 2" xfId="9429" xr:uid="{00000000-0005-0000-0000-00003E220000}"/>
    <cellStyle name="Separador de milhares 8 7 2 3" xfId="7237" xr:uid="{00000000-0005-0000-0000-00003F220000}"/>
    <cellStyle name="Separador de milhares 8 7 3" xfId="6144" xr:uid="{00000000-0005-0000-0000-000040220000}"/>
    <cellStyle name="Separador de milhares 8 7 3 2" xfId="9428" xr:uid="{00000000-0005-0000-0000-000041220000}"/>
    <cellStyle name="Separador de milhares 8 7 4" xfId="6989" xr:uid="{00000000-0005-0000-0000-000042220000}"/>
    <cellStyle name="Separador de milhares 8 8" xfId="2506" xr:uid="{00000000-0005-0000-0000-000043220000}"/>
    <cellStyle name="Separador de milhares 8 8 2" xfId="2898" xr:uid="{00000000-0005-0000-0000-000044220000}"/>
    <cellStyle name="Separador de milhares 8 8 2 2" xfId="6147" xr:uid="{00000000-0005-0000-0000-000045220000}"/>
    <cellStyle name="Separador de milhares 8 8 2 2 2" xfId="9431" xr:uid="{00000000-0005-0000-0000-000046220000}"/>
    <cellStyle name="Separador de milhares 8 8 2 3" xfId="7297" xr:uid="{00000000-0005-0000-0000-000047220000}"/>
    <cellStyle name="Separador de milhares 8 8 3" xfId="6146" xr:uid="{00000000-0005-0000-0000-000048220000}"/>
    <cellStyle name="Separador de milhares 8 8 3 2" xfId="9430" xr:uid="{00000000-0005-0000-0000-000049220000}"/>
    <cellStyle name="Separador de milhares 8 8 4" xfId="6990" xr:uid="{00000000-0005-0000-0000-00004A220000}"/>
    <cellStyle name="Separador de milhares 8 9" xfId="2600" xr:uid="{00000000-0005-0000-0000-00004B220000}"/>
    <cellStyle name="Separador de milhares 8 9 2" xfId="6148" xr:uid="{00000000-0005-0000-0000-00004C220000}"/>
    <cellStyle name="Separador de milhares 8 9 2 2" xfId="9432" xr:uid="{00000000-0005-0000-0000-00004D220000}"/>
    <cellStyle name="Separador de milhares 8 9 3" xfId="7003" xr:uid="{00000000-0005-0000-0000-00004E220000}"/>
    <cellStyle name="Separador de milhares 80" xfId="1863" xr:uid="{00000000-0005-0000-0000-00004F220000}"/>
    <cellStyle name="Separador de milhares 80 2" xfId="1864" xr:uid="{00000000-0005-0000-0000-000050220000}"/>
    <cellStyle name="Separador de milhares 80 2 2" xfId="4810" xr:uid="{00000000-0005-0000-0000-000051220000}"/>
    <cellStyle name="Separador de milhares 80 2 2 2" xfId="8426" xr:uid="{00000000-0005-0000-0000-000052220000}"/>
    <cellStyle name="Separador de milhares 80 2 3" xfId="3897" xr:uid="{00000000-0005-0000-0000-000053220000}"/>
    <cellStyle name="Separador de milhares 80 2 3 2" xfId="7944" xr:uid="{00000000-0005-0000-0000-000054220000}"/>
    <cellStyle name="Separador de milhares 80 2 4" xfId="6652" xr:uid="{00000000-0005-0000-0000-000055220000}"/>
    <cellStyle name="Separador de milhares 80 3" xfId="4809" xr:uid="{00000000-0005-0000-0000-000056220000}"/>
    <cellStyle name="Separador de milhares 80 3 2" xfId="8425" xr:uid="{00000000-0005-0000-0000-000057220000}"/>
    <cellStyle name="Separador de milhares 80 4" xfId="3896" xr:uid="{00000000-0005-0000-0000-000058220000}"/>
    <cellStyle name="Separador de milhares 80 4 2" xfId="7943" xr:uid="{00000000-0005-0000-0000-000059220000}"/>
    <cellStyle name="Separador de milhares 81" xfId="1865" xr:uid="{00000000-0005-0000-0000-00005A220000}"/>
    <cellStyle name="Separador de milhares 81 2" xfId="1866" xr:uid="{00000000-0005-0000-0000-00005B220000}"/>
    <cellStyle name="Separador de milhares 81 2 2" xfId="4812" xr:uid="{00000000-0005-0000-0000-00005C220000}"/>
    <cellStyle name="Separador de milhares 81 2 2 2" xfId="8428" xr:uid="{00000000-0005-0000-0000-00005D220000}"/>
    <cellStyle name="Separador de milhares 81 2 3" xfId="3899" xr:uid="{00000000-0005-0000-0000-00005E220000}"/>
    <cellStyle name="Separador de milhares 81 2 3 2" xfId="7946" xr:uid="{00000000-0005-0000-0000-00005F220000}"/>
    <cellStyle name="Separador de milhares 81 2 4" xfId="6653" xr:uid="{00000000-0005-0000-0000-000060220000}"/>
    <cellStyle name="Separador de milhares 81 3" xfId="4811" xr:uid="{00000000-0005-0000-0000-000061220000}"/>
    <cellStyle name="Separador de milhares 81 3 2" xfId="8427" xr:uid="{00000000-0005-0000-0000-000062220000}"/>
    <cellStyle name="Separador de milhares 81 4" xfId="3898" xr:uid="{00000000-0005-0000-0000-000063220000}"/>
    <cellStyle name="Separador de milhares 81 4 2" xfId="7945" xr:uid="{00000000-0005-0000-0000-000064220000}"/>
    <cellStyle name="Separador de milhares 82" xfId="1867" xr:uid="{00000000-0005-0000-0000-000065220000}"/>
    <cellStyle name="Separador de milhares 82 2" xfId="1868" xr:uid="{00000000-0005-0000-0000-000066220000}"/>
    <cellStyle name="Separador de milhares 82 2 2" xfId="4814" xr:uid="{00000000-0005-0000-0000-000067220000}"/>
    <cellStyle name="Separador de milhares 82 2 2 2" xfId="8430" xr:uid="{00000000-0005-0000-0000-000068220000}"/>
    <cellStyle name="Separador de milhares 82 2 3" xfId="3901" xr:uid="{00000000-0005-0000-0000-000069220000}"/>
    <cellStyle name="Separador de milhares 82 2 3 2" xfId="7948" xr:uid="{00000000-0005-0000-0000-00006A220000}"/>
    <cellStyle name="Separador de milhares 82 2 4" xfId="6654" xr:uid="{00000000-0005-0000-0000-00006B220000}"/>
    <cellStyle name="Separador de milhares 82 3" xfId="4813" xr:uid="{00000000-0005-0000-0000-00006C220000}"/>
    <cellStyle name="Separador de milhares 82 3 2" xfId="8429" xr:uid="{00000000-0005-0000-0000-00006D220000}"/>
    <cellStyle name="Separador de milhares 82 4" xfId="3900" xr:uid="{00000000-0005-0000-0000-00006E220000}"/>
    <cellStyle name="Separador de milhares 82 4 2" xfId="7947" xr:uid="{00000000-0005-0000-0000-00006F220000}"/>
    <cellStyle name="Separador de milhares 83" xfId="1869" xr:uid="{00000000-0005-0000-0000-000070220000}"/>
    <cellStyle name="Separador de milhares 83 2" xfId="1870" xr:uid="{00000000-0005-0000-0000-000071220000}"/>
    <cellStyle name="Separador de milhares 83 2 2" xfId="4816" xr:uid="{00000000-0005-0000-0000-000072220000}"/>
    <cellStyle name="Separador de milhares 83 2 2 2" xfId="8432" xr:uid="{00000000-0005-0000-0000-000073220000}"/>
    <cellStyle name="Separador de milhares 83 2 3" xfId="3903" xr:uid="{00000000-0005-0000-0000-000074220000}"/>
    <cellStyle name="Separador de milhares 83 2 3 2" xfId="7950" xr:uid="{00000000-0005-0000-0000-000075220000}"/>
    <cellStyle name="Separador de milhares 83 2 4" xfId="6655" xr:uid="{00000000-0005-0000-0000-000076220000}"/>
    <cellStyle name="Separador de milhares 83 3" xfId="4815" xr:uid="{00000000-0005-0000-0000-000077220000}"/>
    <cellStyle name="Separador de milhares 83 3 2" xfId="8431" xr:uid="{00000000-0005-0000-0000-000078220000}"/>
    <cellStyle name="Separador de milhares 83 4" xfId="3902" xr:uid="{00000000-0005-0000-0000-000079220000}"/>
    <cellStyle name="Separador de milhares 83 4 2" xfId="7949" xr:uid="{00000000-0005-0000-0000-00007A220000}"/>
    <cellStyle name="Separador de milhares 84" xfId="1871" xr:uid="{00000000-0005-0000-0000-00007B220000}"/>
    <cellStyle name="Separador de milhares 84 2" xfId="1872" xr:uid="{00000000-0005-0000-0000-00007C220000}"/>
    <cellStyle name="Separador de milhares 84 2 2" xfId="4818" xr:uid="{00000000-0005-0000-0000-00007D220000}"/>
    <cellStyle name="Separador de milhares 84 2 2 2" xfId="8434" xr:uid="{00000000-0005-0000-0000-00007E220000}"/>
    <cellStyle name="Separador de milhares 84 2 3" xfId="3905" xr:uid="{00000000-0005-0000-0000-00007F220000}"/>
    <cellStyle name="Separador de milhares 84 2 3 2" xfId="7952" xr:uid="{00000000-0005-0000-0000-000080220000}"/>
    <cellStyle name="Separador de milhares 84 2 4" xfId="6656" xr:uid="{00000000-0005-0000-0000-000081220000}"/>
    <cellStyle name="Separador de milhares 84 3" xfId="4817" xr:uid="{00000000-0005-0000-0000-000082220000}"/>
    <cellStyle name="Separador de milhares 84 3 2" xfId="8433" xr:uid="{00000000-0005-0000-0000-000083220000}"/>
    <cellStyle name="Separador de milhares 84 4" xfId="3904" xr:uid="{00000000-0005-0000-0000-000084220000}"/>
    <cellStyle name="Separador de milhares 84 4 2" xfId="7951" xr:uid="{00000000-0005-0000-0000-000085220000}"/>
    <cellStyle name="Separador de milhares 85" xfId="1873" xr:uid="{00000000-0005-0000-0000-000086220000}"/>
    <cellStyle name="Separador de milhares 85 2" xfId="1874" xr:uid="{00000000-0005-0000-0000-000087220000}"/>
    <cellStyle name="Separador de milhares 85 2 2" xfId="4820" xr:uid="{00000000-0005-0000-0000-000088220000}"/>
    <cellStyle name="Separador de milhares 85 2 2 2" xfId="8436" xr:uid="{00000000-0005-0000-0000-000089220000}"/>
    <cellStyle name="Separador de milhares 85 2 3" xfId="3907" xr:uid="{00000000-0005-0000-0000-00008A220000}"/>
    <cellStyle name="Separador de milhares 85 2 3 2" xfId="7954" xr:uid="{00000000-0005-0000-0000-00008B220000}"/>
    <cellStyle name="Separador de milhares 85 2 4" xfId="6657" xr:uid="{00000000-0005-0000-0000-00008C220000}"/>
    <cellStyle name="Separador de milhares 85 3" xfId="4819" xr:uid="{00000000-0005-0000-0000-00008D220000}"/>
    <cellStyle name="Separador de milhares 85 3 2" xfId="8435" xr:uid="{00000000-0005-0000-0000-00008E220000}"/>
    <cellStyle name="Separador de milhares 85 4" xfId="3906" xr:uid="{00000000-0005-0000-0000-00008F220000}"/>
    <cellStyle name="Separador de milhares 85 4 2" xfId="7953" xr:uid="{00000000-0005-0000-0000-000090220000}"/>
    <cellStyle name="Separador de milhares 86" xfId="1875" xr:uid="{00000000-0005-0000-0000-000091220000}"/>
    <cellStyle name="Separador de milhares 86 2" xfId="1876" xr:uid="{00000000-0005-0000-0000-000092220000}"/>
    <cellStyle name="Separador de milhares 86 2 2" xfId="4822" xr:uid="{00000000-0005-0000-0000-000093220000}"/>
    <cellStyle name="Separador de milhares 86 2 2 2" xfId="8438" xr:uid="{00000000-0005-0000-0000-000094220000}"/>
    <cellStyle name="Separador de milhares 86 2 3" xfId="3909" xr:uid="{00000000-0005-0000-0000-000095220000}"/>
    <cellStyle name="Separador de milhares 86 2 3 2" xfId="7956" xr:uid="{00000000-0005-0000-0000-000096220000}"/>
    <cellStyle name="Separador de milhares 86 2 4" xfId="6658" xr:uid="{00000000-0005-0000-0000-000097220000}"/>
    <cellStyle name="Separador de milhares 86 3" xfId="4821" xr:uid="{00000000-0005-0000-0000-000098220000}"/>
    <cellStyle name="Separador de milhares 86 3 2" xfId="8437" xr:uid="{00000000-0005-0000-0000-000099220000}"/>
    <cellStyle name="Separador de milhares 86 4" xfId="3908" xr:uid="{00000000-0005-0000-0000-00009A220000}"/>
    <cellStyle name="Separador de milhares 86 4 2" xfId="7955" xr:uid="{00000000-0005-0000-0000-00009B220000}"/>
    <cellStyle name="Separador de milhares 87" xfId="1877" xr:uid="{00000000-0005-0000-0000-00009C220000}"/>
    <cellStyle name="Separador de milhares 87 2" xfId="1878" xr:uid="{00000000-0005-0000-0000-00009D220000}"/>
    <cellStyle name="Separador de milhares 87 2 2" xfId="4824" xr:uid="{00000000-0005-0000-0000-00009E220000}"/>
    <cellStyle name="Separador de milhares 87 2 2 2" xfId="8440" xr:uid="{00000000-0005-0000-0000-00009F220000}"/>
    <cellStyle name="Separador de milhares 87 2 3" xfId="3911" xr:uid="{00000000-0005-0000-0000-0000A0220000}"/>
    <cellStyle name="Separador de milhares 87 2 3 2" xfId="7958" xr:uid="{00000000-0005-0000-0000-0000A1220000}"/>
    <cellStyle name="Separador de milhares 87 2 4" xfId="6659" xr:uid="{00000000-0005-0000-0000-0000A2220000}"/>
    <cellStyle name="Separador de milhares 87 3" xfId="4823" xr:uid="{00000000-0005-0000-0000-0000A3220000}"/>
    <cellStyle name="Separador de milhares 87 3 2" xfId="8439" xr:uid="{00000000-0005-0000-0000-0000A4220000}"/>
    <cellStyle name="Separador de milhares 87 4" xfId="3910" xr:uid="{00000000-0005-0000-0000-0000A5220000}"/>
    <cellStyle name="Separador de milhares 87 4 2" xfId="7957" xr:uid="{00000000-0005-0000-0000-0000A6220000}"/>
    <cellStyle name="Separador de milhares 88" xfId="1879" xr:uid="{00000000-0005-0000-0000-0000A7220000}"/>
    <cellStyle name="Separador de milhares 88 2" xfId="1880" xr:uid="{00000000-0005-0000-0000-0000A8220000}"/>
    <cellStyle name="Separador de milhares 88 2 2" xfId="4826" xr:uid="{00000000-0005-0000-0000-0000A9220000}"/>
    <cellStyle name="Separador de milhares 88 2 2 2" xfId="8442" xr:uid="{00000000-0005-0000-0000-0000AA220000}"/>
    <cellStyle name="Separador de milhares 88 2 3" xfId="3913" xr:uid="{00000000-0005-0000-0000-0000AB220000}"/>
    <cellStyle name="Separador de milhares 88 2 3 2" xfId="7960" xr:uid="{00000000-0005-0000-0000-0000AC220000}"/>
    <cellStyle name="Separador de milhares 88 2 4" xfId="6660" xr:uid="{00000000-0005-0000-0000-0000AD220000}"/>
    <cellStyle name="Separador de milhares 88 3" xfId="4825" xr:uid="{00000000-0005-0000-0000-0000AE220000}"/>
    <cellStyle name="Separador de milhares 88 3 2" xfId="8441" xr:uid="{00000000-0005-0000-0000-0000AF220000}"/>
    <cellStyle name="Separador de milhares 88 4" xfId="3912" xr:uid="{00000000-0005-0000-0000-0000B0220000}"/>
    <cellStyle name="Separador de milhares 88 4 2" xfId="7959" xr:uid="{00000000-0005-0000-0000-0000B1220000}"/>
    <cellStyle name="Separador de milhares 89" xfId="1881" xr:uid="{00000000-0005-0000-0000-0000B2220000}"/>
    <cellStyle name="Separador de milhares 89 2" xfId="1882" xr:uid="{00000000-0005-0000-0000-0000B3220000}"/>
    <cellStyle name="Separador de milhares 89 2 2" xfId="4828" xr:uid="{00000000-0005-0000-0000-0000B4220000}"/>
    <cellStyle name="Separador de milhares 89 2 2 2" xfId="8444" xr:uid="{00000000-0005-0000-0000-0000B5220000}"/>
    <cellStyle name="Separador de milhares 89 2 3" xfId="3915" xr:uid="{00000000-0005-0000-0000-0000B6220000}"/>
    <cellStyle name="Separador de milhares 89 2 3 2" xfId="7962" xr:uid="{00000000-0005-0000-0000-0000B7220000}"/>
    <cellStyle name="Separador de milhares 89 2 4" xfId="6661" xr:uid="{00000000-0005-0000-0000-0000B8220000}"/>
    <cellStyle name="Separador de milhares 89 3" xfId="4827" xr:uid="{00000000-0005-0000-0000-0000B9220000}"/>
    <cellStyle name="Separador de milhares 89 3 2" xfId="8443" xr:uid="{00000000-0005-0000-0000-0000BA220000}"/>
    <cellStyle name="Separador de milhares 89 4" xfId="3914" xr:uid="{00000000-0005-0000-0000-0000BB220000}"/>
    <cellStyle name="Separador de milhares 89 4 2" xfId="7961" xr:uid="{00000000-0005-0000-0000-0000BC220000}"/>
    <cellStyle name="Separador de milhares 9" xfId="55" xr:uid="{00000000-0005-0000-0000-0000BD220000}"/>
    <cellStyle name="Separador de milhares 9 2" xfId="1883" xr:uid="{00000000-0005-0000-0000-0000BE220000}"/>
    <cellStyle name="Separador de milhares 9 2 2" xfId="1884" xr:uid="{00000000-0005-0000-0000-0000BF220000}"/>
    <cellStyle name="Separador de milhares 9 2 2 2" xfId="4830" xr:uid="{00000000-0005-0000-0000-0000C0220000}"/>
    <cellStyle name="Separador de milhares 9 2 2 2 2" xfId="8446" xr:uid="{00000000-0005-0000-0000-0000C1220000}"/>
    <cellStyle name="Separador de milhares 9 2 2 3" xfId="3917" xr:uid="{00000000-0005-0000-0000-0000C2220000}"/>
    <cellStyle name="Separador de milhares 9 2 2 3 2" xfId="7964" xr:uid="{00000000-0005-0000-0000-0000C3220000}"/>
    <cellStyle name="Separador de milhares 9 2 2 4" xfId="6662" xr:uid="{00000000-0005-0000-0000-0000C4220000}"/>
    <cellStyle name="Separador de milhares 9 2 3" xfId="4829" xr:uid="{00000000-0005-0000-0000-0000C5220000}"/>
    <cellStyle name="Separador de milhares 9 2 3 2" xfId="8445" xr:uid="{00000000-0005-0000-0000-0000C6220000}"/>
    <cellStyle name="Separador de milhares 9 2 4" xfId="3916" xr:uid="{00000000-0005-0000-0000-0000C7220000}"/>
    <cellStyle name="Separador de milhares 9 2 4 2" xfId="7963" xr:uid="{00000000-0005-0000-0000-0000C8220000}"/>
    <cellStyle name="Separador de milhares 9 3" xfId="1885" xr:uid="{00000000-0005-0000-0000-0000C9220000}"/>
    <cellStyle name="Separador de milhares 9 3 2" xfId="4831" xr:uid="{00000000-0005-0000-0000-0000CA220000}"/>
    <cellStyle name="Separador de milhares 9 3 2 2" xfId="8447" xr:uid="{00000000-0005-0000-0000-0000CB220000}"/>
    <cellStyle name="Separador de milhares 9 3 3" xfId="3918" xr:uid="{00000000-0005-0000-0000-0000CC220000}"/>
    <cellStyle name="Separador de milhares 9 3 3 2" xfId="7965" xr:uid="{00000000-0005-0000-0000-0000CD220000}"/>
    <cellStyle name="Separador de milhares 9 3 4" xfId="6663" xr:uid="{00000000-0005-0000-0000-0000CE220000}"/>
    <cellStyle name="Separador de milhares 9 4" xfId="3117" xr:uid="{00000000-0005-0000-0000-0000CF220000}"/>
    <cellStyle name="Separador de milhares 9 4 2" xfId="7504" xr:uid="{00000000-0005-0000-0000-0000D0220000}"/>
    <cellStyle name="Separador de milhares 90" xfId="1886" xr:uid="{00000000-0005-0000-0000-0000D1220000}"/>
    <cellStyle name="Separador de milhares 90 2" xfId="1887" xr:uid="{00000000-0005-0000-0000-0000D2220000}"/>
    <cellStyle name="Separador de milhares 90 2 2" xfId="4833" xr:uid="{00000000-0005-0000-0000-0000D3220000}"/>
    <cellStyle name="Separador de milhares 90 2 2 2" xfId="8449" xr:uid="{00000000-0005-0000-0000-0000D4220000}"/>
    <cellStyle name="Separador de milhares 90 2 3" xfId="3920" xr:uid="{00000000-0005-0000-0000-0000D5220000}"/>
    <cellStyle name="Separador de milhares 90 2 3 2" xfId="7967" xr:uid="{00000000-0005-0000-0000-0000D6220000}"/>
    <cellStyle name="Separador de milhares 90 2 4" xfId="6664" xr:uid="{00000000-0005-0000-0000-0000D7220000}"/>
    <cellStyle name="Separador de milhares 90 3" xfId="4832" xr:uid="{00000000-0005-0000-0000-0000D8220000}"/>
    <cellStyle name="Separador de milhares 90 3 2" xfId="8448" xr:uid="{00000000-0005-0000-0000-0000D9220000}"/>
    <cellStyle name="Separador de milhares 90 4" xfId="3919" xr:uid="{00000000-0005-0000-0000-0000DA220000}"/>
    <cellStyle name="Separador de milhares 90 4 2" xfId="7966" xr:uid="{00000000-0005-0000-0000-0000DB220000}"/>
    <cellStyle name="Separador de milhares 91" xfId="1888" xr:uid="{00000000-0005-0000-0000-0000DC220000}"/>
    <cellStyle name="Separador de milhares 91 2" xfId="1889" xr:uid="{00000000-0005-0000-0000-0000DD220000}"/>
    <cellStyle name="Separador de milhares 91 2 2" xfId="4835" xr:uid="{00000000-0005-0000-0000-0000DE220000}"/>
    <cellStyle name="Separador de milhares 91 2 2 2" xfId="8451" xr:uid="{00000000-0005-0000-0000-0000DF220000}"/>
    <cellStyle name="Separador de milhares 91 2 3" xfId="3922" xr:uid="{00000000-0005-0000-0000-0000E0220000}"/>
    <cellStyle name="Separador de milhares 91 2 3 2" xfId="7969" xr:uid="{00000000-0005-0000-0000-0000E1220000}"/>
    <cellStyle name="Separador de milhares 91 2 4" xfId="6665" xr:uid="{00000000-0005-0000-0000-0000E2220000}"/>
    <cellStyle name="Separador de milhares 91 3" xfId="4834" xr:uid="{00000000-0005-0000-0000-0000E3220000}"/>
    <cellStyle name="Separador de milhares 91 3 2" xfId="8450" xr:uid="{00000000-0005-0000-0000-0000E4220000}"/>
    <cellStyle name="Separador de milhares 91 4" xfId="3921" xr:uid="{00000000-0005-0000-0000-0000E5220000}"/>
    <cellStyle name="Separador de milhares 91 4 2" xfId="7968" xr:uid="{00000000-0005-0000-0000-0000E6220000}"/>
    <cellStyle name="Separador de milhares 92" xfId="1890" xr:uid="{00000000-0005-0000-0000-0000E7220000}"/>
    <cellStyle name="Separador de milhares 92 2" xfId="1891" xr:uid="{00000000-0005-0000-0000-0000E8220000}"/>
    <cellStyle name="Separador de milhares 92 2 2" xfId="4837" xr:uid="{00000000-0005-0000-0000-0000E9220000}"/>
    <cellStyle name="Separador de milhares 92 2 2 2" xfId="8453" xr:uid="{00000000-0005-0000-0000-0000EA220000}"/>
    <cellStyle name="Separador de milhares 92 2 3" xfId="3924" xr:uid="{00000000-0005-0000-0000-0000EB220000}"/>
    <cellStyle name="Separador de milhares 92 2 3 2" xfId="7971" xr:uid="{00000000-0005-0000-0000-0000EC220000}"/>
    <cellStyle name="Separador de milhares 92 2 4" xfId="6666" xr:uid="{00000000-0005-0000-0000-0000ED220000}"/>
    <cellStyle name="Separador de milhares 92 3" xfId="4836" xr:uid="{00000000-0005-0000-0000-0000EE220000}"/>
    <cellStyle name="Separador de milhares 92 3 2" xfId="8452" xr:uid="{00000000-0005-0000-0000-0000EF220000}"/>
    <cellStyle name="Separador de milhares 92 4" xfId="3923" xr:uid="{00000000-0005-0000-0000-0000F0220000}"/>
    <cellStyle name="Separador de milhares 92 4 2" xfId="7970" xr:uid="{00000000-0005-0000-0000-0000F1220000}"/>
    <cellStyle name="Separador de milhares 93" xfId="1892" xr:uid="{00000000-0005-0000-0000-0000F2220000}"/>
    <cellStyle name="Separador de milhares 93 2" xfId="1893" xr:uid="{00000000-0005-0000-0000-0000F3220000}"/>
    <cellStyle name="Separador de milhares 93 2 2" xfId="4839" xr:uid="{00000000-0005-0000-0000-0000F4220000}"/>
    <cellStyle name="Separador de milhares 93 2 2 2" xfId="8455" xr:uid="{00000000-0005-0000-0000-0000F5220000}"/>
    <cellStyle name="Separador de milhares 93 2 3" xfId="3926" xr:uid="{00000000-0005-0000-0000-0000F6220000}"/>
    <cellStyle name="Separador de milhares 93 2 3 2" xfId="7973" xr:uid="{00000000-0005-0000-0000-0000F7220000}"/>
    <cellStyle name="Separador de milhares 93 2 4" xfId="6667" xr:uid="{00000000-0005-0000-0000-0000F8220000}"/>
    <cellStyle name="Separador de milhares 93 3" xfId="4838" xr:uid="{00000000-0005-0000-0000-0000F9220000}"/>
    <cellStyle name="Separador de milhares 93 3 2" xfId="8454" xr:uid="{00000000-0005-0000-0000-0000FA220000}"/>
    <cellStyle name="Separador de milhares 93 4" xfId="3925" xr:uid="{00000000-0005-0000-0000-0000FB220000}"/>
    <cellStyle name="Separador de milhares 93 4 2" xfId="7972" xr:uid="{00000000-0005-0000-0000-0000FC220000}"/>
    <cellStyle name="Separador de milhares 94" xfId="1894" xr:uid="{00000000-0005-0000-0000-0000FD220000}"/>
    <cellStyle name="Separador de milhares 94 2" xfId="1895" xr:uid="{00000000-0005-0000-0000-0000FE220000}"/>
    <cellStyle name="Separador de milhares 94 2 2" xfId="4841" xr:uid="{00000000-0005-0000-0000-0000FF220000}"/>
    <cellStyle name="Separador de milhares 94 2 2 2" xfId="8457" xr:uid="{00000000-0005-0000-0000-000000230000}"/>
    <cellStyle name="Separador de milhares 94 2 3" xfId="3928" xr:uid="{00000000-0005-0000-0000-000001230000}"/>
    <cellStyle name="Separador de milhares 94 2 3 2" xfId="7975" xr:uid="{00000000-0005-0000-0000-000002230000}"/>
    <cellStyle name="Separador de milhares 94 2 4" xfId="6668" xr:uid="{00000000-0005-0000-0000-000003230000}"/>
    <cellStyle name="Separador de milhares 94 3" xfId="4840" xr:uid="{00000000-0005-0000-0000-000004230000}"/>
    <cellStyle name="Separador de milhares 94 3 2" xfId="8456" xr:uid="{00000000-0005-0000-0000-000005230000}"/>
    <cellStyle name="Separador de milhares 94 4" xfId="3927" xr:uid="{00000000-0005-0000-0000-000006230000}"/>
    <cellStyle name="Separador de milhares 94 4 2" xfId="7974" xr:uid="{00000000-0005-0000-0000-000007230000}"/>
    <cellStyle name="Separador de milhares 95" xfId="1896" xr:uid="{00000000-0005-0000-0000-000008230000}"/>
    <cellStyle name="Separador de milhares 95 2" xfId="1897" xr:uid="{00000000-0005-0000-0000-000009230000}"/>
    <cellStyle name="Separador de milhares 95 2 2" xfId="4843" xr:uid="{00000000-0005-0000-0000-00000A230000}"/>
    <cellStyle name="Separador de milhares 95 2 2 2" xfId="8459" xr:uid="{00000000-0005-0000-0000-00000B230000}"/>
    <cellStyle name="Separador de milhares 95 2 3" xfId="3930" xr:uid="{00000000-0005-0000-0000-00000C230000}"/>
    <cellStyle name="Separador de milhares 95 2 3 2" xfId="7977" xr:uid="{00000000-0005-0000-0000-00000D230000}"/>
    <cellStyle name="Separador de milhares 95 2 4" xfId="6669" xr:uid="{00000000-0005-0000-0000-00000E230000}"/>
    <cellStyle name="Separador de milhares 95 3" xfId="4842" xr:uid="{00000000-0005-0000-0000-00000F230000}"/>
    <cellStyle name="Separador de milhares 95 3 2" xfId="8458" xr:uid="{00000000-0005-0000-0000-000010230000}"/>
    <cellStyle name="Separador de milhares 95 4" xfId="3929" xr:uid="{00000000-0005-0000-0000-000011230000}"/>
    <cellStyle name="Separador de milhares 95 4 2" xfId="7976" xr:uid="{00000000-0005-0000-0000-000012230000}"/>
    <cellStyle name="Separador de milhares 96" xfId="1898" xr:uid="{00000000-0005-0000-0000-000013230000}"/>
    <cellStyle name="Separador de milhares 96 2" xfId="1899" xr:uid="{00000000-0005-0000-0000-000014230000}"/>
    <cellStyle name="Separador de milhares 96 2 2" xfId="4845" xr:uid="{00000000-0005-0000-0000-000015230000}"/>
    <cellStyle name="Separador de milhares 96 2 2 2" xfId="8461" xr:uid="{00000000-0005-0000-0000-000016230000}"/>
    <cellStyle name="Separador de milhares 96 2 3" xfId="3932" xr:uid="{00000000-0005-0000-0000-000017230000}"/>
    <cellStyle name="Separador de milhares 96 2 3 2" xfId="7979" xr:uid="{00000000-0005-0000-0000-000018230000}"/>
    <cellStyle name="Separador de milhares 96 2 4" xfId="6670" xr:uid="{00000000-0005-0000-0000-000019230000}"/>
    <cellStyle name="Separador de milhares 96 3" xfId="4844" xr:uid="{00000000-0005-0000-0000-00001A230000}"/>
    <cellStyle name="Separador de milhares 96 3 2" xfId="8460" xr:uid="{00000000-0005-0000-0000-00001B230000}"/>
    <cellStyle name="Separador de milhares 96 4" xfId="3931" xr:uid="{00000000-0005-0000-0000-00001C230000}"/>
    <cellStyle name="Separador de milhares 96 4 2" xfId="7978" xr:uid="{00000000-0005-0000-0000-00001D230000}"/>
    <cellStyle name="Separador de milhares 97" xfId="1900" xr:uid="{00000000-0005-0000-0000-00001E230000}"/>
    <cellStyle name="Separador de milhares 97 2" xfId="1901" xr:uid="{00000000-0005-0000-0000-00001F230000}"/>
    <cellStyle name="Separador de milhares 97 2 2" xfId="4847" xr:uid="{00000000-0005-0000-0000-000020230000}"/>
    <cellStyle name="Separador de milhares 97 2 2 2" xfId="8463" xr:uid="{00000000-0005-0000-0000-000021230000}"/>
    <cellStyle name="Separador de milhares 97 2 3" xfId="3934" xr:uid="{00000000-0005-0000-0000-000022230000}"/>
    <cellStyle name="Separador de milhares 97 2 3 2" xfId="7981" xr:uid="{00000000-0005-0000-0000-000023230000}"/>
    <cellStyle name="Separador de milhares 97 2 4" xfId="6671" xr:uid="{00000000-0005-0000-0000-000024230000}"/>
    <cellStyle name="Separador de milhares 97 3" xfId="4846" xr:uid="{00000000-0005-0000-0000-000025230000}"/>
    <cellStyle name="Separador de milhares 97 3 2" xfId="8462" xr:uid="{00000000-0005-0000-0000-000026230000}"/>
    <cellStyle name="Separador de milhares 97 4" xfId="3933" xr:uid="{00000000-0005-0000-0000-000027230000}"/>
    <cellStyle name="Separador de milhares 97 4 2" xfId="7980" xr:uid="{00000000-0005-0000-0000-000028230000}"/>
    <cellStyle name="Separador de milhares 98" xfId="1902" xr:uid="{00000000-0005-0000-0000-000029230000}"/>
    <cellStyle name="Separador de milhares 98 2" xfId="1903" xr:uid="{00000000-0005-0000-0000-00002A230000}"/>
    <cellStyle name="Separador de milhares 98 2 2" xfId="4849" xr:uid="{00000000-0005-0000-0000-00002B230000}"/>
    <cellStyle name="Separador de milhares 98 2 2 2" xfId="8465" xr:uid="{00000000-0005-0000-0000-00002C230000}"/>
    <cellStyle name="Separador de milhares 98 2 3" xfId="3936" xr:uid="{00000000-0005-0000-0000-00002D230000}"/>
    <cellStyle name="Separador de milhares 98 2 3 2" xfId="7983" xr:uid="{00000000-0005-0000-0000-00002E230000}"/>
    <cellStyle name="Separador de milhares 98 2 4" xfId="6672" xr:uid="{00000000-0005-0000-0000-00002F230000}"/>
    <cellStyle name="Separador de milhares 98 3" xfId="4848" xr:uid="{00000000-0005-0000-0000-000030230000}"/>
    <cellStyle name="Separador de milhares 98 3 2" xfId="8464" xr:uid="{00000000-0005-0000-0000-000031230000}"/>
    <cellStyle name="Separador de milhares 98 4" xfId="3935" xr:uid="{00000000-0005-0000-0000-000032230000}"/>
    <cellStyle name="Separador de milhares 98 4 2" xfId="7982" xr:uid="{00000000-0005-0000-0000-000033230000}"/>
    <cellStyle name="Separador de milhares 99" xfId="1904" xr:uid="{00000000-0005-0000-0000-000034230000}"/>
    <cellStyle name="Separador de milhares 99 2" xfId="1905" xr:uid="{00000000-0005-0000-0000-000035230000}"/>
    <cellStyle name="Separador de milhares 99 2 2" xfId="4851" xr:uid="{00000000-0005-0000-0000-000036230000}"/>
    <cellStyle name="Separador de milhares 99 2 2 2" xfId="8467" xr:uid="{00000000-0005-0000-0000-000037230000}"/>
    <cellStyle name="Separador de milhares 99 2 3" xfId="3938" xr:uid="{00000000-0005-0000-0000-000038230000}"/>
    <cellStyle name="Separador de milhares 99 2 3 2" xfId="7985" xr:uid="{00000000-0005-0000-0000-000039230000}"/>
    <cellStyle name="Separador de milhares 99 2 4" xfId="6673" xr:uid="{00000000-0005-0000-0000-00003A230000}"/>
    <cellStyle name="Separador de milhares 99 3" xfId="4850" xr:uid="{00000000-0005-0000-0000-00003B230000}"/>
    <cellStyle name="Separador de milhares 99 3 2" xfId="8466" xr:uid="{00000000-0005-0000-0000-00003C230000}"/>
    <cellStyle name="Separador de milhares 99 4" xfId="3937" xr:uid="{00000000-0005-0000-0000-00003D230000}"/>
    <cellStyle name="Separador de milhares 99 4 2" xfId="7984" xr:uid="{00000000-0005-0000-0000-00003E230000}"/>
    <cellStyle name="TableStyleLight1" xfId="185" xr:uid="{00000000-0005-0000-0000-00003F230000}"/>
    <cellStyle name="Texto de Aviso 10 2" xfId="1906" xr:uid="{00000000-0005-0000-0000-000040230000}"/>
    <cellStyle name="Texto de Aviso 11 2" xfId="1907" xr:uid="{00000000-0005-0000-0000-000041230000}"/>
    <cellStyle name="Texto de Aviso 12 2" xfId="1908" xr:uid="{00000000-0005-0000-0000-000042230000}"/>
    <cellStyle name="Texto de Aviso 13 2" xfId="1909" xr:uid="{00000000-0005-0000-0000-000043230000}"/>
    <cellStyle name="Texto de Aviso 14 2" xfId="1910" xr:uid="{00000000-0005-0000-0000-000044230000}"/>
    <cellStyle name="Texto de Aviso 15 2" xfId="1911" xr:uid="{00000000-0005-0000-0000-000045230000}"/>
    <cellStyle name="Texto de Aviso 16 2" xfId="1912" xr:uid="{00000000-0005-0000-0000-000046230000}"/>
    <cellStyle name="Texto de Aviso 17 2" xfId="1913" xr:uid="{00000000-0005-0000-0000-000047230000}"/>
    <cellStyle name="Texto de Aviso 2" xfId="1914" xr:uid="{00000000-0005-0000-0000-000048230000}"/>
    <cellStyle name="Texto de Aviso 2 2" xfId="1915" xr:uid="{00000000-0005-0000-0000-000049230000}"/>
    <cellStyle name="Texto de Aviso 3" xfId="1916" xr:uid="{00000000-0005-0000-0000-00004A230000}"/>
    <cellStyle name="Texto de Aviso 3 2" xfId="1917" xr:uid="{00000000-0005-0000-0000-00004B230000}"/>
    <cellStyle name="Texto de Aviso 4" xfId="1918" xr:uid="{00000000-0005-0000-0000-00004C230000}"/>
    <cellStyle name="Texto de Aviso 4 2" xfId="1919" xr:uid="{00000000-0005-0000-0000-00004D230000}"/>
    <cellStyle name="Texto de Aviso 5" xfId="1920" xr:uid="{00000000-0005-0000-0000-00004E230000}"/>
    <cellStyle name="Texto de Aviso 5 2" xfId="1921" xr:uid="{00000000-0005-0000-0000-00004F230000}"/>
    <cellStyle name="Texto de Aviso 6 2" xfId="1922" xr:uid="{00000000-0005-0000-0000-000050230000}"/>
    <cellStyle name="Texto de Aviso 7 2" xfId="1923" xr:uid="{00000000-0005-0000-0000-000051230000}"/>
    <cellStyle name="Texto de Aviso 8 2" xfId="1924" xr:uid="{00000000-0005-0000-0000-000052230000}"/>
    <cellStyle name="Texto de Aviso 9 2" xfId="1925" xr:uid="{00000000-0005-0000-0000-000053230000}"/>
    <cellStyle name="Texto Explicativo 10 2" xfId="1926" xr:uid="{00000000-0005-0000-0000-000054230000}"/>
    <cellStyle name="Texto Explicativo 11 2" xfId="1927" xr:uid="{00000000-0005-0000-0000-000055230000}"/>
    <cellStyle name="Texto Explicativo 12 2" xfId="1928" xr:uid="{00000000-0005-0000-0000-000056230000}"/>
    <cellStyle name="Texto Explicativo 13 2" xfId="1929" xr:uid="{00000000-0005-0000-0000-000057230000}"/>
    <cellStyle name="Texto Explicativo 14 2" xfId="1930" xr:uid="{00000000-0005-0000-0000-000058230000}"/>
    <cellStyle name="Texto Explicativo 15 2" xfId="1931" xr:uid="{00000000-0005-0000-0000-000059230000}"/>
    <cellStyle name="Texto Explicativo 16 2" xfId="1932" xr:uid="{00000000-0005-0000-0000-00005A230000}"/>
    <cellStyle name="Texto Explicativo 17 2" xfId="1933" xr:uid="{00000000-0005-0000-0000-00005B230000}"/>
    <cellStyle name="Texto Explicativo 2" xfId="1934" xr:uid="{00000000-0005-0000-0000-00005C230000}"/>
    <cellStyle name="Texto Explicativo 2 2" xfId="1935" xr:uid="{00000000-0005-0000-0000-00005D230000}"/>
    <cellStyle name="Texto Explicativo 3" xfId="1936" xr:uid="{00000000-0005-0000-0000-00005E230000}"/>
    <cellStyle name="Texto Explicativo 3 2" xfId="1937" xr:uid="{00000000-0005-0000-0000-00005F230000}"/>
    <cellStyle name="Texto Explicativo 4" xfId="1938" xr:uid="{00000000-0005-0000-0000-000060230000}"/>
    <cellStyle name="Texto Explicativo 4 2" xfId="1939" xr:uid="{00000000-0005-0000-0000-000061230000}"/>
    <cellStyle name="Texto Explicativo 5" xfId="1940" xr:uid="{00000000-0005-0000-0000-000062230000}"/>
    <cellStyle name="Texto Explicativo 5 2" xfId="1941" xr:uid="{00000000-0005-0000-0000-000063230000}"/>
    <cellStyle name="Texto Explicativo 6 2" xfId="1942" xr:uid="{00000000-0005-0000-0000-000064230000}"/>
    <cellStyle name="Texto Explicativo 7 2" xfId="1943" xr:uid="{00000000-0005-0000-0000-000065230000}"/>
    <cellStyle name="Texto Explicativo 8 2" xfId="1944" xr:uid="{00000000-0005-0000-0000-000066230000}"/>
    <cellStyle name="Texto Explicativo 9 2" xfId="1945" xr:uid="{00000000-0005-0000-0000-000067230000}"/>
    <cellStyle name="Título 1 10 2" xfId="1946" xr:uid="{00000000-0005-0000-0000-000068230000}"/>
    <cellStyle name="Título 1 10 2 2" xfId="2507" xr:uid="{00000000-0005-0000-0000-000069230000}"/>
    <cellStyle name="Título 1 11 2" xfId="1947" xr:uid="{00000000-0005-0000-0000-00006A230000}"/>
    <cellStyle name="Título 1 11 2 2" xfId="2508" xr:uid="{00000000-0005-0000-0000-00006B230000}"/>
    <cellStyle name="Título 1 12 2" xfId="1948" xr:uid="{00000000-0005-0000-0000-00006C230000}"/>
    <cellStyle name="Título 1 12 2 2" xfId="2509" xr:uid="{00000000-0005-0000-0000-00006D230000}"/>
    <cellStyle name="Título 1 13 2" xfId="1949" xr:uid="{00000000-0005-0000-0000-00006E230000}"/>
    <cellStyle name="Título 1 13 2 2" xfId="2510" xr:uid="{00000000-0005-0000-0000-00006F230000}"/>
    <cellStyle name="Título 1 14 2" xfId="1950" xr:uid="{00000000-0005-0000-0000-000070230000}"/>
    <cellStyle name="Título 1 14 2 2" xfId="2511" xr:uid="{00000000-0005-0000-0000-000071230000}"/>
    <cellStyle name="Título 1 15 2" xfId="1951" xr:uid="{00000000-0005-0000-0000-000072230000}"/>
    <cellStyle name="Título 1 15 2 2" xfId="2512" xr:uid="{00000000-0005-0000-0000-000073230000}"/>
    <cellStyle name="Título 1 16 2" xfId="1952" xr:uid="{00000000-0005-0000-0000-000074230000}"/>
    <cellStyle name="Título 1 16 2 2" xfId="2513" xr:uid="{00000000-0005-0000-0000-000075230000}"/>
    <cellStyle name="Título 1 17 2" xfId="1953" xr:uid="{00000000-0005-0000-0000-000076230000}"/>
    <cellStyle name="Título 1 17 2 2" xfId="2514" xr:uid="{00000000-0005-0000-0000-000077230000}"/>
    <cellStyle name="Título 1 2" xfId="1954" xr:uid="{00000000-0005-0000-0000-000078230000}"/>
    <cellStyle name="Título 1 2 2" xfId="1955" xr:uid="{00000000-0005-0000-0000-000079230000}"/>
    <cellStyle name="Título 1 2 2 2" xfId="2515" xr:uid="{00000000-0005-0000-0000-00007A230000}"/>
    <cellStyle name="Título 1 3" xfId="1956" xr:uid="{00000000-0005-0000-0000-00007B230000}"/>
    <cellStyle name="Título 1 3 2" xfId="1957" xr:uid="{00000000-0005-0000-0000-00007C230000}"/>
    <cellStyle name="Título 1 3 2 2" xfId="2516" xr:uid="{00000000-0005-0000-0000-00007D230000}"/>
    <cellStyle name="Título 1 4" xfId="1958" xr:uid="{00000000-0005-0000-0000-00007E230000}"/>
    <cellStyle name="Título 1 4 2" xfId="1959" xr:uid="{00000000-0005-0000-0000-00007F230000}"/>
    <cellStyle name="Título 1 4 2 2" xfId="2517" xr:uid="{00000000-0005-0000-0000-000080230000}"/>
    <cellStyle name="Título 1 5" xfId="1960" xr:uid="{00000000-0005-0000-0000-000081230000}"/>
    <cellStyle name="Título 1 5 2" xfId="1961" xr:uid="{00000000-0005-0000-0000-000082230000}"/>
    <cellStyle name="Título 1 5 2 2" xfId="2518" xr:uid="{00000000-0005-0000-0000-000083230000}"/>
    <cellStyle name="Título 1 6 2" xfId="1962" xr:uid="{00000000-0005-0000-0000-000084230000}"/>
    <cellStyle name="Título 1 6 2 2" xfId="2519" xr:uid="{00000000-0005-0000-0000-000085230000}"/>
    <cellStyle name="Título 1 7 2" xfId="1963" xr:uid="{00000000-0005-0000-0000-000086230000}"/>
    <cellStyle name="Título 1 7 2 2" xfId="2520" xr:uid="{00000000-0005-0000-0000-000087230000}"/>
    <cellStyle name="Título 1 8 2" xfId="1964" xr:uid="{00000000-0005-0000-0000-000088230000}"/>
    <cellStyle name="Título 1 8 2 2" xfId="2521" xr:uid="{00000000-0005-0000-0000-000089230000}"/>
    <cellStyle name="Título 1 9 2" xfId="1965" xr:uid="{00000000-0005-0000-0000-00008A230000}"/>
    <cellStyle name="Título 1 9 2 2" xfId="2522" xr:uid="{00000000-0005-0000-0000-00008B230000}"/>
    <cellStyle name="Título 10 2" xfId="1966" xr:uid="{00000000-0005-0000-0000-00008C230000}"/>
    <cellStyle name="Título 11 2" xfId="1967" xr:uid="{00000000-0005-0000-0000-00008D230000}"/>
    <cellStyle name="Título 12 2" xfId="1968" xr:uid="{00000000-0005-0000-0000-00008E230000}"/>
    <cellStyle name="Título 13 2" xfId="1969" xr:uid="{00000000-0005-0000-0000-00008F230000}"/>
    <cellStyle name="Título 14 2" xfId="1970" xr:uid="{00000000-0005-0000-0000-000090230000}"/>
    <cellStyle name="Título 15 2" xfId="1971" xr:uid="{00000000-0005-0000-0000-000091230000}"/>
    <cellStyle name="Título 16 2" xfId="1972" xr:uid="{00000000-0005-0000-0000-000092230000}"/>
    <cellStyle name="Título 17 2" xfId="1973" xr:uid="{00000000-0005-0000-0000-000093230000}"/>
    <cellStyle name="Título 18 2" xfId="1974" xr:uid="{00000000-0005-0000-0000-000094230000}"/>
    <cellStyle name="Título 19 2" xfId="1975" xr:uid="{00000000-0005-0000-0000-000095230000}"/>
    <cellStyle name="Título 2 10 2" xfId="1976" xr:uid="{00000000-0005-0000-0000-000096230000}"/>
    <cellStyle name="Título 2 10 2 2" xfId="2523" xr:uid="{00000000-0005-0000-0000-000097230000}"/>
    <cellStyle name="Título 2 11 2" xfId="1977" xr:uid="{00000000-0005-0000-0000-000098230000}"/>
    <cellStyle name="Título 2 11 2 2" xfId="2524" xr:uid="{00000000-0005-0000-0000-000099230000}"/>
    <cellStyle name="Título 2 12 2" xfId="1978" xr:uid="{00000000-0005-0000-0000-00009A230000}"/>
    <cellStyle name="Título 2 12 2 2" xfId="2525" xr:uid="{00000000-0005-0000-0000-00009B230000}"/>
    <cellStyle name="Título 2 13 2" xfId="1979" xr:uid="{00000000-0005-0000-0000-00009C230000}"/>
    <cellStyle name="Título 2 13 2 2" xfId="2526" xr:uid="{00000000-0005-0000-0000-00009D230000}"/>
    <cellStyle name="Título 2 14 2" xfId="1980" xr:uid="{00000000-0005-0000-0000-00009E230000}"/>
    <cellStyle name="Título 2 14 2 2" xfId="2527" xr:uid="{00000000-0005-0000-0000-00009F230000}"/>
    <cellStyle name="Título 2 15 2" xfId="1981" xr:uid="{00000000-0005-0000-0000-0000A0230000}"/>
    <cellStyle name="Título 2 15 2 2" xfId="2528" xr:uid="{00000000-0005-0000-0000-0000A1230000}"/>
    <cellStyle name="Título 2 16 2" xfId="1982" xr:uid="{00000000-0005-0000-0000-0000A2230000}"/>
    <cellStyle name="Título 2 16 2 2" xfId="2529" xr:uid="{00000000-0005-0000-0000-0000A3230000}"/>
    <cellStyle name="Título 2 17 2" xfId="1983" xr:uid="{00000000-0005-0000-0000-0000A4230000}"/>
    <cellStyle name="Título 2 17 2 2" xfId="2530" xr:uid="{00000000-0005-0000-0000-0000A5230000}"/>
    <cellStyle name="Título 2 2" xfId="1984" xr:uid="{00000000-0005-0000-0000-0000A6230000}"/>
    <cellStyle name="Título 2 2 2" xfId="1985" xr:uid="{00000000-0005-0000-0000-0000A7230000}"/>
    <cellStyle name="Título 2 2 2 2" xfId="2531" xr:uid="{00000000-0005-0000-0000-0000A8230000}"/>
    <cellStyle name="Título 2 3" xfId="1986" xr:uid="{00000000-0005-0000-0000-0000A9230000}"/>
    <cellStyle name="Título 2 3 2" xfId="1987" xr:uid="{00000000-0005-0000-0000-0000AA230000}"/>
    <cellStyle name="Título 2 3 2 2" xfId="2532" xr:uid="{00000000-0005-0000-0000-0000AB230000}"/>
    <cellStyle name="Título 2 4" xfId="1988" xr:uid="{00000000-0005-0000-0000-0000AC230000}"/>
    <cellStyle name="Título 2 4 2" xfId="1989" xr:uid="{00000000-0005-0000-0000-0000AD230000}"/>
    <cellStyle name="Título 2 4 2 2" xfId="2533" xr:uid="{00000000-0005-0000-0000-0000AE230000}"/>
    <cellStyle name="Título 2 5" xfId="1990" xr:uid="{00000000-0005-0000-0000-0000AF230000}"/>
    <cellStyle name="Título 2 5 2" xfId="1991" xr:uid="{00000000-0005-0000-0000-0000B0230000}"/>
    <cellStyle name="Título 2 5 2 2" xfId="2534" xr:uid="{00000000-0005-0000-0000-0000B1230000}"/>
    <cellStyle name="Título 2 6 2" xfId="1992" xr:uid="{00000000-0005-0000-0000-0000B2230000}"/>
    <cellStyle name="Título 2 6 2 2" xfId="2535" xr:uid="{00000000-0005-0000-0000-0000B3230000}"/>
    <cellStyle name="Título 2 7 2" xfId="1993" xr:uid="{00000000-0005-0000-0000-0000B4230000}"/>
    <cellStyle name="Título 2 7 2 2" xfId="2536" xr:uid="{00000000-0005-0000-0000-0000B5230000}"/>
    <cellStyle name="Título 2 8 2" xfId="1994" xr:uid="{00000000-0005-0000-0000-0000B6230000}"/>
    <cellStyle name="Título 2 8 2 2" xfId="2537" xr:uid="{00000000-0005-0000-0000-0000B7230000}"/>
    <cellStyle name="Título 2 9 2" xfId="1995" xr:uid="{00000000-0005-0000-0000-0000B8230000}"/>
    <cellStyle name="Título 2 9 2 2" xfId="2538" xr:uid="{00000000-0005-0000-0000-0000B9230000}"/>
    <cellStyle name="Título 20 2" xfId="1996" xr:uid="{00000000-0005-0000-0000-0000BA230000}"/>
    <cellStyle name="Título 3 10 2" xfId="1997" xr:uid="{00000000-0005-0000-0000-0000BB230000}"/>
    <cellStyle name="Título 3 10 2 2" xfId="2539" xr:uid="{00000000-0005-0000-0000-0000BC230000}"/>
    <cellStyle name="Título 3 11 2" xfId="1998" xr:uid="{00000000-0005-0000-0000-0000BD230000}"/>
    <cellStyle name="Título 3 11 2 2" xfId="2540" xr:uid="{00000000-0005-0000-0000-0000BE230000}"/>
    <cellStyle name="Título 3 12 2" xfId="1999" xr:uid="{00000000-0005-0000-0000-0000BF230000}"/>
    <cellStyle name="Título 3 12 2 2" xfId="2541" xr:uid="{00000000-0005-0000-0000-0000C0230000}"/>
    <cellStyle name="Título 3 13 2" xfId="2000" xr:uid="{00000000-0005-0000-0000-0000C1230000}"/>
    <cellStyle name="Título 3 13 2 2" xfId="2542" xr:uid="{00000000-0005-0000-0000-0000C2230000}"/>
    <cellStyle name="Título 3 14 2" xfId="2001" xr:uid="{00000000-0005-0000-0000-0000C3230000}"/>
    <cellStyle name="Título 3 14 2 2" xfId="2543" xr:uid="{00000000-0005-0000-0000-0000C4230000}"/>
    <cellStyle name="Título 3 15 2" xfId="2002" xr:uid="{00000000-0005-0000-0000-0000C5230000}"/>
    <cellStyle name="Título 3 15 2 2" xfId="2544" xr:uid="{00000000-0005-0000-0000-0000C6230000}"/>
    <cellStyle name="Título 3 16 2" xfId="2003" xr:uid="{00000000-0005-0000-0000-0000C7230000}"/>
    <cellStyle name="Título 3 16 2 2" xfId="2545" xr:uid="{00000000-0005-0000-0000-0000C8230000}"/>
    <cellStyle name="Título 3 17 2" xfId="2004" xr:uid="{00000000-0005-0000-0000-0000C9230000}"/>
    <cellStyle name="Título 3 17 2 2" xfId="2546" xr:uid="{00000000-0005-0000-0000-0000CA230000}"/>
    <cellStyle name="Título 3 2" xfId="2005" xr:uid="{00000000-0005-0000-0000-0000CB230000}"/>
    <cellStyle name="Título 3 2 2" xfId="2006" xr:uid="{00000000-0005-0000-0000-0000CC230000}"/>
    <cellStyle name="Título 3 2 2 2" xfId="2547" xr:uid="{00000000-0005-0000-0000-0000CD230000}"/>
    <cellStyle name="Título 3 3" xfId="2007" xr:uid="{00000000-0005-0000-0000-0000CE230000}"/>
    <cellStyle name="Título 3 3 2" xfId="2008" xr:uid="{00000000-0005-0000-0000-0000CF230000}"/>
    <cellStyle name="Título 3 3 2 2" xfId="2548" xr:uid="{00000000-0005-0000-0000-0000D0230000}"/>
    <cellStyle name="Título 3 4" xfId="2009" xr:uid="{00000000-0005-0000-0000-0000D1230000}"/>
    <cellStyle name="Título 3 4 2" xfId="2010" xr:uid="{00000000-0005-0000-0000-0000D2230000}"/>
    <cellStyle name="Título 3 4 2 2" xfId="2549" xr:uid="{00000000-0005-0000-0000-0000D3230000}"/>
    <cellStyle name="Título 3 5" xfId="2011" xr:uid="{00000000-0005-0000-0000-0000D4230000}"/>
    <cellStyle name="Título 3 5 2" xfId="2012" xr:uid="{00000000-0005-0000-0000-0000D5230000}"/>
    <cellStyle name="Título 3 5 2 2" xfId="2550" xr:uid="{00000000-0005-0000-0000-0000D6230000}"/>
    <cellStyle name="Título 3 6 2" xfId="2013" xr:uid="{00000000-0005-0000-0000-0000D7230000}"/>
    <cellStyle name="Título 3 6 2 2" xfId="2551" xr:uid="{00000000-0005-0000-0000-0000D8230000}"/>
    <cellStyle name="Título 3 7 2" xfId="2014" xr:uid="{00000000-0005-0000-0000-0000D9230000}"/>
    <cellStyle name="Título 3 7 2 2" xfId="2552" xr:uid="{00000000-0005-0000-0000-0000DA230000}"/>
    <cellStyle name="Título 3 8 2" xfId="2015" xr:uid="{00000000-0005-0000-0000-0000DB230000}"/>
    <cellStyle name="Título 3 8 2 2" xfId="2553" xr:uid="{00000000-0005-0000-0000-0000DC230000}"/>
    <cellStyle name="Título 3 9 2" xfId="2016" xr:uid="{00000000-0005-0000-0000-0000DD230000}"/>
    <cellStyle name="Título 3 9 2 2" xfId="2554" xr:uid="{00000000-0005-0000-0000-0000DE230000}"/>
    <cellStyle name="Título 4 10 2" xfId="2017" xr:uid="{00000000-0005-0000-0000-0000DF230000}"/>
    <cellStyle name="Título 4 11 2" xfId="2018" xr:uid="{00000000-0005-0000-0000-0000E0230000}"/>
    <cellStyle name="Título 4 12 2" xfId="2019" xr:uid="{00000000-0005-0000-0000-0000E1230000}"/>
    <cellStyle name="Título 4 13 2" xfId="2020" xr:uid="{00000000-0005-0000-0000-0000E2230000}"/>
    <cellStyle name="Título 4 14 2" xfId="2021" xr:uid="{00000000-0005-0000-0000-0000E3230000}"/>
    <cellStyle name="Título 4 15 2" xfId="2022" xr:uid="{00000000-0005-0000-0000-0000E4230000}"/>
    <cellStyle name="Título 4 16 2" xfId="2023" xr:uid="{00000000-0005-0000-0000-0000E5230000}"/>
    <cellStyle name="Título 4 17 2" xfId="2024" xr:uid="{00000000-0005-0000-0000-0000E6230000}"/>
    <cellStyle name="Título 4 2" xfId="2025" xr:uid="{00000000-0005-0000-0000-0000E7230000}"/>
    <cellStyle name="Título 4 2 2" xfId="2026" xr:uid="{00000000-0005-0000-0000-0000E8230000}"/>
    <cellStyle name="Título 4 3" xfId="2027" xr:uid="{00000000-0005-0000-0000-0000E9230000}"/>
    <cellStyle name="Título 4 3 2" xfId="2028" xr:uid="{00000000-0005-0000-0000-0000EA230000}"/>
    <cellStyle name="Título 4 4" xfId="2029" xr:uid="{00000000-0005-0000-0000-0000EB230000}"/>
    <cellStyle name="Título 4 4 2" xfId="2030" xr:uid="{00000000-0005-0000-0000-0000EC230000}"/>
    <cellStyle name="Título 4 5" xfId="2031" xr:uid="{00000000-0005-0000-0000-0000ED230000}"/>
    <cellStyle name="Título 4 5 2" xfId="2032" xr:uid="{00000000-0005-0000-0000-0000EE230000}"/>
    <cellStyle name="Título 4 6 2" xfId="2033" xr:uid="{00000000-0005-0000-0000-0000EF230000}"/>
    <cellStyle name="Título 4 7 2" xfId="2034" xr:uid="{00000000-0005-0000-0000-0000F0230000}"/>
    <cellStyle name="Título 4 8 2" xfId="2035" xr:uid="{00000000-0005-0000-0000-0000F1230000}"/>
    <cellStyle name="Título 4 9 2" xfId="2036" xr:uid="{00000000-0005-0000-0000-0000F2230000}"/>
    <cellStyle name="Título 5" xfId="56" xr:uid="{00000000-0005-0000-0000-0000F3230000}"/>
    <cellStyle name="Título 5 2" xfId="2037" xr:uid="{00000000-0005-0000-0000-0000F4230000}"/>
    <cellStyle name="Título 6 2" xfId="2038" xr:uid="{00000000-0005-0000-0000-0000F5230000}"/>
    <cellStyle name="Título 7 2" xfId="2039" xr:uid="{00000000-0005-0000-0000-0000F6230000}"/>
    <cellStyle name="Título 8 2" xfId="2040" xr:uid="{00000000-0005-0000-0000-0000F7230000}"/>
    <cellStyle name="Título 9 2" xfId="2041" xr:uid="{00000000-0005-0000-0000-0000F8230000}"/>
    <cellStyle name="Total 10 2" xfId="2042" xr:uid="{00000000-0005-0000-0000-0000F9230000}"/>
    <cellStyle name="Total 10 2 2" xfId="2555" xr:uid="{00000000-0005-0000-0000-0000FA230000}"/>
    <cellStyle name="Total 11 2" xfId="2043" xr:uid="{00000000-0005-0000-0000-0000FB230000}"/>
    <cellStyle name="Total 11 2 2" xfId="2556" xr:uid="{00000000-0005-0000-0000-0000FC230000}"/>
    <cellStyle name="Total 12 2" xfId="2044" xr:uid="{00000000-0005-0000-0000-0000FD230000}"/>
    <cellStyle name="Total 12 2 2" xfId="2557" xr:uid="{00000000-0005-0000-0000-0000FE230000}"/>
    <cellStyle name="Total 13 2" xfId="2045" xr:uid="{00000000-0005-0000-0000-0000FF230000}"/>
    <cellStyle name="Total 13 2 2" xfId="2558" xr:uid="{00000000-0005-0000-0000-000000240000}"/>
    <cellStyle name="Total 14 2" xfId="2046" xr:uid="{00000000-0005-0000-0000-000001240000}"/>
    <cellStyle name="Total 14 2 2" xfId="2559" xr:uid="{00000000-0005-0000-0000-000002240000}"/>
    <cellStyle name="Total 15 2" xfId="2047" xr:uid="{00000000-0005-0000-0000-000003240000}"/>
    <cellStyle name="Total 15 2 2" xfId="2560" xr:uid="{00000000-0005-0000-0000-000004240000}"/>
    <cellStyle name="Total 16 2" xfId="2048" xr:uid="{00000000-0005-0000-0000-000005240000}"/>
    <cellStyle name="Total 16 2 2" xfId="2561" xr:uid="{00000000-0005-0000-0000-000006240000}"/>
    <cellStyle name="Total 17 2" xfId="2049" xr:uid="{00000000-0005-0000-0000-000007240000}"/>
    <cellStyle name="Total 17 2 2" xfId="2562" xr:uid="{00000000-0005-0000-0000-000008240000}"/>
    <cellStyle name="Total 2" xfId="2050" xr:uid="{00000000-0005-0000-0000-000009240000}"/>
    <cellStyle name="Total 2 10" xfId="2051" xr:uid="{00000000-0005-0000-0000-00000A240000}"/>
    <cellStyle name="Total 2 10 2" xfId="2563" xr:uid="{00000000-0005-0000-0000-00000B240000}"/>
    <cellStyle name="Total 2 10 2 2" xfId="4038" xr:uid="{00000000-0005-0000-0000-00000C240000}"/>
    <cellStyle name="Total 2 10 2 2 2" xfId="6156" xr:uid="{00000000-0005-0000-0000-00000D240000}"/>
    <cellStyle name="Total 2 10 2 3" xfId="6155" xr:uid="{00000000-0005-0000-0000-00000E240000}"/>
    <cellStyle name="Total 2 10 3" xfId="3939" xr:uid="{00000000-0005-0000-0000-00000F240000}"/>
    <cellStyle name="Total 2 10 3 2" xfId="6157" xr:uid="{00000000-0005-0000-0000-000010240000}"/>
    <cellStyle name="Total 2 10 4" xfId="6154" xr:uid="{00000000-0005-0000-0000-000011240000}"/>
    <cellStyle name="Total 2 11" xfId="2052" xr:uid="{00000000-0005-0000-0000-000012240000}"/>
    <cellStyle name="Total 2 11 2" xfId="2564" xr:uid="{00000000-0005-0000-0000-000013240000}"/>
    <cellStyle name="Total 2 11 2 2" xfId="4039" xr:uid="{00000000-0005-0000-0000-000014240000}"/>
    <cellStyle name="Total 2 11 2 2 2" xfId="6160" xr:uid="{00000000-0005-0000-0000-000015240000}"/>
    <cellStyle name="Total 2 11 2 3" xfId="6159" xr:uid="{00000000-0005-0000-0000-000016240000}"/>
    <cellStyle name="Total 2 11 3" xfId="3940" xr:uid="{00000000-0005-0000-0000-000017240000}"/>
    <cellStyle name="Total 2 11 3 2" xfId="6161" xr:uid="{00000000-0005-0000-0000-000018240000}"/>
    <cellStyle name="Total 2 11 4" xfId="6158" xr:uid="{00000000-0005-0000-0000-000019240000}"/>
    <cellStyle name="Total 2 12" xfId="2053" xr:uid="{00000000-0005-0000-0000-00001A240000}"/>
    <cellStyle name="Total 2 12 2" xfId="2565" xr:uid="{00000000-0005-0000-0000-00001B240000}"/>
    <cellStyle name="Total 2 12 2 2" xfId="4040" xr:uid="{00000000-0005-0000-0000-00001C240000}"/>
    <cellStyle name="Total 2 12 2 2 2" xfId="6164" xr:uid="{00000000-0005-0000-0000-00001D240000}"/>
    <cellStyle name="Total 2 12 2 3" xfId="6163" xr:uid="{00000000-0005-0000-0000-00001E240000}"/>
    <cellStyle name="Total 2 12 3" xfId="3941" xr:uid="{00000000-0005-0000-0000-00001F240000}"/>
    <cellStyle name="Total 2 12 3 2" xfId="6165" xr:uid="{00000000-0005-0000-0000-000020240000}"/>
    <cellStyle name="Total 2 12 4" xfId="6162" xr:uid="{00000000-0005-0000-0000-000021240000}"/>
    <cellStyle name="Total 2 13" xfId="2054" xr:uid="{00000000-0005-0000-0000-000022240000}"/>
    <cellStyle name="Total 2 13 2" xfId="2566" xr:uid="{00000000-0005-0000-0000-000023240000}"/>
    <cellStyle name="Total 2 13 2 2" xfId="4041" xr:uid="{00000000-0005-0000-0000-000024240000}"/>
    <cellStyle name="Total 2 13 2 2 2" xfId="6168" xr:uid="{00000000-0005-0000-0000-000025240000}"/>
    <cellStyle name="Total 2 13 2 3" xfId="6167" xr:uid="{00000000-0005-0000-0000-000026240000}"/>
    <cellStyle name="Total 2 13 3" xfId="3942" xr:uid="{00000000-0005-0000-0000-000027240000}"/>
    <cellStyle name="Total 2 13 3 2" xfId="6169" xr:uid="{00000000-0005-0000-0000-000028240000}"/>
    <cellStyle name="Total 2 13 4" xfId="6166" xr:uid="{00000000-0005-0000-0000-000029240000}"/>
    <cellStyle name="Total 2 14" xfId="2055" xr:uid="{00000000-0005-0000-0000-00002A240000}"/>
    <cellStyle name="Total 2 14 2" xfId="2567" xr:uid="{00000000-0005-0000-0000-00002B240000}"/>
    <cellStyle name="Total 2 14 2 2" xfId="4042" xr:uid="{00000000-0005-0000-0000-00002C240000}"/>
    <cellStyle name="Total 2 14 2 2 2" xfId="6172" xr:uid="{00000000-0005-0000-0000-00002D240000}"/>
    <cellStyle name="Total 2 14 2 3" xfId="6171" xr:uid="{00000000-0005-0000-0000-00002E240000}"/>
    <cellStyle name="Total 2 14 3" xfId="3943" xr:uid="{00000000-0005-0000-0000-00002F240000}"/>
    <cellStyle name="Total 2 14 3 2" xfId="6173" xr:uid="{00000000-0005-0000-0000-000030240000}"/>
    <cellStyle name="Total 2 14 4" xfId="6170" xr:uid="{00000000-0005-0000-0000-000031240000}"/>
    <cellStyle name="Total 2 15" xfId="2056" xr:uid="{00000000-0005-0000-0000-000032240000}"/>
    <cellStyle name="Total 2 15 2" xfId="2568" xr:uid="{00000000-0005-0000-0000-000033240000}"/>
    <cellStyle name="Total 2 15 2 2" xfId="4043" xr:uid="{00000000-0005-0000-0000-000034240000}"/>
    <cellStyle name="Total 2 15 2 2 2" xfId="6176" xr:uid="{00000000-0005-0000-0000-000035240000}"/>
    <cellStyle name="Total 2 15 2 3" xfId="6175" xr:uid="{00000000-0005-0000-0000-000036240000}"/>
    <cellStyle name="Total 2 15 3" xfId="3944" xr:uid="{00000000-0005-0000-0000-000037240000}"/>
    <cellStyle name="Total 2 15 3 2" xfId="6177" xr:uid="{00000000-0005-0000-0000-000038240000}"/>
    <cellStyle name="Total 2 15 4" xfId="6174" xr:uid="{00000000-0005-0000-0000-000039240000}"/>
    <cellStyle name="Total 2 16" xfId="2057" xr:uid="{00000000-0005-0000-0000-00003A240000}"/>
    <cellStyle name="Total 2 16 2" xfId="2569" xr:uid="{00000000-0005-0000-0000-00003B240000}"/>
    <cellStyle name="Total 2 16 2 2" xfId="4044" xr:uid="{00000000-0005-0000-0000-00003C240000}"/>
    <cellStyle name="Total 2 16 2 2 2" xfId="6180" xr:uid="{00000000-0005-0000-0000-00003D240000}"/>
    <cellStyle name="Total 2 16 2 3" xfId="6179" xr:uid="{00000000-0005-0000-0000-00003E240000}"/>
    <cellStyle name="Total 2 16 3" xfId="3945" xr:uid="{00000000-0005-0000-0000-00003F240000}"/>
    <cellStyle name="Total 2 16 3 2" xfId="6181" xr:uid="{00000000-0005-0000-0000-000040240000}"/>
    <cellStyle name="Total 2 16 4" xfId="6178" xr:uid="{00000000-0005-0000-0000-000041240000}"/>
    <cellStyle name="Total 2 17" xfId="2058" xr:uid="{00000000-0005-0000-0000-000042240000}"/>
    <cellStyle name="Total 2 17 2" xfId="2570" xr:uid="{00000000-0005-0000-0000-000043240000}"/>
    <cellStyle name="Total 2 17 2 2" xfId="4045" xr:uid="{00000000-0005-0000-0000-000044240000}"/>
    <cellStyle name="Total 2 17 2 2 2" xfId="6184" xr:uid="{00000000-0005-0000-0000-000045240000}"/>
    <cellStyle name="Total 2 17 2 3" xfId="6183" xr:uid="{00000000-0005-0000-0000-000046240000}"/>
    <cellStyle name="Total 2 17 3" xfId="3946" xr:uid="{00000000-0005-0000-0000-000047240000}"/>
    <cellStyle name="Total 2 17 3 2" xfId="6185" xr:uid="{00000000-0005-0000-0000-000048240000}"/>
    <cellStyle name="Total 2 17 4" xfId="6182" xr:uid="{00000000-0005-0000-0000-000049240000}"/>
    <cellStyle name="Total 2 18" xfId="2059" xr:uid="{00000000-0005-0000-0000-00004A240000}"/>
    <cellStyle name="Total 2 18 2" xfId="2571" xr:uid="{00000000-0005-0000-0000-00004B240000}"/>
    <cellStyle name="Total 2 2" xfId="2060" xr:uid="{00000000-0005-0000-0000-00004C240000}"/>
    <cellStyle name="Total 2 2 2" xfId="2572" xr:uid="{00000000-0005-0000-0000-00004D240000}"/>
    <cellStyle name="Total 2 2 2 2" xfId="4046" xr:uid="{00000000-0005-0000-0000-00004E240000}"/>
    <cellStyle name="Total 2 2 2 2 2" xfId="6188" xr:uid="{00000000-0005-0000-0000-00004F240000}"/>
    <cellStyle name="Total 2 2 2 3" xfId="6187" xr:uid="{00000000-0005-0000-0000-000050240000}"/>
    <cellStyle name="Total 2 2 3" xfId="3947" xr:uid="{00000000-0005-0000-0000-000051240000}"/>
    <cellStyle name="Total 2 2 3 2" xfId="6189" xr:uid="{00000000-0005-0000-0000-000052240000}"/>
    <cellStyle name="Total 2 2 4" xfId="6186" xr:uid="{00000000-0005-0000-0000-000053240000}"/>
    <cellStyle name="Total 2 3" xfId="2061" xr:uid="{00000000-0005-0000-0000-000054240000}"/>
    <cellStyle name="Total 2 3 2" xfId="2573" xr:uid="{00000000-0005-0000-0000-000055240000}"/>
    <cellStyle name="Total 2 3 2 2" xfId="4047" xr:uid="{00000000-0005-0000-0000-000056240000}"/>
    <cellStyle name="Total 2 3 2 2 2" xfId="6192" xr:uid="{00000000-0005-0000-0000-000057240000}"/>
    <cellStyle name="Total 2 3 2 3" xfId="6191" xr:uid="{00000000-0005-0000-0000-000058240000}"/>
    <cellStyle name="Total 2 3 3" xfId="3948" xr:uid="{00000000-0005-0000-0000-000059240000}"/>
    <cellStyle name="Total 2 3 3 2" xfId="6193" xr:uid="{00000000-0005-0000-0000-00005A240000}"/>
    <cellStyle name="Total 2 3 4" xfId="6190" xr:uid="{00000000-0005-0000-0000-00005B240000}"/>
    <cellStyle name="Total 2 4" xfId="2062" xr:uid="{00000000-0005-0000-0000-00005C240000}"/>
    <cellStyle name="Total 2 4 2" xfId="2574" xr:uid="{00000000-0005-0000-0000-00005D240000}"/>
    <cellStyle name="Total 2 4 2 2" xfId="4048" xr:uid="{00000000-0005-0000-0000-00005E240000}"/>
    <cellStyle name="Total 2 4 2 2 2" xfId="6196" xr:uid="{00000000-0005-0000-0000-00005F240000}"/>
    <cellStyle name="Total 2 4 2 3" xfId="6195" xr:uid="{00000000-0005-0000-0000-000060240000}"/>
    <cellStyle name="Total 2 4 3" xfId="3949" xr:uid="{00000000-0005-0000-0000-000061240000}"/>
    <cellStyle name="Total 2 4 3 2" xfId="6197" xr:uid="{00000000-0005-0000-0000-000062240000}"/>
    <cellStyle name="Total 2 4 4" xfId="6194" xr:uid="{00000000-0005-0000-0000-000063240000}"/>
    <cellStyle name="Total 2 5" xfId="2063" xr:uid="{00000000-0005-0000-0000-000064240000}"/>
    <cellStyle name="Total 2 5 2" xfId="2575" xr:uid="{00000000-0005-0000-0000-000065240000}"/>
    <cellStyle name="Total 2 5 2 2" xfId="4049" xr:uid="{00000000-0005-0000-0000-000066240000}"/>
    <cellStyle name="Total 2 5 2 2 2" xfId="6200" xr:uid="{00000000-0005-0000-0000-000067240000}"/>
    <cellStyle name="Total 2 5 2 3" xfId="6199" xr:uid="{00000000-0005-0000-0000-000068240000}"/>
    <cellStyle name="Total 2 5 3" xfId="3950" xr:uid="{00000000-0005-0000-0000-000069240000}"/>
    <cellStyle name="Total 2 5 3 2" xfId="6201" xr:uid="{00000000-0005-0000-0000-00006A240000}"/>
    <cellStyle name="Total 2 5 4" xfId="6198" xr:uid="{00000000-0005-0000-0000-00006B240000}"/>
    <cellStyle name="Total 2 6" xfId="2064" xr:uid="{00000000-0005-0000-0000-00006C240000}"/>
    <cellStyle name="Total 2 6 2" xfId="2576" xr:uid="{00000000-0005-0000-0000-00006D240000}"/>
    <cellStyle name="Total 2 6 2 2" xfId="4050" xr:uid="{00000000-0005-0000-0000-00006E240000}"/>
    <cellStyle name="Total 2 6 2 2 2" xfId="6204" xr:uid="{00000000-0005-0000-0000-00006F240000}"/>
    <cellStyle name="Total 2 6 2 3" xfId="6203" xr:uid="{00000000-0005-0000-0000-000070240000}"/>
    <cellStyle name="Total 2 6 3" xfId="3951" xr:uid="{00000000-0005-0000-0000-000071240000}"/>
    <cellStyle name="Total 2 6 3 2" xfId="6205" xr:uid="{00000000-0005-0000-0000-000072240000}"/>
    <cellStyle name="Total 2 6 4" xfId="6202" xr:uid="{00000000-0005-0000-0000-000073240000}"/>
    <cellStyle name="Total 2 7" xfId="2065" xr:uid="{00000000-0005-0000-0000-000074240000}"/>
    <cellStyle name="Total 2 7 2" xfId="2577" xr:uid="{00000000-0005-0000-0000-000075240000}"/>
    <cellStyle name="Total 2 7 2 2" xfId="4051" xr:uid="{00000000-0005-0000-0000-000076240000}"/>
    <cellStyle name="Total 2 7 2 2 2" xfId="6208" xr:uid="{00000000-0005-0000-0000-000077240000}"/>
    <cellStyle name="Total 2 7 2 3" xfId="6207" xr:uid="{00000000-0005-0000-0000-000078240000}"/>
    <cellStyle name="Total 2 7 3" xfId="3952" xr:uid="{00000000-0005-0000-0000-000079240000}"/>
    <cellStyle name="Total 2 7 3 2" xfId="6209" xr:uid="{00000000-0005-0000-0000-00007A240000}"/>
    <cellStyle name="Total 2 7 4" xfId="6206" xr:uid="{00000000-0005-0000-0000-00007B240000}"/>
    <cellStyle name="Total 2 8" xfId="2066" xr:uid="{00000000-0005-0000-0000-00007C240000}"/>
    <cellStyle name="Total 2 8 2" xfId="2578" xr:uid="{00000000-0005-0000-0000-00007D240000}"/>
    <cellStyle name="Total 2 8 2 2" xfId="4052" xr:uid="{00000000-0005-0000-0000-00007E240000}"/>
    <cellStyle name="Total 2 8 2 2 2" xfId="6212" xr:uid="{00000000-0005-0000-0000-00007F240000}"/>
    <cellStyle name="Total 2 8 2 3" xfId="6211" xr:uid="{00000000-0005-0000-0000-000080240000}"/>
    <cellStyle name="Total 2 8 3" xfId="3953" xr:uid="{00000000-0005-0000-0000-000081240000}"/>
    <cellStyle name="Total 2 8 3 2" xfId="6213" xr:uid="{00000000-0005-0000-0000-000082240000}"/>
    <cellStyle name="Total 2 8 4" xfId="6210" xr:uid="{00000000-0005-0000-0000-000083240000}"/>
    <cellStyle name="Total 2 9" xfId="2067" xr:uid="{00000000-0005-0000-0000-000084240000}"/>
    <cellStyle name="Total 2 9 2" xfId="2579" xr:uid="{00000000-0005-0000-0000-000085240000}"/>
    <cellStyle name="Total 2 9 2 2" xfId="4053" xr:uid="{00000000-0005-0000-0000-000086240000}"/>
    <cellStyle name="Total 2 9 2 2 2" xfId="6216" xr:uid="{00000000-0005-0000-0000-000087240000}"/>
    <cellStyle name="Total 2 9 2 3" xfId="6215" xr:uid="{00000000-0005-0000-0000-000088240000}"/>
    <cellStyle name="Total 2 9 3" xfId="3954" xr:uid="{00000000-0005-0000-0000-000089240000}"/>
    <cellStyle name="Total 2 9 3 2" xfId="6217" xr:uid="{00000000-0005-0000-0000-00008A240000}"/>
    <cellStyle name="Total 2 9 4" xfId="6214" xr:uid="{00000000-0005-0000-0000-00008B240000}"/>
    <cellStyle name="Total 3" xfId="2068" xr:uid="{00000000-0005-0000-0000-00008C240000}"/>
    <cellStyle name="Total 3 2" xfId="2069" xr:uid="{00000000-0005-0000-0000-00008D240000}"/>
    <cellStyle name="Total 3 2 2" xfId="2580" xr:uid="{00000000-0005-0000-0000-00008E240000}"/>
    <cellStyle name="Total 4" xfId="57" xr:uid="{00000000-0005-0000-0000-00008F240000}"/>
    <cellStyle name="Total 4 2" xfId="2070" xr:uid="{00000000-0005-0000-0000-000090240000}"/>
    <cellStyle name="Total 4 2 2" xfId="2581" xr:uid="{00000000-0005-0000-0000-000091240000}"/>
    <cellStyle name="Total 5" xfId="2071" xr:uid="{00000000-0005-0000-0000-000092240000}"/>
    <cellStyle name="Total 5 2" xfId="2072" xr:uid="{00000000-0005-0000-0000-000093240000}"/>
    <cellStyle name="Total 5 2 2" xfId="2582" xr:uid="{00000000-0005-0000-0000-000094240000}"/>
    <cellStyle name="Total 6 2" xfId="2073" xr:uid="{00000000-0005-0000-0000-000095240000}"/>
    <cellStyle name="Total 6 2 2" xfId="2583" xr:uid="{00000000-0005-0000-0000-000096240000}"/>
    <cellStyle name="Total 7 2" xfId="2074" xr:uid="{00000000-0005-0000-0000-000097240000}"/>
    <cellStyle name="Total 7 2 2" xfId="2584" xr:uid="{00000000-0005-0000-0000-000098240000}"/>
    <cellStyle name="Total 8 2" xfId="2075" xr:uid="{00000000-0005-0000-0000-000099240000}"/>
    <cellStyle name="Total 8 2 2" xfId="2585" xr:uid="{00000000-0005-0000-0000-00009A240000}"/>
    <cellStyle name="Total 9 2" xfId="2076" xr:uid="{00000000-0005-0000-0000-00009B240000}"/>
    <cellStyle name="Total 9 2 2" xfId="2586" xr:uid="{00000000-0005-0000-0000-00009C240000}"/>
    <cellStyle name="Vírgula 10" xfId="4873" xr:uid="{00000000-0005-0000-0000-00009D240000}"/>
    <cellStyle name="Vírgula 10 2" xfId="6149" xr:uid="{00000000-0005-0000-0000-00009E240000}"/>
    <cellStyle name="Vírgula 10 2 2" xfId="9433" xr:uid="{00000000-0005-0000-0000-00009F240000}"/>
    <cellStyle name="Vírgula 10 3" xfId="8472" xr:uid="{00000000-0005-0000-0000-0000A0240000}"/>
    <cellStyle name="Vírgula 2" xfId="13" xr:uid="{00000000-0005-0000-0000-0000A1240000}"/>
    <cellStyle name="Vírgula 2 2" xfId="59" xr:uid="{00000000-0005-0000-0000-0000A2240000}"/>
    <cellStyle name="Vírgula 2 2 2" xfId="105" xr:uid="{00000000-0005-0000-0000-0000A3240000}"/>
    <cellStyle name="Vírgula 2 2 2 2" xfId="115" xr:uid="{00000000-0005-0000-0000-0000A4240000}"/>
    <cellStyle name="Vírgula 2 2 2 2 2" xfId="6256" xr:uid="{00000000-0005-0000-0000-0000A5240000}"/>
    <cellStyle name="Vírgula 2 2 2 3" xfId="4065" xr:uid="{00000000-0005-0000-0000-0000A6240000}"/>
    <cellStyle name="Vírgula 2 2 2 4" xfId="3136" xr:uid="{00000000-0005-0000-0000-0000A7240000}"/>
    <cellStyle name="Vírgula 2 2 3" xfId="104" xr:uid="{00000000-0005-0000-0000-0000A8240000}"/>
    <cellStyle name="Vírgula 2 2 3 2" xfId="4072" xr:uid="{00000000-0005-0000-0000-0000A9240000}"/>
    <cellStyle name="Vírgula 2 2 3 3" xfId="3143" xr:uid="{00000000-0005-0000-0000-0000AA240000}"/>
    <cellStyle name="Vírgula 2 2 4" xfId="2077" xr:uid="{00000000-0005-0000-0000-0000AB240000}"/>
    <cellStyle name="Vírgula 2 2 4 2" xfId="2587" xr:uid="{00000000-0005-0000-0000-0000AC240000}"/>
    <cellStyle name="Vírgula 2 2 4 2 2" xfId="4852" xr:uid="{00000000-0005-0000-0000-0000AD240000}"/>
    <cellStyle name="Vírgula 2 2 4 2 2 2" xfId="8468" xr:uid="{00000000-0005-0000-0000-0000AE240000}"/>
    <cellStyle name="Vírgula 2 2 4 2 3" xfId="3955" xr:uid="{00000000-0005-0000-0000-0000AF240000}"/>
    <cellStyle name="Vírgula 2 2 4 2 3 2" xfId="7986" xr:uid="{00000000-0005-0000-0000-0000B0240000}"/>
    <cellStyle name="Vírgula 2 2 4 2 4" xfId="6991" xr:uid="{00000000-0005-0000-0000-0000B1240000}"/>
    <cellStyle name="Vírgula 2 2 4 3" xfId="4080" xr:uid="{00000000-0005-0000-0000-0000B2240000}"/>
    <cellStyle name="Vírgula 2 2 4 3 2" xfId="7994" xr:uid="{00000000-0005-0000-0000-0000B3240000}"/>
    <cellStyle name="Vírgula 2 2 4 4" xfId="3151" xr:uid="{00000000-0005-0000-0000-0000B4240000}"/>
    <cellStyle name="Vírgula 2 2 4 4 2" xfId="7512" xr:uid="{00000000-0005-0000-0000-0000B5240000}"/>
    <cellStyle name="Vírgula 2 2 4 5" xfId="2897" xr:uid="{00000000-0005-0000-0000-0000B6240000}"/>
    <cellStyle name="Vírgula 2 2 4 5 2" xfId="7296" xr:uid="{00000000-0005-0000-0000-0000B7240000}"/>
    <cellStyle name="Vírgula 2 2 4 6" xfId="6674" xr:uid="{00000000-0005-0000-0000-0000B8240000}"/>
    <cellStyle name="Vírgula 2 2 5" xfId="3118" xr:uid="{00000000-0005-0000-0000-0000B9240000}"/>
    <cellStyle name="Vírgula 2 2 5 2" xfId="7505" xr:uid="{00000000-0005-0000-0000-0000BA240000}"/>
    <cellStyle name="Vírgula 2 3" xfId="106" xr:uid="{00000000-0005-0000-0000-0000BB240000}"/>
    <cellStyle name="Vírgula 2 3 2" xfId="2078" xr:uid="{00000000-0005-0000-0000-0000BC240000}"/>
    <cellStyle name="Vírgula 2 3 2 2" xfId="2588" xr:uid="{00000000-0005-0000-0000-0000BD240000}"/>
    <cellStyle name="Vírgula 2 3 2 2 2" xfId="4853" xr:uid="{00000000-0005-0000-0000-0000BE240000}"/>
    <cellStyle name="Vírgula 2 3 2 2 2 2" xfId="8469" xr:uid="{00000000-0005-0000-0000-0000BF240000}"/>
    <cellStyle name="Vírgula 2 3 2 2 3" xfId="3956" xr:uid="{00000000-0005-0000-0000-0000C0240000}"/>
    <cellStyle name="Vírgula 2 3 2 2 3 2" xfId="7987" xr:uid="{00000000-0005-0000-0000-0000C1240000}"/>
    <cellStyle name="Vírgula 2 3 2 2 4" xfId="6992" xr:uid="{00000000-0005-0000-0000-0000C2240000}"/>
    <cellStyle name="Vírgula 2 3 2 3" xfId="4073" xr:uid="{00000000-0005-0000-0000-0000C3240000}"/>
    <cellStyle name="Vírgula 2 3 2 4" xfId="3144" xr:uid="{00000000-0005-0000-0000-0000C4240000}"/>
    <cellStyle name="Vírgula 2 3 2 5" xfId="2642" xr:uid="{00000000-0005-0000-0000-0000C5240000}"/>
    <cellStyle name="Vírgula 2 3 2 6" xfId="6675" xr:uid="{00000000-0005-0000-0000-0000C6240000}"/>
    <cellStyle name="Vírgula 2 3 3" xfId="3124" xr:uid="{00000000-0005-0000-0000-0000C7240000}"/>
    <cellStyle name="Vírgula 2 3 4" xfId="2611" xr:uid="{00000000-0005-0000-0000-0000C8240000}"/>
    <cellStyle name="Vírgula 2 4" xfId="107" xr:uid="{00000000-0005-0000-0000-0000C9240000}"/>
    <cellStyle name="Vírgula 2 4 2" xfId="4066" xr:uid="{00000000-0005-0000-0000-0000CA240000}"/>
    <cellStyle name="Vírgula 2 4 3" xfId="3137" xr:uid="{00000000-0005-0000-0000-0000CB240000}"/>
    <cellStyle name="Vírgula 2 5" xfId="108" xr:uid="{00000000-0005-0000-0000-0000CC240000}"/>
    <cellStyle name="Vírgula 2 5 2" xfId="109" xr:uid="{00000000-0005-0000-0000-0000CD240000}"/>
    <cellStyle name="Vírgula 2 5 2 2" xfId="4064" xr:uid="{00000000-0005-0000-0000-0000CE240000}"/>
    <cellStyle name="Vírgula 2 5 2 2 2" xfId="7992" xr:uid="{00000000-0005-0000-0000-0000CF240000}"/>
    <cellStyle name="Vírgula 2 5 2 3" xfId="3135" xr:uid="{00000000-0005-0000-0000-0000D0240000}"/>
    <cellStyle name="Vírgula 2 5 2 3 2" xfId="7510" xr:uid="{00000000-0005-0000-0000-0000D1240000}"/>
    <cellStyle name="Vírgula 2 5 2 4" xfId="6252" xr:uid="{00000000-0005-0000-0000-0000D2240000}"/>
    <cellStyle name="Vírgula 2 5 3" xfId="4060" xr:uid="{00000000-0005-0000-0000-0000D3240000}"/>
    <cellStyle name="Vírgula 2 5 3 2" xfId="7990" xr:uid="{00000000-0005-0000-0000-0000D4240000}"/>
    <cellStyle name="Vírgula 2 5 4" xfId="3131" xr:uid="{00000000-0005-0000-0000-0000D5240000}"/>
    <cellStyle name="Vírgula 2 5 4 2" xfId="7508" xr:uid="{00000000-0005-0000-0000-0000D6240000}"/>
    <cellStyle name="Vírgula 2 5 5" xfId="6251" xr:uid="{00000000-0005-0000-0000-0000D7240000}"/>
    <cellStyle name="Vírgula 2 6" xfId="110" xr:uid="{00000000-0005-0000-0000-0000D8240000}"/>
    <cellStyle name="Vírgula 2 6 2" xfId="4062" xr:uid="{00000000-0005-0000-0000-0000D9240000}"/>
    <cellStyle name="Vírgula 2 6 2 2" xfId="7991" xr:uid="{00000000-0005-0000-0000-0000DA240000}"/>
    <cellStyle name="Vírgula 2 6 3" xfId="3133" xr:uid="{00000000-0005-0000-0000-0000DB240000}"/>
    <cellStyle name="Vírgula 2 6 3 2" xfId="7509" xr:uid="{00000000-0005-0000-0000-0000DC240000}"/>
    <cellStyle name="Vírgula 2 6 4" xfId="6253" xr:uid="{00000000-0005-0000-0000-0000DD240000}"/>
    <cellStyle name="Vírgula 2 7" xfId="103" xr:uid="{00000000-0005-0000-0000-0000DE240000}"/>
    <cellStyle name="Vírgula 2 7 2" xfId="4071" xr:uid="{00000000-0005-0000-0000-0000DF240000}"/>
    <cellStyle name="Vírgula 2 7 3" xfId="3142" xr:uid="{00000000-0005-0000-0000-0000E0240000}"/>
    <cellStyle name="Vírgula 2 8" xfId="204" xr:uid="{00000000-0005-0000-0000-0000E1240000}"/>
    <cellStyle name="Vírgula 2 8 2" xfId="4091" xr:uid="{00000000-0005-0000-0000-0000E2240000}"/>
    <cellStyle name="Vírgula 2 8 2 2" xfId="7996" xr:uid="{00000000-0005-0000-0000-0000E3240000}"/>
    <cellStyle name="Vírgula 2 8 3" xfId="3162" xr:uid="{00000000-0005-0000-0000-0000E4240000}"/>
    <cellStyle name="Vírgula 2 8 3 2" xfId="7514" xr:uid="{00000000-0005-0000-0000-0000E5240000}"/>
    <cellStyle name="Vírgula 2 8 4" xfId="6328" xr:uid="{00000000-0005-0000-0000-0000E6240000}"/>
    <cellStyle name="Vírgula 2 9" xfId="3104" xr:uid="{00000000-0005-0000-0000-0000E7240000}"/>
    <cellStyle name="Vírgula 2 9 2" xfId="7497" xr:uid="{00000000-0005-0000-0000-0000E8240000}"/>
    <cellStyle name="Vírgula 3" xfId="186" xr:uid="{00000000-0005-0000-0000-0000E9240000}"/>
    <cellStyle name="Vírgula 3 2" xfId="187" xr:uid="{00000000-0005-0000-0000-0000EA240000}"/>
    <cellStyle name="Vírgula 3 2 2" xfId="6315" xr:uid="{00000000-0005-0000-0000-0000EB240000}"/>
    <cellStyle name="Vírgula 3 3" xfId="2079" xr:uid="{00000000-0005-0000-0000-0000EC240000}"/>
    <cellStyle name="Vírgula 3 3 2" xfId="4854" xr:uid="{00000000-0005-0000-0000-0000ED240000}"/>
    <cellStyle name="Vírgula 3 3 2 2" xfId="8470" xr:uid="{00000000-0005-0000-0000-0000EE240000}"/>
    <cellStyle name="Vírgula 3 3 3" xfId="3957" xr:uid="{00000000-0005-0000-0000-0000EF240000}"/>
    <cellStyle name="Vírgula 3 3 3 2" xfId="7988" xr:uid="{00000000-0005-0000-0000-0000F0240000}"/>
    <cellStyle name="Vírgula 3 3 4" xfId="6676" xr:uid="{00000000-0005-0000-0000-0000F1240000}"/>
    <cellStyle name="Vírgula 3 4" xfId="4056" xr:uid="{00000000-0005-0000-0000-0000F2240000}"/>
    <cellStyle name="Vírgula 3 4 2" xfId="7989" xr:uid="{00000000-0005-0000-0000-0000F3240000}"/>
    <cellStyle name="Vírgula 3 5" xfId="3127" xr:uid="{00000000-0005-0000-0000-0000F4240000}"/>
    <cellStyle name="Vírgula 3 5 2" xfId="7507" xr:uid="{00000000-0005-0000-0000-0000F5240000}"/>
    <cellStyle name="Vírgula 4" xfId="188" xr:uid="{00000000-0005-0000-0000-0000F6240000}"/>
    <cellStyle name="Vírgula 4 2" xfId="4081" xr:uid="{00000000-0005-0000-0000-0000F7240000}"/>
    <cellStyle name="Vírgula 4 2 2" xfId="7995" xr:uid="{00000000-0005-0000-0000-0000F8240000}"/>
    <cellStyle name="Vírgula 4 3" xfId="3152" xr:uid="{00000000-0005-0000-0000-0000F9240000}"/>
    <cellStyle name="Vírgula 4 3 2" xfId="7513" xr:uid="{00000000-0005-0000-0000-0000FA240000}"/>
    <cellStyle name="Vírgula 4 4" xfId="6316" xr:uid="{00000000-0005-0000-0000-0000FB240000}"/>
    <cellStyle name="Vírgula 5" xfId="189" xr:uid="{00000000-0005-0000-0000-0000FC240000}"/>
    <cellStyle name="Vírgula 5 2" xfId="2877" xr:uid="{00000000-0005-0000-0000-0000FD240000}"/>
    <cellStyle name="Vírgula 5 2 2" xfId="6151" xr:uid="{00000000-0005-0000-0000-0000FE240000}"/>
    <cellStyle name="Vírgula 5 2 2 2" xfId="9435" xr:uid="{00000000-0005-0000-0000-0000FF240000}"/>
    <cellStyle name="Vírgula 5 2 3" xfId="7276" xr:uid="{00000000-0005-0000-0000-000000250000}"/>
    <cellStyle name="Vírgula 5 3" xfId="6150" xr:uid="{00000000-0005-0000-0000-000001250000}"/>
    <cellStyle name="Vírgula 5 3 2" xfId="9434" xr:uid="{00000000-0005-0000-0000-000002250000}"/>
    <cellStyle name="Vírgula 5 4" xfId="6317" xr:uid="{00000000-0005-0000-0000-000003250000}"/>
    <cellStyle name="Vírgula 6" xfId="190" xr:uid="{00000000-0005-0000-0000-000004250000}"/>
    <cellStyle name="Vírgula 6 2" xfId="2884" xr:uid="{00000000-0005-0000-0000-000005250000}"/>
    <cellStyle name="Vírgula 6 2 2" xfId="6153" xr:uid="{00000000-0005-0000-0000-000006250000}"/>
    <cellStyle name="Vírgula 6 2 2 2" xfId="9437" xr:uid="{00000000-0005-0000-0000-000007250000}"/>
    <cellStyle name="Vírgula 6 2 3" xfId="7283" xr:uid="{00000000-0005-0000-0000-000008250000}"/>
    <cellStyle name="Vírgula 6 3" xfId="6152" xr:uid="{00000000-0005-0000-0000-000009250000}"/>
    <cellStyle name="Vírgula 6 3 2" xfId="9436" xr:uid="{00000000-0005-0000-0000-00000A250000}"/>
    <cellStyle name="Vírgula 6 4" xfId="6318" xr:uid="{00000000-0005-0000-0000-00000B250000}"/>
    <cellStyle name="Vírgula 7" xfId="191" xr:uid="{00000000-0005-0000-0000-00000C250000}"/>
    <cellStyle name="Vírgula 8" xfId="2589" xr:uid="{00000000-0005-0000-0000-00000D250000}"/>
    <cellStyle name="Vírgula 8 2" xfId="6993" xr:uid="{00000000-0005-0000-0000-00000E250000}"/>
    <cellStyle name="Vírgula 9" xfId="3102" xr:uid="{00000000-0005-0000-0000-00000F250000}"/>
    <cellStyle name="Vírgula 9 2" xfId="7495" xr:uid="{00000000-0005-0000-0000-000010250000}"/>
    <cellStyle name="Vírgula0" xfId="58" xr:uid="{00000000-0005-0000-0000-000011250000}"/>
  </cellStyles>
  <dxfs count="0"/>
  <tableStyles count="0" defaultTableStyle="TableStyleMedium9" defaultPivotStyle="PivotStyleLight16"/>
  <colors>
    <mruColors>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142875</xdr:colOff>
      <xdr:row>40</xdr:row>
      <xdr:rowOff>103188</xdr:rowOff>
    </xdr:from>
    <xdr:to>
      <xdr:col>6</xdr:col>
      <xdr:colOff>812189</xdr:colOff>
      <xdr:row>45</xdr:row>
      <xdr:rowOff>58249</xdr:rowOff>
    </xdr:to>
    <xdr:grpSp>
      <xdr:nvGrpSpPr>
        <xdr:cNvPr id="3" name="Agrupar 2">
          <a:extLst>
            <a:ext uri="{FF2B5EF4-FFF2-40B4-BE49-F238E27FC236}">
              <a16:creationId xmlns:a16="http://schemas.microsoft.com/office/drawing/2014/main" id="{F4BE12AF-DCF8-412B-AEDB-CA5C5823E582}"/>
            </a:ext>
          </a:extLst>
        </xdr:cNvPr>
        <xdr:cNvGrpSpPr/>
      </xdr:nvGrpSpPr>
      <xdr:grpSpPr>
        <a:xfrm>
          <a:off x="341313" y="7945438"/>
          <a:ext cx="6932001" cy="748811"/>
          <a:chOff x="312127" y="12735658"/>
          <a:chExt cx="6932001" cy="748811"/>
        </a:xfrm>
      </xdr:grpSpPr>
      <xdr:pic>
        <xdr:nvPicPr>
          <xdr:cNvPr id="4" name="Picture 1">
            <a:extLst>
              <a:ext uri="{FF2B5EF4-FFF2-40B4-BE49-F238E27FC236}">
                <a16:creationId xmlns:a16="http://schemas.microsoft.com/office/drawing/2014/main" id="{541FB4D6-D8CE-435B-9041-D11B43B69FC7}"/>
              </a:ext>
            </a:extLst>
          </xdr:cNvPr>
          <xdr:cNvPicPr>
            <a:picLocks noChangeAspect="1"/>
          </xdr:cNvPicPr>
        </xdr:nvPicPr>
        <xdr:blipFill rotWithShape="1">
          <a:blip xmlns:r="http://schemas.openxmlformats.org/officeDocument/2006/relationships" r:embed="rId1"/>
          <a:srcRect b="12592"/>
          <a:stretch/>
        </xdr:blipFill>
        <xdr:spPr>
          <a:xfrm>
            <a:off x="312127" y="12735658"/>
            <a:ext cx="5037748" cy="729761"/>
          </a:xfrm>
          <a:prstGeom prst="rect">
            <a:avLst/>
          </a:prstGeom>
        </xdr:spPr>
      </xdr:pic>
      <xdr:pic>
        <xdr:nvPicPr>
          <xdr:cNvPr id="5" name="Imagem 4">
            <a:extLst>
              <a:ext uri="{FF2B5EF4-FFF2-40B4-BE49-F238E27FC236}">
                <a16:creationId xmlns:a16="http://schemas.microsoft.com/office/drawing/2014/main" id="{9FCCB96D-F39D-4C49-9A84-FB8188F58AA4}"/>
              </a:ext>
            </a:extLst>
          </xdr:cNvPr>
          <xdr:cNvPicPr>
            <a:picLocks noChangeAspect="1"/>
          </xdr:cNvPicPr>
        </xdr:nvPicPr>
        <xdr:blipFill rotWithShape="1">
          <a:blip xmlns:r="http://schemas.openxmlformats.org/officeDocument/2006/relationships" r:embed="rId2"/>
          <a:srcRect l="7884" t="20569" r="4979" b="30489"/>
          <a:stretch/>
        </xdr:blipFill>
        <xdr:spPr>
          <a:xfrm>
            <a:off x="5399209" y="12866077"/>
            <a:ext cx="1844919" cy="61839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866774</xdr:colOff>
      <xdr:row>17</xdr:row>
      <xdr:rowOff>204065</xdr:rowOff>
    </xdr:from>
    <xdr:to>
      <xdr:col>6</xdr:col>
      <xdr:colOff>815974</xdr:colOff>
      <xdr:row>17</xdr:row>
      <xdr:rowOff>4388070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1213138" y="3482974"/>
          <a:ext cx="7165109" cy="4184005"/>
        </a:xfrm>
        <a:prstGeom prst="rect">
          <a:avLst/>
        </a:prstGeom>
      </xdr:spPr>
    </xdr:pic>
    <xdr:clientData/>
  </xdr:twoCellAnchor>
  <xdr:twoCellAnchor editAs="oneCell">
    <xdr:from>
      <xdr:col>2</xdr:col>
      <xdr:colOff>1281546</xdr:colOff>
      <xdr:row>34</xdr:row>
      <xdr:rowOff>103909</xdr:rowOff>
    </xdr:from>
    <xdr:to>
      <xdr:col>5</xdr:col>
      <xdr:colOff>357909</xdr:colOff>
      <xdr:row>37</xdr:row>
      <xdr:rowOff>46181</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3071091" y="11441545"/>
          <a:ext cx="3405909" cy="4618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ITEC\ASSESSORIAS\GLAYSON\USINAS\PSUL\s02preto\SFSS\04%20-%20ORCAR\FER%202009-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Documents%20and%20Settings\nsilva\Meus%20documentos\Nosvaldo\Novos%20Neg&#243;cios\Feira%20de%20Santana\Comp%20Custos-Out-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Documents%20and%20Settings\nsilva\Meus%20documentos\Nosvaldo\Novos%20Neg&#243;cios\Feira%20de%20Santana\Comp%20Custos-Out-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20090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J89"/>
  <sheetViews>
    <sheetView showGridLines="0" view="pageBreakPreview" topLeftCell="A70" zoomScaleSheetLayoutView="100" workbookViewId="0">
      <selection activeCell="F80" sqref="F80:F83"/>
    </sheetView>
  </sheetViews>
  <sheetFormatPr defaultColWidth="9.140625" defaultRowHeight="12.75"/>
  <cols>
    <col min="1" max="1" width="3" style="1" customWidth="1"/>
    <col min="2" max="2" width="16.42578125" style="1" customWidth="1"/>
    <col min="3" max="3" width="35.42578125" style="1" customWidth="1"/>
    <col min="4" max="4" width="12.28515625" style="1" bestFit="1" customWidth="1"/>
    <col min="5" max="6" width="14.85546875" style="1" customWidth="1"/>
    <col min="7" max="7" width="14.85546875" style="59" customWidth="1"/>
    <col min="8" max="8" width="15.42578125" style="134" customWidth="1"/>
    <col min="9" max="9" width="12.7109375" style="1" bestFit="1" customWidth="1"/>
    <col min="10" max="10" width="14.28515625" style="1" bestFit="1" customWidth="1"/>
    <col min="11" max="16384" width="9.140625" style="1"/>
  </cols>
  <sheetData>
    <row r="1" spans="2:8">
      <c r="B1" s="964" t="s">
        <v>687</v>
      </c>
      <c r="C1" s="965"/>
      <c r="D1" s="965"/>
      <c r="E1" s="965"/>
      <c r="F1" s="965"/>
      <c r="G1" s="966"/>
      <c r="H1" s="52"/>
    </row>
    <row r="2" spans="2:8" ht="20.25" customHeight="1">
      <c r="B2" s="967" t="s">
        <v>141</v>
      </c>
      <c r="C2" s="968"/>
      <c r="D2" s="968"/>
      <c r="E2" s="493"/>
      <c r="F2" s="971"/>
      <c r="G2" s="972"/>
      <c r="H2" s="52"/>
    </row>
    <row r="3" spans="2:8" ht="20.25" customHeight="1" thickBot="1">
      <c r="B3" s="969"/>
      <c r="C3" s="970"/>
      <c r="D3" s="970"/>
      <c r="E3" s="494"/>
      <c r="F3" s="973"/>
      <c r="G3" s="974"/>
      <c r="H3" s="52"/>
    </row>
    <row r="4" spans="2:8" ht="13.5" thickBot="1">
      <c r="B4" s="976" t="s">
        <v>15</v>
      </c>
      <c r="C4" s="977"/>
      <c r="D4" s="893" t="s">
        <v>1</v>
      </c>
      <c r="E4" s="905" t="s">
        <v>2</v>
      </c>
      <c r="F4" s="894" t="s">
        <v>207</v>
      </c>
      <c r="G4" s="895" t="s">
        <v>208</v>
      </c>
      <c r="H4" s="52"/>
    </row>
    <row r="5" spans="2:8" ht="22.5" customHeight="1">
      <c r="B5" s="961" t="s">
        <v>418</v>
      </c>
      <c r="C5" s="196" t="s">
        <v>167</v>
      </c>
      <c r="D5" s="100" t="s">
        <v>719</v>
      </c>
      <c r="E5" s="906">
        <f>'P1-UTMB CEI-DIM.-EQUIP.-FER.'!F67</f>
        <v>2</v>
      </c>
      <c r="F5" s="101"/>
      <c r="G5" s="217"/>
      <c r="H5" s="189"/>
    </row>
    <row r="6" spans="2:8" ht="22.5" customHeight="1">
      <c r="B6" s="962"/>
      <c r="C6" s="768" t="s">
        <v>168</v>
      </c>
      <c r="D6" s="762" t="s">
        <v>719</v>
      </c>
      <c r="E6" s="767">
        <f>'P1-UTMB CEI-DIM.-EQUIP.-FER.'!F68</f>
        <v>2</v>
      </c>
      <c r="F6" s="731"/>
      <c r="G6" s="235"/>
      <c r="H6" s="189"/>
    </row>
    <row r="7" spans="2:8">
      <c r="B7" s="962"/>
      <c r="C7" s="768" t="s">
        <v>59</v>
      </c>
      <c r="D7" s="762" t="s">
        <v>719</v>
      </c>
      <c r="E7" s="767">
        <f>'P1-UTMB CEI-DIM.-EQUIP.-FER.'!F69</f>
        <v>12</v>
      </c>
      <c r="F7" s="731"/>
      <c r="G7" s="235"/>
      <c r="H7" s="189"/>
    </row>
    <row r="8" spans="2:8">
      <c r="B8" s="962"/>
      <c r="C8" s="768" t="s">
        <v>60</v>
      </c>
      <c r="D8" s="762" t="s">
        <v>719</v>
      </c>
      <c r="E8" s="767">
        <f>'P1-UTMB CEI-DIM.-EQUIP.-FER.'!F70</f>
        <v>4</v>
      </c>
      <c r="F8" s="731"/>
      <c r="G8" s="235"/>
      <c r="H8" s="189"/>
    </row>
    <row r="9" spans="2:8">
      <c r="B9" s="962"/>
      <c r="C9" s="768" t="s">
        <v>402</v>
      </c>
      <c r="D9" s="762" t="s">
        <v>719</v>
      </c>
      <c r="E9" s="767">
        <f>'P1-UTMB CEI-DIM.-EQUIP.-FER.'!F71</f>
        <v>2</v>
      </c>
      <c r="F9" s="731"/>
      <c r="G9" s="235"/>
      <c r="H9" s="189"/>
    </row>
    <row r="10" spans="2:8">
      <c r="B10" s="962"/>
      <c r="C10" s="768" t="s">
        <v>403</v>
      </c>
      <c r="D10" s="762" t="s">
        <v>719</v>
      </c>
      <c r="E10" s="767">
        <f>'P1-UTMB CEI-DIM.-EQUIP.-FER.'!F72</f>
        <v>1</v>
      </c>
      <c r="F10" s="731"/>
      <c r="G10" s="235"/>
      <c r="H10" s="189"/>
    </row>
    <row r="11" spans="2:8">
      <c r="B11" s="962"/>
      <c r="C11" s="768" t="s">
        <v>674</v>
      </c>
      <c r="D11" s="762" t="s">
        <v>719</v>
      </c>
      <c r="E11" s="767">
        <f>'P1-UTMB CEI-DIM.-EQUIP.-FER.'!F73</f>
        <v>1</v>
      </c>
      <c r="F11" s="731"/>
      <c r="G11" s="235"/>
      <c r="H11" s="189"/>
    </row>
    <row r="12" spans="2:8">
      <c r="B12" s="962"/>
      <c r="C12" s="768" t="s">
        <v>64</v>
      </c>
      <c r="D12" s="762" t="s">
        <v>719</v>
      </c>
      <c r="E12" s="767">
        <f>'P1-UTMB CEI-DIM.-EQUIP.-FER.'!F74</f>
        <v>5</v>
      </c>
      <c r="F12" s="731"/>
      <c r="G12" s="235"/>
      <c r="H12" s="189"/>
    </row>
    <row r="13" spans="2:8">
      <c r="B13" s="962"/>
      <c r="C13" s="768" t="s">
        <v>66</v>
      </c>
      <c r="D13" s="762" t="s">
        <v>719</v>
      </c>
      <c r="E13" s="767">
        <f>'P1-UTMB CEI-DIM.-EQUIP.-FER.'!F75</f>
        <v>2</v>
      </c>
      <c r="F13" s="731"/>
      <c r="G13" s="235"/>
      <c r="H13" s="189"/>
    </row>
    <row r="14" spans="2:8">
      <c r="B14" s="962"/>
      <c r="C14" s="768" t="s">
        <v>67</v>
      </c>
      <c r="D14" s="762" t="s">
        <v>719</v>
      </c>
      <c r="E14" s="767">
        <f>'P1-UTMB CEI-DIM.-EQUIP.-FER.'!F76</f>
        <v>2</v>
      </c>
      <c r="F14" s="731"/>
      <c r="G14" s="235"/>
      <c r="H14" s="189"/>
    </row>
    <row r="15" spans="2:8">
      <c r="B15" s="962"/>
      <c r="C15" s="768" t="s">
        <v>68</v>
      </c>
      <c r="D15" s="762" t="s">
        <v>719</v>
      </c>
      <c r="E15" s="767">
        <f>'P1-UTMB CEI-DIM.-EQUIP.-FER.'!F77</f>
        <v>1</v>
      </c>
      <c r="F15" s="731"/>
      <c r="G15" s="235"/>
      <c r="H15" s="189"/>
    </row>
    <row r="16" spans="2:8" ht="22.5">
      <c r="B16" s="962"/>
      <c r="C16" s="768" t="s">
        <v>686</v>
      </c>
      <c r="D16" s="762" t="s">
        <v>719</v>
      </c>
      <c r="E16" s="767">
        <f>'P1-UTMB CEI-DIM.-EQUIP.-FER.'!F78</f>
        <v>2</v>
      </c>
      <c r="F16" s="731"/>
      <c r="G16" s="235"/>
      <c r="H16" s="189"/>
    </row>
    <row r="17" spans="2:8" ht="22.5">
      <c r="B17" s="962"/>
      <c r="C17" s="768" t="s">
        <v>685</v>
      </c>
      <c r="D17" s="762" t="s">
        <v>719</v>
      </c>
      <c r="E17" s="767">
        <f>'P1-UTMB CEI-DIM.-EQUIP.-FER.'!F79</f>
        <v>1</v>
      </c>
      <c r="F17" s="731"/>
      <c r="G17" s="235"/>
      <c r="H17" s="189"/>
    </row>
    <row r="18" spans="2:8">
      <c r="B18" s="962"/>
      <c r="C18" s="768" t="s">
        <v>115</v>
      </c>
      <c r="D18" s="762" t="s">
        <v>719</v>
      </c>
      <c r="E18" s="767">
        <f>'P1-UTMB CEI-DIM.-EQUIP.-FER.'!F80</f>
        <v>2</v>
      </c>
      <c r="F18" s="731"/>
      <c r="G18" s="235"/>
      <c r="H18" s="189"/>
    </row>
    <row r="19" spans="2:8">
      <c r="B19" s="962"/>
      <c r="C19" s="768" t="s">
        <v>114</v>
      </c>
      <c r="D19" s="762" t="s">
        <v>719</v>
      </c>
      <c r="E19" s="767">
        <f>'P1-UTMB CEI-DIM.-EQUIP.-FER.'!F81</f>
        <v>1</v>
      </c>
      <c r="F19" s="731"/>
      <c r="G19" s="235"/>
      <c r="H19" s="189"/>
    </row>
    <row r="20" spans="2:8">
      <c r="B20" s="962"/>
      <c r="C20" s="768" t="s">
        <v>63</v>
      </c>
      <c r="D20" s="762" t="s">
        <v>719</v>
      </c>
      <c r="E20" s="767">
        <f>'P1-UTMB CEI-DIM.-EQUIP.-FER.'!F82</f>
        <v>5</v>
      </c>
      <c r="F20" s="731"/>
      <c r="G20" s="235"/>
      <c r="H20" s="189"/>
    </row>
    <row r="21" spans="2:8">
      <c r="B21" s="962"/>
      <c r="C21" s="768" t="s">
        <v>65</v>
      </c>
      <c r="D21" s="762" t="s">
        <v>719</v>
      </c>
      <c r="E21" s="767">
        <f>'P1-UTMB CEI-DIM.-EQUIP.-FER.'!F83</f>
        <v>2</v>
      </c>
      <c r="F21" s="731"/>
      <c r="G21" s="235"/>
      <c r="H21" s="189"/>
    </row>
    <row r="22" spans="2:8" ht="22.5">
      <c r="B22" s="962"/>
      <c r="C22" s="768" t="s">
        <v>136</v>
      </c>
      <c r="D22" s="762" t="s">
        <v>719</v>
      </c>
      <c r="E22" s="767">
        <f>'P1-UTMB CEI-DIM.-EQUIP.-FER.'!F84</f>
        <v>4</v>
      </c>
      <c r="F22" s="731"/>
      <c r="G22" s="235"/>
      <c r="H22" s="189"/>
    </row>
    <row r="23" spans="2:8" ht="22.5">
      <c r="B23" s="962"/>
      <c r="C23" s="768" t="s">
        <v>137</v>
      </c>
      <c r="D23" s="762" t="s">
        <v>719</v>
      </c>
      <c r="E23" s="767">
        <f>'P1-UTMB CEI-DIM.-EQUIP.-FER.'!F85</f>
        <v>2</v>
      </c>
      <c r="F23" s="731"/>
      <c r="G23" s="235"/>
      <c r="H23" s="189"/>
    </row>
    <row r="24" spans="2:8" ht="22.5">
      <c r="B24" s="962"/>
      <c r="C24" s="768" t="s">
        <v>61</v>
      </c>
      <c r="D24" s="762" t="s">
        <v>719</v>
      </c>
      <c r="E24" s="767">
        <f>'P1-UTMB CEI-DIM.-EQUIP.-FER.'!F86</f>
        <v>2</v>
      </c>
      <c r="F24" s="731"/>
      <c r="G24" s="235"/>
      <c r="H24" s="189"/>
    </row>
    <row r="25" spans="2:8" ht="22.5">
      <c r="B25" s="962"/>
      <c r="C25" s="768" t="s">
        <v>62</v>
      </c>
      <c r="D25" s="762" t="s">
        <v>719</v>
      </c>
      <c r="E25" s="767">
        <f>'P1-UTMB CEI-DIM.-EQUIP.-FER.'!F87</f>
        <v>1</v>
      </c>
      <c r="F25" s="731"/>
      <c r="G25" s="235"/>
      <c r="H25" s="189"/>
    </row>
    <row r="26" spans="2:8">
      <c r="B26" s="962"/>
      <c r="C26" s="768" t="s">
        <v>69</v>
      </c>
      <c r="D26" s="762" t="s">
        <v>719</v>
      </c>
      <c r="E26" s="767">
        <f>'P1-UTMB CEI-DIM.-EQUIP.-FER.'!F88</f>
        <v>2</v>
      </c>
      <c r="F26" s="731"/>
      <c r="G26" s="235"/>
      <c r="H26" s="189"/>
    </row>
    <row r="27" spans="2:8">
      <c r="B27" s="962"/>
      <c r="C27" s="768" t="s">
        <v>70</v>
      </c>
      <c r="D27" s="762" t="s">
        <v>719</v>
      </c>
      <c r="E27" s="767">
        <f>'P1-UTMB CEI-DIM.-EQUIP.-FER.'!F89</f>
        <v>1</v>
      </c>
      <c r="F27" s="731"/>
      <c r="G27" s="235"/>
      <c r="H27" s="189"/>
    </row>
    <row r="28" spans="2:8">
      <c r="B28" s="962"/>
      <c r="C28" s="768" t="s">
        <v>661</v>
      </c>
      <c r="D28" s="762" t="s">
        <v>719</v>
      </c>
      <c r="E28" s="767">
        <f>'P1-UTMB CEI-DIM.-EQUIP.-FER.'!F90</f>
        <v>1</v>
      </c>
      <c r="F28" s="731"/>
      <c r="G28" s="235"/>
      <c r="H28" s="189"/>
    </row>
    <row r="29" spans="2:8" ht="13.5" thickBot="1">
      <c r="B29" s="963"/>
      <c r="C29" s="931" t="s">
        <v>4</v>
      </c>
      <c r="D29" s="975"/>
      <c r="E29" s="975"/>
      <c r="F29" s="975"/>
      <c r="G29" s="302"/>
      <c r="H29" s="189"/>
    </row>
    <row r="30" spans="2:8" ht="13.5" thickBot="1">
      <c r="B30" s="60"/>
      <c r="C30" s="48"/>
      <c r="D30" s="48"/>
      <c r="E30" s="48"/>
      <c r="F30" s="48"/>
      <c r="G30" s="82"/>
    </row>
    <row r="31" spans="2:8" ht="12.75" customHeight="1">
      <c r="B31" s="961" t="s">
        <v>419</v>
      </c>
      <c r="C31" s="196" t="s">
        <v>14</v>
      </c>
      <c r="D31" s="101" t="str">
        <f>'P1-UTMB CEI-DIM.-EQUIP.-FER.'!$C98</f>
        <v>LITRO</v>
      </c>
      <c r="E31" s="392">
        <f>'P1-UTMB CEI-DIM.-EQUIP.-FER.'!$D$98</f>
        <v>20</v>
      </c>
      <c r="F31" s="195"/>
      <c r="G31" s="217"/>
      <c r="H31" s="136"/>
    </row>
    <row r="32" spans="2:8" ht="12.75" customHeight="1">
      <c r="B32" s="962"/>
      <c r="C32" s="232" t="s">
        <v>23</v>
      </c>
      <c r="D32" s="234" t="str">
        <f>'P1-UTMB CEI-DIM.-EQUIP.-FER.'!$C$99</f>
        <v>GALÃO</v>
      </c>
      <c r="E32" s="283">
        <f>'P1-UTMB CEI-DIM.-EQUIP.-FER.'!$D$99</f>
        <v>40</v>
      </c>
      <c r="F32" s="237"/>
      <c r="G32" s="235"/>
      <c r="H32" s="136"/>
    </row>
    <row r="33" spans="2:8" ht="12.75" customHeight="1">
      <c r="B33" s="962"/>
      <c r="C33" s="232" t="s">
        <v>79</v>
      </c>
      <c r="D33" s="234" t="str">
        <f>'P1-UTMB CEI-DIM.-EQUIP.-FER.'!$C$100</f>
        <v>UNID</v>
      </c>
      <c r="E33" s="283">
        <f>'P1-UTMB CEI-DIM.-EQUIP.-FER.'!$D$100</f>
        <v>10</v>
      </c>
      <c r="F33" s="237"/>
      <c r="G33" s="235"/>
      <c r="H33" s="136"/>
    </row>
    <row r="34" spans="2:8" ht="12.75" customHeight="1">
      <c r="B34" s="962"/>
      <c r="C34" s="232" t="s">
        <v>80</v>
      </c>
      <c r="D34" s="234" t="str">
        <f>'P1-UTMB CEI-DIM.-EQUIP.-FER.'!$C$101</f>
        <v>UNID</v>
      </c>
      <c r="E34" s="283">
        <f>'P1-UTMB CEI-DIM.-EQUIP.-FER.'!$D$101</f>
        <v>300</v>
      </c>
      <c r="F34" s="237"/>
      <c r="G34" s="235"/>
      <c r="H34" s="136"/>
    </row>
    <row r="35" spans="2:8" ht="12.75" customHeight="1">
      <c r="B35" s="962"/>
      <c r="C35" s="232" t="s">
        <v>81</v>
      </c>
      <c r="D35" s="234" t="str">
        <f>'P1-UTMB CEI-DIM.-EQUIP.-FER.'!$C$102</f>
        <v>UNID</v>
      </c>
      <c r="E35" s="283">
        <f>'P1-UTMB CEI-DIM.-EQUIP.-FER.'!$D$102</f>
        <v>2</v>
      </c>
      <c r="F35" s="237"/>
      <c r="G35" s="235"/>
      <c r="H35" s="136"/>
    </row>
    <row r="36" spans="2:8" ht="12.75" customHeight="1">
      <c r="B36" s="962"/>
      <c r="C36" s="232" t="s">
        <v>82</v>
      </c>
      <c r="D36" s="234" t="str">
        <f>'P1-UTMB CEI-DIM.-EQUIP.-FER.'!$C$103</f>
        <v>UNID</v>
      </c>
      <c r="E36" s="283">
        <f>'P1-UTMB CEI-DIM.-EQUIP.-FER.'!$D$103</f>
        <v>10</v>
      </c>
      <c r="F36" s="237"/>
      <c r="G36" s="235"/>
      <c r="H36" s="136"/>
    </row>
    <row r="37" spans="2:8" ht="12.75" customHeight="1">
      <c r="B37" s="962"/>
      <c r="C37" s="232" t="s">
        <v>7</v>
      </c>
      <c r="D37" s="234" t="str">
        <f>'P1-UTMB CEI-DIM.-EQUIP.-FER.'!$C$104</f>
        <v>UNID</v>
      </c>
      <c r="E37" s="283">
        <f>'P1-UTMB CEI-DIM.-EQUIP.-FER.'!$D$104</f>
        <v>10</v>
      </c>
      <c r="F37" s="237"/>
      <c r="G37" s="235"/>
      <c r="H37" s="136"/>
    </row>
    <row r="38" spans="2:8" ht="12.75" customHeight="1">
      <c r="B38" s="962"/>
      <c r="C38" s="514" t="s">
        <v>506</v>
      </c>
      <c r="D38" s="233" t="str">
        <f>'P1-UTMB CEI-DIM.-EQUIP.-FER.'!$C$105</f>
        <v>UNID</v>
      </c>
      <c r="E38" s="234">
        <f>'P1-UTMB CEI-DIM.-EQUIP.-FER.'!$D$105</f>
        <v>0.66</v>
      </c>
      <c r="F38" s="237"/>
      <c r="G38" s="235"/>
      <c r="H38" s="136"/>
    </row>
    <row r="39" spans="2:8" ht="12.75" customHeight="1">
      <c r="B39" s="962"/>
      <c r="C39" s="514" t="s">
        <v>505</v>
      </c>
      <c r="D39" s="233" t="str">
        <f>'P1-UTMB CEI-DIM.-EQUIP.-FER.'!$C$106</f>
        <v>UNID</v>
      </c>
      <c r="E39" s="234">
        <f>'P1-UTMB CEI-DIM.-EQUIP.-FER.'!$D$106</f>
        <v>0.66</v>
      </c>
      <c r="F39" s="237"/>
      <c r="G39" s="235"/>
      <c r="H39" s="136"/>
    </row>
    <row r="40" spans="2:8" ht="12.75" customHeight="1">
      <c r="B40" s="962"/>
      <c r="C40" s="514" t="s">
        <v>21</v>
      </c>
      <c r="D40" s="233" t="str">
        <f>'P1-UTMB CEI-DIM.-EQUIP.-FER.'!$C$107</f>
        <v>UNID</v>
      </c>
      <c r="E40" s="234">
        <f>'P1-UTMB CEI-DIM.-EQUIP.-FER.'!$D$107</f>
        <v>0.66</v>
      </c>
      <c r="F40" s="237"/>
      <c r="G40" s="235"/>
      <c r="H40" s="136"/>
    </row>
    <row r="41" spans="2:8" ht="12.75" customHeight="1">
      <c r="B41" s="962"/>
      <c r="C41" s="514" t="s">
        <v>13</v>
      </c>
      <c r="D41" s="233" t="str">
        <f>'P1-UTMB CEI-DIM.-EQUIP.-FER.'!$C$108</f>
        <v>UNID</v>
      </c>
      <c r="E41" s="234">
        <f>'P1-UTMB CEI-DIM.-EQUIP.-FER.'!$D$108</f>
        <v>0.66</v>
      </c>
      <c r="F41" s="237"/>
      <c r="G41" s="235"/>
      <c r="H41" s="136"/>
    </row>
    <row r="42" spans="2:8" ht="13.5" thickBot="1">
      <c r="B42" s="963"/>
      <c r="C42" s="931" t="s">
        <v>5</v>
      </c>
      <c r="D42" s="932"/>
      <c r="E42" s="932"/>
      <c r="F42" s="932"/>
      <c r="G42" s="303"/>
    </row>
    <row r="43" spans="2:8" ht="13.5" thickBot="1">
      <c r="B43" s="60"/>
      <c r="C43" s="48"/>
      <c r="D43" s="48"/>
      <c r="E43" s="48"/>
      <c r="F43" s="48"/>
      <c r="G43" s="82"/>
    </row>
    <row r="44" spans="2:8" ht="12.75" customHeight="1">
      <c r="B44" s="961" t="s">
        <v>420</v>
      </c>
      <c r="C44" s="103" t="s">
        <v>566</v>
      </c>
      <c r="D44" s="100" t="s">
        <v>33</v>
      </c>
      <c r="E44" s="100">
        <f>'P1-UTMB CEI-DIM.-EQUIP.-FER.'!$E$113</f>
        <v>1</v>
      </c>
      <c r="F44" s="101"/>
      <c r="G44" s="217"/>
    </row>
    <row r="45" spans="2:8" ht="12.75" customHeight="1">
      <c r="B45" s="962"/>
      <c r="C45" s="309" t="s">
        <v>25</v>
      </c>
      <c r="D45" s="233" t="s">
        <v>3</v>
      </c>
      <c r="E45" s="287">
        <f>'P1-UTMB CEI-DIM.-EQUIP.-FER.'!$E$114</f>
        <v>1</v>
      </c>
      <c r="F45" s="310"/>
      <c r="G45" s="235"/>
    </row>
    <row r="46" spans="2:8">
      <c r="B46" s="962"/>
      <c r="C46" s="240" t="s">
        <v>37</v>
      </c>
      <c r="D46" s="233" t="s">
        <v>3</v>
      </c>
      <c r="E46" s="287">
        <f>'P1-UTMB CEI-DIM.-EQUIP.-FER.'!$E$115</f>
        <v>1</v>
      </c>
      <c r="F46" s="234"/>
      <c r="G46" s="235"/>
    </row>
    <row r="47" spans="2:8">
      <c r="B47" s="962"/>
      <c r="C47" s="240" t="s">
        <v>43</v>
      </c>
      <c r="D47" s="233" t="s">
        <v>33</v>
      </c>
      <c r="E47" s="287">
        <f>'P1-UTMB CEI-DIM.-EQUIP.-FER.'!$E$116</f>
        <v>1</v>
      </c>
      <c r="F47" s="234"/>
      <c r="G47" s="235"/>
    </row>
    <row r="48" spans="2:8">
      <c r="B48" s="962"/>
      <c r="C48" s="236" t="s">
        <v>50</v>
      </c>
      <c r="D48" s="233" t="s">
        <v>33</v>
      </c>
      <c r="E48" s="287">
        <f>'P1-UTMB CEI-DIM.-EQUIP.-FER.'!$E$117</f>
        <v>1</v>
      </c>
      <c r="F48" s="234"/>
      <c r="G48" s="235"/>
    </row>
    <row r="49" spans="2:7">
      <c r="B49" s="962"/>
      <c r="C49" s="236" t="s">
        <v>229</v>
      </c>
      <c r="D49" s="233" t="s">
        <v>33</v>
      </c>
      <c r="E49" s="233">
        <v>1</v>
      </c>
      <c r="F49" s="234"/>
      <c r="G49" s="235"/>
    </row>
    <row r="50" spans="2:7" ht="13.5" thickBot="1">
      <c r="B50" s="963"/>
      <c r="C50" s="931" t="s">
        <v>6</v>
      </c>
      <c r="D50" s="932"/>
      <c r="E50" s="932"/>
      <c r="F50" s="932"/>
      <c r="G50" s="302"/>
    </row>
    <row r="51" spans="2:7" ht="13.5" thickBot="1">
      <c r="B51" s="60"/>
      <c r="C51" s="48"/>
      <c r="D51" s="48"/>
      <c r="E51" s="48"/>
      <c r="F51" s="48"/>
      <c r="G51" s="82"/>
    </row>
    <row r="52" spans="2:7" ht="12.75" customHeight="1">
      <c r="B52" s="928" t="s">
        <v>421</v>
      </c>
      <c r="C52" s="391"/>
      <c r="D52" s="390"/>
      <c r="E52" s="390"/>
      <c r="F52" s="401"/>
      <c r="G52" s="389"/>
    </row>
    <row r="53" spans="2:7" ht="12.75" customHeight="1">
      <c r="B53" s="929"/>
      <c r="C53" s="240" t="s">
        <v>431</v>
      </c>
      <c r="D53" s="233" t="s">
        <v>433</v>
      </c>
      <c r="E53" s="249">
        <f>'P1-UTMB CEI-DIM.-EQUIP.-FER.'!$E$123</f>
        <v>1</v>
      </c>
      <c r="F53" s="234"/>
      <c r="G53" s="235"/>
    </row>
    <row r="54" spans="2:7">
      <c r="B54" s="929"/>
      <c r="C54" s="240" t="s">
        <v>432</v>
      </c>
      <c r="D54" s="233" t="s">
        <v>433</v>
      </c>
      <c r="E54" s="249">
        <f>'P1-UTMB CEI-DIM.-EQUIP.-FER.'!$E$124</f>
        <v>1</v>
      </c>
      <c r="F54" s="234"/>
      <c r="G54" s="235"/>
    </row>
    <row r="55" spans="2:7" ht="13.5" thickBot="1">
      <c r="B55" s="930"/>
      <c r="C55" s="931" t="s">
        <v>8</v>
      </c>
      <c r="D55" s="932"/>
      <c r="E55" s="932"/>
      <c r="F55" s="932"/>
      <c r="G55" s="302"/>
    </row>
    <row r="56" spans="2:7" ht="13.5" thickBot="1">
      <c r="B56" s="60"/>
      <c r="C56" s="48"/>
      <c r="D56" s="48"/>
      <c r="E56" s="48"/>
      <c r="F56" s="48"/>
      <c r="G56" s="82"/>
    </row>
    <row r="57" spans="2:7" ht="12.75" customHeight="1">
      <c r="B57" s="941" t="s">
        <v>422</v>
      </c>
      <c r="C57" s="391"/>
      <c r="D57" s="390"/>
      <c r="E57" s="390"/>
      <c r="F57" s="401"/>
      <c r="G57" s="389"/>
    </row>
    <row r="58" spans="2:7">
      <c r="B58" s="942"/>
      <c r="C58" s="240" t="s">
        <v>431</v>
      </c>
      <c r="D58" s="233" t="s">
        <v>434</v>
      </c>
      <c r="E58" s="301">
        <f>'P1-UTMB CEI-DIM.-EQUIP.-FER.'!$F$123</f>
        <v>127.61</v>
      </c>
      <c r="F58" s="234"/>
      <c r="G58" s="235"/>
    </row>
    <row r="59" spans="2:7">
      <c r="B59" s="942"/>
      <c r="C59" s="240" t="s">
        <v>432</v>
      </c>
      <c r="D59" s="233" t="s">
        <v>434</v>
      </c>
      <c r="E59" s="301">
        <f>'P1-UTMB CEI-DIM.-EQUIP.-FER.'!$F$124</f>
        <v>113.09</v>
      </c>
      <c r="F59" s="234"/>
      <c r="G59" s="235"/>
    </row>
    <row r="60" spans="2:7">
      <c r="B60" s="942"/>
      <c r="C60" s="947" t="s">
        <v>12</v>
      </c>
      <c r="D60" s="948"/>
      <c r="E60" s="948"/>
      <c r="F60" s="949"/>
      <c r="G60" s="239"/>
    </row>
    <row r="61" spans="2:7" ht="13.5" thickBot="1">
      <c r="B61" s="943"/>
      <c r="C61" s="931" t="s">
        <v>9</v>
      </c>
      <c r="D61" s="932"/>
      <c r="E61" s="932"/>
      <c r="F61" s="939"/>
      <c r="G61" s="304"/>
    </row>
    <row r="62" spans="2:7">
      <c r="B62" s="60"/>
      <c r="C62" s="48"/>
      <c r="D62" s="48"/>
      <c r="E62" s="48"/>
      <c r="F62" s="48"/>
      <c r="G62" s="82"/>
    </row>
    <row r="63" spans="2:7">
      <c r="B63" s="950" t="s">
        <v>423</v>
      </c>
      <c r="C63" s="240" t="s">
        <v>432</v>
      </c>
      <c r="D63" s="233" t="s">
        <v>435</v>
      </c>
      <c r="E63" s="301">
        <f>'P1-UTMB CEI-DIM.-EQUIP.-FER.'!$G$124</f>
        <v>401.19</v>
      </c>
      <c r="F63" s="234"/>
      <c r="G63" s="235"/>
    </row>
    <row r="64" spans="2:7">
      <c r="B64" s="951"/>
      <c r="C64" s="947" t="s">
        <v>12</v>
      </c>
      <c r="D64" s="948"/>
      <c r="E64" s="948"/>
      <c r="F64" s="949"/>
      <c r="G64" s="239"/>
    </row>
    <row r="65" spans="2:9">
      <c r="B65" s="951"/>
      <c r="C65" s="236" t="s">
        <v>85</v>
      </c>
      <c r="D65" s="233" t="s">
        <v>31</v>
      </c>
      <c r="E65" s="388">
        <v>0.1</v>
      </c>
      <c r="F65" s="234"/>
      <c r="G65" s="241"/>
    </row>
    <row r="66" spans="2:9" ht="13.5" thickBot="1">
      <c r="B66" s="943"/>
      <c r="C66" s="940" t="s">
        <v>52</v>
      </c>
      <c r="D66" s="940"/>
      <c r="E66" s="940"/>
      <c r="F66" s="940"/>
      <c r="G66" s="304"/>
    </row>
    <row r="67" spans="2:9" ht="13.5" thickBot="1">
      <c r="B67" s="73"/>
      <c r="C67" s="739"/>
      <c r="D67" s="739"/>
      <c r="E67" s="844"/>
      <c r="F67" s="739"/>
      <c r="G67" s="74"/>
    </row>
    <row r="68" spans="2:9">
      <c r="B68" s="944" t="s">
        <v>217</v>
      </c>
      <c r="C68" s="945"/>
      <c r="D68" s="199" t="s">
        <v>31</v>
      </c>
      <c r="E68" s="843"/>
      <c r="F68" s="234"/>
      <c r="G68" s="241"/>
    </row>
    <row r="69" spans="2:9" ht="13.5" thickBot="1">
      <c r="B69" s="946"/>
      <c r="C69" s="945"/>
      <c r="D69" s="953" t="s">
        <v>56</v>
      </c>
      <c r="E69" s="954"/>
      <c r="F69" s="954"/>
      <c r="G69" s="515"/>
    </row>
    <row r="70" spans="2:9" ht="13.5" thickBot="1">
      <c r="B70" s="76"/>
      <c r="C70" s="952"/>
      <c r="D70" s="952"/>
      <c r="E70" s="952"/>
      <c r="F70" s="952"/>
      <c r="G70" s="77"/>
      <c r="I70" s="331" t="s">
        <v>379</v>
      </c>
    </row>
    <row r="71" spans="2:9" ht="13.5" thickBot="1">
      <c r="B71" s="46" t="s">
        <v>218</v>
      </c>
      <c r="C71" s="49"/>
      <c r="D71" s="49"/>
      <c r="E71" s="49"/>
      <c r="F71" s="49"/>
      <c r="G71" s="78"/>
      <c r="I71" s="332">
        <f>G29+G55+G42+G50+G61+G66</f>
        <v>0</v>
      </c>
    </row>
    <row r="72" spans="2:9" ht="13.5" thickBot="1">
      <c r="B72" s="50"/>
      <c r="C72" s="51"/>
      <c r="D72" s="51"/>
      <c r="E72" s="51"/>
      <c r="F72" s="51"/>
      <c r="G72" s="79"/>
    </row>
    <row r="73" spans="2:9" ht="13.5" thickBot="1">
      <c r="B73" s="958" t="s">
        <v>116</v>
      </c>
      <c r="C73" s="959"/>
      <c r="D73" s="959"/>
      <c r="E73" s="959"/>
      <c r="F73" s="960"/>
      <c r="G73" s="131" t="s">
        <v>11</v>
      </c>
    </row>
    <row r="74" spans="2:9">
      <c r="B74" s="132" t="s">
        <v>98</v>
      </c>
      <c r="C74" s="957" t="s">
        <v>99</v>
      </c>
      <c r="D74" s="957"/>
      <c r="E74" s="488"/>
      <c r="F74" s="133" t="s">
        <v>53</v>
      </c>
      <c r="G74" s="130"/>
    </row>
    <row r="75" spans="2:9">
      <c r="B75" s="242">
        <v>1</v>
      </c>
      <c r="C75" s="933" t="s">
        <v>118</v>
      </c>
      <c r="D75" s="933"/>
      <c r="E75" s="516"/>
      <c r="F75" s="517"/>
      <c r="G75" s="243"/>
    </row>
    <row r="76" spans="2:9" ht="37.5" customHeight="1">
      <c r="B76" s="305" t="s">
        <v>108</v>
      </c>
      <c r="C76" s="955" t="s">
        <v>400</v>
      </c>
      <c r="D76" s="955"/>
      <c r="E76" s="492"/>
      <c r="F76" s="923"/>
      <c r="G76" s="307"/>
    </row>
    <row r="77" spans="2:9" ht="30.75" customHeight="1">
      <c r="B77" s="225" t="s">
        <v>109</v>
      </c>
      <c r="C77" s="927" t="s">
        <v>401</v>
      </c>
      <c r="D77" s="927"/>
      <c r="E77" s="489"/>
      <c r="F77" s="244"/>
      <c r="G77" s="245"/>
    </row>
    <row r="78" spans="2:9">
      <c r="B78" s="936" t="s">
        <v>119</v>
      </c>
      <c r="C78" s="937"/>
      <c r="D78" s="937"/>
      <c r="E78" s="937"/>
      <c r="F78" s="246"/>
      <c r="G78" s="247"/>
    </row>
    <row r="79" spans="2:9">
      <c r="B79" s="225">
        <v>2</v>
      </c>
      <c r="C79" s="935" t="s">
        <v>121</v>
      </c>
      <c r="D79" s="935"/>
      <c r="E79" s="495"/>
      <c r="F79" s="246"/>
      <c r="G79" s="247"/>
    </row>
    <row r="80" spans="2:9">
      <c r="B80" s="225" t="s">
        <v>110</v>
      </c>
      <c r="C80" s="935" t="s">
        <v>117</v>
      </c>
      <c r="D80" s="935"/>
      <c r="E80" s="495"/>
      <c r="F80" s="244"/>
      <c r="G80" s="245"/>
    </row>
    <row r="81" spans="2:10">
      <c r="B81" s="225" t="s">
        <v>111</v>
      </c>
      <c r="C81" s="935" t="s">
        <v>18</v>
      </c>
      <c r="D81" s="935"/>
      <c r="E81" s="495"/>
      <c r="F81" s="244"/>
      <c r="G81" s="245"/>
    </row>
    <row r="82" spans="2:10">
      <c r="B82" s="225" t="s">
        <v>112</v>
      </c>
      <c r="C82" s="935" t="s">
        <v>19</v>
      </c>
      <c r="D82" s="935"/>
      <c r="E82" s="495"/>
      <c r="F82" s="244"/>
      <c r="G82" s="245"/>
      <c r="J82" s="110"/>
    </row>
    <row r="83" spans="2:10" ht="13.5" thickBot="1">
      <c r="B83" s="956" t="s">
        <v>120</v>
      </c>
      <c r="C83" s="932"/>
      <c r="D83" s="932"/>
      <c r="E83" s="932"/>
      <c r="F83" s="308"/>
      <c r="G83" s="303"/>
      <c r="J83" s="110"/>
    </row>
    <row r="84" spans="2:10" ht="13.5" thickBot="1">
      <c r="B84" s="111" t="s">
        <v>55</v>
      </c>
      <c r="C84" s="112"/>
      <c r="D84" s="112"/>
      <c r="E84" s="112"/>
      <c r="F84" s="113"/>
      <c r="G84" s="78"/>
    </row>
    <row r="85" spans="2:10" ht="13.5" thickBot="1">
      <c r="B85" s="75" t="s">
        <v>54</v>
      </c>
      <c r="C85" s="51"/>
      <c r="D85" s="51"/>
      <c r="E85" s="51"/>
      <c r="F85" s="51"/>
      <c r="G85" s="80"/>
    </row>
    <row r="86" spans="2:10" ht="13.5" thickBot="1">
      <c r="B86" s="518"/>
      <c r="C86" s="519"/>
      <c r="D86" s="519"/>
      <c r="E86" s="519"/>
      <c r="F86" s="520" t="s">
        <v>38</v>
      </c>
      <c r="G86" s="525">
        <f>'P1-UTMB CEI-DIM.-EQUIP.-FER.'!$C$10</f>
        <v>15100</v>
      </c>
    </row>
    <row r="87" spans="2:10">
      <c r="B87" s="934"/>
      <c r="C87" s="934"/>
      <c r="D87" s="934"/>
      <c r="E87" s="934"/>
      <c r="F87" s="934"/>
      <c r="G87" s="934"/>
      <c r="H87" s="934"/>
    </row>
    <row r="88" spans="2:10">
      <c r="B88" s="938"/>
      <c r="C88" s="938"/>
      <c r="D88" s="938"/>
      <c r="E88" s="938"/>
      <c r="F88" s="938"/>
      <c r="G88" s="938"/>
      <c r="H88" s="938"/>
      <c r="I88" s="138" t="e">
        <f>(G78+G83)/G71</f>
        <v>#DIV/0!</v>
      </c>
    </row>
    <row r="89" spans="2:10">
      <c r="B89" s="43"/>
      <c r="C89" s="43"/>
      <c r="D89" s="43"/>
      <c r="E89" s="43"/>
      <c r="F89" s="44"/>
      <c r="H89" s="137"/>
    </row>
  </sheetData>
  <sortState xmlns:xlrd2="http://schemas.microsoft.com/office/spreadsheetml/2017/richdata2" ref="B6:G33">
    <sortCondition ref="C6"/>
  </sortState>
  <mergeCells count="34">
    <mergeCell ref="B1:G1"/>
    <mergeCell ref="B2:D3"/>
    <mergeCell ref="F2:G3"/>
    <mergeCell ref="C29:F29"/>
    <mergeCell ref="B31:B42"/>
    <mergeCell ref="C42:F42"/>
    <mergeCell ref="B4:C4"/>
    <mergeCell ref="B5:B29"/>
    <mergeCell ref="B88:H88"/>
    <mergeCell ref="C50:F50"/>
    <mergeCell ref="C61:F61"/>
    <mergeCell ref="C66:F66"/>
    <mergeCell ref="B57:B61"/>
    <mergeCell ref="B68:C69"/>
    <mergeCell ref="C64:F64"/>
    <mergeCell ref="B63:B66"/>
    <mergeCell ref="C70:F70"/>
    <mergeCell ref="D69:F69"/>
    <mergeCell ref="C60:F60"/>
    <mergeCell ref="C76:D76"/>
    <mergeCell ref="B83:E83"/>
    <mergeCell ref="C74:D74"/>
    <mergeCell ref="B73:F73"/>
    <mergeCell ref="B44:B50"/>
    <mergeCell ref="C77:D77"/>
    <mergeCell ref="B52:B55"/>
    <mergeCell ref="C55:F55"/>
    <mergeCell ref="C75:D75"/>
    <mergeCell ref="B87:H87"/>
    <mergeCell ref="C81:D81"/>
    <mergeCell ref="C82:D82"/>
    <mergeCell ref="C80:D80"/>
    <mergeCell ref="C79:D79"/>
    <mergeCell ref="B78:E78"/>
  </mergeCells>
  <printOptions horizontalCentered="1"/>
  <pageMargins left="0.19685039370078741" right="0.19685039370078741" top="0.31496062992125984" bottom="0.31496062992125984" header="0.19685039370078741" footer="0"/>
  <pageSetup paperSize="9" scale="59"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N55"/>
  <sheetViews>
    <sheetView showGridLines="0" showZeros="0" view="pageBreakPreview" topLeftCell="A37" zoomScale="85" zoomScaleNormal="85" zoomScaleSheetLayoutView="85" zoomScalePageLayoutView="85" workbookViewId="0">
      <selection activeCell="F11" sqref="F11"/>
    </sheetView>
  </sheetViews>
  <sheetFormatPr defaultColWidth="9.140625" defaultRowHeight="12.75"/>
  <cols>
    <col min="1" max="1" width="1.28515625" style="4" customWidth="1"/>
    <col min="2" max="2" width="28.85546875" style="61" customWidth="1"/>
    <col min="3" max="3" width="27" style="61" customWidth="1"/>
    <col min="4" max="7" width="18.85546875" style="4" customWidth="1"/>
    <col min="8" max="8" width="14.28515625" style="4" bestFit="1" customWidth="1"/>
    <col min="9" max="9" width="15.85546875" style="4" bestFit="1" customWidth="1"/>
    <col min="10" max="10" width="13.140625" style="4" customWidth="1"/>
    <col min="11" max="11" width="14.28515625" style="4" bestFit="1" customWidth="1"/>
    <col min="12" max="12" width="10.42578125" style="4" customWidth="1"/>
    <col min="13" max="16384" width="9.140625" style="4"/>
  </cols>
  <sheetData>
    <row r="1" spans="1:12" ht="21.75" customHeight="1" thickTop="1">
      <c r="A1" s="1068" t="s">
        <v>688</v>
      </c>
      <c r="B1" s="1068"/>
      <c r="C1" s="1068"/>
      <c r="D1" s="1068"/>
      <c r="E1" s="1068"/>
      <c r="F1" s="1068"/>
      <c r="G1" s="1123"/>
    </row>
    <row r="2" spans="1:12" ht="32.25" customHeight="1">
      <c r="A2" s="602"/>
      <c r="B2" s="1126" t="s">
        <v>689</v>
      </c>
      <c r="C2" s="1126"/>
      <c r="D2" s="1126"/>
      <c r="E2" s="1126"/>
      <c r="F2" s="1126"/>
      <c r="G2" s="1124"/>
    </row>
    <row r="3" spans="1:12" ht="11.25" customHeight="1" thickBot="1">
      <c r="A3" s="12"/>
      <c r="B3" s="13"/>
      <c r="C3" s="13"/>
      <c r="D3" s="13"/>
      <c r="E3" s="13"/>
      <c r="F3" s="13"/>
      <c r="G3" s="1125"/>
    </row>
    <row r="4" spans="1:12" ht="11.25" customHeight="1" thickTop="1">
      <c r="A4" s="14"/>
      <c r="B4" s="98"/>
      <c r="C4" s="98"/>
      <c r="D4" s="96"/>
      <c r="E4" s="96"/>
      <c r="F4" s="96"/>
      <c r="G4" s="96"/>
    </row>
    <row r="5" spans="1:12" ht="12.75" customHeight="1">
      <c r="A5" s="176" t="s">
        <v>424</v>
      </c>
      <c r="B5" s="176"/>
      <c r="C5" s="176"/>
      <c r="D5" s="70"/>
      <c r="E5" s="70"/>
      <c r="F5" s="70"/>
      <c r="G5" s="71"/>
      <c r="I5" s="118"/>
      <c r="J5" s="120"/>
      <c r="K5" s="121"/>
      <c r="L5" s="114"/>
    </row>
    <row r="6" spans="1:12" ht="12.75" customHeight="1">
      <c r="A6" s="99"/>
      <c r="B6" s="175"/>
      <c r="C6" s="175"/>
      <c r="D6" s="63"/>
      <c r="E6" s="63"/>
      <c r="F6" s="63"/>
      <c r="G6" s="154"/>
      <c r="I6" s="118"/>
      <c r="J6" s="120"/>
      <c r="K6" s="121"/>
      <c r="L6" s="114"/>
    </row>
    <row r="7" spans="1:12">
      <c r="A7" s="14"/>
      <c r="B7" s="5" t="s">
        <v>26</v>
      </c>
      <c r="C7" s="560">
        <f>(30/7)*6</f>
        <v>25.714285714285715</v>
      </c>
      <c r="D7" s="96"/>
      <c r="E7" s="96"/>
      <c r="F7" s="15"/>
      <c r="G7" s="96"/>
    </row>
    <row r="8" spans="1:12">
      <c r="A8" s="14"/>
      <c r="B8" s="5" t="s">
        <v>27</v>
      </c>
      <c r="C8" s="172">
        <f>40/6</f>
        <v>6.666666666666667</v>
      </c>
      <c r="D8" s="96"/>
      <c r="E8" s="96"/>
      <c r="F8" s="96"/>
      <c r="G8" s="96"/>
    </row>
    <row r="9" spans="1:12">
      <c r="A9" s="14"/>
      <c r="C9" s="10"/>
      <c r="D9" s="96"/>
      <c r="E9" s="18"/>
      <c r="F9" s="19"/>
      <c r="G9" s="18"/>
    </row>
    <row r="10" spans="1:12">
      <c r="A10" s="14"/>
      <c r="B10" s="22" t="s">
        <v>102</v>
      </c>
      <c r="C10" s="23"/>
      <c r="D10" s="447">
        <v>4</v>
      </c>
      <c r="E10" s="18"/>
      <c r="F10" s="19"/>
      <c r="G10" s="18"/>
    </row>
    <row r="11" spans="1:12">
      <c r="A11" s="14"/>
      <c r="B11" s="104" t="s">
        <v>35</v>
      </c>
      <c r="C11" s="105"/>
      <c r="D11" s="69">
        <f>40/6</f>
        <v>6.666666666666667</v>
      </c>
      <c r="E11" s="18"/>
      <c r="F11" s="19"/>
      <c r="G11" s="18"/>
    </row>
    <row r="12" spans="1:12">
      <c r="A12" s="14"/>
      <c r="B12" s="146" t="s">
        <v>138</v>
      </c>
      <c r="C12" s="147"/>
      <c r="D12" s="447">
        <v>10</v>
      </c>
      <c r="E12" s="18"/>
      <c r="F12" s="19"/>
      <c r="G12" s="18"/>
    </row>
    <row r="13" spans="1:12">
      <c r="A13" s="14"/>
      <c r="B13" s="144" t="s">
        <v>35</v>
      </c>
      <c r="C13" s="145"/>
      <c r="D13" s="69">
        <f>40/6</f>
        <v>6.666666666666667</v>
      </c>
      <c r="E13" s="18"/>
      <c r="F13" s="19"/>
      <c r="G13" s="18"/>
    </row>
    <row r="14" spans="1:12" ht="13.5" thickBot="1">
      <c r="A14" s="14"/>
      <c r="B14" s="34"/>
      <c r="C14" s="57"/>
      <c r="D14" s="58"/>
      <c r="E14" s="18"/>
      <c r="F14" s="19"/>
      <c r="G14" s="18"/>
    </row>
    <row r="15" spans="1:12" customFormat="1" ht="13.5" thickBot="1">
      <c r="A15" s="347"/>
      <c r="B15" s="1113" t="s">
        <v>518</v>
      </c>
      <c r="C15" s="1114"/>
      <c r="D15" s="1114"/>
      <c r="E15" s="1115"/>
      <c r="F15" s="114"/>
      <c r="G15" s="439"/>
      <c r="H15" s="114"/>
    </row>
    <row r="16" spans="1:12" customFormat="1" ht="15">
      <c r="B16" s="1118" t="s">
        <v>522</v>
      </c>
      <c r="C16" s="1119"/>
      <c r="D16" s="1119"/>
      <c r="E16" s="441">
        <f>$D$10</f>
        <v>4</v>
      </c>
    </row>
    <row r="17" spans="1:8" ht="42.75" customHeight="1">
      <c r="A17" s="14"/>
      <c r="B17" s="1101" t="s">
        <v>519</v>
      </c>
      <c r="C17" s="1102"/>
      <c r="D17" s="1103"/>
      <c r="E17" s="448">
        <v>0.83</v>
      </c>
      <c r="F17" s="19"/>
      <c r="G17" s="18"/>
    </row>
    <row r="18" spans="1:8" customFormat="1" ht="27.75" customHeight="1">
      <c r="B18" s="1104" t="s">
        <v>720</v>
      </c>
      <c r="C18" s="1120"/>
      <c r="D18" s="1120"/>
      <c r="E18" s="449">
        <f>$C$8*E17</f>
        <v>5.5333333333333332</v>
      </c>
    </row>
    <row r="19" spans="1:8" customFormat="1">
      <c r="B19" s="1121" t="s">
        <v>510</v>
      </c>
      <c r="C19" s="1122"/>
      <c r="D19" s="1122"/>
      <c r="E19" s="442">
        <f>$C$7</f>
        <v>25.714285714285715</v>
      </c>
    </row>
    <row r="20" spans="1:8" customFormat="1" ht="30.75" customHeight="1">
      <c r="B20" s="1116" t="s">
        <v>511</v>
      </c>
      <c r="C20" s="1117"/>
      <c r="D20" s="1117"/>
      <c r="E20" s="440">
        <f>E16</f>
        <v>4</v>
      </c>
    </row>
    <row r="21" spans="1:8" customFormat="1" ht="30.75" customHeight="1">
      <c r="B21" s="1110" t="s">
        <v>520</v>
      </c>
      <c r="C21" s="1111"/>
      <c r="D21" s="1111"/>
      <c r="E21" s="570">
        <f>E18*E19*E20</f>
        <v>569.14285714285711</v>
      </c>
    </row>
    <row r="22" spans="1:8" customFormat="1" ht="30" customHeight="1" thickBot="1">
      <c r="B22" s="1091" t="s">
        <v>721</v>
      </c>
      <c r="C22" s="1112"/>
      <c r="D22" s="1112"/>
      <c r="E22" s="696">
        <f>((7.33*3*E19*E20)-E21)</f>
        <v>1692.6857142857145</v>
      </c>
      <c r="F22" s="62"/>
    </row>
    <row r="23" spans="1:8" s="443" customFormat="1" ht="15.75" thickBot="1">
      <c r="B23" s="699"/>
      <c r="C23" s="700"/>
      <c r="D23" s="700"/>
      <c r="E23" s="701"/>
    </row>
    <row r="24" spans="1:8" customFormat="1" ht="13.5" thickBot="1">
      <c r="A24" s="347"/>
      <c r="B24" s="1113" t="s">
        <v>521</v>
      </c>
      <c r="C24" s="1114"/>
      <c r="D24" s="1114"/>
      <c r="E24" s="1115"/>
      <c r="F24" s="114"/>
      <c r="G24" s="439"/>
      <c r="H24" s="114"/>
    </row>
    <row r="25" spans="1:8" customFormat="1" ht="15">
      <c r="B25" s="1099" t="s">
        <v>522</v>
      </c>
      <c r="C25" s="1100"/>
      <c r="D25" s="1100"/>
      <c r="E25" s="697">
        <f>$D$12</f>
        <v>10</v>
      </c>
    </row>
    <row r="26" spans="1:8" ht="42.75" customHeight="1">
      <c r="A26" s="14"/>
      <c r="B26" s="1101" t="s">
        <v>519</v>
      </c>
      <c r="C26" s="1102"/>
      <c r="D26" s="1103"/>
      <c r="E26" s="450">
        <v>1</v>
      </c>
      <c r="F26" s="19"/>
      <c r="G26" s="18"/>
    </row>
    <row r="27" spans="1:8" customFormat="1" ht="27.75" customHeight="1">
      <c r="B27" s="1104" t="s">
        <v>722</v>
      </c>
      <c r="C27" s="1105"/>
      <c r="D27" s="1105"/>
      <c r="E27" s="702">
        <f>$C$8*3*E26</f>
        <v>20</v>
      </c>
    </row>
    <row r="28" spans="1:8" customFormat="1">
      <c r="B28" s="1106" t="s">
        <v>510</v>
      </c>
      <c r="C28" s="1107"/>
      <c r="D28" s="1107"/>
      <c r="E28" s="698">
        <f>$C$7</f>
        <v>25.714285714285715</v>
      </c>
    </row>
    <row r="29" spans="1:8" customFormat="1" ht="30.75" customHeight="1">
      <c r="B29" s="1108" t="s">
        <v>511</v>
      </c>
      <c r="C29" s="1109"/>
      <c r="D29" s="1109"/>
      <c r="E29" s="703">
        <f>E25</f>
        <v>10</v>
      </c>
    </row>
    <row r="30" spans="1:8" customFormat="1" ht="30.75" customHeight="1" thickBot="1">
      <c r="B30" s="1091" t="s">
        <v>520</v>
      </c>
      <c r="C30" s="1092"/>
      <c r="D30" s="1092"/>
      <c r="E30" s="772">
        <f>E27*E28*E29</f>
        <v>5142.8571428571431</v>
      </c>
    </row>
    <row r="31" spans="1:8" s="443" customFormat="1" ht="15">
      <c r="B31" s="444"/>
      <c r="C31" s="445"/>
      <c r="D31" s="445"/>
      <c r="E31" s="446"/>
    </row>
    <row r="32" spans="1:8">
      <c r="A32" s="25" t="s">
        <v>425</v>
      </c>
      <c r="B32" s="26"/>
      <c r="C32" s="27"/>
      <c r="D32" s="28"/>
      <c r="E32" s="29"/>
      <c r="F32" s="28"/>
      <c r="G32" s="30"/>
    </row>
    <row r="33" spans="1:12" s="443" customFormat="1" ht="15">
      <c r="B33" s="444"/>
      <c r="C33" s="445"/>
      <c r="D33" s="445"/>
      <c r="E33" s="446"/>
    </row>
    <row r="34" spans="1:12">
      <c r="A34" s="14"/>
      <c r="B34" s="9" t="s">
        <v>51</v>
      </c>
      <c r="D34" s="20"/>
      <c r="E34" s="6"/>
      <c r="F34" s="19"/>
      <c r="G34" s="18"/>
    </row>
    <row r="35" spans="1:12">
      <c r="A35" s="14"/>
      <c r="B35" s="541" t="s">
        <v>0</v>
      </c>
      <c r="C35" s="125" t="s">
        <v>92</v>
      </c>
      <c r="D35" s="125" t="s">
        <v>94</v>
      </c>
      <c r="E35" s="125" t="s">
        <v>139</v>
      </c>
      <c r="F35" s="763" t="s">
        <v>590</v>
      </c>
      <c r="G35" s="769"/>
    </row>
    <row r="36" spans="1:12">
      <c r="A36" s="14"/>
      <c r="B36" s="542" t="s">
        <v>549</v>
      </c>
      <c r="C36" s="543"/>
      <c r="D36" s="543"/>
      <c r="E36" s="543"/>
      <c r="F36" s="496"/>
      <c r="G36" s="769"/>
    </row>
    <row r="37" spans="1:12" ht="25.5">
      <c r="A37" s="14"/>
      <c r="B37" s="150" t="s">
        <v>71</v>
      </c>
      <c r="C37" s="149">
        <v>1</v>
      </c>
      <c r="D37" s="149">
        <v>1</v>
      </c>
      <c r="E37" s="149"/>
      <c r="F37" s="509">
        <f>SUM(C37:E37)</f>
        <v>2</v>
      </c>
      <c r="G37" s="769"/>
    </row>
    <row r="38" spans="1:12">
      <c r="A38" s="14"/>
      <c r="B38" s="150" t="s">
        <v>74</v>
      </c>
      <c r="C38" s="149">
        <v>1</v>
      </c>
      <c r="D38" s="149"/>
      <c r="E38" s="149"/>
      <c r="F38" s="509">
        <f>SUM(C38:E38)</f>
        <v>1</v>
      </c>
      <c r="G38" s="769"/>
    </row>
    <row r="39" spans="1:12">
      <c r="A39" s="14"/>
      <c r="B39" s="150" t="s">
        <v>166</v>
      </c>
      <c r="C39" s="149">
        <v>1</v>
      </c>
      <c r="D39" s="149"/>
      <c r="E39" s="149"/>
      <c r="F39" s="509">
        <f>SUM(C39:E39)</f>
        <v>1</v>
      </c>
      <c r="G39" s="769"/>
    </row>
    <row r="40" spans="1:12">
      <c r="A40" s="14"/>
      <c r="B40" s="542" t="s">
        <v>550</v>
      </c>
      <c r="C40" s="543"/>
      <c r="D40" s="543"/>
      <c r="E40" s="543"/>
      <c r="F40" s="496"/>
      <c r="G40" s="769"/>
    </row>
    <row r="41" spans="1:12" ht="38.25">
      <c r="A41" s="14"/>
      <c r="B41" s="92" t="s">
        <v>399</v>
      </c>
      <c r="C41" s="129">
        <v>1</v>
      </c>
      <c r="D41" s="129"/>
      <c r="E41" s="129"/>
      <c r="F41" s="504">
        <f>SUM(C41:E41)</f>
        <v>1</v>
      </c>
      <c r="G41" s="769"/>
      <c r="I41" s="118"/>
      <c r="J41" s="120"/>
      <c r="K41" s="121"/>
      <c r="L41" s="114"/>
    </row>
    <row r="42" spans="1:12" ht="25.5">
      <c r="A42" s="14"/>
      <c r="B42" s="92" t="s">
        <v>73</v>
      </c>
      <c r="C42" s="129">
        <v>1</v>
      </c>
      <c r="D42" s="129"/>
      <c r="E42" s="129"/>
      <c r="F42" s="504">
        <f>SUM(C42:E42)</f>
        <v>1</v>
      </c>
      <c r="G42" s="769"/>
      <c r="I42" s="118"/>
      <c r="J42" s="120"/>
      <c r="K42" s="121"/>
      <c r="L42" s="114"/>
    </row>
    <row r="43" spans="1:12" ht="25.5">
      <c r="A43" s="14"/>
      <c r="B43" s="92" t="s">
        <v>698</v>
      </c>
      <c r="C43" s="730"/>
      <c r="D43" s="730"/>
      <c r="E43" s="730">
        <v>1</v>
      </c>
      <c r="F43" s="504">
        <f>SUM(C43:E43)</f>
        <v>1</v>
      </c>
      <c r="G43" s="769"/>
      <c r="I43" s="118"/>
      <c r="J43" s="120"/>
      <c r="K43" s="121"/>
      <c r="L43" s="114"/>
    </row>
    <row r="44" spans="1:12" ht="102">
      <c r="A44" s="14"/>
      <c r="B44" s="92" t="s">
        <v>656</v>
      </c>
      <c r="C44" s="129">
        <v>1</v>
      </c>
      <c r="D44" s="129"/>
      <c r="E44" s="129"/>
      <c r="F44" s="504">
        <f>SUM(C44:E44)</f>
        <v>1</v>
      </c>
      <c r="G44" s="769"/>
      <c r="I44" s="118"/>
      <c r="J44" s="120"/>
      <c r="K44" s="121"/>
      <c r="L44" s="114"/>
    </row>
    <row r="45" spans="1:12">
      <c r="A45" s="14"/>
      <c r="B45" s="1096" t="s">
        <v>16</v>
      </c>
      <c r="C45" s="1097"/>
      <c r="D45" s="1097"/>
      <c r="E45" s="1098"/>
      <c r="F45" s="510">
        <f>SUM(F37:F39)</f>
        <v>4</v>
      </c>
      <c r="G45" s="769"/>
    </row>
    <row r="46" spans="1:12">
      <c r="A46" s="34"/>
      <c r="B46" s="36"/>
      <c r="C46" s="8"/>
      <c r="D46" s="33"/>
      <c r="E46" s="8"/>
    </row>
    <row r="47" spans="1:12" s="45" customFormat="1">
      <c r="A47" s="25" t="s">
        <v>633</v>
      </c>
      <c r="B47" s="160"/>
      <c r="C47" s="161"/>
      <c r="D47" s="162"/>
      <c r="E47" s="162"/>
      <c r="F47" s="162"/>
      <c r="G47" s="163"/>
      <c r="I47" s="118"/>
      <c r="J47" s="164"/>
      <c r="K47" s="165"/>
      <c r="L47" s="114"/>
    </row>
    <row r="48" spans="1:12" ht="13.5" thickBot="1">
      <c r="A48" s="31"/>
      <c r="B48" s="40"/>
      <c r="C48" s="7"/>
      <c r="D48" s="41"/>
      <c r="E48" s="41"/>
      <c r="F48" s="41"/>
      <c r="G48" s="41"/>
      <c r="I48" s="118"/>
      <c r="J48" s="120"/>
      <c r="K48" s="121"/>
      <c r="L48" s="114"/>
    </row>
    <row r="49" spans="1:14" ht="30">
      <c r="A49" s="404"/>
      <c r="B49" s="1052" t="s">
        <v>0</v>
      </c>
      <c r="C49" s="1053"/>
      <c r="D49" s="1054"/>
      <c r="E49" s="407" t="s">
        <v>428</v>
      </c>
      <c r="F49" s="407" t="s">
        <v>429</v>
      </c>
      <c r="G49" s="408" t="s">
        <v>430</v>
      </c>
      <c r="H49" s="404"/>
      <c r="I49" s="404"/>
      <c r="J49" s="404"/>
      <c r="K49" s="404"/>
      <c r="L49" s="404"/>
      <c r="M49" s="404"/>
      <c r="N49" s="404"/>
    </row>
    <row r="50" spans="1:14" ht="15">
      <c r="A50" s="404"/>
      <c r="B50" s="463" t="s">
        <v>513</v>
      </c>
      <c r="C50" s="464"/>
      <c r="D50" s="465"/>
      <c r="E50" s="466">
        <f>$E$16</f>
        <v>4</v>
      </c>
      <c r="F50" s="567">
        <f>ROUNDDOWN(E21,2)</f>
        <v>569.14</v>
      </c>
      <c r="G50" s="568">
        <f>ROUNDDOWN(E22,2)</f>
        <v>1692.68</v>
      </c>
      <c r="H50" s="404"/>
      <c r="I50" s="404"/>
      <c r="J50" s="404"/>
      <c r="K50" s="404"/>
      <c r="L50" s="404"/>
      <c r="M50" s="404"/>
      <c r="N50" s="404"/>
    </row>
    <row r="51" spans="1:14" ht="15.75" thickBot="1">
      <c r="A51" s="404"/>
      <c r="B51" s="1093" t="s">
        <v>523</v>
      </c>
      <c r="C51" s="1094"/>
      <c r="D51" s="1095"/>
      <c r="E51" s="409">
        <f>$E$25</f>
        <v>10</v>
      </c>
      <c r="F51" s="564">
        <f>ROUNDDOWN($E$30,2)</f>
        <v>5142.8500000000004</v>
      </c>
      <c r="G51" s="892" t="s">
        <v>87</v>
      </c>
      <c r="H51" s="404"/>
      <c r="I51" s="404"/>
      <c r="J51" s="404"/>
      <c r="K51" s="404"/>
      <c r="L51" s="404"/>
      <c r="M51" s="404"/>
      <c r="N51" s="404"/>
    </row>
    <row r="52" spans="1:14" ht="15">
      <c r="A52" s="404"/>
      <c r="B52" s="404"/>
      <c r="C52" s="404"/>
      <c r="D52" s="404"/>
      <c r="E52" s="404"/>
      <c r="F52" s="404"/>
      <c r="G52" s="404"/>
      <c r="H52" s="404"/>
      <c r="I52" s="404"/>
      <c r="J52" s="404"/>
      <c r="K52" s="404"/>
      <c r="L52" s="404"/>
      <c r="M52" s="404"/>
      <c r="N52" s="404"/>
    </row>
    <row r="53" spans="1:14">
      <c r="C53" s="39"/>
    </row>
    <row r="54" spans="1:14">
      <c r="C54" s="39"/>
    </row>
    <row r="55" spans="1:14">
      <c r="C55" s="39"/>
    </row>
  </sheetData>
  <mergeCells count="21">
    <mergeCell ref="B16:D16"/>
    <mergeCell ref="B18:D18"/>
    <mergeCell ref="B19:D19"/>
    <mergeCell ref="B15:E15"/>
    <mergeCell ref="G1:G3"/>
    <mergeCell ref="B2:F2"/>
    <mergeCell ref="A1:F1"/>
    <mergeCell ref="B21:D21"/>
    <mergeCell ref="B22:D22"/>
    <mergeCell ref="B17:D17"/>
    <mergeCell ref="B24:E24"/>
    <mergeCell ref="B20:D20"/>
    <mergeCell ref="B30:D30"/>
    <mergeCell ref="B49:D49"/>
    <mergeCell ref="B51:D51"/>
    <mergeCell ref="B45:E45"/>
    <mergeCell ref="B25:D25"/>
    <mergeCell ref="B26:D26"/>
    <mergeCell ref="B27:D27"/>
    <mergeCell ref="B28:D28"/>
    <mergeCell ref="B29:D29"/>
  </mergeCells>
  <printOptions horizontalCentered="1"/>
  <pageMargins left="0.19685039370078741" right="0.19685039370078741" top="0.31496062992125984" bottom="0.31496062992125984" header="0.19685039370078741" footer="0"/>
  <pageSetup paperSize="9" scale="73"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N135"/>
  <sheetViews>
    <sheetView showGridLines="0" showZeros="0" view="pageBreakPreview" topLeftCell="A93" zoomScale="110" zoomScaleNormal="85" zoomScaleSheetLayoutView="110" zoomScalePageLayoutView="85" workbookViewId="0">
      <selection activeCell="D95" sqref="D85:D95"/>
    </sheetView>
  </sheetViews>
  <sheetFormatPr defaultColWidth="9.140625" defaultRowHeight="12.75"/>
  <cols>
    <col min="1" max="1" width="1.28515625" style="4" customWidth="1"/>
    <col min="2" max="2" width="28.85546875" style="61" customWidth="1"/>
    <col min="3" max="3" width="19.140625" style="61" customWidth="1"/>
    <col min="4" max="7" width="19.140625" style="4" customWidth="1"/>
    <col min="8" max="8" width="14.28515625" style="4" bestFit="1" customWidth="1"/>
    <col min="9" max="9" width="15.85546875" style="4" bestFit="1" customWidth="1"/>
    <col min="10" max="10" width="14.28515625" style="4" bestFit="1" customWidth="1"/>
    <col min="11" max="11" width="14.28515625" style="4" customWidth="1"/>
    <col min="12" max="12" width="10.42578125" style="4" customWidth="1"/>
    <col min="13" max="16384" width="9.140625" style="4"/>
  </cols>
  <sheetData>
    <row r="1" spans="1:12" ht="21.75" customHeight="1" thickTop="1">
      <c r="A1" s="55"/>
      <c r="B1" s="55" t="s">
        <v>595</v>
      </c>
      <c r="C1" s="55"/>
      <c r="D1" s="55"/>
      <c r="E1" s="55"/>
      <c r="F1" s="55"/>
      <c r="G1" s="1123"/>
    </row>
    <row r="2" spans="1:12" ht="29.25" customHeight="1">
      <c r="A2" s="602"/>
      <c r="B2" s="1126" t="s">
        <v>222</v>
      </c>
      <c r="C2" s="1126"/>
      <c r="D2" s="1126"/>
      <c r="E2" s="1126"/>
      <c r="F2" s="1126"/>
      <c r="G2" s="1124"/>
    </row>
    <row r="3" spans="1:12" ht="21.75" customHeight="1" thickBot="1">
      <c r="A3" s="12"/>
      <c r="B3" s="13"/>
      <c r="C3" s="13"/>
      <c r="D3" s="13"/>
      <c r="E3" s="13"/>
      <c r="F3" s="13"/>
      <c r="G3" s="1125"/>
    </row>
    <row r="4" spans="1:12" ht="11.25" customHeight="1" thickTop="1">
      <c r="A4" s="14"/>
      <c r="B4" s="97"/>
      <c r="C4" s="97"/>
      <c r="D4" s="96"/>
      <c r="E4" s="96"/>
      <c r="F4" s="96"/>
      <c r="G4" s="96"/>
    </row>
    <row r="5" spans="1:12" ht="12.75" customHeight="1">
      <c r="A5" s="67" t="s">
        <v>424</v>
      </c>
      <c r="B5" s="67"/>
      <c r="C5" s="67"/>
      <c r="D5" s="70"/>
      <c r="E5" s="70"/>
      <c r="F5" s="70"/>
      <c r="G5" s="71"/>
      <c r="I5" s="118"/>
      <c r="J5" s="120"/>
      <c r="K5" s="121"/>
      <c r="L5" s="114"/>
    </row>
    <row r="6" spans="1:12" ht="12.75" customHeight="1">
      <c r="A6" s="99"/>
      <c r="B6" s="151"/>
      <c r="C6" s="151"/>
      <c r="D6" s="63"/>
      <c r="E6" s="63"/>
      <c r="F6" s="63"/>
      <c r="G6" s="154"/>
      <c r="I6" s="118"/>
      <c r="J6" s="120"/>
      <c r="K6" s="121"/>
      <c r="L6" s="114"/>
    </row>
    <row r="7" spans="1:12">
      <c r="A7" s="14"/>
      <c r="B7" s="5" t="s">
        <v>26</v>
      </c>
      <c r="C7" s="560">
        <v>26.07</v>
      </c>
      <c r="D7" s="96"/>
      <c r="E7" s="96"/>
      <c r="F7" s="15"/>
      <c r="G7" s="96"/>
    </row>
    <row r="8" spans="1:12">
      <c r="A8" s="14"/>
      <c r="B8" s="5" t="s">
        <v>27</v>
      </c>
      <c r="C8" s="172">
        <v>7.33</v>
      </c>
      <c r="D8" s="96"/>
      <c r="E8" s="96"/>
      <c r="F8" s="96"/>
      <c r="G8" s="96"/>
    </row>
    <row r="9" spans="1:12">
      <c r="A9" s="14"/>
      <c r="B9" s="328" t="s">
        <v>378</v>
      </c>
      <c r="C9" s="329">
        <v>3</v>
      </c>
      <c r="D9" s="115"/>
      <c r="E9" s="115"/>
      <c r="F9" s="19"/>
      <c r="G9" s="18"/>
    </row>
    <row r="10" spans="1:12" ht="38.25">
      <c r="A10" s="14"/>
      <c r="B10" s="37" t="s">
        <v>635</v>
      </c>
      <c r="C10" s="324">
        <v>7999</v>
      </c>
      <c r="D10" s="170" t="s">
        <v>41</v>
      </c>
      <c r="E10" s="96"/>
      <c r="F10" s="96"/>
      <c r="G10" s="96"/>
      <c r="H10" s="17"/>
    </row>
    <row r="11" spans="1:12" ht="38.25">
      <c r="A11" s="14"/>
      <c r="B11" s="37" t="s">
        <v>636</v>
      </c>
      <c r="C11" s="324">
        <v>2946.83</v>
      </c>
      <c r="D11" s="170" t="s">
        <v>41</v>
      </c>
      <c r="E11" s="96"/>
      <c r="F11" s="96"/>
      <c r="G11" s="96"/>
      <c r="H11" s="17"/>
    </row>
    <row r="12" spans="1:12" ht="38.25">
      <c r="A12" s="14"/>
      <c r="B12" s="37" t="s">
        <v>637</v>
      </c>
      <c r="C12" s="324">
        <v>4559.4299999999994</v>
      </c>
      <c r="D12" s="170" t="s">
        <v>41</v>
      </c>
      <c r="E12" s="96"/>
      <c r="F12" s="96"/>
      <c r="G12" s="96"/>
      <c r="H12" s="17"/>
    </row>
    <row r="13" spans="1:12" ht="102">
      <c r="A13" s="14"/>
      <c r="B13" s="171" t="s">
        <v>638</v>
      </c>
      <c r="C13" s="156">
        <v>0.5</v>
      </c>
      <c r="D13" s="171" t="s">
        <v>143</v>
      </c>
      <c r="E13" s="96"/>
      <c r="F13" s="96"/>
      <c r="G13" s="96"/>
      <c r="H13" s="17"/>
    </row>
    <row r="14" spans="1:12" ht="25.5">
      <c r="A14" s="14"/>
      <c r="B14" s="338" t="s">
        <v>639</v>
      </c>
      <c r="C14" s="339">
        <v>1.002</v>
      </c>
      <c r="D14" s="171" t="s">
        <v>143</v>
      </c>
      <c r="E14" s="96"/>
      <c r="F14" s="96"/>
      <c r="G14" s="96"/>
      <c r="H14" s="17"/>
    </row>
    <row r="15" spans="1:12">
      <c r="A15" s="14"/>
      <c r="B15" s="16" t="s">
        <v>380</v>
      </c>
      <c r="C15" s="330">
        <f>+$C$10/$C$13</f>
        <v>15998</v>
      </c>
      <c r="D15" s="37" t="s">
        <v>144</v>
      </c>
      <c r="E15" s="96"/>
      <c r="F15" s="96"/>
      <c r="G15" s="96"/>
      <c r="H15" s="17"/>
    </row>
    <row r="16" spans="1:12">
      <c r="A16" s="14"/>
      <c r="B16" s="16" t="s">
        <v>382</v>
      </c>
      <c r="C16" s="324">
        <f>+$C$11/$C$14</f>
        <v>2940.9481037924152</v>
      </c>
      <c r="D16" s="37" t="s">
        <v>144</v>
      </c>
      <c r="E16" s="96"/>
      <c r="F16" s="96"/>
      <c r="G16" s="96"/>
      <c r="H16" s="17"/>
    </row>
    <row r="17" spans="1:8">
      <c r="A17" s="14"/>
      <c r="B17" s="16" t="s">
        <v>381</v>
      </c>
      <c r="C17" s="330">
        <f>+$C$12/$C$13</f>
        <v>9118.8599999999988</v>
      </c>
      <c r="D17" s="37" t="s">
        <v>144</v>
      </c>
      <c r="E17" s="96"/>
      <c r="F17" s="96"/>
      <c r="G17" s="96"/>
      <c r="H17" s="17"/>
    </row>
    <row r="18" spans="1:8">
      <c r="A18" s="14"/>
      <c r="C18" s="10"/>
      <c r="D18" s="38"/>
      <c r="E18" s="18"/>
      <c r="F18" s="19"/>
      <c r="G18" s="18"/>
    </row>
    <row r="19" spans="1:8">
      <c r="A19" s="14"/>
      <c r="B19" s="1134" t="s">
        <v>34</v>
      </c>
      <c r="C19" s="1135"/>
      <c r="D19" s="1136"/>
      <c r="E19" s="18"/>
      <c r="F19" s="19"/>
      <c r="G19" s="18"/>
    </row>
    <row r="20" spans="1:8">
      <c r="A20" s="14"/>
      <c r="B20" s="1134" t="s">
        <v>145</v>
      </c>
      <c r="C20" s="1135"/>
      <c r="D20" s="1136"/>
      <c r="E20" s="18"/>
      <c r="F20" s="19"/>
      <c r="G20" s="18"/>
    </row>
    <row r="21" spans="1:8" ht="30.75" customHeight="1">
      <c r="A21" s="14"/>
      <c r="B21" s="1040" t="s">
        <v>527</v>
      </c>
      <c r="C21" s="1041"/>
      <c r="D21" s="159">
        <f>+$C$15/($C$7*$C$8*$C$9)</f>
        <v>27.906118361503726</v>
      </c>
      <c r="E21" s="18"/>
      <c r="F21" s="19"/>
      <c r="G21" s="18"/>
    </row>
    <row r="22" spans="1:8">
      <c r="A22" s="14"/>
      <c r="B22" s="1137" t="s">
        <v>149</v>
      </c>
      <c r="C22" s="1138"/>
      <c r="D22" s="673">
        <v>3.3</v>
      </c>
      <c r="E22" s="674"/>
      <c r="F22" s="19"/>
      <c r="G22" s="18"/>
    </row>
    <row r="23" spans="1:8">
      <c r="A23" s="14"/>
      <c r="B23" s="1141" t="s">
        <v>150</v>
      </c>
      <c r="C23" s="1142"/>
      <c r="D23" s="155">
        <v>1</v>
      </c>
      <c r="E23" s="18"/>
      <c r="F23" s="19"/>
      <c r="G23" s="18"/>
    </row>
    <row r="24" spans="1:8" ht="24" customHeight="1">
      <c r="A24" s="14"/>
      <c r="B24" s="1143" t="s">
        <v>528</v>
      </c>
      <c r="C24" s="1144"/>
      <c r="D24" s="155">
        <f>1/1.25</f>
        <v>0.8</v>
      </c>
      <c r="E24" s="18"/>
      <c r="F24" s="19"/>
      <c r="G24" s="18"/>
    </row>
    <row r="25" spans="1:8" ht="55.5" customHeight="1">
      <c r="A25" s="14"/>
      <c r="B25" s="1048" t="s">
        <v>357</v>
      </c>
      <c r="C25" s="1090"/>
      <c r="D25" s="174">
        <v>0.83</v>
      </c>
      <c r="E25" s="18"/>
      <c r="F25" s="19"/>
      <c r="G25" s="18"/>
    </row>
    <row r="26" spans="1:8" ht="66" customHeight="1">
      <c r="A26" s="14"/>
      <c r="B26" s="1147" t="s">
        <v>552</v>
      </c>
      <c r="C26" s="1148"/>
      <c r="D26" s="606">
        <v>0.5</v>
      </c>
      <c r="E26" s="674"/>
      <c r="F26" s="19"/>
      <c r="G26" s="18"/>
    </row>
    <row r="27" spans="1:8" ht="24" customHeight="1">
      <c r="A27" s="14"/>
      <c r="B27" s="1143" t="s">
        <v>148</v>
      </c>
      <c r="C27" s="1142"/>
      <c r="D27" s="153">
        <f>+(60*D22*D23*D24*D25)/D26</f>
        <v>262.94400000000002</v>
      </c>
      <c r="E27" s="18"/>
      <c r="F27" s="19"/>
      <c r="G27" s="18"/>
    </row>
    <row r="28" spans="1:8" ht="51" customHeight="1">
      <c r="A28" s="14"/>
      <c r="B28" s="1048" t="s">
        <v>390</v>
      </c>
      <c r="C28" s="1049"/>
      <c r="D28" s="152">
        <f>+D21/D27</f>
        <v>0.10612951184093847</v>
      </c>
      <c r="E28" s="18"/>
      <c r="F28" s="19"/>
      <c r="G28" s="18"/>
    </row>
    <row r="29" spans="1:8">
      <c r="A29" s="14"/>
      <c r="B29" s="1055" t="s">
        <v>151</v>
      </c>
      <c r="C29" s="1056"/>
      <c r="D29" s="366">
        <f>+ROUNDUP(D28,)</f>
        <v>1</v>
      </c>
      <c r="E29" s="18"/>
      <c r="F29" s="19"/>
      <c r="G29" s="18"/>
    </row>
    <row r="30" spans="1:8" ht="32.25" customHeight="1">
      <c r="A30" s="14"/>
      <c r="B30" s="1042" t="s">
        <v>529</v>
      </c>
      <c r="C30" s="1043"/>
      <c r="D30" s="569">
        <f>$C$15/D27</f>
        <v>60.841852257514901</v>
      </c>
      <c r="E30" s="18"/>
      <c r="F30" s="19"/>
      <c r="G30" s="18"/>
    </row>
    <row r="31" spans="1:8" ht="42.75" customHeight="1">
      <c r="A31" s="14"/>
      <c r="B31" s="1145" t="s">
        <v>530</v>
      </c>
      <c r="C31" s="1146"/>
      <c r="D31" s="678"/>
      <c r="E31" s="679" t="s">
        <v>641</v>
      </c>
      <c r="F31" s="19"/>
      <c r="G31" s="18"/>
    </row>
    <row r="33" spans="1:7" ht="44.25" customHeight="1">
      <c r="A33" s="14"/>
      <c r="B33" s="1149" t="s">
        <v>153</v>
      </c>
      <c r="C33" s="1150"/>
      <c r="D33" s="1151"/>
      <c r="E33" s="1139" t="s">
        <v>389</v>
      </c>
      <c r="F33" s="1140"/>
      <c r="G33" s="1140"/>
    </row>
    <row r="34" spans="1:7" ht="44.25" customHeight="1">
      <c r="A34" s="14"/>
      <c r="B34" s="1040" t="s">
        <v>531</v>
      </c>
      <c r="C34" s="1041"/>
      <c r="D34" s="159">
        <f>($C$16+$C$17)/$C$7/$C$8/$C$9</f>
        <v>21.036531589039431</v>
      </c>
      <c r="E34" s="1139"/>
      <c r="F34" s="1140"/>
      <c r="G34" s="1140"/>
    </row>
    <row r="35" spans="1:7">
      <c r="A35" s="14"/>
      <c r="B35" s="1137" t="s">
        <v>149</v>
      </c>
      <c r="C35" s="1138"/>
      <c r="D35" s="673">
        <v>3.3</v>
      </c>
      <c r="E35" s="677"/>
      <c r="F35" s="675"/>
      <c r="G35" s="675"/>
    </row>
    <row r="36" spans="1:7">
      <c r="A36" s="14"/>
      <c r="B36" s="1159" t="s">
        <v>150</v>
      </c>
      <c r="C36" s="1160"/>
      <c r="D36" s="155">
        <v>1</v>
      </c>
      <c r="E36" s="676"/>
      <c r="F36" s="675"/>
      <c r="G36" s="675"/>
    </row>
    <row r="37" spans="1:7" ht="24" customHeight="1">
      <c r="A37" s="14"/>
      <c r="B37" s="1161" t="s">
        <v>528</v>
      </c>
      <c r="C37" s="1162"/>
      <c r="D37" s="155">
        <f>1/1.25</f>
        <v>0.8</v>
      </c>
      <c r="E37" s="676"/>
      <c r="F37" s="675"/>
      <c r="G37" s="675"/>
    </row>
    <row r="38" spans="1:7" ht="55.5" customHeight="1">
      <c r="A38" s="14"/>
      <c r="B38" s="1163" t="s">
        <v>357</v>
      </c>
      <c r="C38" s="1164"/>
      <c r="D38" s="174">
        <v>0.83</v>
      </c>
      <c r="E38" s="676"/>
      <c r="F38" s="675"/>
      <c r="G38" s="675"/>
    </row>
    <row r="39" spans="1:7" ht="69.75" customHeight="1">
      <c r="A39" s="14"/>
      <c r="B39" s="1147" t="s">
        <v>552</v>
      </c>
      <c r="C39" s="1148"/>
      <c r="D39" s="606">
        <v>0.5</v>
      </c>
      <c r="E39" s="677"/>
      <c r="F39" s="675"/>
      <c r="G39" s="675"/>
    </row>
    <row r="40" spans="1:7" ht="24" customHeight="1">
      <c r="A40" s="14"/>
      <c r="B40" s="1143" t="s">
        <v>148</v>
      </c>
      <c r="C40" s="1142"/>
      <c r="D40" s="153">
        <f>+(60*D35*D36*D37*D38)/D39</f>
        <v>262.94400000000002</v>
      </c>
      <c r="E40" s="676"/>
      <c r="F40" s="675"/>
      <c r="G40" s="675"/>
    </row>
    <row r="41" spans="1:7" ht="51" customHeight="1">
      <c r="A41" s="14"/>
      <c r="B41" s="1048" t="s">
        <v>390</v>
      </c>
      <c r="C41" s="1049"/>
      <c r="D41" s="152">
        <f>+D34/D40</f>
        <v>8.0003847165325812E-2</v>
      </c>
      <c r="E41" s="676"/>
      <c r="F41" s="675"/>
      <c r="G41" s="675"/>
    </row>
    <row r="42" spans="1:7">
      <c r="A42" s="14"/>
      <c r="B42" s="1055" t="s">
        <v>151</v>
      </c>
      <c r="C42" s="1056"/>
      <c r="D42" s="366">
        <f>+ROUNDUP(D41,)</f>
        <v>1</v>
      </c>
      <c r="E42" s="18"/>
      <c r="F42" s="19"/>
      <c r="G42" s="18"/>
    </row>
    <row r="43" spans="1:7" ht="36.75" customHeight="1">
      <c r="A43" s="14"/>
      <c r="B43" s="1042" t="s">
        <v>529</v>
      </c>
      <c r="C43" s="1043"/>
      <c r="D43" s="569">
        <f>($C$16+$C$17)/D40</f>
        <v>45.864549500244962</v>
      </c>
      <c r="E43" s="18"/>
      <c r="F43" s="19"/>
      <c r="G43" s="18"/>
    </row>
    <row r="44" spans="1:7" ht="38.25" customHeight="1">
      <c r="A44" s="14"/>
      <c r="B44" s="1154" t="s">
        <v>530</v>
      </c>
      <c r="C44" s="1155"/>
      <c r="D44" s="680">
        <f>((D42*$C$7*$C$8*$C$9)-D43)</f>
        <v>527.41475049975497</v>
      </c>
      <c r="E44" s="62" t="s">
        <v>642</v>
      </c>
      <c r="F44" s="19"/>
      <c r="G44" s="18"/>
    </row>
    <row r="45" spans="1:7">
      <c r="A45" s="14"/>
      <c r="B45" s="34"/>
      <c r="C45" s="57"/>
      <c r="D45" s="58"/>
      <c r="E45" s="18"/>
      <c r="F45" s="19"/>
      <c r="G45" s="18"/>
    </row>
    <row r="46" spans="1:7">
      <c r="A46" s="14"/>
      <c r="B46" s="118" t="s">
        <v>32</v>
      </c>
      <c r="C46" s="120"/>
      <c r="D46" s="121"/>
      <c r="E46" s="114"/>
      <c r="F46" s="19"/>
      <c r="G46" s="18"/>
    </row>
    <row r="47" spans="1:7">
      <c r="A47" s="14"/>
      <c r="B47" s="119" t="s">
        <v>132</v>
      </c>
      <c r="C47" s="123"/>
      <c r="D47" s="124">
        <v>1</v>
      </c>
      <c r="E47" s="114"/>
      <c r="F47" s="19"/>
      <c r="G47" s="18"/>
    </row>
    <row r="48" spans="1:7">
      <c r="A48" s="14"/>
      <c r="B48" s="119" t="s">
        <v>133</v>
      </c>
      <c r="C48" s="123"/>
      <c r="D48" s="124">
        <v>1</v>
      </c>
      <c r="E48" s="114"/>
      <c r="F48" s="19"/>
      <c r="G48" s="18"/>
    </row>
    <row r="49" spans="1:8">
      <c r="A49" s="14"/>
      <c r="B49" s="34"/>
      <c r="C49" s="57"/>
      <c r="D49" s="58"/>
      <c r="E49" s="18"/>
      <c r="F49" s="19"/>
      <c r="G49" s="18"/>
    </row>
    <row r="50" spans="1:8">
      <c r="A50" s="25" t="s">
        <v>425</v>
      </c>
      <c r="B50" s="26"/>
      <c r="C50" s="27"/>
      <c r="D50" s="28"/>
      <c r="E50" s="29"/>
      <c r="F50" s="28"/>
      <c r="G50" s="30"/>
    </row>
    <row r="51" spans="1:8" s="371" customFormat="1">
      <c r="A51" s="367"/>
      <c r="B51" s="368"/>
      <c r="C51" s="53"/>
      <c r="D51" s="369"/>
      <c r="E51" s="139"/>
      <c r="F51" s="369"/>
      <c r="G51" s="370"/>
    </row>
    <row r="52" spans="1:8">
      <c r="A52" s="14"/>
      <c r="B52" s="9" t="s">
        <v>51</v>
      </c>
      <c r="D52" s="20"/>
      <c r="E52" s="6"/>
      <c r="F52" s="19"/>
      <c r="G52" s="18"/>
    </row>
    <row r="53" spans="1:8" ht="25.5">
      <c r="A53" s="14"/>
      <c r="B53" s="32" t="s">
        <v>0</v>
      </c>
      <c r="C53" s="125" t="s">
        <v>93</v>
      </c>
      <c r="D53" s="125" t="s">
        <v>134</v>
      </c>
      <c r="E53" s="187" t="s">
        <v>234</v>
      </c>
      <c r="F53" s="506" t="s">
        <v>590</v>
      </c>
      <c r="G53" s="507" t="s">
        <v>591</v>
      </c>
    </row>
    <row r="54" spans="1:8" ht="25.5">
      <c r="A54" s="14"/>
      <c r="B54" s="91" t="s">
        <v>202</v>
      </c>
      <c r="C54" s="1152">
        <v>2</v>
      </c>
      <c r="D54" s="1153"/>
      <c r="E54" s="188"/>
      <c r="F54" s="504">
        <f t="shared" ref="F54:F77" si="0">SUM(C54:E54)</f>
        <v>2</v>
      </c>
      <c r="G54" s="508">
        <f>F54*$C$7*$C$8</f>
        <v>382.18619999999999</v>
      </c>
    </row>
    <row r="55" spans="1:8" ht="25.5">
      <c r="A55" s="14"/>
      <c r="B55" s="91" t="s">
        <v>203</v>
      </c>
      <c r="C55" s="129"/>
      <c r="D55" s="129"/>
      <c r="E55" s="188">
        <v>2</v>
      </c>
      <c r="F55" s="504">
        <f t="shared" si="0"/>
        <v>2</v>
      </c>
      <c r="G55" s="508">
        <f t="shared" ref="G55:G77" si="1">F55*$C$7*$C$8</f>
        <v>382.18619999999999</v>
      </c>
    </row>
    <row r="56" spans="1:8">
      <c r="A56" s="14"/>
      <c r="B56" s="92" t="s">
        <v>59</v>
      </c>
      <c r="C56" s="129">
        <v>4</v>
      </c>
      <c r="D56" s="129">
        <v>4</v>
      </c>
      <c r="E56" s="188"/>
      <c r="F56" s="504">
        <f t="shared" si="0"/>
        <v>8</v>
      </c>
      <c r="G56" s="508">
        <f t="shared" si="1"/>
        <v>1528.7447999999999</v>
      </c>
    </row>
    <row r="57" spans="1:8">
      <c r="A57" s="14"/>
      <c r="B57" s="92" t="s">
        <v>60</v>
      </c>
      <c r="C57" s="129"/>
      <c r="D57" s="129">
        <v>0</v>
      </c>
      <c r="E57" s="711">
        <v>2</v>
      </c>
      <c r="F57" s="504">
        <f t="shared" si="0"/>
        <v>2</v>
      </c>
      <c r="G57" s="508">
        <f t="shared" si="1"/>
        <v>382.18619999999999</v>
      </c>
      <c r="H57" s="45"/>
    </row>
    <row r="58" spans="1:8">
      <c r="A58" s="14"/>
      <c r="B58" s="92" t="s">
        <v>89</v>
      </c>
      <c r="C58" s="129">
        <v>1</v>
      </c>
      <c r="D58" s="129"/>
      <c r="E58" s="188"/>
      <c r="F58" s="504">
        <f t="shared" si="0"/>
        <v>1</v>
      </c>
      <c r="G58" s="508">
        <f t="shared" si="1"/>
        <v>191.09309999999999</v>
      </c>
    </row>
    <row r="59" spans="1:8" ht="25.5">
      <c r="A59" s="14"/>
      <c r="B59" s="92" t="s">
        <v>402</v>
      </c>
      <c r="C59" s="129">
        <v>1</v>
      </c>
      <c r="D59" s="129">
        <v>1</v>
      </c>
      <c r="E59" s="188"/>
      <c r="F59" s="504">
        <f t="shared" si="0"/>
        <v>2</v>
      </c>
      <c r="G59" s="508">
        <f t="shared" si="1"/>
        <v>382.18619999999999</v>
      </c>
    </row>
    <row r="60" spans="1:8" ht="25.5">
      <c r="A60" s="14"/>
      <c r="B60" s="92" t="s">
        <v>403</v>
      </c>
      <c r="C60" s="129"/>
      <c r="D60" s="129"/>
      <c r="E60" s="188">
        <v>1</v>
      </c>
      <c r="F60" s="504">
        <f t="shared" si="0"/>
        <v>1</v>
      </c>
      <c r="G60" s="508">
        <f t="shared" si="1"/>
        <v>191.09309999999999</v>
      </c>
    </row>
    <row r="61" spans="1:8" ht="25.5">
      <c r="A61" s="14"/>
      <c r="B61" s="92" t="s">
        <v>72</v>
      </c>
      <c r="C61" s="129">
        <v>1</v>
      </c>
      <c r="D61" s="129"/>
      <c r="E61" s="188"/>
      <c r="F61" s="504">
        <f t="shared" si="0"/>
        <v>1</v>
      </c>
      <c r="G61" s="508">
        <f t="shared" si="1"/>
        <v>191.09309999999999</v>
      </c>
    </row>
    <row r="62" spans="1:8" ht="25.5">
      <c r="A62" s="14"/>
      <c r="B62" s="92" t="s">
        <v>64</v>
      </c>
      <c r="C62" s="129">
        <v>2</v>
      </c>
      <c r="D62" s="129">
        <v>2</v>
      </c>
      <c r="E62" s="188"/>
      <c r="F62" s="504">
        <f t="shared" si="0"/>
        <v>4</v>
      </c>
      <c r="G62" s="508">
        <f t="shared" si="1"/>
        <v>764.37239999999997</v>
      </c>
    </row>
    <row r="63" spans="1:8" ht="25.5">
      <c r="A63" s="14"/>
      <c r="B63" s="92" t="s">
        <v>66</v>
      </c>
      <c r="C63" s="129"/>
      <c r="D63" s="129"/>
      <c r="E63" s="188">
        <v>2</v>
      </c>
      <c r="F63" s="504">
        <f t="shared" si="0"/>
        <v>2</v>
      </c>
      <c r="G63" s="508">
        <f t="shared" si="1"/>
        <v>382.18619999999999</v>
      </c>
    </row>
    <row r="64" spans="1:8">
      <c r="A64" s="14"/>
      <c r="B64" s="92" t="s">
        <v>67</v>
      </c>
      <c r="C64" s="129">
        <v>1</v>
      </c>
      <c r="D64" s="129">
        <v>1</v>
      </c>
      <c r="E64" s="188"/>
      <c r="F64" s="504">
        <f t="shared" si="0"/>
        <v>2</v>
      </c>
      <c r="G64" s="508">
        <f t="shared" si="1"/>
        <v>382.18619999999999</v>
      </c>
    </row>
    <row r="65" spans="1:7">
      <c r="A65" s="14"/>
      <c r="B65" s="92" t="s">
        <v>68</v>
      </c>
      <c r="C65" s="129"/>
      <c r="D65" s="129"/>
      <c r="E65" s="188">
        <v>1</v>
      </c>
      <c r="F65" s="504">
        <f t="shared" si="0"/>
        <v>1</v>
      </c>
      <c r="G65" s="508">
        <f t="shared" si="1"/>
        <v>191.09309999999999</v>
      </c>
    </row>
    <row r="66" spans="1:7" ht="51">
      <c r="A66" s="14"/>
      <c r="B66" s="92" t="s">
        <v>394</v>
      </c>
      <c r="C66" s="129">
        <v>1</v>
      </c>
      <c r="D66" s="129">
        <v>1</v>
      </c>
      <c r="E66" s="188"/>
      <c r="F66" s="504">
        <f t="shared" si="0"/>
        <v>2</v>
      </c>
      <c r="G66" s="508">
        <f t="shared" si="1"/>
        <v>382.18619999999999</v>
      </c>
    </row>
    <row r="67" spans="1:7" ht="51">
      <c r="A67" s="14"/>
      <c r="B67" s="92" t="s">
        <v>395</v>
      </c>
      <c r="C67" s="129"/>
      <c r="D67" s="129"/>
      <c r="E67" s="188">
        <v>1</v>
      </c>
      <c r="F67" s="504">
        <f t="shared" si="0"/>
        <v>1</v>
      </c>
      <c r="G67" s="508">
        <f t="shared" si="1"/>
        <v>191.09309999999999</v>
      </c>
    </row>
    <row r="68" spans="1:7">
      <c r="A68" s="14"/>
      <c r="B68" s="92" t="s">
        <v>115</v>
      </c>
      <c r="C68" s="129">
        <v>1</v>
      </c>
      <c r="D68" s="129">
        <v>1</v>
      </c>
      <c r="E68" s="188"/>
      <c r="F68" s="504">
        <f t="shared" si="0"/>
        <v>2</v>
      </c>
      <c r="G68" s="508">
        <f t="shared" si="1"/>
        <v>382.18619999999999</v>
      </c>
    </row>
    <row r="69" spans="1:7">
      <c r="A69" s="14"/>
      <c r="B69" s="92" t="s">
        <v>114</v>
      </c>
      <c r="C69" s="129">
        <v>0</v>
      </c>
      <c r="D69" s="129"/>
      <c r="E69" s="188">
        <v>2</v>
      </c>
      <c r="F69" s="504">
        <f t="shared" si="0"/>
        <v>2</v>
      </c>
      <c r="G69" s="508">
        <f t="shared" si="1"/>
        <v>382.18619999999999</v>
      </c>
    </row>
    <row r="70" spans="1:7" ht="25.5">
      <c r="A70" s="14"/>
      <c r="B70" s="92" t="s">
        <v>63</v>
      </c>
      <c r="C70" s="704">
        <v>2</v>
      </c>
      <c r="D70" s="704">
        <v>2</v>
      </c>
      <c r="E70" s="188"/>
      <c r="F70" s="504">
        <f t="shared" si="0"/>
        <v>4</v>
      </c>
      <c r="G70" s="508">
        <f t="shared" si="1"/>
        <v>764.37239999999997</v>
      </c>
    </row>
    <row r="71" spans="1:7" ht="25.5">
      <c r="A71" s="14"/>
      <c r="B71" s="92" t="s">
        <v>65</v>
      </c>
      <c r="C71" s="704"/>
      <c r="D71" s="704"/>
      <c r="E71" s="188">
        <v>2</v>
      </c>
      <c r="F71" s="504">
        <f t="shared" si="0"/>
        <v>2</v>
      </c>
      <c r="G71" s="508">
        <f t="shared" si="1"/>
        <v>382.18619999999999</v>
      </c>
    </row>
    <row r="72" spans="1:7" ht="38.25">
      <c r="A72" s="14"/>
      <c r="B72" s="92" t="s">
        <v>136</v>
      </c>
      <c r="C72" s="704">
        <f>($D$48*('P2-OPER.COMPOSTAGEM'!$D$48+$D$42))</f>
        <v>2</v>
      </c>
      <c r="D72" s="704">
        <f>($D$48*('P2-OPER.COMPOSTAGEM'!$D$48+$D$42))</f>
        <v>2</v>
      </c>
      <c r="E72" s="188"/>
      <c r="F72" s="504">
        <f t="shared" si="0"/>
        <v>4</v>
      </c>
      <c r="G72" s="508">
        <f t="shared" si="1"/>
        <v>764.37239999999997</v>
      </c>
    </row>
    <row r="73" spans="1:7" ht="38.25">
      <c r="A73" s="14"/>
      <c r="B73" s="92" t="s">
        <v>137</v>
      </c>
      <c r="C73" s="129"/>
      <c r="D73" s="129"/>
      <c r="E73" s="129">
        <f>($D$48*('P2-OPER.COMPOSTAGEM'!$D$48+$D$42))</f>
        <v>2</v>
      </c>
      <c r="F73" s="504">
        <f t="shared" si="0"/>
        <v>2</v>
      </c>
      <c r="G73" s="508">
        <f t="shared" si="1"/>
        <v>382.18619999999999</v>
      </c>
    </row>
    <row r="74" spans="1:7" ht="25.5">
      <c r="A74" s="14"/>
      <c r="B74" s="92" t="s">
        <v>61</v>
      </c>
      <c r="C74" s="129">
        <v>1</v>
      </c>
      <c r="D74" s="129">
        <v>1</v>
      </c>
      <c r="E74" s="188"/>
      <c r="F74" s="504">
        <f t="shared" si="0"/>
        <v>2</v>
      </c>
      <c r="G74" s="508">
        <f t="shared" si="1"/>
        <v>382.18619999999999</v>
      </c>
    </row>
    <row r="75" spans="1:7" ht="25.5">
      <c r="A75" s="14"/>
      <c r="B75" s="92" t="s">
        <v>62</v>
      </c>
      <c r="C75" s="129"/>
      <c r="D75" s="129"/>
      <c r="E75" s="188">
        <v>1</v>
      </c>
      <c r="F75" s="504">
        <f t="shared" si="0"/>
        <v>1</v>
      </c>
      <c r="G75" s="508">
        <f t="shared" si="1"/>
        <v>191.09309999999999</v>
      </c>
    </row>
    <row r="76" spans="1:7">
      <c r="A76" s="14"/>
      <c r="B76" s="92" t="s">
        <v>69</v>
      </c>
      <c r="C76" s="129">
        <v>1</v>
      </c>
      <c r="D76" s="129">
        <v>1</v>
      </c>
      <c r="E76" s="188"/>
      <c r="F76" s="504">
        <f t="shared" si="0"/>
        <v>2</v>
      </c>
      <c r="G76" s="508">
        <f t="shared" si="1"/>
        <v>382.18619999999999</v>
      </c>
    </row>
    <row r="77" spans="1:7">
      <c r="A77" s="14"/>
      <c r="B77" s="92" t="s">
        <v>70</v>
      </c>
      <c r="C77" s="129"/>
      <c r="D77" s="129"/>
      <c r="E77" s="188">
        <v>1</v>
      </c>
      <c r="F77" s="504">
        <f t="shared" si="0"/>
        <v>1</v>
      </c>
      <c r="G77" s="508">
        <f t="shared" si="1"/>
        <v>191.09309999999999</v>
      </c>
    </row>
    <row r="78" spans="1:7">
      <c r="A78" s="14"/>
      <c r="B78" s="1165" t="s">
        <v>16</v>
      </c>
      <c r="C78" s="1166"/>
      <c r="D78" s="1166"/>
      <c r="E78" s="1167"/>
      <c r="F78" s="505">
        <f>SUM(F54:F77)</f>
        <v>53</v>
      </c>
      <c r="G78" s="508">
        <f>SUM(G54:G77)</f>
        <v>10127.934300000001</v>
      </c>
    </row>
    <row r="79" spans="1:7">
      <c r="A79" s="14"/>
      <c r="B79" s="34"/>
      <c r="C79" s="57"/>
      <c r="D79" s="58"/>
      <c r="E79" s="56"/>
      <c r="F79" s="19"/>
      <c r="G79" s="18"/>
    </row>
    <row r="80" spans="1:7">
      <c r="A80" s="14"/>
      <c r="B80" s="22" t="s">
        <v>40</v>
      </c>
      <c r="C80" s="21"/>
      <c r="D80" s="340">
        <v>150</v>
      </c>
      <c r="E80" s="1156" t="s">
        <v>130</v>
      </c>
      <c r="F80" s="1157"/>
      <c r="G80" s="1158"/>
    </row>
    <row r="81" spans="1:14">
      <c r="A81" s="14"/>
      <c r="B81" s="9"/>
      <c r="D81" s="24"/>
      <c r="E81" s="18"/>
      <c r="F81" s="19"/>
      <c r="G81" s="18"/>
    </row>
    <row r="82" spans="1:14" s="64" customFormat="1">
      <c r="A82" s="372" t="s">
        <v>426</v>
      </c>
      <c r="B82" s="373"/>
      <c r="C82" s="373"/>
      <c r="D82" s="373"/>
      <c r="E82" s="373"/>
      <c r="F82" s="373"/>
      <c r="G82" s="374"/>
    </row>
    <row r="83" spans="1:14" s="64" customFormat="1">
      <c r="A83" s="72"/>
      <c r="B83" s="93"/>
      <c r="C83" s="65"/>
      <c r="D83" s="72"/>
      <c r="E83" s="35"/>
      <c r="F83" s="72"/>
      <c r="G83" s="35"/>
    </row>
    <row r="84" spans="1:14" s="64" customFormat="1">
      <c r="A84" s="72"/>
      <c r="B84" s="87" t="s">
        <v>77</v>
      </c>
      <c r="C84" s="86" t="s">
        <v>78</v>
      </c>
      <c r="D84" s="87" t="s">
        <v>29</v>
      </c>
      <c r="F84" s="19"/>
      <c r="G84" s="18"/>
      <c r="H84" s="4"/>
      <c r="I84" s="4"/>
      <c r="J84" s="4"/>
      <c r="K84" s="4"/>
      <c r="L84" s="4"/>
      <c r="M84" s="4"/>
      <c r="N84" s="4"/>
    </row>
    <row r="85" spans="1:14" s="64" customFormat="1">
      <c r="A85" s="72"/>
      <c r="B85" s="94" t="s">
        <v>14</v>
      </c>
      <c r="C85" s="88" t="s">
        <v>45</v>
      </c>
      <c r="D85" s="713">
        <v>20</v>
      </c>
      <c r="F85" s="19"/>
      <c r="G85" s="18"/>
      <c r="H85" s="4"/>
      <c r="I85" s="4"/>
      <c r="J85" s="4"/>
      <c r="K85" s="4"/>
      <c r="L85" s="4"/>
      <c r="M85" s="4"/>
      <c r="N85" s="4"/>
    </row>
    <row r="86" spans="1:14" s="64" customFormat="1">
      <c r="A86" s="72"/>
      <c r="B86" s="94" t="s">
        <v>23</v>
      </c>
      <c r="C86" s="109" t="s">
        <v>124</v>
      </c>
      <c r="D86" s="708">
        <v>20</v>
      </c>
      <c r="F86" s="19"/>
      <c r="G86" s="18"/>
      <c r="H86" s="4"/>
      <c r="I86" s="4"/>
      <c r="J86" s="4"/>
      <c r="K86" s="4"/>
      <c r="L86" s="4"/>
      <c r="M86" s="4"/>
      <c r="N86" s="4"/>
    </row>
    <row r="87" spans="1:14" s="64" customFormat="1">
      <c r="A87" s="72"/>
      <c r="B87" s="89" t="s">
        <v>79</v>
      </c>
      <c r="C87" s="88" t="s">
        <v>44</v>
      </c>
      <c r="D87" s="708">
        <v>10</v>
      </c>
      <c r="F87" s="19"/>
      <c r="G87" s="18"/>
      <c r="H87" s="4"/>
      <c r="I87" s="4"/>
      <c r="J87" s="4"/>
      <c r="K87" s="4"/>
      <c r="L87" s="4"/>
      <c r="M87" s="4"/>
      <c r="N87" s="4"/>
    </row>
    <row r="88" spans="1:14" s="64" customFormat="1">
      <c r="A88" s="72"/>
      <c r="B88" s="94" t="s">
        <v>80</v>
      </c>
      <c r="C88" s="88" t="s">
        <v>44</v>
      </c>
      <c r="D88" s="708">
        <v>300</v>
      </c>
      <c r="F88" s="19"/>
      <c r="G88" s="18"/>
      <c r="H88" s="4"/>
      <c r="I88" s="4"/>
      <c r="J88" s="4"/>
      <c r="K88" s="4"/>
      <c r="L88" s="4"/>
      <c r="M88" s="4"/>
      <c r="N88" s="4"/>
    </row>
    <row r="89" spans="1:14" s="64" customFormat="1">
      <c r="A89" s="72"/>
      <c r="B89" s="94" t="s">
        <v>81</v>
      </c>
      <c r="C89" s="88" t="s">
        <v>44</v>
      </c>
      <c r="D89" s="708">
        <v>2</v>
      </c>
      <c r="F89" s="19"/>
      <c r="G89" s="18"/>
      <c r="H89" s="4"/>
      <c r="I89" s="4"/>
      <c r="J89" s="4"/>
      <c r="K89" s="4"/>
      <c r="L89" s="4"/>
      <c r="M89" s="4"/>
      <c r="N89" s="4"/>
    </row>
    <row r="90" spans="1:14" s="64" customFormat="1">
      <c r="A90" s="72"/>
      <c r="B90" s="94" t="s">
        <v>82</v>
      </c>
      <c r="C90" s="88" t="s">
        <v>44</v>
      </c>
      <c r="D90" s="713">
        <v>10</v>
      </c>
      <c r="F90" s="19"/>
      <c r="G90" s="18"/>
      <c r="H90" s="4"/>
      <c r="I90" s="4"/>
      <c r="J90" s="4"/>
      <c r="K90" s="4"/>
      <c r="L90" s="4"/>
      <c r="M90" s="4"/>
      <c r="N90" s="4"/>
    </row>
    <row r="91" spans="1:14" s="64" customFormat="1">
      <c r="A91" s="72"/>
      <c r="B91" s="94" t="s">
        <v>7</v>
      </c>
      <c r="C91" s="88" t="s">
        <v>44</v>
      </c>
      <c r="D91" s="713">
        <v>10</v>
      </c>
      <c r="F91" s="19"/>
      <c r="G91" s="18"/>
      <c r="H91" s="4"/>
      <c r="I91" s="4"/>
      <c r="J91" s="4"/>
      <c r="K91" s="4"/>
      <c r="L91" s="4"/>
      <c r="M91" s="4"/>
      <c r="N91" s="4"/>
    </row>
    <row r="92" spans="1:14" s="64" customFormat="1">
      <c r="A92" s="72"/>
      <c r="B92" s="94" t="s">
        <v>83</v>
      </c>
      <c r="C92" s="95" t="s">
        <v>44</v>
      </c>
      <c r="D92" s="709">
        <v>0.66666666666666663</v>
      </c>
      <c r="F92" s="19"/>
      <c r="G92" s="18"/>
      <c r="H92" s="4"/>
      <c r="I92" s="4"/>
      <c r="J92" s="4"/>
      <c r="K92" s="4"/>
      <c r="L92" s="4"/>
      <c r="M92" s="4"/>
      <c r="N92" s="4"/>
    </row>
    <row r="93" spans="1:14" s="64" customFormat="1" ht="25.5">
      <c r="A93" s="72"/>
      <c r="B93" s="92" t="s">
        <v>505</v>
      </c>
      <c r="C93" s="106" t="s">
        <v>44</v>
      </c>
      <c r="D93" s="713">
        <v>0.66666666666666663</v>
      </c>
      <c r="F93" s="19"/>
      <c r="G93" s="18"/>
      <c r="H93" s="4"/>
      <c r="I93" s="4"/>
      <c r="J93" s="4"/>
      <c r="K93" s="4"/>
      <c r="L93" s="4"/>
      <c r="M93" s="4"/>
      <c r="N93" s="4"/>
    </row>
    <row r="94" spans="1:14" s="64" customFormat="1">
      <c r="A94" s="72"/>
      <c r="B94" s="94" t="s">
        <v>21</v>
      </c>
      <c r="C94" s="95" t="s">
        <v>44</v>
      </c>
      <c r="D94" s="709">
        <v>0.66666666666666663</v>
      </c>
      <c r="F94" s="19"/>
      <c r="G94" s="18"/>
      <c r="H94" s="4"/>
      <c r="I94" s="4"/>
      <c r="J94" s="4"/>
      <c r="K94" s="4"/>
      <c r="L94" s="4"/>
      <c r="M94" s="4"/>
      <c r="N94" s="4"/>
    </row>
    <row r="95" spans="1:14" s="64" customFormat="1">
      <c r="A95" s="72"/>
      <c r="B95" s="94" t="s">
        <v>13</v>
      </c>
      <c r="C95" s="95" t="s">
        <v>44</v>
      </c>
      <c r="D95" s="709">
        <v>0.66666666666666663</v>
      </c>
      <c r="F95" s="19"/>
      <c r="G95" s="18"/>
      <c r="H95" s="4"/>
      <c r="I95" s="4"/>
      <c r="J95" s="4"/>
      <c r="K95" s="4"/>
      <c r="L95" s="4"/>
      <c r="M95" s="4"/>
      <c r="N95" s="4"/>
    </row>
    <row r="96" spans="1:14" s="64" customFormat="1">
      <c r="A96" s="72"/>
      <c r="B96" s="470"/>
      <c r="C96" s="470"/>
      <c r="D96" s="470"/>
      <c r="F96" s="19"/>
      <c r="G96" s="18"/>
      <c r="H96" s="4"/>
      <c r="I96" s="4"/>
      <c r="J96" s="4"/>
      <c r="K96" s="4"/>
      <c r="L96" s="4"/>
      <c r="M96" s="4"/>
      <c r="N96" s="4"/>
    </row>
    <row r="97" spans="1:14" ht="12.75" customHeight="1">
      <c r="A97" s="428" t="s">
        <v>420</v>
      </c>
      <c r="B97" s="428"/>
      <c r="C97" s="428"/>
      <c r="D97" s="70"/>
      <c r="E97" s="70"/>
      <c r="F97" s="70"/>
      <c r="G97" s="71"/>
      <c r="I97" s="118"/>
      <c r="J97" s="120"/>
      <c r="K97" s="121"/>
      <c r="L97" s="114"/>
    </row>
    <row r="98" spans="1:14" ht="12.75" customHeight="1">
      <c r="A98" s="471"/>
      <c r="B98" s="202"/>
      <c r="C98" s="202"/>
      <c r="D98" s="143"/>
      <c r="E98" s="432"/>
      <c r="F98" s="432"/>
      <c r="G98" s="433"/>
      <c r="I98" s="118"/>
      <c r="J98" s="120"/>
      <c r="K98" s="121"/>
      <c r="L98" s="114"/>
    </row>
    <row r="99" spans="1:14" ht="12.75" customHeight="1">
      <c r="A99" s="99"/>
      <c r="B99" s="1064" t="s">
        <v>0</v>
      </c>
      <c r="C99" s="1064"/>
      <c r="D99" s="167" t="s">
        <v>78</v>
      </c>
      <c r="E99" s="168" t="s">
        <v>154</v>
      </c>
      <c r="F99" s="63"/>
      <c r="G99" s="154"/>
      <c r="I99" s="118"/>
      <c r="J99" s="120"/>
      <c r="K99" s="121"/>
      <c r="L99" s="114"/>
    </row>
    <row r="100" spans="1:14">
      <c r="A100" s="472"/>
      <c r="B100" s="1127" t="s">
        <v>36</v>
      </c>
      <c r="C100" s="1128"/>
      <c r="D100" s="429" t="s">
        <v>33</v>
      </c>
      <c r="E100" s="437">
        <v>1</v>
      </c>
      <c r="F100" s="434"/>
      <c r="G100" s="435"/>
      <c r="I100" s="118"/>
      <c r="J100" s="120"/>
      <c r="K100" s="121"/>
      <c r="L100" s="114"/>
    </row>
    <row r="101" spans="1:14">
      <c r="A101" s="8"/>
      <c r="B101" s="1129" t="s">
        <v>25</v>
      </c>
      <c r="C101" s="1130"/>
      <c r="D101" s="430" t="s">
        <v>22</v>
      </c>
      <c r="E101" s="437">
        <v>1</v>
      </c>
      <c r="F101" s="436"/>
      <c r="G101" s="435"/>
      <c r="I101" s="118"/>
      <c r="J101" s="120"/>
      <c r="K101" s="121"/>
      <c r="L101" s="114"/>
    </row>
    <row r="102" spans="1:14">
      <c r="A102" s="8"/>
      <c r="B102" s="1129" t="s">
        <v>37</v>
      </c>
      <c r="C102" s="1130"/>
      <c r="D102" s="430" t="s">
        <v>22</v>
      </c>
      <c r="E102" s="437">
        <v>1</v>
      </c>
      <c r="F102" s="436"/>
      <c r="G102" s="435"/>
      <c r="I102" s="118"/>
      <c r="J102" s="120"/>
      <c r="K102" s="121"/>
      <c r="L102" s="114"/>
    </row>
    <row r="103" spans="1:14">
      <c r="A103" s="8"/>
      <c r="B103" s="1131" t="s">
        <v>43</v>
      </c>
      <c r="C103" s="1132"/>
      <c r="D103" s="431" t="s">
        <v>33</v>
      </c>
      <c r="E103" s="438">
        <v>1</v>
      </c>
      <c r="F103" s="434"/>
      <c r="G103" s="435"/>
      <c r="H103" s="11"/>
      <c r="I103" s="118"/>
      <c r="J103" s="120"/>
      <c r="K103" s="121"/>
      <c r="L103" s="114"/>
    </row>
    <row r="104" spans="1:14">
      <c r="A104" s="8"/>
      <c r="B104" s="1133" t="s">
        <v>50</v>
      </c>
      <c r="C104" s="1132"/>
      <c r="D104" s="430" t="s">
        <v>33</v>
      </c>
      <c r="E104" s="437">
        <v>1</v>
      </c>
      <c r="F104" s="434"/>
      <c r="G104" s="435"/>
      <c r="H104" s="11"/>
      <c r="I104" s="118"/>
      <c r="J104" s="120"/>
      <c r="K104" s="121"/>
      <c r="L104" s="114"/>
    </row>
    <row r="105" spans="1:14">
      <c r="A105" s="14"/>
      <c r="B105" s="9"/>
      <c r="D105" s="469"/>
      <c r="E105" s="18"/>
      <c r="F105" s="19"/>
      <c r="G105" s="18"/>
    </row>
    <row r="106" spans="1:14" s="45" customFormat="1">
      <c r="A106" s="25" t="s">
        <v>427</v>
      </c>
      <c r="B106" s="160"/>
      <c r="C106" s="161"/>
      <c r="D106" s="162"/>
      <c r="E106" s="162"/>
      <c r="F106" s="162"/>
      <c r="G106" s="163"/>
      <c r="I106" s="118"/>
      <c r="J106" s="164"/>
      <c r="K106" s="165"/>
      <c r="L106" s="114"/>
    </row>
    <row r="107" spans="1:14" ht="13.5" thickBot="1">
      <c r="A107" s="31"/>
      <c r="B107" s="40"/>
      <c r="C107" s="7"/>
      <c r="D107" s="41"/>
      <c r="E107" s="41"/>
      <c r="F107" s="41"/>
      <c r="G107" s="41"/>
      <c r="I107" s="118"/>
      <c r="J107" s="120"/>
      <c r="K107" s="121"/>
      <c r="L107" s="114"/>
    </row>
    <row r="108" spans="1:14" ht="30">
      <c r="A108" s="404"/>
      <c r="B108" s="1052" t="s">
        <v>0</v>
      </c>
      <c r="C108" s="1053"/>
      <c r="D108" s="1054"/>
      <c r="E108" s="407" t="s">
        <v>428</v>
      </c>
      <c r="F108" s="407" t="s">
        <v>429</v>
      </c>
      <c r="G108" s="408" t="s">
        <v>430</v>
      </c>
      <c r="H108" s="404"/>
      <c r="I108" s="404"/>
      <c r="J108" s="404"/>
      <c r="K108" s="404"/>
      <c r="L108" s="404"/>
      <c r="M108" s="404"/>
      <c r="N108" s="404"/>
    </row>
    <row r="109" spans="1:14" ht="15.75" thickBot="1">
      <c r="A109" s="404"/>
      <c r="B109" s="1093" t="s">
        <v>431</v>
      </c>
      <c r="C109" s="1094"/>
      <c r="D109" s="1095"/>
      <c r="E109" s="409">
        <f>$D$29+$D$42</f>
        <v>2</v>
      </c>
      <c r="F109" s="564">
        <f>$D$30+$D$43</f>
        <v>106.70640175775986</v>
      </c>
      <c r="G109" s="566">
        <f>$D$31+$D$44</f>
        <v>527.41475049975497</v>
      </c>
      <c r="H109" s="404"/>
      <c r="I109" s="404"/>
      <c r="J109" s="404"/>
      <c r="K109" s="404"/>
      <c r="L109" s="404"/>
      <c r="M109" s="404"/>
      <c r="N109" s="404"/>
    </row>
    <row r="110" spans="1:14" ht="15">
      <c r="A110" s="404"/>
      <c r="B110" s="404"/>
      <c r="C110" s="404"/>
      <c r="D110" s="404"/>
      <c r="E110" s="404"/>
      <c r="F110" s="404"/>
      <c r="G110" s="404"/>
      <c r="H110" s="404"/>
      <c r="I110" s="404"/>
      <c r="J110" s="404"/>
      <c r="K110" s="404"/>
      <c r="L110" s="404"/>
      <c r="M110" s="404"/>
      <c r="N110" s="404"/>
    </row>
    <row r="111" spans="1:14">
      <c r="C111" s="39"/>
    </row>
    <row r="112" spans="1:14">
      <c r="C112" s="39"/>
    </row>
    <row r="113" spans="3:3">
      <c r="C113" s="39"/>
    </row>
    <row r="114" spans="3:3">
      <c r="C114" s="39"/>
    </row>
    <row r="115" spans="3:3">
      <c r="C115" s="39"/>
    </row>
    <row r="116" spans="3:3">
      <c r="C116" s="39"/>
    </row>
    <row r="117" spans="3:3">
      <c r="C117" s="39"/>
    </row>
    <row r="118" spans="3:3">
      <c r="C118" s="39"/>
    </row>
    <row r="119" spans="3:3">
      <c r="C119" s="39"/>
    </row>
    <row r="120" spans="3:3">
      <c r="C120" s="39"/>
    </row>
    <row r="121" spans="3:3">
      <c r="C121" s="39"/>
    </row>
    <row r="122" spans="3:3">
      <c r="C122" s="39"/>
    </row>
    <row r="123" spans="3:3">
      <c r="C123" s="39"/>
    </row>
    <row r="124" spans="3:3">
      <c r="C124" s="39"/>
    </row>
    <row r="125" spans="3:3">
      <c r="C125" s="39"/>
    </row>
    <row r="126" spans="3:3">
      <c r="C126" s="39"/>
    </row>
    <row r="127" spans="3:3">
      <c r="C127" s="39"/>
    </row>
    <row r="128" spans="3:3">
      <c r="C128" s="39"/>
    </row>
    <row r="129" spans="3:3">
      <c r="C129" s="39"/>
    </row>
    <row r="130" spans="3:3">
      <c r="C130" s="39"/>
    </row>
    <row r="131" spans="3:3">
      <c r="C131" s="39"/>
    </row>
    <row r="132" spans="3:3">
      <c r="C132" s="39"/>
    </row>
    <row r="133" spans="3:3">
      <c r="C133" s="39"/>
    </row>
    <row r="134" spans="3:3">
      <c r="C134" s="39"/>
    </row>
    <row r="135" spans="3:3">
      <c r="C135" s="39"/>
    </row>
  </sheetData>
  <sortState xmlns:xlrd2="http://schemas.microsoft.com/office/spreadsheetml/2017/richdata2" ref="B55:G78">
    <sortCondition ref="B55"/>
  </sortState>
  <mergeCells count="39">
    <mergeCell ref="B42:C42"/>
    <mergeCell ref="C54:D54"/>
    <mergeCell ref="B44:C44"/>
    <mergeCell ref="E80:G80"/>
    <mergeCell ref="B36:C36"/>
    <mergeCell ref="B37:C37"/>
    <mergeCell ref="B38:C38"/>
    <mergeCell ref="B39:C39"/>
    <mergeCell ref="B40:C40"/>
    <mergeCell ref="B78:E78"/>
    <mergeCell ref="E33:G34"/>
    <mergeCell ref="B23:C23"/>
    <mergeCell ref="B24:C24"/>
    <mergeCell ref="B21:C21"/>
    <mergeCell ref="B43:C43"/>
    <mergeCell ref="B29:C29"/>
    <mergeCell ref="B30:C30"/>
    <mergeCell ref="B31:C31"/>
    <mergeCell ref="B25:C25"/>
    <mergeCell ref="B26:C26"/>
    <mergeCell ref="B27:C27"/>
    <mergeCell ref="B28:C28"/>
    <mergeCell ref="B33:D33"/>
    <mergeCell ref="B34:C34"/>
    <mergeCell ref="B35:C35"/>
    <mergeCell ref="B41:C41"/>
    <mergeCell ref="G1:G3"/>
    <mergeCell ref="B2:F2"/>
    <mergeCell ref="B19:D19"/>
    <mergeCell ref="B20:D20"/>
    <mergeCell ref="B22:C22"/>
    <mergeCell ref="B99:C99"/>
    <mergeCell ref="B108:D108"/>
    <mergeCell ref="B109:D109"/>
    <mergeCell ref="B100:C100"/>
    <mergeCell ref="B101:C101"/>
    <mergeCell ref="B102:C102"/>
    <mergeCell ref="B103:C103"/>
    <mergeCell ref="B104:C104"/>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O148"/>
  <sheetViews>
    <sheetView showGridLines="0" showZeros="0" view="pageBreakPreview" topLeftCell="A103" zoomScale="145" zoomScaleNormal="130" zoomScaleSheetLayoutView="145" zoomScalePageLayoutView="130" workbookViewId="0">
      <selection activeCell="C7" sqref="C7"/>
    </sheetView>
  </sheetViews>
  <sheetFormatPr defaultColWidth="9.140625" defaultRowHeight="12.75"/>
  <cols>
    <col min="1" max="1" width="1.28515625" style="4" customWidth="1"/>
    <col min="2" max="2" width="28.85546875" style="61" customWidth="1"/>
    <col min="3" max="3" width="19.28515625" style="61" customWidth="1"/>
    <col min="4" max="7" width="19.28515625" style="4" customWidth="1"/>
    <col min="8" max="8" width="14.28515625" style="4" bestFit="1" customWidth="1"/>
    <col min="9" max="9" width="24" style="4" customWidth="1"/>
    <col min="10" max="10" width="11.7109375" style="4" customWidth="1"/>
    <col min="11" max="11" width="16.42578125" style="4" customWidth="1"/>
    <col min="12" max="12" width="13.42578125" style="4" bestFit="1" customWidth="1"/>
    <col min="13" max="16384" width="9.140625" style="4"/>
  </cols>
  <sheetData>
    <row r="1" spans="1:12" ht="21.75" customHeight="1" thickTop="1">
      <c r="A1" s="1068" t="s">
        <v>688</v>
      </c>
      <c r="B1" s="1068"/>
      <c r="C1" s="1068"/>
      <c r="D1" s="1068"/>
      <c r="E1" s="1068"/>
      <c r="F1" s="1068"/>
      <c r="G1" s="1123"/>
    </row>
    <row r="2" spans="1:12" ht="32.25" customHeight="1">
      <c r="A2" s="602"/>
      <c r="B2" s="1126" t="s">
        <v>690</v>
      </c>
      <c r="C2" s="1126"/>
      <c r="D2" s="1126"/>
      <c r="E2" s="1126"/>
      <c r="F2" s="1126"/>
      <c r="G2" s="1124"/>
    </row>
    <row r="3" spans="1:12" ht="11.25" customHeight="1" thickBot="1">
      <c r="A3" s="12"/>
      <c r="B3" s="13"/>
      <c r="C3" s="13"/>
      <c r="D3" s="13"/>
      <c r="E3" s="13"/>
      <c r="F3" s="13"/>
      <c r="G3" s="1125"/>
    </row>
    <row r="4" spans="1:12" ht="11.25" customHeight="1" thickTop="1">
      <c r="A4" s="14"/>
      <c r="B4" s="98"/>
      <c r="C4" s="98"/>
      <c r="D4" s="96"/>
      <c r="E4" s="96"/>
      <c r="F4" s="96"/>
      <c r="G4" s="96"/>
    </row>
    <row r="5" spans="1:12" ht="12.75" customHeight="1">
      <c r="A5" s="67" t="s">
        <v>424</v>
      </c>
      <c r="B5" s="67"/>
      <c r="C5" s="67"/>
      <c r="D5" s="70"/>
      <c r="E5" s="70"/>
      <c r="F5" s="70"/>
      <c r="G5" s="71"/>
      <c r="I5" s="118"/>
      <c r="J5" s="120"/>
      <c r="K5" s="121"/>
      <c r="L5" s="114"/>
    </row>
    <row r="6" spans="1:12" ht="12.75" customHeight="1">
      <c r="A6" s="99"/>
      <c r="B6" s="151"/>
      <c r="C6" s="151"/>
      <c r="D6" s="63"/>
      <c r="E6" s="63"/>
      <c r="F6" s="63"/>
      <c r="G6" s="154"/>
      <c r="I6" s="118"/>
      <c r="J6" s="120"/>
      <c r="K6" s="121"/>
      <c r="L6" s="114"/>
    </row>
    <row r="7" spans="1:12">
      <c r="A7" s="14"/>
      <c r="B7" s="116" t="s">
        <v>26</v>
      </c>
      <c r="C7" s="560">
        <f>(30/7)*6</f>
        <v>25.714285714285715</v>
      </c>
      <c r="D7" s="115"/>
      <c r="E7" s="115"/>
      <c r="F7" s="19"/>
      <c r="G7" s="18"/>
    </row>
    <row r="8" spans="1:12">
      <c r="A8" s="14"/>
      <c r="B8" s="116" t="s">
        <v>27</v>
      </c>
      <c r="C8" s="172">
        <f>40/6</f>
        <v>6.666666666666667</v>
      </c>
      <c r="D8" s="115"/>
      <c r="E8" s="115"/>
      <c r="F8" s="19"/>
      <c r="G8" s="18"/>
    </row>
    <row r="9" spans="1:12">
      <c r="A9" s="14"/>
      <c r="B9" s="328" t="s">
        <v>378</v>
      </c>
      <c r="C9" s="329">
        <v>3</v>
      </c>
      <c r="D9" s="115"/>
      <c r="E9" s="115"/>
      <c r="F9" s="19"/>
      <c r="G9" s="18"/>
    </row>
    <row r="10" spans="1:12" ht="38.25">
      <c r="A10" s="14"/>
      <c r="B10" s="141" t="s">
        <v>367</v>
      </c>
      <c r="C10" s="323">
        <f>'P1-UTMB CEI-DIM.-EQUIP.-FER.'!C11</f>
        <v>3527.36</v>
      </c>
      <c r="D10" s="140" t="s">
        <v>28</v>
      </c>
      <c r="E10" s="115"/>
      <c r="F10" s="19"/>
      <c r="G10" s="18"/>
      <c r="H10" s="17"/>
    </row>
    <row r="11" spans="1:12" ht="38.25">
      <c r="A11" s="14"/>
      <c r="B11" s="141" t="s">
        <v>368</v>
      </c>
      <c r="C11" s="323">
        <v>3098.4</v>
      </c>
      <c r="D11" s="140" t="s">
        <v>28</v>
      </c>
      <c r="E11" s="115"/>
      <c r="F11" s="19"/>
      <c r="G11" s="18"/>
      <c r="H11" s="17"/>
    </row>
    <row r="12" spans="1:12" ht="16.5" customHeight="1">
      <c r="A12" s="14"/>
      <c r="B12" s="141" t="s">
        <v>156</v>
      </c>
      <c r="C12" s="546">
        <f>C11+C10</f>
        <v>6625.76</v>
      </c>
      <c r="D12" s="141" t="s">
        <v>28</v>
      </c>
      <c r="E12" s="115"/>
      <c r="F12" s="19"/>
      <c r="G12" s="18"/>
      <c r="H12" s="17"/>
    </row>
    <row r="13" spans="1:12">
      <c r="A13" s="14"/>
      <c r="B13" s="320" t="s">
        <v>93</v>
      </c>
      <c r="C13" s="169">
        <f>1/3</f>
        <v>0.33333333333333331</v>
      </c>
      <c r="D13" s="142">
        <f>+$C$12*C13</f>
        <v>2208.5866666666666</v>
      </c>
      <c r="E13" s="115"/>
      <c r="F13" s="19"/>
      <c r="G13" s="18"/>
      <c r="H13" s="17"/>
    </row>
    <row r="14" spans="1:12">
      <c r="A14" s="14"/>
      <c r="B14" s="320" t="s">
        <v>134</v>
      </c>
      <c r="C14" s="169">
        <f>1/3</f>
        <v>0.33333333333333331</v>
      </c>
      <c r="D14" s="142">
        <f>+$C$12*C14</f>
        <v>2208.5866666666666</v>
      </c>
      <c r="E14" s="115"/>
      <c r="F14" s="19"/>
      <c r="G14" s="18"/>
      <c r="H14" s="17"/>
    </row>
    <row r="15" spans="1:12">
      <c r="A15" s="14"/>
      <c r="B15" s="320" t="s">
        <v>135</v>
      </c>
      <c r="C15" s="169">
        <f>1/3</f>
        <v>0.33333333333333331</v>
      </c>
      <c r="D15" s="142">
        <f>+$C$12*C15</f>
        <v>2208.5866666666666</v>
      </c>
      <c r="E15" s="115"/>
      <c r="F15" s="19"/>
      <c r="G15" s="18"/>
      <c r="H15" s="17"/>
    </row>
    <row r="16" spans="1:12">
      <c r="A16" s="14"/>
      <c r="B16" s="773" t="s">
        <v>806</v>
      </c>
      <c r="C16" s="339">
        <v>1.002</v>
      </c>
      <c r="D16" s="171" t="s">
        <v>143</v>
      </c>
      <c r="E16" s="96"/>
      <c r="F16" s="96"/>
      <c r="G16" s="96"/>
      <c r="H16" s="17"/>
    </row>
    <row r="17" spans="1:8" ht="25.5">
      <c r="A17" s="14"/>
      <c r="B17" s="37" t="s">
        <v>369</v>
      </c>
      <c r="C17" s="324">
        <f>+C10/$C$16</f>
        <v>3520.3193612774453</v>
      </c>
      <c r="D17" s="37" t="s">
        <v>144</v>
      </c>
      <c r="E17" s="96"/>
      <c r="F17" s="96"/>
      <c r="G17" s="96"/>
      <c r="H17" s="17"/>
    </row>
    <row r="18" spans="1:8" ht="25.5">
      <c r="A18" s="14"/>
      <c r="B18" s="37" t="s">
        <v>370</v>
      </c>
      <c r="C18" s="324">
        <f>+C11/$C$16</f>
        <v>3092.2155688622756</v>
      </c>
      <c r="D18" s="37" t="s">
        <v>144</v>
      </c>
      <c r="E18" s="96"/>
      <c r="F18" s="96"/>
      <c r="G18" s="96"/>
      <c r="H18" s="17"/>
    </row>
    <row r="19" spans="1:8">
      <c r="A19" s="14"/>
      <c r="B19" s="120"/>
      <c r="C19" s="120"/>
      <c r="D19" s="122"/>
      <c r="E19" s="114"/>
      <c r="F19" s="19"/>
      <c r="G19" s="18"/>
    </row>
    <row r="20" spans="1:8">
      <c r="A20" s="14"/>
      <c r="B20" s="1134" t="s">
        <v>363</v>
      </c>
      <c r="C20" s="1135"/>
      <c r="D20" s="1136"/>
      <c r="E20" s="114"/>
      <c r="F20" s="19"/>
      <c r="G20" s="18"/>
    </row>
    <row r="21" spans="1:8">
      <c r="A21" s="14"/>
      <c r="B21" s="1178" t="s">
        <v>236</v>
      </c>
      <c r="C21" s="1179"/>
      <c r="D21" s="1180"/>
      <c r="E21" s="114"/>
      <c r="F21" s="19"/>
      <c r="G21" s="18"/>
    </row>
    <row r="22" spans="1:8" ht="30" customHeight="1">
      <c r="A22" s="14"/>
      <c r="B22" s="1181" t="s">
        <v>157</v>
      </c>
      <c r="C22" s="1182"/>
      <c r="D22" s="1183"/>
      <c r="E22" s="114"/>
      <c r="F22" s="19"/>
      <c r="G22" s="18"/>
    </row>
    <row r="23" spans="1:8">
      <c r="A23" s="14"/>
      <c r="B23" s="1178" t="s">
        <v>237</v>
      </c>
      <c r="C23" s="1179"/>
      <c r="D23" s="1180"/>
      <c r="E23" s="114"/>
      <c r="F23" s="19"/>
      <c r="G23" s="18"/>
    </row>
    <row r="24" spans="1:8" ht="45.75" customHeight="1">
      <c r="A24" s="14"/>
      <c r="B24" s="1181" t="s">
        <v>358</v>
      </c>
      <c r="C24" s="1182"/>
      <c r="D24" s="1183"/>
      <c r="E24" s="114"/>
      <c r="F24" s="19"/>
      <c r="G24" s="18"/>
    </row>
    <row r="25" spans="1:8">
      <c r="A25" s="14"/>
      <c r="B25" s="1178" t="s">
        <v>238</v>
      </c>
      <c r="C25" s="1179"/>
      <c r="D25" s="1180"/>
      <c r="E25" s="114"/>
      <c r="F25" s="19"/>
      <c r="G25" s="18"/>
    </row>
    <row r="26" spans="1:8" ht="15.75" customHeight="1">
      <c r="A26" s="14"/>
      <c r="B26" s="1181" t="s">
        <v>159</v>
      </c>
      <c r="C26" s="1182"/>
      <c r="D26" s="1183"/>
      <c r="E26" s="114"/>
      <c r="F26" s="19"/>
      <c r="G26" s="18"/>
    </row>
    <row r="27" spans="1:8">
      <c r="A27" s="14"/>
      <c r="B27" s="1178" t="s">
        <v>364</v>
      </c>
      <c r="C27" s="1179"/>
      <c r="D27" s="1180"/>
      <c r="E27" s="114"/>
      <c r="F27" s="19"/>
      <c r="G27" s="18"/>
    </row>
    <row r="28" spans="1:8" ht="40.5" customHeight="1">
      <c r="A28" s="14"/>
      <c r="B28" s="1181" t="s">
        <v>359</v>
      </c>
      <c r="C28" s="1182"/>
      <c r="D28" s="1183"/>
      <c r="E28" s="114"/>
      <c r="F28" s="19"/>
      <c r="G28" s="18"/>
    </row>
    <row r="29" spans="1:8">
      <c r="A29" s="14"/>
      <c r="B29" s="1178" t="s">
        <v>365</v>
      </c>
      <c r="C29" s="1179"/>
      <c r="D29" s="1180"/>
      <c r="E29" s="114"/>
      <c r="F29" s="19"/>
      <c r="G29" s="18"/>
    </row>
    <row r="30" spans="1:8" ht="28.5" customHeight="1">
      <c r="A30" s="14"/>
      <c r="B30" s="1181" t="s">
        <v>360</v>
      </c>
      <c r="C30" s="1182"/>
      <c r="D30" s="1183"/>
      <c r="E30" s="114"/>
      <c r="F30" s="19"/>
      <c r="G30" s="18"/>
    </row>
    <row r="31" spans="1:8">
      <c r="A31" s="14"/>
      <c r="B31" s="1178" t="s">
        <v>366</v>
      </c>
      <c r="C31" s="1179"/>
      <c r="D31" s="1180"/>
      <c r="E31" s="114"/>
      <c r="F31" s="19"/>
      <c r="G31" s="18"/>
    </row>
    <row r="32" spans="1:8" ht="24.75" customHeight="1">
      <c r="A32" s="14"/>
      <c r="B32" s="1181" t="s">
        <v>361</v>
      </c>
      <c r="C32" s="1182"/>
      <c r="D32" s="1183"/>
      <c r="E32" s="114"/>
      <c r="F32" s="19"/>
      <c r="G32" s="18"/>
    </row>
    <row r="33" spans="1:7">
      <c r="A33" s="14"/>
      <c r="B33" s="120"/>
      <c r="C33" s="120"/>
      <c r="D33" s="321"/>
      <c r="E33" s="114"/>
      <c r="F33" s="19"/>
      <c r="G33" s="18"/>
    </row>
    <row r="34" spans="1:7">
      <c r="A34" s="14"/>
      <c r="B34" s="1134" t="s">
        <v>34</v>
      </c>
      <c r="C34" s="1135"/>
      <c r="D34" s="1136"/>
      <c r="E34" s="18"/>
      <c r="F34" s="19"/>
      <c r="G34" s="18"/>
    </row>
    <row r="35" spans="1:7" ht="24" customHeight="1">
      <c r="A35" s="14"/>
      <c r="B35" s="1175" t="s">
        <v>807</v>
      </c>
      <c r="C35" s="1176"/>
      <c r="D35" s="1177"/>
      <c r="E35" s="18"/>
      <c r="F35" s="19"/>
      <c r="G35" s="18"/>
    </row>
    <row r="36" spans="1:7" ht="30" customHeight="1">
      <c r="A36" s="14"/>
      <c r="B36" s="1040" t="s">
        <v>371</v>
      </c>
      <c r="C36" s="1103"/>
      <c r="D36" s="325">
        <f>$C$17</f>
        <v>3520.3193612774453</v>
      </c>
      <c r="E36" s="18"/>
      <c r="F36" s="19"/>
      <c r="G36" s="18"/>
    </row>
    <row r="37" spans="1:7" ht="36" customHeight="1">
      <c r="A37" s="14"/>
      <c r="B37" s="1040" t="s">
        <v>372</v>
      </c>
      <c r="C37" s="1103"/>
      <c r="D37" s="325">
        <f>$C$17+$C$18</f>
        <v>6612.5349301397209</v>
      </c>
      <c r="E37" s="18"/>
      <c r="F37" s="19"/>
      <c r="G37" s="18"/>
    </row>
    <row r="38" spans="1:7" ht="36" customHeight="1">
      <c r="A38" s="14"/>
      <c r="B38" s="1040" t="s">
        <v>373</v>
      </c>
      <c r="C38" s="1103"/>
      <c r="D38" s="325">
        <f>$C$17+$C$18</f>
        <v>6612.5349301397209</v>
      </c>
      <c r="E38" s="18"/>
      <c r="F38" s="19"/>
      <c r="G38" s="18"/>
    </row>
    <row r="39" spans="1:7" ht="36" customHeight="1">
      <c r="A39" s="14"/>
      <c r="B39" s="1040" t="s">
        <v>808</v>
      </c>
      <c r="C39" s="1103"/>
      <c r="D39" s="322">
        <f>SUM(D36:D38)</f>
        <v>16745.389221556889</v>
      </c>
      <c r="E39" s="18"/>
      <c r="F39" s="19"/>
      <c r="G39" s="18"/>
    </row>
    <row r="40" spans="1:7">
      <c r="A40" s="14"/>
      <c r="B40" s="157" t="s">
        <v>146</v>
      </c>
      <c r="C40" s="158"/>
      <c r="D40" s="159">
        <f>($D$39/$C$7)/$C$8/$C$9</f>
        <v>32.560479041916167</v>
      </c>
      <c r="E40" s="18"/>
      <c r="F40" s="19"/>
      <c r="G40" s="18"/>
    </row>
    <row r="41" spans="1:7">
      <c r="A41" s="14"/>
      <c r="B41" s="1159" t="s">
        <v>149</v>
      </c>
      <c r="C41" s="1160"/>
      <c r="D41" s="156">
        <v>3.3</v>
      </c>
      <c r="E41" s="687"/>
      <c r="F41" s="19"/>
      <c r="G41" s="18"/>
    </row>
    <row r="42" spans="1:7">
      <c r="A42" s="14"/>
      <c r="B42" s="1159" t="s">
        <v>150</v>
      </c>
      <c r="C42" s="1160"/>
      <c r="D42" s="155">
        <v>0.9</v>
      </c>
      <c r="E42" s="18"/>
      <c r="F42" s="19"/>
      <c r="G42" s="18"/>
    </row>
    <row r="43" spans="1:7" ht="24" customHeight="1">
      <c r="A43" s="14"/>
      <c r="B43" s="1161" t="s">
        <v>528</v>
      </c>
      <c r="C43" s="1162"/>
      <c r="D43" s="155">
        <f>1/1.25</f>
        <v>0.8</v>
      </c>
      <c r="E43" s="18"/>
      <c r="F43" s="19"/>
      <c r="G43" s="18"/>
    </row>
    <row r="44" spans="1:7" ht="46.5" customHeight="1">
      <c r="A44" s="14"/>
      <c r="B44" s="1163" t="s">
        <v>357</v>
      </c>
      <c r="C44" s="1164"/>
      <c r="D44" s="174">
        <v>0.83</v>
      </c>
      <c r="E44" s="18"/>
      <c r="F44" s="19"/>
      <c r="G44" s="18"/>
    </row>
    <row r="45" spans="1:7" ht="71.25" customHeight="1">
      <c r="A45" s="14"/>
      <c r="B45" s="1046" t="s">
        <v>728</v>
      </c>
      <c r="C45" s="1047"/>
      <c r="D45" s="684">
        <v>0.5</v>
      </c>
      <c r="E45" s="687"/>
      <c r="F45" s="19"/>
      <c r="G45" s="18"/>
    </row>
    <row r="46" spans="1:7" ht="24" customHeight="1">
      <c r="A46" s="14"/>
      <c r="B46" s="1143" t="s">
        <v>148</v>
      </c>
      <c r="C46" s="1142"/>
      <c r="D46" s="153">
        <f>+(60*D41*D42*D43*D44)/D45</f>
        <v>236.64960000000005</v>
      </c>
      <c r="E46" s="18"/>
      <c r="F46" s="19"/>
      <c r="G46" s="18"/>
    </row>
    <row r="47" spans="1:7" ht="51" customHeight="1">
      <c r="A47" s="14"/>
      <c r="B47" s="1048" t="s">
        <v>390</v>
      </c>
      <c r="C47" s="1049"/>
      <c r="D47" s="152">
        <f>+D40/D46</f>
        <v>0.13758941085011833</v>
      </c>
      <c r="E47" s="18"/>
      <c r="F47" s="19"/>
      <c r="G47" s="18"/>
    </row>
    <row r="48" spans="1:7">
      <c r="A48" s="14"/>
      <c r="B48" s="1055" t="s">
        <v>151</v>
      </c>
      <c r="C48" s="1056"/>
      <c r="D48" s="366">
        <f>+ROUNDUP(D47,)</f>
        <v>1</v>
      </c>
      <c r="E48" s="18"/>
      <c r="F48" s="19"/>
      <c r="G48" s="18"/>
    </row>
    <row r="49" spans="1:7" ht="30" customHeight="1">
      <c r="A49" s="14"/>
      <c r="B49" s="1042" t="s">
        <v>529</v>
      </c>
      <c r="C49" s="1043"/>
      <c r="D49" s="569">
        <f>$D$39/D46</f>
        <v>70.76026843720372</v>
      </c>
      <c r="E49" s="18"/>
      <c r="F49" s="19"/>
      <c r="G49" s="18"/>
    </row>
    <row r="50" spans="1:7" ht="38.25" customHeight="1">
      <c r="A50" s="14"/>
      <c r="B50" s="1042" t="s">
        <v>530</v>
      </c>
      <c r="C50" s="1043"/>
      <c r="D50" s="569">
        <f>((D48*$C$7*$C$8*$C$9)-D49)</f>
        <v>443.52544584851063</v>
      </c>
      <c r="E50" s="62"/>
      <c r="F50" s="19"/>
      <c r="G50" s="18"/>
    </row>
    <row r="51" spans="1:7" ht="14.25" customHeight="1">
      <c r="A51" s="14"/>
      <c r="B51" s="860"/>
      <c r="C51" s="860"/>
      <c r="D51" s="861"/>
      <c r="E51" s="62"/>
      <c r="F51" s="19"/>
      <c r="G51" s="18"/>
    </row>
    <row r="52" spans="1:7" ht="38.25" customHeight="1">
      <c r="A52" s="14"/>
      <c r="B52" s="1175" t="s">
        <v>809</v>
      </c>
      <c r="C52" s="1176"/>
      <c r="D52" s="1177"/>
      <c r="E52" s="62"/>
      <c r="F52" s="19"/>
      <c r="G52" s="18"/>
    </row>
    <row r="53" spans="1:7" ht="38.25" customHeight="1">
      <c r="A53" s="14"/>
      <c r="B53" s="1040" t="s">
        <v>374</v>
      </c>
      <c r="C53" s="1103"/>
      <c r="D53" s="325">
        <f>2*($C$17+$C$18)</f>
        <v>13225.069860279442</v>
      </c>
      <c r="E53" s="62"/>
      <c r="F53" s="19"/>
      <c r="G53" s="18"/>
    </row>
    <row r="54" spans="1:7" ht="38.25" customHeight="1">
      <c r="A54" s="14"/>
      <c r="B54" s="1040" t="s">
        <v>810</v>
      </c>
      <c r="C54" s="1103"/>
      <c r="D54" s="322">
        <f>SUM(D53:D53)</f>
        <v>13225.069860279442</v>
      </c>
      <c r="E54" s="62"/>
      <c r="F54" s="19"/>
      <c r="G54" s="18"/>
    </row>
    <row r="55" spans="1:7" ht="38.25" customHeight="1">
      <c r="A55" s="14"/>
      <c r="B55" s="157" t="s">
        <v>146</v>
      </c>
      <c r="C55" s="158"/>
      <c r="D55" s="159">
        <f>($D$39/$C$7)/$C$8/$C$9</f>
        <v>32.560479041916167</v>
      </c>
      <c r="E55" s="62"/>
      <c r="F55" s="19"/>
      <c r="G55" s="18"/>
    </row>
    <row r="56" spans="1:7" ht="38.25" customHeight="1">
      <c r="A56" s="14"/>
      <c r="B56" s="1159" t="s">
        <v>149</v>
      </c>
      <c r="C56" s="1160"/>
      <c r="D56" s="156">
        <v>3.3</v>
      </c>
      <c r="E56" s="62"/>
      <c r="F56" s="19"/>
      <c r="G56" s="18"/>
    </row>
    <row r="57" spans="1:7" ht="38.25" customHeight="1">
      <c r="A57" s="14"/>
      <c r="B57" s="1159" t="s">
        <v>150</v>
      </c>
      <c r="C57" s="1160"/>
      <c r="D57" s="155">
        <v>0.9</v>
      </c>
      <c r="E57" s="62"/>
      <c r="F57" s="19"/>
      <c r="G57" s="18"/>
    </row>
    <row r="58" spans="1:7" ht="38.25" customHeight="1">
      <c r="A58" s="14"/>
      <c r="B58" s="1161" t="s">
        <v>528</v>
      </c>
      <c r="C58" s="1162"/>
      <c r="D58" s="155">
        <f>1/1.25</f>
        <v>0.8</v>
      </c>
      <c r="E58" s="62"/>
      <c r="F58" s="19"/>
      <c r="G58" s="18"/>
    </row>
    <row r="59" spans="1:7" ht="38.25" customHeight="1">
      <c r="A59" s="14"/>
      <c r="B59" s="1163" t="s">
        <v>357</v>
      </c>
      <c r="C59" s="1164"/>
      <c r="D59" s="174">
        <v>0.83</v>
      </c>
      <c r="E59" s="62"/>
      <c r="F59" s="19"/>
      <c r="G59" s="18"/>
    </row>
    <row r="60" spans="1:7" ht="75" customHeight="1">
      <c r="A60" s="14"/>
      <c r="B60" s="1046" t="s">
        <v>728</v>
      </c>
      <c r="C60" s="1047"/>
      <c r="D60" s="684">
        <v>0.5</v>
      </c>
      <c r="E60" s="62"/>
      <c r="F60" s="19"/>
      <c r="G60" s="18"/>
    </row>
    <row r="61" spans="1:7" ht="38.25" customHeight="1">
      <c r="A61" s="14"/>
      <c r="B61" s="1143" t="s">
        <v>148</v>
      </c>
      <c r="C61" s="1142"/>
      <c r="D61" s="153">
        <f>+(60*D56*D57*D58*D59)/D60</f>
        <v>236.64960000000005</v>
      </c>
      <c r="E61" s="62"/>
      <c r="F61" s="19"/>
      <c r="G61" s="18"/>
    </row>
    <row r="62" spans="1:7" ht="38.25" customHeight="1">
      <c r="A62" s="14"/>
      <c r="B62" s="1048" t="s">
        <v>390</v>
      </c>
      <c r="C62" s="1049"/>
      <c r="D62" s="152">
        <f>+D55/D61</f>
        <v>0.13758941085011833</v>
      </c>
      <c r="E62" s="62"/>
      <c r="F62" s="19"/>
      <c r="G62" s="18"/>
    </row>
    <row r="63" spans="1:7" ht="38.25" customHeight="1">
      <c r="A63" s="14"/>
      <c r="B63" s="1055" t="s">
        <v>151</v>
      </c>
      <c r="C63" s="1056"/>
      <c r="D63" s="366">
        <f>+ROUNDUP(D62,)</f>
        <v>1</v>
      </c>
      <c r="E63" s="62"/>
      <c r="F63" s="19"/>
      <c r="G63" s="18"/>
    </row>
    <row r="64" spans="1:7" ht="38.25" customHeight="1">
      <c r="A64" s="14"/>
      <c r="B64" s="1042" t="s">
        <v>814</v>
      </c>
      <c r="C64" s="1043"/>
      <c r="D64" s="569">
        <f>$D$54/D61</f>
        <v>55.88460686297141</v>
      </c>
      <c r="E64" s="62"/>
      <c r="F64" s="19"/>
      <c r="G64" s="18"/>
    </row>
    <row r="65" spans="1:7" ht="38.25" customHeight="1">
      <c r="A65" s="14"/>
      <c r="B65" s="1042" t="s">
        <v>811</v>
      </c>
      <c r="C65" s="1043"/>
      <c r="D65" s="569">
        <f>((D63*$C$7*$C$8*$C$9)-D64)</f>
        <v>458.40110742274294</v>
      </c>
      <c r="E65" s="62"/>
      <c r="F65" s="19"/>
      <c r="G65" s="18"/>
    </row>
    <row r="66" spans="1:7" ht="12" customHeight="1">
      <c r="A66" s="14"/>
      <c r="B66" s="120"/>
      <c r="C66" s="120"/>
      <c r="D66" s="321"/>
      <c r="E66" s="114"/>
      <c r="F66" s="19"/>
      <c r="G66" s="18"/>
    </row>
    <row r="67" spans="1:7" ht="24" customHeight="1">
      <c r="A67" s="14"/>
      <c r="B67" s="1175" t="s">
        <v>375</v>
      </c>
      <c r="C67" s="1176"/>
      <c r="D67" s="1177"/>
      <c r="E67" s="18"/>
      <c r="F67" s="19"/>
      <c r="G67" s="18"/>
    </row>
    <row r="68" spans="1:7" ht="30.75" customHeight="1">
      <c r="A68" s="14"/>
      <c r="B68" s="1040" t="s">
        <v>376</v>
      </c>
      <c r="C68" s="1103"/>
      <c r="D68" s="325">
        <f>$C$17</f>
        <v>3520.3193612774453</v>
      </c>
      <c r="E68" s="18"/>
      <c r="F68" s="19"/>
      <c r="G68" s="18"/>
    </row>
    <row r="69" spans="1:7" ht="30.75" customHeight="1">
      <c r="A69" s="14"/>
      <c r="B69" s="1040" t="s">
        <v>388</v>
      </c>
      <c r="C69" s="1103"/>
      <c r="D69" s="325">
        <f>$C$17+$C$18</f>
        <v>6612.5349301397209</v>
      </c>
      <c r="E69" s="18"/>
      <c r="F69" s="19"/>
      <c r="G69" s="18"/>
    </row>
    <row r="70" spans="1:7" ht="30.75" customHeight="1">
      <c r="A70" s="14"/>
      <c r="B70" s="1040" t="s">
        <v>377</v>
      </c>
      <c r="C70" s="1103"/>
      <c r="D70" s="322">
        <f>$D$68+$D$69</f>
        <v>10132.854291417167</v>
      </c>
      <c r="E70" s="18"/>
      <c r="F70" s="19"/>
      <c r="G70" s="18"/>
    </row>
    <row r="71" spans="1:7" ht="12" customHeight="1">
      <c r="A71" s="14"/>
      <c r="B71" s="157" t="s">
        <v>146</v>
      </c>
      <c r="C71" s="158"/>
      <c r="D71" s="159">
        <f>($D$70/$C$7)/$C$8/$C$9</f>
        <v>19.702772233311155</v>
      </c>
      <c r="E71" s="18"/>
      <c r="F71" s="19"/>
      <c r="G71" s="18"/>
    </row>
    <row r="72" spans="1:7" ht="12" customHeight="1">
      <c r="A72" s="14"/>
      <c r="B72" s="1141" t="s">
        <v>158</v>
      </c>
      <c r="C72" s="1142"/>
      <c r="D72" s="173">
        <v>12</v>
      </c>
      <c r="E72" s="18"/>
      <c r="F72" s="19"/>
      <c r="G72" s="18"/>
    </row>
    <row r="73" spans="1:7">
      <c r="A73" s="14"/>
      <c r="B73" s="1159" t="s">
        <v>150</v>
      </c>
      <c r="C73" s="1160"/>
      <c r="D73" s="155">
        <v>1</v>
      </c>
      <c r="E73" s="687"/>
      <c r="F73" s="19"/>
      <c r="G73" s="18"/>
    </row>
    <row r="74" spans="1:7" ht="24" customHeight="1">
      <c r="A74" s="14"/>
      <c r="B74" s="1161" t="s">
        <v>528</v>
      </c>
      <c r="C74" s="1162"/>
      <c r="D74" s="155">
        <f>1/1.25</f>
        <v>0.8</v>
      </c>
      <c r="E74" s="687"/>
      <c r="F74" s="19"/>
      <c r="G74" s="18"/>
    </row>
    <row r="75" spans="1:7" ht="37.5" customHeight="1">
      <c r="A75" s="14"/>
      <c r="B75" s="1163" t="s">
        <v>357</v>
      </c>
      <c r="C75" s="1164"/>
      <c r="D75" s="174">
        <v>0.83</v>
      </c>
      <c r="E75" s="687"/>
      <c r="F75" s="19"/>
      <c r="G75" s="18"/>
    </row>
    <row r="76" spans="1:7" ht="31.5" customHeight="1">
      <c r="A76" s="14"/>
      <c r="B76" s="1046" t="s">
        <v>666</v>
      </c>
      <c r="C76" s="1047"/>
      <c r="D76" s="684">
        <v>7.34</v>
      </c>
      <c r="E76" s="687"/>
      <c r="F76" s="19"/>
      <c r="G76" s="18"/>
    </row>
    <row r="77" spans="1:7" ht="24" customHeight="1">
      <c r="A77" s="14"/>
      <c r="B77" s="1143" t="s">
        <v>148</v>
      </c>
      <c r="C77" s="1142"/>
      <c r="D77" s="153">
        <f>+(60*D72*D73*D74*D75)/D76</f>
        <v>65.133514986376028</v>
      </c>
      <c r="E77" s="18"/>
      <c r="F77" s="19"/>
      <c r="G77" s="18"/>
    </row>
    <row r="78" spans="1:7" ht="33.75" customHeight="1">
      <c r="A78" s="14"/>
      <c r="B78" s="1048" t="s">
        <v>390</v>
      </c>
      <c r="C78" s="1049"/>
      <c r="D78" s="152">
        <f>+D71/D77</f>
        <v>0.3024982182741463</v>
      </c>
      <c r="E78" s="18"/>
      <c r="F78" s="19"/>
      <c r="G78" s="18"/>
    </row>
    <row r="79" spans="1:7" ht="12" customHeight="1">
      <c r="A79" s="14"/>
      <c r="B79" s="1055" t="s">
        <v>151</v>
      </c>
      <c r="C79" s="1056"/>
      <c r="D79" s="366">
        <f>+ROUNDUP($D$78,)</f>
        <v>1</v>
      </c>
      <c r="E79" s="18"/>
      <c r="F79" s="19"/>
      <c r="G79" s="18"/>
    </row>
    <row r="80" spans="1:7" ht="30" customHeight="1">
      <c r="A80" s="14"/>
      <c r="B80" s="1042" t="s">
        <v>814</v>
      </c>
      <c r="C80" s="1043"/>
      <c r="D80" s="569">
        <f>$D$70/D77</f>
        <v>155.57051225527525</v>
      </c>
      <c r="E80" s="18"/>
      <c r="F80" s="19"/>
      <c r="G80" s="18"/>
    </row>
    <row r="81" spans="1:7" ht="38.25" customHeight="1">
      <c r="A81" s="14"/>
      <c r="B81" s="1042" t="s">
        <v>811</v>
      </c>
      <c r="C81" s="1043"/>
      <c r="D81" s="569">
        <f>((D79*$C$7*$C$8*$C$9)-D80)</f>
        <v>358.71520203043906</v>
      </c>
      <c r="E81" s="62"/>
      <c r="F81" s="473"/>
      <c r="G81" s="473"/>
    </row>
    <row r="82" spans="1:7" ht="12" customHeight="1">
      <c r="A82" s="14"/>
      <c r="B82" s="120"/>
      <c r="C82" s="120"/>
      <c r="D82" s="321"/>
      <c r="E82" s="114"/>
      <c r="F82" s="473"/>
      <c r="G82" s="473"/>
    </row>
    <row r="83" spans="1:7" ht="12" customHeight="1">
      <c r="A83" s="14"/>
      <c r="B83" s="118" t="s">
        <v>32</v>
      </c>
      <c r="C83" s="120"/>
      <c r="D83" s="121"/>
      <c r="E83" s="114"/>
      <c r="F83" s="473"/>
      <c r="G83" s="473"/>
    </row>
    <row r="84" spans="1:7">
      <c r="A84" s="14"/>
      <c r="B84" s="119" t="s">
        <v>132</v>
      </c>
      <c r="C84" s="123"/>
      <c r="D84" s="124"/>
      <c r="E84" s="114"/>
      <c r="F84" s="473"/>
      <c r="G84" s="473"/>
    </row>
    <row r="85" spans="1:7">
      <c r="A85" s="14"/>
      <c r="B85" s="119" t="s">
        <v>133</v>
      </c>
      <c r="C85" s="123"/>
      <c r="D85" s="124">
        <v>1</v>
      </c>
      <c r="E85" s="114"/>
      <c r="F85" s="473"/>
      <c r="G85" s="473"/>
    </row>
    <row r="86" spans="1:7">
      <c r="A86" s="14"/>
      <c r="B86" s="119" t="s">
        <v>161</v>
      </c>
      <c r="C86" s="123"/>
      <c r="D86" s="124"/>
      <c r="E86" s="56"/>
      <c r="F86" s="473"/>
      <c r="G86" s="473"/>
    </row>
    <row r="87" spans="1:7">
      <c r="A87" s="14"/>
      <c r="B87" s="119" t="s">
        <v>160</v>
      </c>
      <c r="C87" s="123"/>
      <c r="D87" s="124">
        <v>1</v>
      </c>
      <c r="E87" s="56"/>
      <c r="F87" s="19"/>
      <c r="G87" s="18"/>
    </row>
    <row r="88" spans="1:7">
      <c r="A88" s="14"/>
      <c r="B88" s="34"/>
      <c r="C88" s="57"/>
      <c r="D88" s="58"/>
      <c r="E88" s="56"/>
      <c r="F88" s="19"/>
      <c r="G88" s="18"/>
    </row>
    <row r="89" spans="1:7">
      <c r="A89" s="25" t="s">
        <v>425</v>
      </c>
      <c r="B89" s="26"/>
      <c r="C89" s="27"/>
      <c r="D89" s="28"/>
      <c r="E89" s="29"/>
      <c r="F89" s="28"/>
      <c r="G89" s="30"/>
    </row>
    <row r="90" spans="1:7" s="64" customFormat="1">
      <c r="A90" s="99"/>
      <c r="B90" s="474"/>
      <c r="C90" s="65"/>
      <c r="D90" s="475"/>
      <c r="E90" s="476"/>
      <c r="F90" s="475"/>
      <c r="G90" s="2"/>
    </row>
    <row r="91" spans="1:7">
      <c r="A91" s="14"/>
      <c r="B91" s="9" t="s">
        <v>51</v>
      </c>
      <c r="D91" s="20"/>
      <c r="E91" s="6"/>
      <c r="F91" s="19"/>
      <c r="G91" s="18"/>
    </row>
    <row r="92" spans="1:7">
      <c r="A92" s="14"/>
      <c r="B92" s="32" t="s">
        <v>0</v>
      </c>
      <c r="C92" s="125" t="s">
        <v>92</v>
      </c>
      <c r="D92" s="125" t="s">
        <v>94</v>
      </c>
      <c r="E92" s="125" t="s">
        <v>139</v>
      </c>
      <c r="F92" s="506" t="s">
        <v>590</v>
      </c>
      <c r="G92" s="769"/>
    </row>
    <row r="93" spans="1:7">
      <c r="A93" s="14"/>
      <c r="B93" s="148" t="s">
        <v>59</v>
      </c>
      <c r="C93" s="129">
        <v>4</v>
      </c>
      <c r="D93" s="129">
        <v>3</v>
      </c>
      <c r="E93" s="129"/>
      <c r="F93" s="509">
        <f t="shared" ref="F93:F98" si="0">+C93+D93+E93</f>
        <v>7</v>
      </c>
      <c r="G93" s="769"/>
    </row>
    <row r="94" spans="1:7">
      <c r="A94" s="14"/>
      <c r="B94" s="148" t="s">
        <v>60</v>
      </c>
      <c r="C94" s="129"/>
      <c r="D94" s="129">
        <v>0</v>
      </c>
      <c r="E94" s="129">
        <v>3</v>
      </c>
      <c r="F94" s="509">
        <f t="shared" si="0"/>
        <v>3</v>
      </c>
      <c r="G94" s="769"/>
    </row>
    <row r="95" spans="1:7">
      <c r="A95" s="14"/>
      <c r="B95" s="148" t="s">
        <v>96</v>
      </c>
      <c r="C95" s="129">
        <f>+$D$79*$D$87</f>
        <v>1</v>
      </c>
      <c r="D95" s="129">
        <f>+$D$79*$D$87</f>
        <v>1</v>
      </c>
      <c r="E95" s="129"/>
      <c r="F95" s="509">
        <f t="shared" si="0"/>
        <v>2</v>
      </c>
      <c r="G95" s="769"/>
    </row>
    <row r="96" spans="1:7">
      <c r="A96" s="14"/>
      <c r="B96" s="148" t="s">
        <v>97</v>
      </c>
      <c r="C96" s="129"/>
      <c r="D96" s="129">
        <v>0</v>
      </c>
      <c r="E96" s="129">
        <f>+$D$79*$D$87</f>
        <v>1</v>
      </c>
      <c r="F96" s="509">
        <f t="shared" si="0"/>
        <v>1</v>
      </c>
      <c r="G96" s="769"/>
    </row>
    <row r="97" spans="1:15" ht="25.5">
      <c r="A97" s="14"/>
      <c r="B97" s="150" t="s">
        <v>57</v>
      </c>
      <c r="C97" s="129">
        <v>2</v>
      </c>
      <c r="D97" s="129">
        <v>2</v>
      </c>
      <c r="E97" s="129"/>
      <c r="F97" s="509">
        <f t="shared" si="0"/>
        <v>4</v>
      </c>
      <c r="G97" s="769"/>
    </row>
    <row r="98" spans="1:15" ht="25.5">
      <c r="A98" s="14"/>
      <c r="B98" s="150" t="s">
        <v>58</v>
      </c>
      <c r="C98" s="129"/>
      <c r="D98" s="129"/>
      <c r="E98" s="129">
        <v>2</v>
      </c>
      <c r="F98" s="509">
        <f t="shared" si="0"/>
        <v>2</v>
      </c>
      <c r="G98" s="769"/>
    </row>
    <row r="99" spans="1:15">
      <c r="A99" s="14"/>
      <c r="B99" s="1170" t="s">
        <v>16</v>
      </c>
      <c r="C99" s="1170"/>
      <c r="D99" s="1170"/>
      <c r="E99" s="1170"/>
      <c r="F99" s="510">
        <f>SUM(F93:F98)</f>
        <v>19</v>
      </c>
      <c r="G99" s="769"/>
    </row>
    <row r="100" spans="1:15">
      <c r="A100" s="14"/>
      <c r="B100" s="34"/>
      <c r="C100" s="57"/>
      <c r="D100" s="58"/>
      <c r="E100" s="56"/>
      <c r="F100" s="19"/>
      <c r="G100" s="18"/>
    </row>
    <row r="101" spans="1:15" s="64" customFormat="1">
      <c r="A101" s="372" t="s">
        <v>426</v>
      </c>
      <c r="B101" s="373"/>
      <c r="C101" s="373"/>
      <c r="D101" s="373"/>
      <c r="E101" s="373"/>
      <c r="F101" s="373"/>
      <c r="G101" s="374"/>
    </row>
    <row r="102" spans="1:15" ht="9.75" customHeight="1">
      <c r="A102" s="8"/>
      <c r="B102" s="34"/>
      <c r="C102" s="34"/>
      <c r="D102" s="8"/>
      <c r="E102" s="3"/>
      <c r="F102" s="8"/>
      <c r="G102" s="3"/>
    </row>
    <row r="103" spans="1:15" s="64" customFormat="1">
      <c r="A103" s="72"/>
      <c r="B103" s="457" t="s">
        <v>77</v>
      </c>
      <c r="C103" s="458" t="s">
        <v>78</v>
      </c>
      <c r="D103" s="457" t="s">
        <v>29</v>
      </c>
      <c r="E103" s="451"/>
      <c r="F103" s="451"/>
      <c r="G103" s="72"/>
      <c r="H103" s="4"/>
      <c r="I103" s="4"/>
      <c r="J103" s="4"/>
      <c r="K103" s="4"/>
      <c r="L103" s="4"/>
      <c r="M103" s="4"/>
      <c r="N103" s="4"/>
      <c r="O103" s="4"/>
    </row>
    <row r="104" spans="1:15" s="64" customFormat="1">
      <c r="A104" s="72"/>
      <c r="B104" s="459" t="s">
        <v>81</v>
      </c>
      <c r="C104" s="460" t="s">
        <v>44</v>
      </c>
      <c r="D104" s="462">
        <v>2</v>
      </c>
      <c r="E104" s="455"/>
      <c r="F104" s="454"/>
      <c r="G104" s="452"/>
      <c r="H104" s="4"/>
      <c r="I104" s="4"/>
      <c r="J104" s="4"/>
      <c r="K104" s="4"/>
      <c r="L104" s="4"/>
      <c r="M104" s="4"/>
      <c r="N104" s="4"/>
      <c r="O104" s="4"/>
    </row>
    <row r="105" spans="1:15" s="64" customFormat="1">
      <c r="A105" s="72"/>
      <c r="B105" s="459" t="s">
        <v>7</v>
      </c>
      <c r="C105" s="460" t="s">
        <v>44</v>
      </c>
      <c r="D105" s="461">
        <v>5</v>
      </c>
      <c r="E105" s="453"/>
      <c r="F105" s="454"/>
      <c r="G105" s="456"/>
      <c r="H105" s="4"/>
      <c r="I105" s="4"/>
      <c r="J105" s="4"/>
      <c r="K105" s="4"/>
      <c r="L105" s="4"/>
      <c r="M105" s="4"/>
      <c r="N105" s="4"/>
      <c r="O105" s="4"/>
    </row>
    <row r="106" spans="1:15" s="64" customFormat="1">
      <c r="A106" s="72"/>
      <c r="B106" s="459" t="s">
        <v>88</v>
      </c>
      <c r="C106" s="481" t="s">
        <v>44</v>
      </c>
      <c r="D106" s="482">
        <v>0.5</v>
      </c>
      <c r="E106" s="478"/>
      <c r="F106" s="454"/>
      <c r="G106" s="452"/>
      <c r="H106" s="4"/>
      <c r="I106" s="4"/>
      <c r="J106" s="4"/>
      <c r="K106" s="4"/>
      <c r="L106" s="4"/>
      <c r="M106" s="4"/>
      <c r="N106" s="4"/>
      <c r="O106" s="4"/>
    </row>
    <row r="107" spans="1:15" s="64" customFormat="1">
      <c r="A107" s="72"/>
      <c r="B107" s="459" t="s">
        <v>83</v>
      </c>
      <c r="C107" s="481" t="s">
        <v>44</v>
      </c>
      <c r="D107" s="482">
        <v>0.5</v>
      </c>
      <c r="E107" s="478"/>
      <c r="F107" s="454"/>
      <c r="G107" s="452"/>
      <c r="H107" s="4"/>
      <c r="I107" s="4"/>
      <c r="J107" s="4"/>
      <c r="K107" s="4"/>
      <c r="L107" s="4"/>
      <c r="M107" s="4"/>
      <c r="N107" s="4"/>
      <c r="O107" s="4"/>
    </row>
    <row r="108" spans="1:15" s="64" customFormat="1" ht="25.5">
      <c r="A108" s="72"/>
      <c r="B108" s="483" t="s">
        <v>505</v>
      </c>
      <c r="C108" s="481" t="s">
        <v>44</v>
      </c>
      <c r="D108" s="482">
        <v>0.5</v>
      </c>
      <c r="E108" s="478"/>
      <c r="F108" s="454"/>
      <c r="G108" s="452"/>
      <c r="H108" s="4"/>
      <c r="I108" s="4"/>
      <c r="J108" s="4"/>
      <c r="K108" s="4"/>
      <c r="L108" s="4"/>
      <c r="M108" s="4"/>
      <c r="N108" s="4"/>
      <c r="O108" s="4"/>
    </row>
    <row r="109" spans="1:15" s="64" customFormat="1">
      <c r="A109" s="72"/>
      <c r="B109" s="477"/>
      <c r="C109" s="477"/>
      <c r="D109" s="477"/>
      <c r="E109" s="479"/>
      <c r="F109" s="2"/>
      <c r="G109" s="480"/>
      <c r="H109" s="4"/>
      <c r="I109" s="4"/>
      <c r="J109" s="4"/>
      <c r="K109" s="4"/>
      <c r="L109" s="4"/>
      <c r="M109" s="4"/>
      <c r="N109" s="4"/>
      <c r="O109" s="4"/>
    </row>
    <row r="110" spans="1:15" s="45" customFormat="1">
      <c r="A110" s="25" t="s">
        <v>524</v>
      </c>
      <c r="B110" s="160"/>
      <c r="C110" s="161"/>
      <c r="D110" s="162"/>
      <c r="E110" s="162"/>
      <c r="F110" s="162"/>
      <c r="G110" s="163"/>
      <c r="I110" s="118"/>
      <c r="J110" s="164"/>
      <c r="K110" s="165"/>
      <c r="L110" s="114"/>
    </row>
    <row r="111" spans="1:15" ht="13.5" thickBot="1">
      <c r="A111" s="31"/>
      <c r="B111" s="40"/>
      <c r="C111" s="7"/>
      <c r="D111" s="41"/>
      <c r="E111" s="41"/>
      <c r="F111" s="41"/>
      <c r="G111" s="41"/>
      <c r="I111" s="118"/>
      <c r="J111" s="120"/>
      <c r="K111" s="121"/>
      <c r="L111" s="114"/>
    </row>
    <row r="112" spans="1:15" ht="30">
      <c r="A112" s="404"/>
      <c r="B112" s="1171" t="s">
        <v>0</v>
      </c>
      <c r="C112" s="1172"/>
      <c r="D112" s="1172"/>
      <c r="E112" s="407" t="s">
        <v>428</v>
      </c>
      <c r="F112" s="407" t="s">
        <v>429</v>
      </c>
      <c r="G112" s="408" t="s">
        <v>430</v>
      </c>
      <c r="H112" s="404"/>
      <c r="I112" s="404"/>
      <c r="J112" s="404"/>
      <c r="K112" s="404"/>
      <c r="L112" s="404"/>
      <c r="M112" s="404"/>
      <c r="N112" s="404"/>
    </row>
    <row r="113" spans="1:14" ht="15">
      <c r="A113" s="404"/>
      <c r="B113" s="1173" t="s">
        <v>431</v>
      </c>
      <c r="C113" s="1174"/>
      <c r="D113" s="1174"/>
      <c r="E113" s="406">
        <f>$D$48+D63</f>
        <v>2</v>
      </c>
      <c r="F113" s="563">
        <f>ROUNDDOWN($D$49+D64,2)</f>
        <v>126.64</v>
      </c>
      <c r="G113" s="565">
        <f>ROUNDDOWN($D$50+D65,2)</f>
        <v>901.92</v>
      </c>
      <c r="H113" s="404"/>
      <c r="I113" s="404"/>
      <c r="J113" s="404"/>
      <c r="K113" s="404"/>
      <c r="L113" s="404"/>
      <c r="M113" s="404"/>
      <c r="N113" s="404"/>
    </row>
    <row r="114" spans="1:14" ht="15.75" thickBot="1">
      <c r="A114" s="404"/>
      <c r="B114" s="1168" t="s">
        <v>525</v>
      </c>
      <c r="C114" s="1169"/>
      <c r="D114" s="1169"/>
      <c r="E114" s="409">
        <f>$D$79</f>
        <v>1</v>
      </c>
      <c r="F114" s="564">
        <f>ROUNDDOWN($D$80,2)</f>
        <v>155.57</v>
      </c>
      <c r="G114" s="566">
        <f>ROUNDDOWN($D$81,2)</f>
        <v>358.71</v>
      </c>
      <c r="H114" s="404"/>
      <c r="I114" s="404"/>
      <c r="J114" s="404"/>
      <c r="K114" s="404"/>
      <c r="L114" s="404"/>
      <c r="M114" s="404"/>
      <c r="N114" s="404"/>
    </row>
    <row r="115" spans="1:14">
      <c r="C115" s="39"/>
    </row>
    <row r="116" spans="1:14">
      <c r="C116" s="39"/>
    </row>
    <row r="117" spans="1:14">
      <c r="C117" s="39"/>
    </row>
    <row r="118" spans="1:14">
      <c r="C118" s="39"/>
    </row>
    <row r="119" spans="1:14">
      <c r="C119" s="39"/>
    </row>
    <row r="120" spans="1:14">
      <c r="C120" s="39"/>
    </row>
    <row r="121" spans="1:14">
      <c r="C121" s="39"/>
    </row>
    <row r="122" spans="1:14">
      <c r="C122" s="39"/>
    </row>
    <row r="123" spans="1:14">
      <c r="C123" s="39"/>
    </row>
    <row r="124" spans="1:14">
      <c r="C124" s="39"/>
    </row>
    <row r="125" spans="1:14">
      <c r="C125" s="39"/>
    </row>
    <row r="126" spans="1:14">
      <c r="C126" s="39"/>
    </row>
    <row r="127" spans="1:14">
      <c r="C127" s="39"/>
    </row>
    <row r="128" spans="1:14">
      <c r="C128" s="39"/>
    </row>
    <row r="129" spans="3:3">
      <c r="C129" s="39"/>
    </row>
    <row r="130" spans="3:3">
      <c r="C130" s="39"/>
    </row>
    <row r="131" spans="3:3">
      <c r="C131" s="39"/>
    </row>
    <row r="132" spans="3:3">
      <c r="C132" s="39"/>
    </row>
    <row r="133" spans="3:3">
      <c r="C133" s="39"/>
    </row>
    <row r="134" spans="3:3">
      <c r="C134" s="39"/>
    </row>
    <row r="135" spans="3:3">
      <c r="C135" s="39"/>
    </row>
    <row r="136" spans="3:3">
      <c r="C136" s="39"/>
    </row>
    <row r="137" spans="3:3">
      <c r="C137" s="39"/>
    </row>
    <row r="138" spans="3:3">
      <c r="C138" s="39"/>
    </row>
    <row r="139" spans="3:3">
      <c r="C139" s="39"/>
    </row>
    <row r="140" spans="3:3">
      <c r="C140" s="39"/>
    </row>
    <row r="141" spans="3:3">
      <c r="C141" s="39"/>
    </row>
    <row r="142" spans="3:3">
      <c r="C142" s="39"/>
    </row>
    <row r="143" spans="3:3">
      <c r="C143" s="39"/>
    </row>
    <row r="144" spans="3:3">
      <c r="C144" s="39"/>
    </row>
    <row r="145" spans="3:3">
      <c r="C145" s="39"/>
    </row>
    <row r="146" spans="3:3">
      <c r="C146" s="39"/>
    </row>
    <row r="147" spans="3:3">
      <c r="C147" s="39"/>
    </row>
    <row r="148" spans="3:3">
      <c r="C148" s="39"/>
    </row>
  </sheetData>
  <sortState xmlns:xlrd2="http://schemas.microsoft.com/office/spreadsheetml/2017/richdata2" ref="B79:G84">
    <sortCondition ref="B79"/>
  </sortState>
  <mergeCells count="63">
    <mergeCell ref="A1:F1"/>
    <mergeCell ref="B39:C39"/>
    <mergeCell ref="B74:C74"/>
    <mergeCell ref="G1:G3"/>
    <mergeCell ref="B2:F2"/>
    <mergeCell ref="B21:D21"/>
    <mergeCell ref="B22:D22"/>
    <mergeCell ref="B20:D20"/>
    <mergeCell ref="B23:D23"/>
    <mergeCell ref="B24:D24"/>
    <mergeCell ref="B25:D25"/>
    <mergeCell ref="B41:C41"/>
    <mergeCell ref="B42:C42"/>
    <mergeCell ref="B43:C43"/>
    <mergeCell ref="B44:C44"/>
    <mergeCell ref="B26:D26"/>
    <mergeCell ref="B38:C38"/>
    <mergeCell ref="B35:D35"/>
    <mergeCell ref="B30:D30"/>
    <mergeCell ref="B31:D31"/>
    <mergeCell ref="B32:D32"/>
    <mergeCell ref="B34:D34"/>
    <mergeCell ref="B27:D27"/>
    <mergeCell ref="B28:D28"/>
    <mergeCell ref="B29:D29"/>
    <mergeCell ref="B36:C36"/>
    <mergeCell ref="B37:C37"/>
    <mergeCell ref="B49:C49"/>
    <mergeCell ref="B67:D67"/>
    <mergeCell ref="B45:C45"/>
    <mergeCell ref="B46:C46"/>
    <mergeCell ref="B47:C47"/>
    <mergeCell ref="B48:C48"/>
    <mergeCell ref="B50:C50"/>
    <mergeCell ref="B63:C63"/>
    <mergeCell ref="B64:C64"/>
    <mergeCell ref="B65:C65"/>
    <mergeCell ref="B52:D52"/>
    <mergeCell ref="B53:C53"/>
    <mergeCell ref="B54:C54"/>
    <mergeCell ref="B56:C56"/>
    <mergeCell ref="B57:C57"/>
    <mergeCell ref="B114:D114"/>
    <mergeCell ref="B79:C79"/>
    <mergeCell ref="B80:C80"/>
    <mergeCell ref="B81:C81"/>
    <mergeCell ref="B99:E99"/>
    <mergeCell ref="B112:D112"/>
    <mergeCell ref="B113:D113"/>
    <mergeCell ref="B73:C73"/>
    <mergeCell ref="B72:C72"/>
    <mergeCell ref="B76:C76"/>
    <mergeCell ref="B77:C77"/>
    <mergeCell ref="B78:C78"/>
    <mergeCell ref="B75:C75"/>
    <mergeCell ref="B69:C69"/>
    <mergeCell ref="B70:C70"/>
    <mergeCell ref="B68:C68"/>
    <mergeCell ref="B58:C58"/>
    <mergeCell ref="B59:C59"/>
    <mergeCell ref="B60:C60"/>
    <mergeCell ref="B61:C61"/>
    <mergeCell ref="B62:C62"/>
  </mergeCells>
  <printOptions horizontalCentered="1"/>
  <pageMargins left="0.19685039370078741" right="0.19685039370078741" top="0.31496062992125984" bottom="0.31496062992125984" header="0.19685039370078741" footer="0"/>
  <pageSetup paperSize="9" scale="59" fitToHeight="2" orientation="portrait" r:id="rId1"/>
  <headerFooter>
    <oddFooter>&amp;L&amp;F&amp;C&amp;A&amp;R&amp;P de &amp;N</oddFooter>
  </headerFooter>
  <rowBreaks count="1" manualBreakCount="1">
    <brk id="51" max="6"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O144"/>
  <sheetViews>
    <sheetView showGridLines="0" showZeros="0" view="pageBreakPreview" topLeftCell="A78" zoomScale="106" zoomScaleNormal="130" zoomScaleSheetLayoutView="106" zoomScalePageLayoutView="130" workbookViewId="0">
      <selection activeCell="F95" sqref="F95"/>
    </sheetView>
  </sheetViews>
  <sheetFormatPr defaultColWidth="9.140625" defaultRowHeight="12.75"/>
  <cols>
    <col min="1" max="1" width="1.28515625" style="4" customWidth="1"/>
    <col min="2" max="2" width="28.85546875" style="61" customWidth="1"/>
    <col min="3" max="3" width="18.42578125" style="61" customWidth="1"/>
    <col min="4" max="7" width="18.42578125" style="4" customWidth="1"/>
    <col min="8" max="8" width="14.28515625" style="4" bestFit="1" customWidth="1"/>
    <col min="9" max="9" width="24" style="4" customWidth="1"/>
    <col min="10" max="10" width="11.7109375" style="4" customWidth="1"/>
    <col min="11" max="11" width="16.42578125" style="4" customWidth="1"/>
    <col min="12" max="12" width="13.42578125" style="4" bestFit="1" customWidth="1"/>
    <col min="13" max="16384" width="9.140625" style="4"/>
  </cols>
  <sheetData>
    <row r="1" spans="1:12" ht="21.75" customHeight="1" thickTop="1">
      <c r="A1" s="1068" t="s">
        <v>688</v>
      </c>
      <c r="B1" s="1068"/>
      <c r="C1" s="1068"/>
      <c r="D1" s="1068"/>
      <c r="E1" s="1068"/>
      <c r="F1" s="1068"/>
      <c r="G1" s="1123"/>
    </row>
    <row r="2" spans="1:12" ht="32.25" customHeight="1">
      <c r="A2" s="602"/>
      <c r="B2" s="1126" t="s">
        <v>691</v>
      </c>
      <c r="C2" s="1126"/>
      <c r="D2" s="1126"/>
      <c r="E2" s="1126"/>
      <c r="F2" s="1126"/>
      <c r="G2" s="1124"/>
    </row>
    <row r="3" spans="1:12" ht="11.25" customHeight="1" thickBot="1">
      <c r="A3" s="12"/>
      <c r="B3" s="13"/>
      <c r="C3" s="13"/>
      <c r="D3" s="13"/>
      <c r="E3" s="13"/>
      <c r="F3" s="13"/>
      <c r="G3" s="1125"/>
    </row>
    <row r="4" spans="1:12" ht="11.25" customHeight="1" thickTop="1">
      <c r="A4" s="14"/>
      <c r="B4" s="98"/>
      <c r="C4" s="98"/>
      <c r="D4" s="96"/>
      <c r="E4" s="96"/>
      <c r="F4" s="96"/>
      <c r="G4" s="96"/>
    </row>
    <row r="5" spans="1:12" ht="12.75" customHeight="1">
      <c r="A5" s="67" t="s">
        <v>424</v>
      </c>
      <c r="B5" s="67"/>
      <c r="C5" s="67"/>
      <c r="D5" s="70"/>
      <c r="E5" s="70"/>
      <c r="F5" s="70"/>
      <c r="G5" s="71"/>
      <c r="I5" s="118"/>
      <c r="J5" s="120"/>
      <c r="K5" s="121"/>
      <c r="L5" s="114"/>
    </row>
    <row r="6" spans="1:12" ht="12.75" customHeight="1">
      <c r="A6" s="99"/>
      <c r="B6" s="151"/>
      <c r="C6" s="151"/>
      <c r="D6" s="63"/>
      <c r="E6" s="63"/>
      <c r="F6" s="63"/>
      <c r="G6" s="154"/>
      <c r="I6" s="118"/>
      <c r="J6" s="120"/>
      <c r="K6" s="121"/>
      <c r="L6" s="114"/>
    </row>
    <row r="7" spans="1:12">
      <c r="A7" s="14"/>
      <c r="B7" s="116" t="s">
        <v>26</v>
      </c>
      <c r="C7" s="560">
        <f>(30/7)*6</f>
        <v>25.714285714285715</v>
      </c>
      <c r="D7" s="115"/>
      <c r="E7" s="115"/>
      <c r="F7" s="19"/>
      <c r="G7" s="18"/>
    </row>
    <row r="8" spans="1:12">
      <c r="A8" s="14"/>
      <c r="B8" s="116" t="s">
        <v>27</v>
      </c>
      <c r="C8" s="172">
        <f>40/6</f>
        <v>6.666666666666667</v>
      </c>
      <c r="D8" s="115"/>
      <c r="E8" s="115"/>
      <c r="F8" s="19"/>
      <c r="G8" s="18"/>
    </row>
    <row r="9" spans="1:12">
      <c r="A9" s="14"/>
      <c r="B9" s="328" t="s">
        <v>378</v>
      </c>
      <c r="C9" s="329">
        <v>3</v>
      </c>
      <c r="D9" s="115"/>
      <c r="E9" s="115"/>
      <c r="F9" s="19"/>
      <c r="G9" s="18"/>
    </row>
    <row r="10" spans="1:12" ht="25.5">
      <c r="A10" s="14"/>
      <c r="B10" s="250" t="s">
        <v>155</v>
      </c>
      <c r="C10" s="547">
        <f>'P2-OPER.COMPOSTAGEM'!C11</f>
        <v>3098.4</v>
      </c>
      <c r="D10" s="485" t="s">
        <v>28</v>
      </c>
      <c r="E10" s="115"/>
      <c r="F10" s="19"/>
      <c r="G10" s="18"/>
      <c r="H10" s="17"/>
    </row>
    <row r="11" spans="1:12" ht="25.5">
      <c r="A11" s="14"/>
      <c r="B11" s="250" t="s">
        <v>164</v>
      </c>
      <c r="C11" s="547">
        <f>'P1-UTMB CEI-DIM.-EQUIP.-FER.'!C12</f>
        <v>10846.91</v>
      </c>
      <c r="D11" s="485" t="s">
        <v>28</v>
      </c>
      <c r="E11" s="115"/>
      <c r="F11" s="19"/>
      <c r="G11" s="18"/>
      <c r="H11" s="17"/>
    </row>
    <row r="12" spans="1:12" ht="25.5">
      <c r="A12" s="14"/>
      <c r="B12" s="250" t="s">
        <v>165</v>
      </c>
      <c r="C12" s="547">
        <v>4476.8999999999996</v>
      </c>
      <c r="D12" s="485" t="s">
        <v>28</v>
      </c>
      <c r="E12" s="115"/>
      <c r="F12" s="19"/>
      <c r="G12" s="18"/>
      <c r="H12" s="17"/>
    </row>
    <row r="13" spans="1:12" ht="25.5">
      <c r="A13" s="14"/>
      <c r="B13" s="250" t="s">
        <v>669</v>
      </c>
      <c r="C13" s="720">
        <f>'P1-UTMB CEI-DIM.-EQUIP.-FER.'!C13</f>
        <v>2238.84</v>
      </c>
      <c r="D13" s="733" t="s">
        <v>28</v>
      </c>
      <c r="E13" s="115"/>
      <c r="F13" s="19"/>
      <c r="G13" s="18"/>
      <c r="H13" s="17"/>
    </row>
    <row r="14" spans="1:12" ht="25.5">
      <c r="A14" s="14"/>
      <c r="B14" s="117" t="s">
        <v>209</v>
      </c>
      <c r="C14" s="210">
        <f>SUM(C10:C13)</f>
        <v>20661.05</v>
      </c>
      <c r="D14" s="141" t="s">
        <v>28</v>
      </c>
      <c r="E14" s="115"/>
      <c r="F14" s="19"/>
      <c r="G14" s="18"/>
      <c r="H14" s="17"/>
    </row>
    <row r="15" spans="1:12" ht="89.25">
      <c r="A15" s="14"/>
      <c r="B15" s="773" t="s">
        <v>726</v>
      </c>
      <c r="C15" s="156">
        <v>0.5</v>
      </c>
      <c r="D15" s="171" t="s">
        <v>143</v>
      </c>
      <c r="E15" s="96"/>
      <c r="F15" s="96"/>
      <c r="G15" s="96"/>
      <c r="H15" s="17"/>
    </row>
    <row r="16" spans="1:12">
      <c r="A16" s="14"/>
      <c r="B16" s="859" t="s">
        <v>806</v>
      </c>
      <c r="C16" s="339">
        <v>1.002</v>
      </c>
      <c r="D16" s="171" t="s">
        <v>143</v>
      </c>
      <c r="E16" s="96"/>
      <c r="F16" s="96"/>
      <c r="G16" s="96"/>
      <c r="H16" s="17"/>
      <c r="J16" s="557"/>
    </row>
    <row r="17" spans="1:11" ht="25.5">
      <c r="A17" s="14"/>
      <c r="B17" s="16" t="s">
        <v>162</v>
      </c>
      <c r="C17" s="326">
        <f>+C10/$C$16</f>
        <v>3092.2155688622756</v>
      </c>
      <c r="D17" s="37" t="s">
        <v>144</v>
      </c>
      <c r="E17" s="96"/>
      <c r="F17" s="96"/>
      <c r="G17" s="96"/>
      <c r="H17" s="17"/>
      <c r="J17" s="558"/>
      <c r="K17" s="559"/>
    </row>
    <row r="18" spans="1:11" ht="25.5">
      <c r="A18" s="14"/>
      <c r="B18" s="16" t="s">
        <v>533</v>
      </c>
      <c r="C18" s="327">
        <f>+(C11)/$C$15</f>
        <v>21693.82</v>
      </c>
      <c r="D18" s="37" t="s">
        <v>144</v>
      </c>
      <c r="E18" s="96"/>
      <c r="F18" s="96"/>
      <c r="G18" s="96"/>
      <c r="H18" s="17"/>
    </row>
    <row r="19" spans="1:11" ht="25.5">
      <c r="A19" s="14"/>
      <c r="B19" s="16" t="s">
        <v>534</v>
      </c>
      <c r="C19" s="327">
        <f>+(C12)/$C$15</f>
        <v>8953.7999999999993</v>
      </c>
      <c r="D19" s="37" t="s">
        <v>144</v>
      </c>
      <c r="E19" s="96"/>
      <c r="F19" s="96"/>
      <c r="G19" s="96"/>
      <c r="H19" s="17"/>
    </row>
    <row r="20" spans="1:11" ht="38.25">
      <c r="A20" s="14"/>
      <c r="B20" s="16" t="s">
        <v>702</v>
      </c>
      <c r="C20" s="327">
        <f>+(C13)/$C$15</f>
        <v>4477.68</v>
      </c>
      <c r="D20" s="37" t="s">
        <v>144</v>
      </c>
      <c r="E20" s="114"/>
      <c r="F20" s="19"/>
      <c r="G20" s="18"/>
    </row>
    <row r="21" spans="1:11">
      <c r="A21" s="14"/>
      <c r="B21" s="120"/>
      <c r="C21" s="120"/>
      <c r="D21" s="734"/>
      <c r="E21" s="114"/>
      <c r="F21" s="19"/>
      <c r="G21" s="18"/>
    </row>
    <row r="22" spans="1:11">
      <c r="A22" s="14"/>
      <c r="B22" s="1134" t="s">
        <v>34</v>
      </c>
      <c r="C22" s="1135"/>
      <c r="D22" s="1136"/>
      <c r="E22" s="18"/>
      <c r="F22" s="19"/>
      <c r="G22" s="18"/>
    </row>
    <row r="23" spans="1:11" ht="28.5" customHeight="1">
      <c r="A23" s="14"/>
      <c r="B23" s="1086" t="s">
        <v>163</v>
      </c>
      <c r="C23" s="1087"/>
      <c r="D23" s="1088"/>
      <c r="E23" s="18"/>
      <c r="F23" s="19"/>
      <c r="G23" s="18"/>
    </row>
    <row r="24" spans="1:11">
      <c r="A24" s="14"/>
      <c r="B24" s="1184" t="s">
        <v>146</v>
      </c>
      <c r="C24" s="1185"/>
      <c r="D24" s="159">
        <f>($C$17/$C$7)/$C$8/$C$9</f>
        <v>6.0126413838988695</v>
      </c>
      <c r="E24" s="18"/>
      <c r="F24" s="19"/>
      <c r="G24" s="18"/>
    </row>
    <row r="25" spans="1:11">
      <c r="A25" s="14"/>
      <c r="B25" s="1141" t="s">
        <v>158</v>
      </c>
      <c r="C25" s="1142"/>
      <c r="D25" s="173">
        <v>50</v>
      </c>
      <c r="E25" s="18"/>
      <c r="F25" s="19"/>
      <c r="G25" s="18"/>
    </row>
    <row r="26" spans="1:11">
      <c r="A26" s="14"/>
      <c r="B26" s="1159" t="s">
        <v>150</v>
      </c>
      <c r="C26" s="1160"/>
      <c r="D26" s="155">
        <v>0.95</v>
      </c>
      <c r="E26" s="18"/>
      <c r="F26" s="19"/>
      <c r="G26" s="18"/>
    </row>
    <row r="27" spans="1:11" ht="24" customHeight="1">
      <c r="A27" s="14"/>
      <c r="B27" s="1161" t="s">
        <v>528</v>
      </c>
      <c r="C27" s="1162"/>
      <c r="D27" s="155">
        <f>1/1.25</f>
        <v>0.8</v>
      </c>
      <c r="E27" s="18"/>
      <c r="F27" s="19"/>
      <c r="G27" s="18"/>
    </row>
    <row r="28" spans="1:11" ht="54.75" customHeight="1">
      <c r="A28" s="14"/>
      <c r="B28" s="1163" t="s">
        <v>357</v>
      </c>
      <c r="C28" s="1164"/>
      <c r="D28" s="174">
        <v>0.83</v>
      </c>
      <c r="E28" s="18"/>
      <c r="F28" s="19"/>
      <c r="G28" s="18"/>
    </row>
    <row r="29" spans="1:11" ht="30.75" customHeight="1">
      <c r="A29" s="14"/>
      <c r="B29" s="1048" t="s">
        <v>683</v>
      </c>
      <c r="C29" s="1049"/>
      <c r="D29" s="486">
        <v>63.25</v>
      </c>
      <c r="E29" s="18"/>
      <c r="F29" s="19"/>
      <c r="G29" s="18"/>
    </row>
    <row r="30" spans="1:11" ht="30" customHeight="1">
      <c r="A30" s="14"/>
      <c r="B30" s="1044" t="s">
        <v>684</v>
      </c>
      <c r="C30" s="1089"/>
      <c r="D30" s="486">
        <v>23.35</v>
      </c>
      <c r="E30" s="18"/>
      <c r="F30" s="19"/>
      <c r="G30" s="18"/>
    </row>
    <row r="31" spans="1:11" ht="33.75" customHeight="1">
      <c r="A31" s="14"/>
      <c r="B31" s="1048" t="s">
        <v>535</v>
      </c>
      <c r="C31" s="1049"/>
      <c r="D31" s="174">
        <f>+D29+D30</f>
        <v>86.6</v>
      </c>
      <c r="E31" s="18"/>
      <c r="F31" s="19"/>
      <c r="G31" s="18"/>
    </row>
    <row r="32" spans="1:11" ht="24" customHeight="1">
      <c r="A32" s="14"/>
      <c r="B32" s="1143" t="s">
        <v>148</v>
      </c>
      <c r="C32" s="1142"/>
      <c r="D32" s="153">
        <f>+(60*D25*D26*D27*D28)/D31</f>
        <v>21.852193995381061</v>
      </c>
      <c r="E32" s="18"/>
      <c r="F32" s="19"/>
      <c r="G32" s="18"/>
    </row>
    <row r="33" spans="1:7" ht="51" customHeight="1">
      <c r="A33" s="14"/>
      <c r="B33" s="1048" t="s">
        <v>390</v>
      </c>
      <c r="C33" s="1049"/>
      <c r="D33" s="152">
        <f>+D24/D32</f>
        <v>0.27515046705011736</v>
      </c>
      <c r="E33" s="18"/>
      <c r="F33" s="19"/>
      <c r="G33" s="18"/>
    </row>
    <row r="34" spans="1:7">
      <c r="A34" s="14"/>
      <c r="B34" s="1055" t="s">
        <v>151</v>
      </c>
      <c r="C34" s="1056"/>
      <c r="D34" s="366">
        <f>+ROUNDUP($D$33,)</f>
        <v>1</v>
      </c>
      <c r="E34" s="18"/>
      <c r="F34" s="19"/>
      <c r="G34" s="18"/>
    </row>
    <row r="35" spans="1:7" ht="32.25" customHeight="1">
      <c r="A35" s="14"/>
      <c r="B35" s="1042" t="s">
        <v>814</v>
      </c>
      <c r="C35" s="1043"/>
      <c r="D35" s="569">
        <f>$C$17/D32</f>
        <v>141.5059544829175</v>
      </c>
      <c r="E35" s="18"/>
      <c r="F35" s="19"/>
      <c r="G35" s="18"/>
    </row>
    <row r="36" spans="1:7" ht="38.25" customHeight="1">
      <c r="A36" s="14"/>
      <c r="B36" s="1042" t="s">
        <v>811</v>
      </c>
      <c r="C36" s="1043"/>
      <c r="D36" s="569">
        <f>(($C$7*$C$8*$C$9)-D35)</f>
        <v>372.77975980279683</v>
      </c>
      <c r="E36" s="62"/>
      <c r="G36" s="473"/>
    </row>
    <row r="37" spans="1:7">
      <c r="A37" s="14"/>
      <c r="B37" s="118"/>
      <c r="C37" s="120"/>
      <c r="D37" s="121"/>
      <c r="E37" s="114"/>
      <c r="F37" s="473"/>
      <c r="G37" s="18"/>
    </row>
    <row r="38" spans="1:7" ht="28.5" customHeight="1">
      <c r="A38" s="14"/>
      <c r="B38" s="1086" t="s">
        <v>235</v>
      </c>
      <c r="C38" s="1087"/>
      <c r="D38" s="1088"/>
      <c r="E38" s="18"/>
      <c r="F38" s="19"/>
      <c r="G38" s="18"/>
    </row>
    <row r="39" spans="1:7">
      <c r="A39" s="14"/>
      <c r="B39" s="1184" t="s">
        <v>146</v>
      </c>
      <c r="C39" s="1185"/>
      <c r="D39" s="159">
        <f>(($C$19)/$C$7)/$C$8/$C$9</f>
        <v>17.410166666666665</v>
      </c>
      <c r="E39" s="18"/>
      <c r="F39" s="19"/>
      <c r="G39" s="18"/>
    </row>
    <row r="40" spans="1:7">
      <c r="A40" s="14"/>
      <c r="B40" s="1141" t="s">
        <v>158</v>
      </c>
      <c r="C40" s="1142"/>
      <c r="D40" s="173">
        <v>50</v>
      </c>
      <c r="E40" s="18"/>
      <c r="F40" s="19"/>
      <c r="G40" s="18"/>
    </row>
    <row r="41" spans="1:7">
      <c r="A41" s="14"/>
      <c r="B41" s="1159" t="s">
        <v>150</v>
      </c>
      <c r="C41" s="1160"/>
      <c r="D41" s="155">
        <v>0.95</v>
      </c>
      <c r="E41" s="18"/>
      <c r="F41" s="19"/>
      <c r="G41" s="18"/>
    </row>
    <row r="42" spans="1:7" ht="24" customHeight="1">
      <c r="A42" s="14"/>
      <c r="B42" s="1161" t="s">
        <v>528</v>
      </c>
      <c r="C42" s="1162"/>
      <c r="D42" s="155">
        <f>1/1.25</f>
        <v>0.8</v>
      </c>
      <c r="E42" s="18"/>
      <c r="F42" s="19"/>
      <c r="G42" s="18"/>
    </row>
    <row r="43" spans="1:7" ht="54.75" customHeight="1">
      <c r="A43" s="14"/>
      <c r="B43" s="1163" t="s">
        <v>357</v>
      </c>
      <c r="C43" s="1164"/>
      <c r="D43" s="174">
        <v>0.83</v>
      </c>
      <c r="E43" s="18"/>
      <c r="F43" s="19"/>
      <c r="G43" s="18"/>
    </row>
    <row r="44" spans="1:7" ht="27" customHeight="1">
      <c r="A44" s="14"/>
      <c r="B44" s="1048" t="s">
        <v>13314</v>
      </c>
      <c r="C44" s="1049"/>
      <c r="D44" s="486">
        <v>62.25</v>
      </c>
      <c r="E44" s="18"/>
      <c r="F44" s="19"/>
      <c r="G44" s="18"/>
    </row>
    <row r="45" spans="1:7" ht="27" customHeight="1">
      <c r="A45" s="14"/>
      <c r="B45" s="1186" t="s">
        <v>13315</v>
      </c>
      <c r="C45" s="1089"/>
      <c r="D45" s="486">
        <v>23.35</v>
      </c>
      <c r="E45" s="18"/>
      <c r="F45" s="19"/>
      <c r="G45" s="18"/>
    </row>
    <row r="46" spans="1:7" ht="33.75" customHeight="1">
      <c r="A46" s="14"/>
      <c r="B46" s="1044" t="s">
        <v>535</v>
      </c>
      <c r="C46" s="1089"/>
      <c r="D46" s="155">
        <f>+D44+D45</f>
        <v>85.6</v>
      </c>
      <c r="E46" s="18"/>
      <c r="F46" s="19"/>
      <c r="G46" s="18"/>
    </row>
    <row r="47" spans="1:7" ht="24" customHeight="1">
      <c r="A47" s="14"/>
      <c r="B47" s="1143" t="s">
        <v>148</v>
      </c>
      <c r="C47" s="1142"/>
      <c r="D47" s="153">
        <f>+(60*D40*D41*D42*D43)/D46</f>
        <v>22.107476635514018</v>
      </c>
      <c r="E47" s="18"/>
      <c r="F47" s="19"/>
      <c r="G47" s="18"/>
    </row>
    <row r="48" spans="1:7" ht="51" customHeight="1">
      <c r="A48" s="14"/>
      <c r="B48" s="1048" t="s">
        <v>390</v>
      </c>
      <c r="C48" s="1049"/>
      <c r="D48" s="152">
        <f>+D39/D47</f>
        <v>0.78752392024237294</v>
      </c>
      <c r="E48" s="18"/>
      <c r="F48" s="19"/>
      <c r="G48" s="18"/>
    </row>
    <row r="49" spans="1:7">
      <c r="A49" s="14"/>
      <c r="B49" s="1055" t="s">
        <v>151</v>
      </c>
      <c r="C49" s="1056"/>
      <c r="D49" s="366">
        <f>+ROUNDUP($D$48,)</f>
        <v>1</v>
      </c>
      <c r="E49" s="18"/>
      <c r="F49" s="19"/>
      <c r="G49" s="18"/>
    </row>
    <row r="50" spans="1:7" ht="31.5" customHeight="1">
      <c r="A50" s="14"/>
      <c r="B50" s="1042" t="s">
        <v>814</v>
      </c>
      <c r="C50" s="1043"/>
      <c r="D50" s="569">
        <f>$C$19/D47</f>
        <v>405.01230183893466</v>
      </c>
      <c r="E50" s="18"/>
      <c r="F50" s="19"/>
      <c r="G50" s="18"/>
    </row>
    <row r="51" spans="1:7" ht="38.25" customHeight="1">
      <c r="A51" s="14"/>
      <c r="B51" s="1042" t="s">
        <v>811</v>
      </c>
      <c r="C51" s="1043"/>
      <c r="D51" s="569">
        <f>(($C$7*$C$8*$C$9)-D50)</f>
        <v>109.27341244677967</v>
      </c>
      <c r="E51" s="62"/>
      <c r="F51" s="473"/>
      <c r="G51" s="473"/>
    </row>
    <row r="52" spans="1:7">
      <c r="A52" s="14"/>
      <c r="B52" s="118"/>
      <c r="C52" s="120"/>
      <c r="D52" s="121"/>
      <c r="E52" s="114"/>
      <c r="F52" s="19"/>
      <c r="G52" s="18"/>
    </row>
    <row r="53" spans="1:7" ht="28.5" customHeight="1">
      <c r="A53" s="14"/>
      <c r="B53" s="1086" t="s">
        <v>682</v>
      </c>
      <c r="C53" s="1087"/>
      <c r="D53" s="1088"/>
      <c r="E53" s="18"/>
      <c r="F53" s="19"/>
      <c r="G53" s="18"/>
    </row>
    <row r="54" spans="1:7">
      <c r="A54" s="14"/>
      <c r="B54" s="1184" t="s">
        <v>146</v>
      </c>
      <c r="C54" s="1185"/>
      <c r="D54" s="159">
        <f>((($C$11+C13)/$C$15)/$C$7)/$C$8/$C$9</f>
        <v>50.889027777777777</v>
      </c>
      <c r="E54" s="18"/>
      <c r="F54" s="19"/>
      <c r="G54" s="18"/>
    </row>
    <row r="55" spans="1:7">
      <c r="A55" s="14"/>
      <c r="B55" s="1141" t="s">
        <v>158</v>
      </c>
      <c r="C55" s="1142"/>
      <c r="D55" s="173">
        <v>50</v>
      </c>
      <c r="E55" s="18"/>
      <c r="F55" s="19"/>
      <c r="G55" s="18"/>
    </row>
    <row r="56" spans="1:7">
      <c r="A56" s="14"/>
      <c r="B56" s="1159" t="s">
        <v>150</v>
      </c>
      <c r="C56" s="1160"/>
      <c r="D56" s="155">
        <v>0.95</v>
      </c>
      <c r="E56" s="18"/>
      <c r="F56" s="19"/>
      <c r="G56" s="18"/>
    </row>
    <row r="57" spans="1:7" ht="24" customHeight="1">
      <c r="A57" s="14"/>
      <c r="B57" s="1161" t="s">
        <v>528</v>
      </c>
      <c r="C57" s="1162"/>
      <c r="D57" s="155">
        <f>1/1.25</f>
        <v>0.8</v>
      </c>
      <c r="E57" s="18"/>
      <c r="F57" s="19"/>
      <c r="G57" s="18"/>
    </row>
    <row r="58" spans="1:7" ht="43.5" customHeight="1">
      <c r="A58" s="14"/>
      <c r="B58" s="1163" t="s">
        <v>357</v>
      </c>
      <c r="C58" s="1164"/>
      <c r="D58" s="174">
        <v>0.83</v>
      </c>
      <c r="E58" s="18"/>
      <c r="F58" s="19"/>
      <c r="G58" s="18"/>
    </row>
    <row r="59" spans="1:7" ht="31.5" customHeight="1">
      <c r="A59" s="14"/>
      <c r="B59" s="1048" t="s">
        <v>13314</v>
      </c>
      <c r="C59" s="1049"/>
      <c r="D59" s="486">
        <v>57.88</v>
      </c>
      <c r="E59" s="18"/>
      <c r="F59" s="19"/>
      <c r="G59" s="18"/>
    </row>
    <row r="60" spans="1:7" ht="30" customHeight="1">
      <c r="A60" s="14"/>
      <c r="B60" s="1186" t="s">
        <v>13315</v>
      </c>
      <c r="C60" s="1089"/>
      <c r="D60" s="486">
        <v>23.35</v>
      </c>
      <c r="E60" s="18"/>
      <c r="F60" s="19"/>
      <c r="G60" s="18"/>
    </row>
    <row r="61" spans="1:7" ht="33.75" customHeight="1">
      <c r="A61" s="14"/>
      <c r="B61" s="1048" t="s">
        <v>535</v>
      </c>
      <c r="C61" s="1049"/>
      <c r="D61" s="174">
        <f>+D59+D60</f>
        <v>81.23</v>
      </c>
      <c r="E61" s="18"/>
      <c r="F61" s="19"/>
      <c r="G61" s="18"/>
    </row>
    <row r="62" spans="1:7" ht="24" customHeight="1">
      <c r="A62" s="14"/>
      <c r="B62" s="1143" t="s">
        <v>148</v>
      </c>
      <c r="C62" s="1142"/>
      <c r="D62" s="153">
        <f>+(60*D55*D56*D57*D58)/D61</f>
        <v>23.296811522836389</v>
      </c>
      <c r="E62" s="18"/>
      <c r="F62" s="19"/>
      <c r="G62" s="18"/>
    </row>
    <row r="63" spans="1:7" ht="43.5" customHeight="1">
      <c r="A63" s="14"/>
      <c r="B63" s="1048" t="s">
        <v>390</v>
      </c>
      <c r="C63" s="1049"/>
      <c r="D63" s="152">
        <f>+D54/D62</f>
        <v>2.1843773654559762</v>
      </c>
      <c r="E63" s="18"/>
      <c r="F63" s="19"/>
      <c r="G63" s="18"/>
    </row>
    <row r="64" spans="1:7">
      <c r="A64" s="14"/>
      <c r="B64" s="1055" t="s">
        <v>151</v>
      </c>
      <c r="C64" s="1056"/>
      <c r="D64" s="736">
        <f>+ROUNDUP($D$63,)</f>
        <v>3</v>
      </c>
      <c r="E64" s="18"/>
      <c r="F64" s="19"/>
      <c r="G64" s="18"/>
    </row>
    <row r="65" spans="1:7" ht="35.25" customHeight="1">
      <c r="A65" s="14"/>
      <c r="B65" s="1191" t="s">
        <v>814</v>
      </c>
      <c r="C65" s="1192"/>
      <c r="D65" s="725">
        <f>(($C$18)/(D62*D64))</f>
        <v>310.39755488621154</v>
      </c>
      <c r="E65" s="93"/>
      <c r="F65" s="19"/>
      <c r="G65" s="18"/>
    </row>
    <row r="66" spans="1:7" ht="38.25" customHeight="1">
      <c r="A66" s="14"/>
      <c r="B66" s="1191" t="s">
        <v>811</v>
      </c>
      <c r="C66" s="1192"/>
      <c r="D66" s="726">
        <f>(($C$7*$C$8*$C$9)-D65)</f>
        <v>203.8881593995028</v>
      </c>
      <c r="E66" s="93"/>
      <c r="F66" s="473"/>
      <c r="G66" s="473"/>
    </row>
    <row r="67" spans="1:7">
      <c r="A67" s="14"/>
      <c r="B67" s="118"/>
      <c r="C67" s="120"/>
      <c r="D67" s="121"/>
      <c r="E67" s="114"/>
      <c r="F67" s="19"/>
      <c r="G67" s="18"/>
    </row>
    <row r="68" spans="1:7">
      <c r="A68" s="14"/>
      <c r="B68" s="118" t="s">
        <v>32</v>
      </c>
      <c r="C68" s="120"/>
      <c r="D68" s="121"/>
      <c r="E68" s="114"/>
      <c r="F68" s="19"/>
      <c r="G68" s="18"/>
    </row>
    <row r="69" spans="1:7">
      <c r="A69" s="14"/>
      <c r="B69" s="119" t="s">
        <v>560</v>
      </c>
      <c r="C69" s="123"/>
      <c r="D69" s="124">
        <v>1</v>
      </c>
      <c r="E69" s="114"/>
      <c r="F69" s="19"/>
      <c r="G69" s="18"/>
    </row>
    <row r="70" spans="1:7">
      <c r="A70" s="14"/>
      <c r="B70" s="119" t="s">
        <v>126</v>
      </c>
      <c r="C70" s="123"/>
      <c r="D70" s="124">
        <v>1</v>
      </c>
      <c r="E70" s="114"/>
      <c r="F70" s="19"/>
      <c r="G70" s="18"/>
    </row>
    <row r="71" spans="1:7">
      <c r="A71" s="14"/>
      <c r="B71" s="34"/>
      <c r="C71" s="57"/>
      <c r="D71" s="58"/>
      <c r="E71" s="56"/>
      <c r="F71" s="19"/>
      <c r="G71" s="18"/>
    </row>
    <row r="72" spans="1:7">
      <c r="A72" s="25" t="s">
        <v>425</v>
      </c>
      <c r="B72" s="26"/>
      <c r="C72" s="27"/>
      <c r="D72" s="28"/>
      <c r="E72" s="29"/>
      <c r="F72" s="28"/>
      <c r="G72" s="30"/>
    </row>
    <row r="73" spans="1:7">
      <c r="A73" s="14"/>
      <c r="B73" s="34"/>
      <c r="C73" s="57"/>
      <c r="D73" s="58"/>
      <c r="E73" s="56"/>
      <c r="F73" s="19"/>
      <c r="G73" s="18"/>
    </row>
    <row r="74" spans="1:7">
      <c r="A74" s="14"/>
      <c r="B74" s="9" t="s">
        <v>51</v>
      </c>
      <c r="D74" s="20"/>
      <c r="E74" s="6"/>
      <c r="F74" s="19"/>
      <c r="G74" s="18"/>
    </row>
    <row r="75" spans="1:7">
      <c r="A75" s="14"/>
      <c r="B75" s="32" t="s">
        <v>0</v>
      </c>
      <c r="C75" s="125" t="s">
        <v>92</v>
      </c>
      <c r="D75" s="125" t="s">
        <v>94</v>
      </c>
      <c r="E75" s="125" t="s">
        <v>139</v>
      </c>
      <c r="F75" s="506" t="s">
        <v>590</v>
      </c>
      <c r="G75" s="771"/>
    </row>
    <row r="76" spans="1:7" ht="25.5">
      <c r="A76" s="14"/>
      <c r="B76" s="148" t="s">
        <v>127</v>
      </c>
      <c r="C76" s="129">
        <v>5</v>
      </c>
      <c r="D76" s="129">
        <v>5</v>
      </c>
      <c r="E76" s="129"/>
      <c r="F76" s="509">
        <f>+C76+D76+E76</f>
        <v>10</v>
      </c>
      <c r="G76" s="771"/>
    </row>
    <row r="77" spans="1:7" ht="25.5">
      <c r="A77" s="14"/>
      <c r="B77" s="148" t="s">
        <v>128</v>
      </c>
      <c r="C77" s="129"/>
      <c r="D77" s="129"/>
      <c r="E77" s="129">
        <v>5</v>
      </c>
      <c r="F77" s="509">
        <f>+C77+D77+E77</f>
        <v>5</v>
      </c>
      <c r="G77" s="771"/>
    </row>
    <row r="78" spans="1:7">
      <c r="A78" s="14"/>
      <c r="B78" s="1096" t="s">
        <v>16</v>
      </c>
      <c r="C78" s="1097"/>
      <c r="D78" s="1097"/>
      <c r="E78" s="1098"/>
      <c r="F78" s="510">
        <f>SUM(F76:F77)</f>
        <v>15</v>
      </c>
      <c r="G78" s="771"/>
    </row>
    <row r="79" spans="1:7">
      <c r="A79" s="14"/>
      <c r="B79" s="34"/>
      <c r="C79" s="57"/>
      <c r="D79" s="58"/>
      <c r="E79" s="56"/>
      <c r="F79" s="19"/>
      <c r="G79" s="18"/>
    </row>
    <row r="80" spans="1:7" s="64" customFormat="1">
      <c r="A80" s="372" t="s">
        <v>426</v>
      </c>
      <c r="B80" s="373"/>
      <c r="C80" s="373"/>
      <c r="D80" s="373"/>
      <c r="E80" s="373"/>
      <c r="F80" s="373"/>
      <c r="G80" s="374"/>
    </row>
    <row r="81" spans="1:15" ht="9.75" customHeight="1">
      <c r="A81" s="8"/>
      <c r="B81" s="34"/>
      <c r="C81" s="34"/>
      <c r="D81" s="8"/>
      <c r="E81" s="3"/>
      <c r="F81" s="8"/>
      <c r="G81" s="3"/>
    </row>
    <row r="82" spans="1:15" s="64" customFormat="1">
      <c r="A82" s="72"/>
      <c r="B82" s="457" t="s">
        <v>77</v>
      </c>
      <c r="C82" s="458" t="s">
        <v>78</v>
      </c>
      <c r="D82" s="457" t="s">
        <v>29</v>
      </c>
      <c r="E82" s="451"/>
      <c r="F82" s="451"/>
      <c r="G82" s="72"/>
      <c r="H82" s="4"/>
      <c r="I82" s="4"/>
      <c r="J82" s="4"/>
      <c r="K82" s="4"/>
      <c r="L82" s="4"/>
      <c r="M82" s="4"/>
      <c r="N82" s="4"/>
      <c r="O82" s="4"/>
    </row>
    <row r="83" spans="1:15" s="64" customFormat="1">
      <c r="A83" s="72"/>
      <c r="B83" s="459" t="s">
        <v>81</v>
      </c>
      <c r="C83" s="460" t="s">
        <v>44</v>
      </c>
      <c r="D83" s="462">
        <v>2</v>
      </c>
      <c r="E83" s="455"/>
      <c r="F83" s="454"/>
      <c r="G83" s="452"/>
      <c r="H83" s="4"/>
      <c r="I83" s="4"/>
      <c r="J83" s="4"/>
      <c r="K83" s="4"/>
      <c r="L83" s="4"/>
      <c r="M83" s="4"/>
      <c r="N83" s="4"/>
      <c r="O83" s="4"/>
    </row>
    <row r="84" spans="1:15" s="64" customFormat="1">
      <c r="A84" s="72"/>
      <c r="B84" s="459" t="s">
        <v>7</v>
      </c>
      <c r="C84" s="460" t="s">
        <v>44</v>
      </c>
      <c r="D84" s="461">
        <v>5</v>
      </c>
      <c r="E84" s="453"/>
      <c r="F84" s="454"/>
      <c r="G84" s="456"/>
      <c r="H84" s="4"/>
      <c r="I84" s="4"/>
      <c r="J84" s="4"/>
      <c r="K84" s="4"/>
      <c r="L84" s="4"/>
      <c r="M84" s="4"/>
      <c r="N84" s="4"/>
      <c r="O84" s="4"/>
    </row>
    <row r="85" spans="1:15" s="64" customFormat="1">
      <c r="A85" s="72"/>
      <c r="B85" s="459" t="s">
        <v>88</v>
      </c>
      <c r="C85" s="481" t="s">
        <v>44</v>
      </c>
      <c r="D85" s="482">
        <v>0.5</v>
      </c>
      <c r="E85" s="478"/>
      <c r="F85" s="454"/>
      <c r="G85" s="452"/>
      <c r="H85" s="4"/>
      <c r="I85" s="4"/>
      <c r="J85" s="4"/>
      <c r="K85" s="4"/>
      <c r="L85" s="4"/>
      <c r="M85" s="4"/>
      <c r="N85" s="4"/>
      <c r="O85" s="4"/>
    </row>
    <row r="86" spans="1:15" s="64" customFormat="1">
      <c r="A86" s="72"/>
      <c r="B86" s="459" t="s">
        <v>83</v>
      </c>
      <c r="C86" s="481" t="s">
        <v>44</v>
      </c>
      <c r="D86" s="482">
        <v>0.5</v>
      </c>
      <c r="E86" s="478"/>
      <c r="F86" s="454"/>
      <c r="G86" s="452"/>
      <c r="H86" s="4"/>
      <c r="I86" s="4"/>
      <c r="J86" s="4"/>
      <c r="K86" s="4"/>
      <c r="L86" s="4"/>
      <c r="M86" s="4"/>
      <c r="N86" s="4"/>
      <c r="O86" s="4"/>
    </row>
    <row r="87" spans="1:15" s="64" customFormat="1" ht="13.5" customHeight="1">
      <c r="A87" s="72"/>
      <c r="B87" s="483" t="s">
        <v>505</v>
      </c>
      <c r="C87" s="481" t="s">
        <v>44</v>
      </c>
      <c r="D87" s="482">
        <v>0.5</v>
      </c>
      <c r="E87" s="478"/>
      <c r="F87" s="454"/>
      <c r="G87" s="452"/>
      <c r="H87" s="4"/>
      <c r="I87" s="4"/>
      <c r="J87" s="4"/>
      <c r="K87" s="4"/>
      <c r="L87" s="4"/>
      <c r="M87" s="4"/>
      <c r="N87" s="4"/>
      <c r="O87" s="4"/>
    </row>
    <row r="88" spans="1:15" s="64" customFormat="1">
      <c r="A88" s="72"/>
      <c r="B88" s="477"/>
      <c r="C88" s="477"/>
      <c r="D88" s="477"/>
      <c r="E88" s="479"/>
      <c r="F88" s="2"/>
      <c r="G88" s="480"/>
      <c r="H88" s="4"/>
      <c r="I88" s="4"/>
      <c r="J88" s="4"/>
      <c r="K88" s="4"/>
      <c r="L88" s="4"/>
      <c r="M88" s="4"/>
      <c r="N88" s="4"/>
      <c r="O88" s="4"/>
    </row>
    <row r="89" spans="1:15" s="45" customFormat="1">
      <c r="A89" s="25" t="s">
        <v>524</v>
      </c>
      <c r="B89" s="160"/>
      <c r="C89" s="161"/>
      <c r="D89" s="162"/>
      <c r="E89" s="162"/>
      <c r="F89" s="162"/>
      <c r="G89" s="163"/>
      <c r="I89" s="118"/>
      <c r="J89" s="164"/>
      <c r="K89" s="165"/>
      <c r="L89" s="114"/>
    </row>
    <row r="90" spans="1:15" ht="13.5" thickBot="1">
      <c r="A90" s="31"/>
      <c r="B90" s="40"/>
      <c r="C90" s="7"/>
      <c r="D90" s="41"/>
      <c r="E90" s="41"/>
      <c r="F90" s="41"/>
      <c r="G90" s="41"/>
      <c r="I90" s="118"/>
      <c r="J90" s="120"/>
      <c r="K90" s="121"/>
      <c r="L90" s="114"/>
    </row>
    <row r="91" spans="1:15" ht="30">
      <c r="A91" s="404"/>
      <c r="B91" s="1171" t="s">
        <v>0</v>
      </c>
      <c r="C91" s="1172"/>
      <c r="D91" s="1172"/>
      <c r="E91" s="407" t="s">
        <v>428</v>
      </c>
      <c r="F91" s="407" t="s">
        <v>429</v>
      </c>
      <c r="G91" s="408" t="s">
        <v>430</v>
      </c>
      <c r="H91" s="404"/>
      <c r="I91" s="404"/>
      <c r="J91" s="404"/>
      <c r="K91" s="404"/>
      <c r="L91" s="404"/>
      <c r="M91" s="404"/>
      <c r="N91" s="404"/>
    </row>
    <row r="92" spans="1:15" ht="15.75" thickBot="1">
      <c r="A92" s="404"/>
      <c r="B92" s="1187" t="str">
        <f>B23</f>
        <v>1ª ETAPA - Transporte do Composto cru produzido na UTMB Asa Sul até a UTMB Ceilândia</v>
      </c>
      <c r="C92" s="1169"/>
      <c r="D92" s="1169"/>
      <c r="E92" s="409">
        <f>D34</f>
        <v>1</v>
      </c>
      <c r="F92" s="564">
        <f>$D$35*$E$92</f>
        <v>141.5059544829175</v>
      </c>
      <c r="G92" s="564">
        <f>$D$36*$E$92</f>
        <v>372.77975980279683</v>
      </c>
      <c r="H92" s="404"/>
      <c r="I92" s="404"/>
      <c r="J92" s="404"/>
      <c r="K92" s="404"/>
      <c r="L92" s="404"/>
      <c r="M92" s="404"/>
      <c r="N92" s="404"/>
    </row>
    <row r="93" spans="1:15" ht="15.75" thickBot="1">
      <c r="B93" s="1187" t="str">
        <f>B38</f>
        <v>2ª ETAPA - Transporte do Rejeito produzido na UTMB Asa Sul até o Aterro Sanitário de Brasília</v>
      </c>
      <c r="C93" s="1169"/>
      <c r="D93" s="1169"/>
      <c r="E93" s="409">
        <f>D49</f>
        <v>1</v>
      </c>
      <c r="F93" s="564">
        <f>$D$50*$E$93</f>
        <v>405.01230183893466</v>
      </c>
      <c r="G93" s="566">
        <f>$D$51*$E$93</f>
        <v>109.27341244677967</v>
      </c>
    </row>
    <row r="94" spans="1:15" ht="15.75" thickBot="1">
      <c r="B94" s="1187" t="str">
        <f>B53</f>
        <v>3ª ETAPA - Transporte do Rejeito e Rejeito beneficiado produzido na UTMB Ceilândia até o Aterro Sanitário de Brasília</v>
      </c>
      <c r="C94" s="1169"/>
      <c r="D94" s="1169"/>
      <c r="E94" s="409">
        <f>D64</f>
        <v>3</v>
      </c>
      <c r="F94" s="564">
        <f>$D$65*$E$94</f>
        <v>931.19266465863461</v>
      </c>
      <c r="G94" s="566">
        <f>$D$66*$E$94</f>
        <v>611.66447819850839</v>
      </c>
    </row>
    <row r="95" spans="1:15" ht="15.75" thickBot="1">
      <c r="B95" s="1188" t="s">
        <v>16</v>
      </c>
      <c r="C95" s="1189"/>
      <c r="D95" s="1189"/>
      <c r="E95" s="409">
        <f>SUM(E92:E94)</f>
        <v>5</v>
      </c>
      <c r="F95" s="564">
        <f t="shared" ref="F95:G95" si="0">SUM(F92:F94)</f>
        <v>1477.7109209804867</v>
      </c>
      <c r="G95" s="564">
        <f t="shared" si="0"/>
        <v>1093.7176504480849</v>
      </c>
    </row>
    <row r="96" spans="1:15">
      <c r="C96" s="39"/>
    </row>
    <row r="97" spans="2:5" ht="53.25" customHeight="1">
      <c r="B97" s="1190" t="s">
        <v>13319</v>
      </c>
      <c r="C97" s="1190"/>
      <c r="D97" s="1190"/>
      <c r="E97" s="1190"/>
    </row>
    <row r="98" spans="2:5">
      <c r="C98" s="39"/>
    </row>
    <row r="99" spans="2:5">
      <c r="C99" s="39"/>
    </row>
    <row r="100" spans="2:5">
      <c r="C100" s="39"/>
    </row>
    <row r="101" spans="2:5">
      <c r="C101" s="39"/>
    </row>
    <row r="102" spans="2:5">
      <c r="C102" s="39"/>
    </row>
    <row r="103" spans="2:5">
      <c r="C103" s="39"/>
    </row>
    <row r="104" spans="2:5">
      <c r="C104" s="39"/>
    </row>
    <row r="105" spans="2:5">
      <c r="C105" s="39"/>
    </row>
    <row r="106" spans="2:5">
      <c r="C106" s="39"/>
    </row>
    <row r="107" spans="2:5">
      <c r="C107" s="39"/>
    </row>
    <row r="108" spans="2:5">
      <c r="C108" s="39"/>
    </row>
    <row r="109" spans="2:5">
      <c r="C109" s="39"/>
    </row>
    <row r="110" spans="2:5">
      <c r="C110" s="39"/>
    </row>
    <row r="111" spans="2:5">
      <c r="C111" s="39"/>
    </row>
    <row r="112" spans="2:5">
      <c r="C112" s="39"/>
    </row>
    <row r="113" spans="3:3">
      <c r="C113" s="39"/>
    </row>
    <row r="114" spans="3:3">
      <c r="C114" s="39"/>
    </row>
    <row r="115" spans="3:3">
      <c r="C115" s="39"/>
    </row>
    <row r="116" spans="3:3">
      <c r="C116" s="39"/>
    </row>
    <row r="117" spans="3:3">
      <c r="C117" s="39"/>
    </row>
    <row r="118" spans="3:3">
      <c r="C118" s="39"/>
    </row>
    <row r="119" spans="3:3">
      <c r="C119" s="39"/>
    </row>
    <row r="120" spans="3:3">
      <c r="C120" s="39"/>
    </row>
    <row r="121" spans="3:3">
      <c r="C121" s="39"/>
    </row>
    <row r="122" spans="3:3">
      <c r="C122" s="39"/>
    </row>
    <row r="123" spans="3:3">
      <c r="C123" s="39"/>
    </row>
    <row r="124" spans="3:3">
      <c r="C124" s="39"/>
    </row>
    <row r="125" spans="3:3">
      <c r="C125" s="39"/>
    </row>
    <row r="126" spans="3:3">
      <c r="C126" s="39"/>
    </row>
    <row r="127" spans="3:3">
      <c r="C127" s="39"/>
    </row>
    <row r="128" spans="3:3">
      <c r="C128" s="39"/>
    </row>
    <row r="129" spans="3:3">
      <c r="C129" s="39"/>
    </row>
    <row r="130" spans="3:3">
      <c r="C130" s="39"/>
    </row>
    <row r="131" spans="3:3">
      <c r="C131" s="39"/>
    </row>
    <row r="132" spans="3:3">
      <c r="C132" s="39"/>
    </row>
    <row r="133" spans="3:3">
      <c r="C133" s="39"/>
    </row>
    <row r="134" spans="3:3">
      <c r="C134" s="39"/>
    </row>
    <row r="135" spans="3:3">
      <c r="C135" s="39"/>
    </row>
    <row r="136" spans="3:3">
      <c r="C136" s="39"/>
    </row>
    <row r="137" spans="3:3">
      <c r="C137" s="39"/>
    </row>
    <row r="138" spans="3:3">
      <c r="C138" s="39"/>
    </row>
    <row r="139" spans="3:3">
      <c r="C139" s="39"/>
    </row>
    <row r="140" spans="3:3">
      <c r="C140" s="39"/>
    </row>
    <row r="141" spans="3:3">
      <c r="C141" s="39"/>
    </row>
    <row r="142" spans="3:3">
      <c r="C142" s="39"/>
    </row>
    <row r="143" spans="3:3">
      <c r="C143" s="39"/>
    </row>
    <row r="144" spans="3:3">
      <c r="C144" s="39"/>
    </row>
  </sheetData>
  <mergeCells count="53">
    <mergeCell ref="B93:D93"/>
    <mergeCell ref="B94:D94"/>
    <mergeCell ref="B95:D95"/>
    <mergeCell ref="B97:E97"/>
    <mergeCell ref="A1:F1"/>
    <mergeCell ref="B92:D92"/>
    <mergeCell ref="B46:C46"/>
    <mergeCell ref="B62:C62"/>
    <mergeCell ref="B63:C63"/>
    <mergeCell ref="B78:E78"/>
    <mergeCell ref="B64:C64"/>
    <mergeCell ref="B65:C65"/>
    <mergeCell ref="B66:C66"/>
    <mergeCell ref="B53:D53"/>
    <mergeCell ref="B57:C57"/>
    <mergeCell ref="B47:C47"/>
    <mergeCell ref="B59:C59"/>
    <mergeCell ref="B60:C60"/>
    <mergeCell ref="B49:C49"/>
    <mergeCell ref="B23:D23"/>
    <mergeCell ref="B25:C25"/>
    <mergeCell ref="B26:C26"/>
    <mergeCell ref="B27:C27"/>
    <mergeCell ref="B28:C28"/>
    <mergeCell ref="B51:C51"/>
    <mergeCell ref="B55:C55"/>
    <mergeCell ref="B36:C36"/>
    <mergeCell ref="B29:C29"/>
    <mergeCell ref="B30:C30"/>
    <mergeCell ref="B44:C44"/>
    <mergeCell ref="B31:C31"/>
    <mergeCell ref="B32:C32"/>
    <mergeCell ref="G1:G3"/>
    <mergeCell ref="B2:F2"/>
    <mergeCell ref="B22:D22"/>
    <mergeCell ref="B91:D91"/>
    <mergeCell ref="B24:C24"/>
    <mergeCell ref="B58:C58"/>
    <mergeCell ref="B61:C61"/>
    <mergeCell ref="B54:C54"/>
    <mergeCell ref="B56:C56"/>
    <mergeCell ref="B38:D38"/>
    <mergeCell ref="B39:C39"/>
    <mergeCell ref="B42:C42"/>
    <mergeCell ref="B40:C40"/>
    <mergeCell ref="B41:C41"/>
    <mergeCell ref="B43:C43"/>
    <mergeCell ref="B45:C45"/>
    <mergeCell ref="B33:C33"/>
    <mergeCell ref="B34:C34"/>
    <mergeCell ref="B35:C35"/>
    <mergeCell ref="B50:C50"/>
    <mergeCell ref="B48:C48"/>
  </mergeCells>
  <printOptions horizontalCentered="1"/>
  <pageMargins left="0.19685039370078741" right="0.19685039370078741" top="0.31496062992125984" bottom="0.31496062992125984" header="0.19685039370078741" footer="0"/>
  <pageSetup paperSize="9" scale="70" fitToHeight="2" orientation="portrait" r:id="rId1"/>
  <headerFooter>
    <oddFooter>&amp;L&amp;F&amp;C&amp;A&amp;R&amp;P de &amp;N</oddFooter>
  </headerFooter>
  <rowBreaks count="1" manualBreakCount="1">
    <brk id="37" max="6" man="1"/>
  </rowBreak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N68"/>
  <sheetViews>
    <sheetView showGridLines="0" showZeros="0" view="pageBreakPreview" topLeftCell="A31" zoomScale="85" zoomScaleNormal="85" zoomScaleSheetLayoutView="85" zoomScalePageLayoutView="85" workbookViewId="0">
      <selection activeCell="G58" sqref="G58"/>
    </sheetView>
  </sheetViews>
  <sheetFormatPr defaultColWidth="9.140625" defaultRowHeight="12.75"/>
  <cols>
    <col min="1" max="1" width="1.28515625" style="4" customWidth="1"/>
    <col min="2" max="2" width="28.85546875" style="61" customWidth="1"/>
    <col min="3" max="3" width="17.7109375" style="61" customWidth="1"/>
    <col min="4" max="4" width="20.28515625" style="4" bestFit="1" customWidth="1"/>
    <col min="5" max="7" width="17.7109375" style="4" customWidth="1"/>
    <col min="8" max="8" width="14.28515625" style="4" bestFit="1" customWidth="1"/>
    <col min="9" max="9" width="24" style="4" customWidth="1"/>
    <col min="10" max="10" width="11.7109375" style="4" customWidth="1"/>
    <col min="11" max="11" width="16.42578125" style="4" customWidth="1"/>
    <col min="12" max="12" width="13.42578125" style="4" bestFit="1" customWidth="1"/>
    <col min="13" max="16384" width="9.140625" style="4"/>
  </cols>
  <sheetData>
    <row r="1" spans="1:12" ht="21.75" customHeight="1" thickTop="1">
      <c r="A1" s="1068" t="s">
        <v>688</v>
      </c>
      <c r="B1" s="1068"/>
      <c r="C1" s="1068"/>
      <c r="D1" s="1068"/>
      <c r="E1" s="1068"/>
      <c r="F1" s="1068"/>
      <c r="G1" s="1123"/>
    </row>
    <row r="2" spans="1:12" ht="32.25" customHeight="1">
      <c r="A2" s="602"/>
      <c r="B2" s="1126" t="s">
        <v>692</v>
      </c>
      <c r="C2" s="1126"/>
      <c r="D2" s="1126"/>
      <c r="E2" s="1126"/>
      <c r="F2" s="1126"/>
      <c r="G2" s="1124"/>
    </row>
    <row r="3" spans="1:12" ht="11.25" customHeight="1" thickBot="1">
      <c r="A3" s="12"/>
      <c r="B3" s="13"/>
      <c r="C3" s="13"/>
      <c r="D3" s="13"/>
      <c r="E3" s="13"/>
      <c r="F3" s="13"/>
      <c r="G3" s="1125"/>
    </row>
    <row r="4" spans="1:12" ht="11.25" customHeight="1" thickTop="1">
      <c r="A4" s="14"/>
      <c r="B4" s="98"/>
      <c r="C4" s="98"/>
      <c r="D4" s="96"/>
      <c r="E4" s="96"/>
      <c r="F4" s="96"/>
      <c r="G4" s="96"/>
    </row>
    <row r="5" spans="1:12" ht="12.75" customHeight="1">
      <c r="A5" s="201" t="s">
        <v>147</v>
      </c>
      <c r="B5" s="201"/>
      <c r="C5" s="201"/>
      <c r="D5" s="70"/>
      <c r="E5" s="70"/>
      <c r="F5" s="70"/>
      <c r="G5" s="71"/>
      <c r="I5" s="118"/>
      <c r="J5" s="120"/>
      <c r="K5" s="121"/>
      <c r="L5" s="114"/>
    </row>
    <row r="6" spans="1:12" ht="12.75" customHeight="1">
      <c r="A6" s="99"/>
      <c r="B6" s="202"/>
      <c r="C6" s="202"/>
      <c r="D6" s="63"/>
      <c r="E6" s="63"/>
      <c r="F6" s="63"/>
      <c r="G6" s="154"/>
      <c r="I6" s="118"/>
      <c r="J6" s="120"/>
      <c r="K6" s="121"/>
      <c r="L6" s="114"/>
    </row>
    <row r="7" spans="1:12">
      <c r="A7" s="14"/>
      <c r="B7" s="116" t="s">
        <v>26</v>
      </c>
      <c r="C7" s="560">
        <f>(30/7)*6</f>
        <v>25.714285714285715</v>
      </c>
      <c r="D7" s="115"/>
      <c r="E7" s="115"/>
      <c r="F7" s="19"/>
      <c r="G7" s="18"/>
    </row>
    <row r="8" spans="1:12">
      <c r="A8" s="14"/>
      <c r="B8" s="116" t="s">
        <v>27</v>
      </c>
      <c r="C8" s="172">
        <f>40/6</f>
        <v>6.666666666666667</v>
      </c>
      <c r="D8" s="115"/>
      <c r="E8" s="115"/>
      <c r="F8" s="19"/>
      <c r="G8" s="18"/>
    </row>
    <row r="9" spans="1:12">
      <c r="A9" s="14"/>
      <c r="B9" s="864" t="s">
        <v>816</v>
      </c>
      <c r="C9" s="172">
        <v>2</v>
      </c>
      <c r="D9" s="115"/>
      <c r="E9" s="115"/>
      <c r="F9" s="19"/>
      <c r="G9" s="18"/>
    </row>
    <row r="10" spans="1:12" ht="25.5">
      <c r="A10" s="14"/>
      <c r="B10" s="141" t="s">
        <v>812</v>
      </c>
      <c r="C10" s="209">
        <f>'PRE-TRATAMENTO CHORUME'!B$30*1000</f>
        <v>34126000</v>
      </c>
      <c r="D10" s="141" t="s">
        <v>239</v>
      </c>
      <c r="E10" s="115"/>
      <c r="F10" s="19"/>
      <c r="G10" s="18"/>
    </row>
    <row r="11" spans="1:12" ht="43.5" customHeight="1">
      <c r="A11" s="14"/>
      <c r="B11" s="141" t="s">
        <v>673</v>
      </c>
      <c r="C11" s="210">
        <f>C16/D24/D25</f>
        <v>149.67543859649123</v>
      </c>
      <c r="D11" s="141" t="s">
        <v>245</v>
      </c>
      <c r="E11" s="1195"/>
      <c r="F11" s="1196"/>
      <c r="G11" s="1196"/>
    </row>
    <row r="12" spans="1:12" ht="18" customHeight="1">
      <c r="A12" s="14"/>
      <c r="B12" s="1197" t="s">
        <v>231</v>
      </c>
      <c r="C12" s="1197"/>
      <c r="D12" s="1197"/>
      <c r="E12" s="115"/>
      <c r="F12" s="19"/>
      <c r="G12" s="18"/>
      <c r="H12" s="17"/>
    </row>
    <row r="13" spans="1:12" ht="18" customHeight="1">
      <c r="A13" s="14"/>
      <c r="B13" s="1197"/>
      <c r="C13" s="1197"/>
      <c r="D13" s="1197"/>
      <c r="E13" s="115"/>
      <c r="F13" s="19"/>
      <c r="G13" s="18"/>
      <c r="H13" s="17"/>
    </row>
    <row r="14" spans="1:12" ht="18" customHeight="1">
      <c r="A14" s="14"/>
      <c r="B14" s="1197"/>
      <c r="C14" s="1197"/>
      <c r="D14" s="1197"/>
      <c r="E14" s="115"/>
      <c r="F14" s="19"/>
      <c r="G14" s="18"/>
      <c r="H14" s="17"/>
    </row>
    <row r="15" spans="1:12" ht="30.75" customHeight="1">
      <c r="A15" s="14"/>
      <c r="B15" s="141" t="s">
        <v>240</v>
      </c>
      <c r="C15" s="210">
        <f>$C$10</f>
        <v>34126000</v>
      </c>
      <c r="D15" s="141" t="s">
        <v>241</v>
      </c>
      <c r="E15" s="115"/>
      <c r="F15" s="19"/>
      <c r="G15" s="18"/>
      <c r="H15" s="17"/>
    </row>
    <row r="16" spans="1:12" ht="71.25" customHeight="1">
      <c r="A16" s="14"/>
      <c r="B16" s="141" t="s">
        <v>243</v>
      </c>
      <c r="C16" s="210">
        <f>C15/8</f>
        <v>4265750</v>
      </c>
      <c r="D16" s="141" t="s">
        <v>242</v>
      </c>
      <c r="E16" s="115"/>
      <c r="F16" s="19"/>
      <c r="G16" s="18"/>
      <c r="H16" s="17"/>
    </row>
    <row r="17" spans="1:8">
      <c r="A17" s="14"/>
      <c r="B17" s="141" t="s">
        <v>700</v>
      </c>
      <c r="C17" s="210">
        <f>C16/2</f>
        <v>2132875</v>
      </c>
      <c r="D17" s="141" t="s">
        <v>242</v>
      </c>
      <c r="E17" s="115"/>
      <c r="F17" s="19"/>
      <c r="G17" s="18"/>
      <c r="H17" s="17"/>
    </row>
    <row r="18" spans="1:8">
      <c r="A18" s="14"/>
      <c r="B18" s="141" t="s">
        <v>701</v>
      </c>
      <c r="C18" s="210">
        <f>C16/2</f>
        <v>2132875</v>
      </c>
      <c r="D18" s="141" t="s">
        <v>242</v>
      </c>
      <c r="E18" s="114"/>
      <c r="F18" s="19"/>
      <c r="G18" s="18"/>
    </row>
    <row r="19" spans="1:8">
      <c r="A19" s="14"/>
      <c r="B19" s="120"/>
      <c r="C19" s="120"/>
      <c r="D19" s="734"/>
      <c r="E19" s="114"/>
      <c r="F19" s="19"/>
      <c r="G19" s="18"/>
    </row>
    <row r="20" spans="1:8">
      <c r="A20" s="14"/>
      <c r="B20" s="1134" t="s">
        <v>34</v>
      </c>
      <c r="C20" s="1135"/>
      <c r="D20" s="1136"/>
      <c r="E20" s="18"/>
      <c r="F20" s="19"/>
      <c r="G20" s="18"/>
    </row>
    <row r="21" spans="1:8" ht="34.5" customHeight="1">
      <c r="A21" s="14"/>
      <c r="B21" s="1086" t="s">
        <v>681</v>
      </c>
      <c r="C21" s="1087"/>
      <c r="D21" s="1088"/>
      <c r="E21" s="18"/>
      <c r="F21" s="19"/>
      <c r="G21" s="18"/>
    </row>
    <row r="22" spans="1:8" ht="34.5" customHeight="1">
      <c r="A22" s="14"/>
      <c r="B22" s="1198" t="s">
        <v>815</v>
      </c>
      <c r="C22" s="1198"/>
      <c r="D22" s="735">
        <f>C17</f>
        <v>2132875</v>
      </c>
      <c r="E22" s="18"/>
      <c r="F22" s="19"/>
      <c r="G22" s="18"/>
    </row>
    <row r="23" spans="1:8">
      <c r="A23" s="14"/>
      <c r="B23" s="1193" t="s">
        <v>146</v>
      </c>
      <c r="C23" s="1194"/>
      <c r="D23" s="211">
        <f>+($C$16/$C$7/(C8*$C$9))</f>
        <v>12441.770833333332</v>
      </c>
      <c r="E23" s="18"/>
      <c r="F23" s="19"/>
      <c r="G23" s="18"/>
    </row>
    <row r="24" spans="1:8">
      <c r="A24" s="14"/>
      <c r="B24" s="1141" t="s">
        <v>244</v>
      </c>
      <c r="C24" s="1142"/>
      <c r="D24" s="212">
        <v>30000</v>
      </c>
      <c r="E24" s="18"/>
      <c r="F24" s="19"/>
      <c r="G24" s="18"/>
    </row>
    <row r="25" spans="1:8">
      <c r="A25" s="14"/>
      <c r="B25" s="1159" t="s">
        <v>150</v>
      </c>
      <c r="C25" s="1160"/>
      <c r="D25" s="155">
        <v>0.95</v>
      </c>
      <c r="E25" s="18"/>
      <c r="F25" s="19"/>
      <c r="G25" s="18"/>
    </row>
    <row r="26" spans="1:8" ht="44.25" customHeight="1">
      <c r="A26" s="14"/>
      <c r="B26" s="1163" t="s">
        <v>357</v>
      </c>
      <c r="C26" s="1164"/>
      <c r="D26" s="174">
        <v>0.63</v>
      </c>
      <c r="E26" s="18"/>
      <c r="F26" s="19"/>
      <c r="G26" s="18"/>
    </row>
    <row r="27" spans="1:8" ht="29.25" customHeight="1">
      <c r="A27" s="14"/>
      <c r="B27" s="1048" t="s">
        <v>680</v>
      </c>
      <c r="C27" s="1049"/>
      <c r="D27" s="486">
        <v>15</v>
      </c>
      <c r="E27" s="18"/>
      <c r="F27" s="19"/>
      <c r="G27" s="18"/>
    </row>
    <row r="28" spans="1:8" ht="29.25" customHeight="1">
      <c r="A28" s="14"/>
      <c r="B28" s="1048" t="s">
        <v>679</v>
      </c>
      <c r="C28" s="1049"/>
      <c r="D28" s="724">
        <v>48</v>
      </c>
      <c r="E28" s="18"/>
      <c r="F28" s="19"/>
      <c r="G28" s="18"/>
    </row>
    <row r="29" spans="1:8" ht="29.25" customHeight="1">
      <c r="A29" s="14"/>
      <c r="B29" s="1044" t="s">
        <v>678</v>
      </c>
      <c r="C29" s="1089"/>
      <c r="D29" s="486">
        <v>23.5</v>
      </c>
      <c r="E29" s="18"/>
      <c r="F29" s="19"/>
      <c r="G29" s="18"/>
    </row>
    <row r="30" spans="1:8" ht="33.75" customHeight="1">
      <c r="A30" s="14"/>
      <c r="B30" s="1048" t="s">
        <v>535</v>
      </c>
      <c r="C30" s="1049"/>
      <c r="D30" s="174">
        <f>+D27+D28+D29</f>
        <v>86.5</v>
      </c>
      <c r="E30" s="18"/>
      <c r="F30" s="19"/>
      <c r="G30" s="18"/>
    </row>
    <row r="31" spans="1:8" ht="24" customHeight="1">
      <c r="A31" s="14"/>
      <c r="B31" s="1143" t="s">
        <v>536</v>
      </c>
      <c r="C31" s="1142"/>
      <c r="D31" s="487">
        <f>+(60*D24*D25*D26)/D30</f>
        <v>12454.335260115608</v>
      </c>
      <c r="E31" s="18"/>
      <c r="F31" s="19"/>
      <c r="G31" s="18"/>
    </row>
    <row r="32" spans="1:8" ht="39" customHeight="1">
      <c r="A32" s="14"/>
      <c r="B32" s="1048" t="s">
        <v>390</v>
      </c>
      <c r="C32" s="1049"/>
      <c r="D32" s="152">
        <f>+D23/D31</f>
        <v>0.9989911603855316</v>
      </c>
      <c r="E32" s="18"/>
      <c r="F32" s="19"/>
      <c r="G32" s="18"/>
    </row>
    <row r="33" spans="1:7">
      <c r="A33" s="14"/>
      <c r="B33" s="1055" t="s">
        <v>151</v>
      </c>
      <c r="C33" s="1056"/>
      <c r="D33" s="366">
        <f>+ROUNDUP($D$32,)</f>
        <v>1</v>
      </c>
      <c r="E33" s="18"/>
      <c r="F33" s="19"/>
      <c r="G33" s="18"/>
    </row>
    <row r="34" spans="1:7" ht="24" customHeight="1">
      <c r="A34" s="14"/>
      <c r="B34" s="1191" t="s">
        <v>814</v>
      </c>
      <c r="C34" s="1192"/>
      <c r="D34" s="727">
        <f>($C$16/D31)/D33</f>
        <v>342.51125498932515</v>
      </c>
      <c r="E34" s="93"/>
      <c r="F34" s="19"/>
      <c r="G34" s="18"/>
    </row>
    <row r="35" spans="1:7" ht="38.25" customHeight="1">
      <c r="A35" s="14"/>
      <c r="B35" s="1191" t="s">
        <v>811</v>
      </c>
      <c r="C35" s="1192"/>
      <c r="D35" s="727">
        <f>((C8*$C$7*$C$9)-D34)</f>
        <v>0.34588786781773706</v>
      </c>
      <c r="E35" s="93"/>
      <c r="F35" s="473"/>
      <c r="G35" s="473"/>
    </row>
    <row r="36" spans="1:7">
      <c r="A36" s="14"/>
      <c r="B36" s="118"/>
      <c r="C36" s="120"/>
      <c r="D36" s="121"/>
      <c r="E36" s="114"/>
      <c r="F36" s="19"/>
      <c r="G36" s="18"/>
    </row>
    <row r="37" spans="1:7">
      <c r="A37" s="14"/>
      <c r="B37" s="118"/>
      <c r="C37" s="120"/>
      <c r="D37" s="121"/>
      <c r="E37" s="114"/>
      <c r="F37" s="19"/>
      <c r="G37" s="18"/>
    </row>
    <row r="38" spans="1:7">
      <c r="A38" s="14"/>
      <c r="B38" s="118" t="s">
        <v>32</v>
      </c>
      <c r="C38" s="120"/>
      <c r="D38" s="121"/>
      <c r="E38" s="114"/>
      <c r="F38" s="19"/>
      <c r="G38" s="18"/>
    </row>
    <row r="39" spans="1:7" ht="25.5" customHeight="1">
      <c r="A39" s="14"/>
      <c r="B39" s="1200" t="s">
        <v>559</v>
      </c>
      <c r="C39" s="1201"/>
      <c r="D39" s="124">
        <v>1</v>
      </c>
      <c r="E39" s="114"/>
      <c r="F39" s="19"/>
      <c r="G39" s="18"/>
    </row>
    <row r="40" spans="1:7">
      <c r="A40" s="14"/>
      <c r="B40" s="119" t="s">
        <v>126</v>
      </c>
      <c r="C40" s="123"/>
      <c r="D40" s="124">
        <v>1</v>
      </c>
      <c r="E40" s="114"/>
      <c r="F40" s="19"/>
      <c r="G40" s="18"/>
    </row>
    <row r="41" spans="1:7">
      <c r="A41" s="14"/>
      <c r="B41" s="34"/>
      <c r="C41" s="57"/>
      <c r="D41" s="58"/>
      <c r="E41" s="56"/>
      <c r="F41" s="19"/>
      <c r="G41" s="18"/>
    </row>
    <row r="42" spans="1:7">
      <c r="A42" s="25" t="s">
        <v>425</v>
      </c>
      <c r="B42" s="26"/>
      <c r="C42" s="27"/>
      <c r="D42" s="28"/>
      <c r="E42" s="29"/>
      <c r="F42" s="28"/>
      <c r="G42" s="30"/>
    </row>
    <row r="43" spans="1:7">
      <c r="A43" s="14"/>
      <c r="B43" s="34"/>
      <c r="C43" s="57"/>
      <c r="D43" s="58"/>
      <c r="E43" s="56"/>
      <c r="F43" s="19"/>
      <c r="G43" s="18"/>
    </row>
    <row r="44" spans="1:7">
      <c r="A44" s="14"/>
      <c r="B44" s="9" t="s">
        <v>51</v>
      </c>
      <c r="D44" s="20"/>
      <c r="E44" s="6"/>
      <c r="F44" s="19"/>
      <c r="G44" s="18"/>
    </row>
    <row r="45" spans="1:7">
      <c r="A45" s="14"/>
      <c r="B45" s="32" t="s">
        <v>0</v>
      </c>
      <c r="C45" s="125" t="s">
        <v>92</v>
      </c>
      <c r="D45" s="125" t="s">
        <v>94</v>
      </c>
      <c r="E45" s="125" t="s">
        <v>139</v>
      </c>
      <c r="F45" s="506" t="s">
        <v>590</v>
      </c>
      <c r="G45" s="771"/>
    </row>
    <row r="46" spans="1:7" ht="25.5">
      <c r="A46" s="14"/>
      <c r="B46" s="148" t="s">
        <v>127</v>
      </c>
      <c r="C46" s="129">
        <v>1</v>
      </c>
      <c r="D46" s="129">
        <v>1</v>
      </c>
      <c r="E46" s="125">
        <v>0</v>
      </c>
      <c r="F46" s="509">
        <f>+C46+D46+E46</f>
        <v>2</v>
      </c>
      <c r="G46" s="771"/>
    </row>
    <row r="47" spans="1:7">
      <c r="A47" s="14"/>
      <c r="B47" s="1096" t="s">
        <v>16</v>
      </c>
      <c r="C47" s="1097"/>
      <c r="D47" s="1097"/>
      <c r="E47" s="1098"/>
      <c r="F47" s="510">
        <f>SUM(F46:F46)</f>
        <v>2</v>
      </c>
      <c r="G47" s="771"/>
    </row>
    <row r="48" spans="1:7">
      <c r="A48" s="14"/>
      <c r="B48" s="34"/>
      <c r="C48" s="57"/>
      <c r="D48" s="58"/>
      <c r="E48" s="56"/>
      <c r="F48" s="19"/>
      <c r="G48" s="19"/>
    </row>
    <row r="49" spans="1:14" s="45" customFormat="1">
      <c r="A49" s="25" t="s">
        <v>633</v>
      </c>
      <c r="B49" s="160"/>
      <c r="C49" s="161"/>
      <c r="D49" s="162"/>
      <c r="E49" s="162"/>
      <c r="F49" s="162"/>
      <c r="G49" s="163"/>
      <c r="I49" s="118"/>
      <c r="J49" s="164"/>
      <c r="K49" s="165"/>
      <c r="L49" s="114"/>
    </row>
    <row r="50" spans="1:14" ht="13.5" thickBot="1">
      <c r="A50" s="31"/>
      <c r="B50" s="40"/>
      <c r="C50" s="7"/>
      <c r="D50" s="41"/>
      <c r="E50" s="41"/>
      <c r="F50" s="41"/>
      <c r="G50" s="41"/>
      <c r="I50" s="118"/>
      <c r="J50" s="120"/>
      <c r="K50" s="121"/>
      <c r="L50" s="114"/>
    </row>
    <row r="51" spans="1:14" ht="30">
      <c r="A51" s="404"/>
      <c r="B51" s="1171" t="s">
        <v>0</v>
      </c>
      <c r="C51" s="1172"/>
      <c r="D51" s="1172"/>
      <c r="E51" s="407" t="s">
        <v>428</v>
      </c>
      <c r="F51" s="407" t="s">
        <v>429</v>
      </c>
      <c r="G51" s="408" t="s">
        <v>430</v>
      </c>
      <c r="H51" s="404"/>
      <c r="I51" s="404"/>
      <c r="J51" s="404"/>
      <c r="K51" s="404"/>
      <c r="L51" s="404"/>
      <c r="M51" s="404"/>
      <c r="N51" s="404"/>
    </row>
    <row r="52" spans="1:14" ht="15.75" thickBot="1">
      <c r="A52" s="404"/>
      <c r="B52" s="1199" t="s">
        <v>558</v>
      </c>
      <c r="C52" s="1169"/>
      <c r="D52" s="1169"/>
      <c r="E52" s="409">
        <f>D33</f>
        <v>1</v>
      </c>
      <c r="F52" s="564">
        <f>ROUNDDOWN($D$34,2)</f>
        <v>342.51</v>
      </c>
      <c r="G52" s="566">
        <f>ROUNDDOWN($D$35,2)</f>
        <v>0.34</v>
      </c>
      <c r="H52" s="404"/>
      <c r="I52" s="404"/>
      <c r="J52" s="404"/>
      <c r="K52" s="404"/>
      <c r="L52" s="404"/>
      <c r="M52" s="404"/>
      <c r="N52" s="404"/>
    </row>
    <row r="53" spans="1:14">
      <c r="C53" s="39"/>
    </row>
    <row r="54" spans="1:14">
      <c r="C54" s="39"/>
    </row>
    <row r="55" spans="1:14">
      <c r="C55" s="39"/>
    </row>
    <row r="56" spans="1:14">
      <c r="C56" s="39"/>
    </row>
    <row r="57" spans="1:14">
      <c r="C57" s="39"/>
    </row>
    <row r="58" spans="1:14">
      <c r="C58" s="39"/>
    </row>
    <row r="59" spans="1:14">
      <c r="C59" s="39"/>
    </row>
    <row r="60" spans="1:14">
      <c r="C60" s="39"/>
    </row>
    <row r="61" spans="1:14">
      <c r="C61" s="39"/>
    </row>
    <row r="62" spans="1:14">
      <c r="C62" s="39"/>
    </row>
    <row r="63" spans="1:14">
      <c r="C63" s="39"/>
    </row>
    <row r="64" spans="1:14">
      <c r="C64" s="39"/>
    </row>
    <row r="65" spans="3:3">
      <c r="C65" s="39"/>
    </row>
    <row r="66" spans="3:3">
      <c r="C66" s="39"/>
    </row>
    <row r="67" spans="3:3">
      <c r="C67" s="39"/>
    </row>
    <row r="68" spans="3:3">
      <c r="C68" s="39"/>
    </row>
  </sheetData>
  <mergeCells count="25">
    <mergeCell ref="B29:C29"/>
    <mergeCell ref="B24:C24"/>
    <mergeCell ref="B35:C35"/>
    <mergeCell ref="B51:D51"/>
    <mergeCell ref="B52:D52"/>
    <mergeCell ref="B30:C30"/>
    <mergeCell ref="B31:C31"/>
    <mergeCell ref="B32:C32"/>
    <mergeCell ref="B33:C33"/>
    <mergeCell ref="B34:C34"/>
    <mergeCell ref="B47:E47"/>
    <mergeCell ref="B39:C39"/>
    <mergeCell ref="B28:C28"/>
    <mergeCell ref="B23:C23"/>
    <mergeCell ref="B25:C25"/>
    <mergeCell ref="B26:C26"/>
    <mergeCell ref="B27:C27"/>
    <mergeCell ref="G1:G3"/>
    <mergeCell ref="B2:F2"/>
    <mergeCell ref="B20:D20"/>
    <mergeCell ref="B21:D21"/>
    <mergeCell ref="E11:G11"/>
    <mergeCell ref="B12:D14"/>
    <mergeCell ref="A1:F1"/>
    <mergeCell ref="B22:C22"/>
  </mergeCells>
  <printOptions horizontalCentered="1"/>
  <pageMargins left="0.19685039370078741" right="0.19685039370078741" top="0.31496062992125984" bottom="0.31496062992125984" header="0.19685039370078741" footer="0"/>
  <pageSetup paperSize="9" scale="71"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J70"/>
  <sheetViews>
    <sheetView showGridLines="0" view="pageBreakPreview" topLeftCell="A53" zoomScale="120" zoomScaleSheetLayoutView="120" workbookViewId="0">
      <selection activeCell="A61" sqref="A61"/>
    </sheetView>
  </sheetViews>
  <sheetFormatPr defaultColWidth="9.140625" defaultRowHeight="12.75"/>
  <cols>
    <col min="1" max="1" width="3" style="1" customWidth="1"/>
    <col min="2" max="2" width="16.42578125" style="1" customWidth="1"/>
    <col min="3" max="3" width="46.28515625" style="1" customWidth="1"/>
    <col min="4" max="4" width="7.28515625" style="1" bestFit="1" customWidth="1"/>
    <col min="5" max="5" width="14.85546875" style="1" customWidth="1"/>
    <col min="6" max="6" width="15.42578125" style="134" customWidth="1"/>
    <col min="7" max="7" width="12.7109375" style="1" bestFit="1" customWidth="1"/>
    <col min="8" max="8" width="14.28515625" style="1" bestFit="1" customWidth="1"/>
    <col min="9" max="9" width="14.7109375" style="1" bestFit="1" customWidth="1"/>
    <col min="10" max="16384" width="9.140625" style="1"/>
  </cols>
  <sheetData>
    <row r="1" spans="1:10">
      <c r="B1" s="1206" t="s">
        <v>595</v>
      </c>
      <c r="C1" s="1207"/>
      <c r="D1" s="1207"/>
      <c r="E1" s="1208"/>
      <c r="F1" s="52"/>
    </row>
    <row r="2" spans="1:10" ht="20.25" customHeight="1">
      <c r="B2" s="967" t="s">
        <v>306</v>
      </c>
      <c r="C2" s="968"/>
      <c r="D2" s="968"/>
      <c r="E2" s="274"/>
      <c r="F2" s="52"/>
    </row>
    <row r="3" spans="1:10" ht="20.25" customHeight="1" thickBot="1">
      <c r="B3" s="969"/>
      <c r="C3" s="970"/>
      <c r="D3" s="970"/>
      <c r="E3" s="275"/>
      <c r="F3" s="52"/>
    </row>
    <row r="4" spans="1:10" ht="20.25" customHeight="1" thickBot="1">
      <c r="B4" s="1209" t="s">
        <v>593</v>
      </c>
      <c r="C4" s="1210"/>
      <c r="D4" s="1210"/>
      <c r="E4" s="1211"/>
      <c r="F4" s="52"/>
    </row>
    <row r="5" spans="1:10" ht="23.25" thickBot="1">
      <c r="B5" s="215" t="s">
        <v>17</v>
      </c>
      <c r="C5" s="46" t="s">
        <v>15</v>
      </c>
      <c r="D5" s="191" t="s">
        <v>1</v>
      </c>
      <c r="E5" s="576" t="s">
        <v>594</v>
      </c>
      <c r="F5" s="52"/>
    </row>
    <row r="6" spans="1:10">
      <c r="B6" s="993" t="s">
        <v>247</v>
      </c>
      <c r="C6" s="196" t="s">
        <v>307</v>
      </c>
      <c r="D6" s="100" t="s">
        <v>250</v>
      </c>
      <c r="E6" s="276">
        <v>4</v>
      </c>
    </row>
    <row r="7" spans="1:10">
      <c r="B7" s="994"/>
      <c r="C7" s="232" t="s">
        <v>579</v>
      </c>
      <c r="D7" s="233" t="s">
        <v>44</v>
      </c>
      <c r="E7" s="277">
        <v>4</v>
      </c>
    </row>
    <row r="8" spans="1:10">
      <c r="B8" s="994"/>
      <c r="C8" s="232" t="s">
        <v>268</v>
      </c>
      <c r="D8" s="233" t="s">
        <v>265</v>
      </c>
      <c r="E8" s="277">
        <v>9.5</v>
      </c>
    </row>
    <row r="9" spans="1:10">
      <c r="B9" s="994"/>
      <c r="C9" s="232" t="s">
        <v>269</v>
      </c>
      <c r="D9" s="233" t="s">
        <v>267</v>
      </c>
      <c r="E9" s="277">
        <v>4.5</v>
      </c>
    </row>
    <row r="10" spans="1:10">
      <c r="B10" s="994"/>
      <c r="C10" s="232" t="s">
        <v>309</v>
      </c>
      <c r="D10" s="233" t="s">
        <v>267</v>
      </c>
      <c r="E10" s="277">
        <v>4.5</v>
      </c>
    </row>
    <row r="11" spans="1:10" ht="24" customHeight="1">
      <c r="B11" s="994"/>
      <c r="C11" s="232" t="s">
        <v>556</v>
      </c>
      <c r="D11" s="233" t="s">
        <v>44</v>
      </c>
      <c r="E11" s="277">
        <v>6</v>
      </c>
    </row>
    <row r="12" spans="1:10">
      <c r="B12" s="994"/>
      <c r="C12" s="232" t="s">
        <v>271</v>
      </c>
      <c r="D12" s="233" t="s">
        <v>272</v>
      </c>
      <c r="E12" s="277">
        <f>89.3+14.5</f>
        <v>103.8</v>
      </c>
    </row>
    <row r="13" spans="1:10">
      <c r="B13" s="994"/>
      <c r="C13" s="232" t="s">
        <v>553</v>
      </c>
      <c r="D13" s="233" t="s">
        <v>272</v>
      </c>
      <c r="E13" s="277">
        <f>+E12*4</f>
        <v>415.2</v>
      </c>
    </row>
    <row r="14" spans="1:10" s="134" customFormat="1" ht="13.5" thickBot="1">
      <c r="A14" s="1"/>
      <c r="B14" s="1212"/>
      <c r="C14" s="232" t="s">
        <v>273</v>
      </c>
      <c r="D14" s="233" t="s">
        <v>265</v>
      </c>
      <c r="E14" s="277">
        <v>9.5</v>
      </c>
      <c r="G14" s="1"/>
      <c r="H14" s="1"/>
      <c r="I14" s="1"/>
      <c r="J14" s="1"/>
    </row>
    <row r="15" spans="1:10" s="134" customFormat="1" ht="54.75" thickBot="1">
      <c r="A15" s="1"/>
      <c r="B15" s="270" t="s">
        <v>278</v>
      </c>
      <c r="C15" s="271" t="s">
        <v>308</v>
      </c>
      <c r="D15" s="272" t="s">
        <v>589</v>
      </c>
      <c r="E15" s="273">
        <v>86</v>
      </c>
      <c r="G15" s="1"/>
      <c r="H15" s="1"/>
      <c r="I15" s="1"/>
      <c r="J15" s="1"/>
    </row>
    <row r="16" spans="1:10" ht="15" customHeight="1">
      <c r="B16" s="995" t="s">
        <v>330</v>
      </c>
      <c r="C16" s="232" t="s">
        <v>253</v>
      </c>
      <c r="D16" s="233" t="s">
        <v>1</v>
      </c>
      <c r="E16" s="277">
        <v>40</v>
      </c>
    </row>
    <row r="17" spans="1:10" ht="15" customHeight="1">
      <c r="B17" s="996"/>
      <c r="C17" s="232" t="s">
        <v>254</v>
      </c>
      <c r="D17" s="233" t="s">
        <v>1</v>
      </c>
      <c r="E17" s="277">
        <v>2</v>
      </c>
    </row>
    <row r="18" spans="1:10" ht="15" customHeight="1">
      <c r="B18" s="996"/>
      <c r="C18" s="232" t="s">
        <v>255</v>
      </c>
      <c r="D18" s="233" t="s">
        <v>1</v>
      </c>
      <c r="E18" s="277">
        <v>2</v>
      </c>
    </row>
    <row r="19" spans="1:10" ht="15" customHeight="1">
      <c r="B19" s="996"/>
      <c r="C19" s="232" t="s">
        <v>256</v>
      </c>
      <c r="D19" s="233" t="s">
        <v>1</v>
      </c>
      <c r="E19" s="277">
        <v>2</v>
      </c>
    </row>
    <row r="20" spans="1:10" ht="15" customHeight="1">
      <c r="B20" s="996"/>
      <c r="C20" s="232" t="s">
        <v>257</v>
      </c>
      <c r="D20" s="233" t="s">
        <v>1</v>
      </c>
      <c r="E20" s="277">
        <v>2</v>
      </c>
    </row>
    <row r="21" spans="1:10" ht="15" customHeight="1">
      <c r="B21" s="996"/>
      <c r="C21" s="232" t="s">
        <v>258</v>
      </c>
      <c r="D21" s="233" t="s">
        <v>1</v>
      </c>
      <c r="E21" s="277">
        <v>2</v>
      </c>
    </row>
    <row r="22" spans="1:10" ht="23.25" customHeight="1">
      <c r="B22" s="996"/>
      <c r="C22" s="232" t="s">
        <v>259</v>
      </c>
      <c r="D22" s="233" t="s">
        <v>1</v>
      </c>
      <c r="E22" s="277">
        <v>2</v>
      </c>
    </row>
    <row r="23" spans="1:10">
      <c r="B23" s="996"/>
      <c r="C23" s="232" t="s">
        <v>260</v>
      </c>
      <c r="D23" s="233" t="s">
        <v>1</v>
      </c>
      <c r="E23" s="277">
        <v>2</v>
      </c>
    </row>
    <row r="24" spans="1:10" ht="15" customHeight="1">
      <c r="B24" s="996"/>
      <c r="C24" s="232" t="s">
        <v>261</v>
      </c>
      <c r="D24" s="233" t="s">
        <v>1</v>
      </c>
      <c r="E24" s="277">
        <v>2</v>
      </c>
    </row>
    <row r="25" spans="1:10" ht="15" customHeight="1">
      <c r="B25" s="996"/>
      <c r="C25" s="232" t="s">
        <v>262</v>
      </c>
      <c r="D25" s="233" t="s">
        <v>1</v>
      </c>
      <c r="E25" s="277">
        <v>2</v>
      </c>
    </row>
    <row r="26" spans="1:10" s="134" customFormat="1" ht="12.75" customHeight="1">
      <c r="A26" s="1"/>
      <c r="B26" s="996"/>
      <c r="C26" s="286" t="s">
        <v>263</v>
      </c>
      <c r="D26" s="287" t="s">
        <v>1</v>
      </c>
      <c r="E26" s="288">
        <v>2</v>
      </c>
      <c r="G26" s="1"/>
      <c r="H26" s="1"/>
      <c r="I26" s="1"/>
      <c r="J26" s="1"/>
    </row>
    <row r="27" spans="1:10" s="134" customFormat="1" ht="13.5" thickBot="1">
      <c r="A27" s="1"/>
      <c r="B27" s="1202"/>
      <c r="C27" s="232" t="s">
        <v>640</v>
      </c>
      <c r="D27" s="233" t="s">
        <v>265</v>
      </c>
      <c r="E27" s="545">
        <v>231.65</v>
      </c>
      <c r="G27" s="1"/>
      <c r="H27" s="1"/>
      <c r="I27" s="1"/>
      <c r="J27" s="1"/>
    </row>
    <row r="28" spans="1:10" s="134" customFormat="1">
      <c r="A28" s="1"/>
      <c r="B28" s="556"/>
      <c r="C28" s="220" t="s">
        <v>339</v>
      </c>
      <c r="D28" s="100"/>
      <c r="E28" s="276"/>
      <c r="G28" s="1"/>
      <c r="H28" s="1"/>
      <c r="I28" s="1"/>
      <c r="J28" s="1"/>
    </row>
    <row r="29" spans="1:10" s="134" customFormat="1">
      <c r="A29" s="1"/>
      <c r="B29" s="996" t="s">
        <v>251</v>
      </c>
      <c r="C29" s="232" t="s">
        <v>340</v>
      </c>
      <c r="D29" s="233" t="s">
        <v>280</v>
      </c>
      <c r="E29" s="545">
        <f>26.07*7.33*0.5</f>
        <v>95.546549999999996</v>
      </c>
      <c r="G29" s="1"/>
      <c r="H29" s="1"/>
      <c r="I29" s="1"/>
      <c r="J29" s="1"/>
    </row>
    <row r="30" spans="1:10" s="134" customFormat="1">
      <c r="A30" s="1"/>
      <c r="B30" s="996"/>
      <c r="C30" s="573" t="s">
        <v>341</v>
      </c>
      <c r="D30" s="574" t="s">
        <v>280</v>
      </c>
      <c r="E30" s="545">
        <f>26.07*7.33*0.5</f>
        <v>95.546549999999996</v>
      </c>
      <c r="G30" s="1"/>
      <c r="H30" s="1"/>
      <c r="I30" s="1"/>
      <c r="J30" s="1"/>
    </row>
    <row r="31" spans="1:10" s="134" customFormat="1" ht="12.75" customHeight="1">
      <c r="A31" s="1"/>
      <c r="B31" s="996"/>
      <c r="C31" s="264" t="s">
        <v>342</v>
      </c>
      <c r="D31" s="233"/>
      <c r="E31" s="545"/>
      <c r="G31" s="1"/>
      <c r="H31" s="1"/>
      <c r="I31" s="1"/>
      <c r="J31" s="1"/>
    </row>
    <row r="32" spans="1:10" s="134" customFormat="1" ht="90">
      <c r="A32" s="1"/>
      <c r="B32" s="996"/>
      <c r="C32" s="232" t="s">
        <v>598</v>
      </c>
      <c r="D32" s="233" t="s">
        <v>280</v>
      </c>
      <c r="E32" s="545">
        <f>(7.33*26.07)*14</f>
        <v>2675.3033999999998</v>
      </c>
      <c r="G32" s="1"/>
      <c r="H32" s="1"/>
      <c r="I32" s="1"/>
      <c r="J32" s="1"/>
    </row>
    <row r="33" spans="1:10" s="134" customFormat="1">
      <c r="A33" s="1"/>
      <c r="B33" s="996"/>
      <c r="C33" s="264" t="s">
        <v>346</v>
      </c>
      <c r="D33" s="287"/>
      <c r="E33" s="288"/>
      <c r="G33" s="1"/>
      <c r="H33" s="1"/>
      <c r="I33" s="1"/>
      <c r="J33" s="1"/>
    </row>
    <row r="34" spans="1:10" s="134" customFormat="1" ht="78.75">
      <c r="A34" s="1"/>
      <c r="B34" s="996"/>
      <c r="C34" s="286" t="s">
        <v>356</v>
      </c>
      <c r="D34" s="287" t="s">
        <v>233</v>
      </c>
      <c r="E34" s="288">
        <v>1</v>
      </c>
      <c r="G34" s="1"/>
      <c r="H34" s="1"/>
      <c r="I34" s="1"/>
      <c r="J34" s="1"/>
    </row>
    <row r="35" spans="1:10" s="134" customFormat="1" ht="22.5">
      <c r="A35" s="1"/>
      <c r="B35" s="996"/>
      <c r="C35" s="289" t="s">
        <v>343</v>
      </c>
      <c r="D35" s="287"/>
      <c r="E35" s="288"/>
      <c r="G35" s="1"/>
      <c r="H35" s="1"/>
      <c r="I35" s="1"/>
      <c r="J35" s="1"/>
    </row>
    <row r="36" spans="1:10" s="134" customFormat="1">
      <c r="A36" s="1"/>
      <c r="B36" s="996"/>
      <c r="C36" s="232" t="s">
        <v>311</v>
      </c>
      <c r="D36" s="233" t="s">
        <v>280</v>
      </c>
      <c r="E36" s="545">
        <f>(7.33*26.07)*7</f>
        <v>1337.6516999999999</v>
      </c>
      <c r="G36" s="1"/>
      <c r="H36" s="1"/>
      <c r="I36" s="1"/>
      <c r="J36" s="1"/>
    </row>
    <row r="37" spans="1:10" s="134" customFormat="1">
      <c r="A37" s="1"/>
      <c r="B37" s="996"/>
      <c r="C37" s="264" t="s">
        <v>301</v>
      </c>
      <c r="D37" s="233"/>
      <c r="E37" s="277"/>
      <c r="G37" s="1"/>
      <c r="H37" s="1"/>
      <c r="I37" s="1"/>
      <c r="J37" s="1"/>
    </row>
    <row r="38" spans="1:10" s="134" customFormat="1" ht="22.5">
      <c r="A38" s="1"/>
      <c r="B38" s="996"/>
      <c r="C38" s="232" t="s">
        <v>333</v>
      </c>
      <c r="D38" s="233" t="s">
        <v>334</v>
      </c>
      <c r="E38" s="277">
        <v>5000</v>
      </c>
      <c r="G38" s="1"/>
      <c r="H38" s="1"/>
      <c r="I38" s="1"/>
      <c r="J38" s="1"/>
    </row>
    <row r="39" spans="1:10">
      <c r="B39" s="996"/>
      <c r="C39" s="232" t="s">
        <v>314</v>
      </c>
      <c r="D39" s="233" t="s">
        <v>280</v>
      </c>
      <c r="E39" s="277">
        <v>64</v>
      </c>
    </row>
    <row r="40" spans="1:10" ht="13.5" thickBot="1">
      <c r="B40" s="1202"/>
      <c r="C40" s="278" t="s">
        <v>315</v>
      </c>
      <c r="D40" s="284" t="s">
        <v>280</v>
      </c>
      <c r="E40" s="285">
        <v>64</v>
      </c>
    </row>
    <row r="41" spans="1:10" ht="12.75" customHeight="1">
      <c r="B41" s="996" t="s">
        <v>296</v>
      </c>
      <c r="C41" s="289" t="s">
        <v>299</v>
      </c>
      <c r="D41" s="287"/>
      <c r="E41" s="288"/>
    </row>
    <row r="42" spans="1:10">
      <c r="B42" s="996"/>
      <c r="C42" s="232" t="s">
        <v>316</v>
      </c>
      <c r="D42" s="249" t="s">
        <v>280</v>
      </c>
      <c r="E42" s="575">
        <f>4*(7.33*26.07)</f>
        <v>764.37239999999997</v>
      </c>
    </row>
    <row r="43" spans="1:10">
      <c r="B43" s="996"/>
      <c r="C43" s="232" t="s">
        <v>317</v>
      </c>
      <c r="D43" s="249" t="s">
        <v>280</v>
      </c>
      <c r="E43" s="575">
        <f>8*(7.33*26.07)</f>
        <v>1528.7447999999999</v>
      </c>
    </row>
    <row r="44" spans="1:10" ht="33.75">
      <c r="B44" s="996"/>
      <c r="C44" s="232" t="s">
        <v>318</v>
      </c>
      <c r="D44" s="249" t="s">
        <v>233</v>
      </c>
      <c r="E44" s="282">
        <v>2</v>
      </c>
    </row>
    <row r="45" spans="1:10">
      <c r="B45" s="996"/>
      <c r="C45" s="264" t="s">
        <v>328</v>
      </c>
      <c r="D45" s="249"/>
      <c r="E45" s="282"/>
    </row>
    <row r="46" spans="1:10" ht="27" customHeight="1">
      <c r="B46" s="996"/>
      <c r="C46" s="232" t="s">
        <v>324</v>
      </c>
      <c r="D46" s="249" t="s">
        <v>233</v>
      </c>
      <c r="E46" s="282">
        <v>2</v>
      </c>
    </row>
    <row r="47" spans="1:10" ht="22.5">
      <c r="B47" s="996"/>
      <c r="C47" s="232" t="s">
        <v>325</v>
      </c>
      <c r="D47" s="249" t="s">
        <v>233</v>
      </c>
      <c r="E47" s="282">
        <v>1</v>
      </c>
    </row>
    <row r="48" spans="1:10" ht="22.5">
      <c r="B48" s="996"/>
      <c r="C48" s="232" t="s">
        <v>326</v>
      </c>
      <c r="D48" s="249" t="s">
        <v>233</v>
      </c>
      <c r="E48" s="282">
        <v>1</v>
      </c>
    </row>
    <row r="49" spans="1:10" ht="56.25">
      <c r="B49" s="996"/>
      <c r="C49" s="232" t="s">
        <v>322</v>
      </c>
      <c r="D49" s="249" t="s">
        <v>233</v>
      </c>
      <c r="E49" s="282">
        <v>1</v>
      </c>
    </row>
    <row r="50" spans="1:10" ht="56.25">
      <c r="B50" s="996"/>
      <c r="C50" s="232" t="s">
        <v>323</v>
      </c>
      <c r="D50" s="249" t="s">
        <v>233</v>
      </c>
      <c r="E50" s="282">
        <v>1</v>
      </c>
    </row>
    <row r="51" spans="1:10" ht="135">
      <c r="B51" s="996"/>
      <c r="C51" s="232" t="s">
        <v>281</v>
      </c>
      <c r="D51" s="249" t="s">
        <v>233</v>
      </c>
      <c r="E51" s="282">
        <v>1</v>
      </c>
    </row>
    <row r="52" spans="1:10" ht="135">
      <c r="B52" s="996"/>
      <c r="C52" s="232" t="s">
        <v>282</v>
      </c>
      <c r="D52" s="249" t="s">
        <v>233</v>
      </c>
      <c r="E52" s="282">
        <v>1</v>
      </c>
    </row>
    <row r="53" spans="1:10" ht="22.5">
      <c r="B53" s="996"/>
      <c r="C53" s="232" t="s">
        <v>297</v>
      </c>
      <c r="D53" s="249" t="s">
        <v>233</v>
      </c>
      <c r="E53" s="282">
        <v>1</v>
      </c>
    </row>
    <row r="54" spans="1:10" ht="22.5">
      <c r="B54" s="996"/>
      <c r="C54" s="232" t="s">
        <v>298</v>
      </c>
      <c r="D54" s="249" t="s">
        <v>233</v>
      </c>
      <c r="E54" s="282">
        <v>1</v>
      </c>
    </row>
    <row r="55" spans="1:10" ht="22.5">
      <c r="B55" s="996"/>
      <c r="C55" s="232" t="s">
        <v>284</v>
      </c>
      <c r="D55" s="249" t="s">
        <v>233</v>
      </c>
      <c r="E55" s="282">
        <v>1</v>
      </c>
    </row>
    <row r="56" spans="1:10">
      <c r="B56" s="996"/>
      <c r="C56" s="264" t="s">
        <v>355</v>
      </c>
      <c r="D56" s="249"/>
      <c r="E56" s="282"/>
    </row>
    <row r="57" spans="1:10" ht="33.75">
      <c r="B57" s="996"/>
      <c r="C57" s="232" t="s">
        <v>329</v>
      </c>
      <c r="D57" s="249" t="s">
        <v>283</v>
      </c>
      <c r="E57" s="282">
        <v>2000</v>
      </c>
    </row>
    <row r="58" spans="1:10" ht="22.5">
      <c r="B58" s="996"/>
      <c r="C58" s="232" t="s">
        <v>288</v>
      </c>
      <c r="D58" s="249" t="s">
        <v>272</v>
      </c>
      <c r="E58" s="281">
        <v>23.5</v>
      </c>
    </row>
    <row r="59" spans="1:10" ht="23.25" thickBot="1">
      <c r="B59" s="1202"/>
      <c r="C59" s="278" t="s">
        <v>289</v>
      </c>
      <c r="D59" s="279" t="s">
        <v>272</v>
      </c>
      <c r="E59" s="280">
        <v>19.75</v>
      </c>
    </row>
    <row r="60" spans="1:10" s="134" customFormat="1">
      <c r="A60" s="1"/>
      <c r="B60" s="1203" t="s">
        <v>352</v>
      </c>
      <c r="C60" s="220" t="s">
        <v>351</v>
      </c>
      <c r="D60" s="100"/>
      <c r="E60" s="276"/>
      <c r="G60" s="1"/>
      <c r="H60" s="1"/>
      <c r="I60" s="1"/>
      <c r="J60" s="1"/>
    </row>
    <row r="61" spans="1:10" s="134" customFormat="1">
      <c r="A61" s="1"/>
      <c r="B61" s="1204"/>
      <c r="C61" s="232" t="s">
        <v>310</v>
      </c>
      <c r="D61" s="233" t="s">
        <v>280</v>
      </c>
      <c r="E61" s="545">
        <f>7.33*26.07</f>
        <v>191.09309999999999</v>
      </c>
      <c r="G61" s="1"/>
      <c r="H61" s="1"/>
      <c r="I61" s="1"/>
      <c r="J61" s="1"/>
    </row>
    <row r="62" spans="1:10" s="134" customFormat="1">
      <c r="A62" s="1"/>
      <c r="B62" s="1204"/>
      <c r="C62" s="232" t="s">
        <v>311</v>
      </c>
      <c r="D62" s="233" t="s">
        <v>280</v>
      </c>
      <c r="E62" s="545">
        <f>(7.33*26.07)*2</f>
        <v>382.18619999999999</v>
      </c>
      <c r="G62" s="1"/>
      <c r="H62" s="1"/>
      <c r="I62" s="1"/>
      <c r="J62" s="1"/>
    </row>
    <row r="63" spans="1:10" s="134" customFormat="1">
      <c r="A63" s="1"/>
      <c r="B63" s="1204"/>
      <c r="C63" s="232" t="s">
        <v>312</v>
      </c>
      <c r="D63" s="233" t="s">
        <v>313</v>
      </c>
      <c r="E63" s="277">
        <v>4800</v>
      </c>
      <c r="G63" s="1"/>
      <c r="H63" s="1"/>
      <c r="I63" s="1"/>
      <c r="J63" s="1"/>
    </row>
    <row r="64" spans="1:10" s="134" customFormat="1" ht="45">
      <c r="A64" s="1"/>
      <c r="B64" s="1204"/>
      <c r="C64" s="232" t="s">
        <v>599</v>
      </c>
      <c r="D64" s="233" t="s">
        <v>280</v>
      </c>
      <c r="E64" s="545">
        <f>(7.33*26.07)*9</f>
        <v>1719.8379</v>
      </c>
      <c r="G64" s="1"/>
      <c r="H64" s="1"/>
      <c r="I64" s="1"/>
      <c r="J64" s="1"/>
    </row>
    <row r="65" spans="1:10" s="134" customFormat="1">
      <c r="A65" s="1"/>
      <c r="B65" s="1204"/>
      <c r="C65" s="264" t="s">
        <v>301</v>
      </c>
      <c r="D65" s="233"/>
      <c r="E65" s="277"/>
      <c r="I65" s="1"/>
      <c r="J65" s="1"/>
    </row>
    <row r="66" spans="1:10">
      <c r="B66" s="1204"/>
      <c r="C66" s="232" t="s">
        <v>314</v>
      </c>
      <c r="D66" s="233" t="s">
        <v>280</v>
      </c>
      <c r="E66" s="277">
        <v>58</v>
      </c>
    </row>
    <row r="67" spans="1:10" ht="13.5" thickBot="1">
      <c r="B67" s="1205"/>
      <c r="C67" s="278" t="s">
        <v>315</v>
      </c>
      <c r="D67" s="284" t="s">
        <v>280</v>
      </c>
      <c r="E67" s="285">
        <v>58</v>
      </c>
    </row>
    <row r="68" spans="1:10">
      <c r="B68" s="84"/>
      <c r="C68" s="84"/>
      <c r="D68" s="84"/>
      <c r="E68" s="84"/>
      <c r="F68" s="84"/>
    </row>
    <row r="69" spans="1:10">
      <c r="B69" s="85"/>
      <c r="C69" s="85"/>
      <c r="D69" s="85"/>
      <c r="E69" s="85"/>
      <c r="F69" s="85"/>
    </row>
    <row r="70" spans="1:10">
      <c r="B70" s="43"/>
      <c r="C70" s="43"/>
      <c r="D70" s="43"/>
      <c r="E70" s="43"/>
      <c r="F70" s="137"/>
    </row>
  </sheetData>
  <mergeCells count="8">
    <mergeCell ref="B16:B27"/>
    <mergeCell ref="B60:B67"/>
    <mergeCell ref="B29:B40"/>
    <mergeCell ref="B41:B59"/>
    <mergeCell ref="B1:E1"/>
    <mergeCell ref="B2:D3"/>
    <mergeCell ref="B4:E4"/>
    <mergeCell ref="B6:B14"/>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legacyDrawingHF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D15"/>
  <sheetViews>
    <sheetView showGridLines="0" view="pageBreakPreview" zoomScaleSheetLayoutView="100" workbookViewId="0">
      <selection activeCell="D10" sqref="D10:D12"/>
    </sheetView>
  </sheetViews>
  <sheetFormatPr defaultColWidth="8.85546875" defaultRowHeight="12.75"/>
  <cols>
    <col min="1" max="1" width="12.42578125" style="66" customWidth="1"/>
    <col min="2" max="2" width="15.28515625" style="66" customWidth="1"/>
    <col min="3" max="3" width="53.85546875" style="66" bestFit="1" customWidth="1"/>
    <col min="4" max="4" width="12.140625" bestFit="1" customWidth="1"/>
  </cols>
  <sheetData>
    <row r="1" spans="1:4" ht="13.5" thickBot="1">
      <c r="A1" s="1213" t="s">
        <v>693</v>
      </c>
      <c r="B1" s="1214"/>
      <c r="C1" s="1214"/>
      <c r="D1" s="1215"/>
    </row>
    <row r="2" spans="1:4" ht="16.5" thickBot="1">
      <c r="A2" s="226" t="s">
        <v>291</v>
      </c>
      <c r="B2" s="1216" t="s">
        <v>295</v>
      </c>
      <c r="C2" s="1216"/>
      <c r="D2" s="1217"/>
    </row>
    <row r="3" spans="1:4" ht="13.5" thickBot="1">
      <c r="A3" s="958" t="s">
        <v>294</v>
      </c>
      <c r="B3" s="959"/>
      <c r="C3" s="959"/>
      <c r="D3" s="1218"/>
    </row>
    <row r="4" spans="1:4">
      <c r="A4" s="132" t="s">
        <v>98</v>
      </c>
      <c r="B4" s="957" t="s">
        <v>99</v>
      </c>
      <c r="C4" s="957"/>
      <c r="D4" s="227" t="s">
        <v>53</v>
      </c>
    </row>
    <row r="5" spans="1:4">
      <c r="A5" s="225">
        <v>1</v>
      </c>
      <c r="B5" s="935" t="s">
        <v>118</v>
      </c>
      <c r="C5" s="935"/>
      <c r="D5" s="228"/>
    </row>
    <row r="6" spans="1:4" ht="36" customHeight="1">
      <c r="A6" s="229"/>
      <c r="B6" s="223" t="s">
        <v>108</v>
      </c>
      <c r="C6" s="221" t="s">
        <v>123</v>
      </c>
      <c r="D6" s="230"/>
    </row>
    <row r="7" spans="1:4" ht="12.75" customHeight="1">
      <c r="A7" s="229"/>
      <c r="B7" s="223" t="s">
        <v>109</v>
      </c>
      <c r="C7" s="222" t="s">
        <v>122</v>
      </c>
      <c r="D7" s="230"/>
    </row>
    <row r="8" spans="1:4" ht="12.75" customHeight="1">
      <c r="A8" s="936" t="s">
        <v>119</v>
      </c>
      <c r="B8" s="937"/>
      <c r="C8" s="937"/>
      <c r="D8" s="231">
        <f>SUM(D6:D7)</f>
        <v>0</v>
      </c>
    </row>
    <row r="9" spans="1:4" ht="12.75" customHeight="1">
      <c r="A9" s="225">
        <v>2</v>
      </c>
      <c r="B9" s="1219" t="s">
        <v>121</v>
      </c>
      <c r="C9" s="1220"/>
      <c r="D9" s="1221"/>
    </row>
    <row r="10" spans="1:4">
      <c r="A10" s="229"/>
      <c r="B10" s="500" t="s">
        <v>110</v>
      </c>
      <c r="C10" s="224" t="s">
        <v>117</v>
      </c>
      <c r="D10" s="230"/>
    </row>
    <row r="11" spans="1:4">
      <c r="A11" s="229"/>
      <c r="B11" s="500" t="s">
        <v>111</v>
      </c>
      <c r="C11" s="224" t="s">
        <v>18</v>
      </c>
      <c r="D11" s="230"/>
    </row>
    <row r="12" spans="1:4">
      <c r="A12" s="229"/>
      <c r="B12" s="500" t="s">
        <v>112</v>
      </c>
      <c r="C12" s="224" t="s">
        <v>19</v>
      </c>
      <c r="D12" s="230"/>
    </row>
    <row r="13" spans="1:4" ht="13.5" thickBot="1">
      <c r="A13" s="956" t="s">
        <v>120</v>
      </c>
      <c r="B13" s="932"/>
      <c r="C13" s="932"/>
      <c r="D13" s="538">
        <f>SUM(D10:D12)</f>
        <v>0</v>
      </c>
    </row>
    <row r="14" spans="1:4" ht="15.75">
      <c r="A14" s="1222" t="s">
        <v>292</v>
      </c>
      <c r="B14" s="1223"/>
      <c r="C14" s="1223"/>
      <c r="D14" s="1224"/>
    </row>
    <row r="15" spans="1:4" ht="16.5" thickBot="1">
      <c r="A15" s="1225" t="s">
        <v>293</v>
      </c>
      <c r="B15" s="1226"/>
      <c r="C15" s="1226"/>
      <c r="D15" s="1227"/>
    </row>
  </sheetData>
  <mergeCells count="10">
    <mergeCell ref="A13:C13"/>
    <mergeCell ref="B4:C4"/>
    <mergeCell ref="B5:C5"/>
    <mergeCell ref="A14:D14"/>
    <mergeCell ref="A15:D15"/>
    <mergeCell ref="A1:D1"/>
    <mergeCell ref="B2:D2"/>
    <mergeCell ref="A3:D3"/>
    <mergeCell ref="B9:D9"/>
    <mergeCell ref="A8:C8"/>
  </mergeCells>
  <printOptions horizontalCentered="1"/>
  <pageMargins left="0.19685039370078741" right="0.19685039370078741" top="0.31496062992125984" bottom="0.31496062992125984" header="0.19685039370078741" footer="0"/>
  <pageSetup paperSize="9"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Z136"/>
  <sheetViews>
    <sheetView showGridLines="0" view="pageBreakPreview" zoomScaleSheetLayoutView="100" workbookViewId="0">
      <pane xSplit="4" ySplit="5" topLeftCell="E6" activePane="bottomRight" state="frozen"/>
      <selection activeCell="E46" sqref="E46"/>
      <selection pane="topRight" activeCell="E46" sqref="E46"/>
      <selection pane="bottomLeft" activeCell="E46" sqref="E46"/>
      <selection pane="bottomRight" activeCell="I5" sqref="I5:Z43"/>
    </sheetView>
  </sheetViews>
  <sheetFormatPr defaultColWidth="9.140625" defaultRowHeight="12.75"/>
  <cols>
    <col min="1" max="1" width="5" style="42" customWidth="1"/>
    <col min="2" max="2" width="6.7109375" style="42" customWidth="1"/>
    <col min="3" max="3" width="33.140625" style="184" customWidth="1"/>
    <col min="4" max="4" width="12.28515625" style="186" customWidth="1"/>
    <col min="5" max="5" width="12.28515625" style="511" customWidth="1"/>
    <col min="6" max="7" width="15" style="186" customWidth="1"/>
    <col min="8" max="8" width="16.42578125" style="54" bestFit="1" customWidth="1"/>
    <col min="9" max="10" width="18.28515625" style="54" customWidth="1"/>
    <col min="11" max="11" width="17.85546875" style="68" customWidth="1"/>
    <col min="12" max="18" width="17.85546875" style="876" hidden="1" customWidth="1"/>
    <col min="19" max="19" width="13.28515625" style="54" customWidth="1"/>
    <col min="20" max="22" width="12.28515625" style="54" customWidth="1"/>
    <col min="23" max="23" width="14.28515625" style="54" customWidth="1"/>
    <col min="24" max="24" width="12.28515625" style="54" customWidth="1"/>
    <col min="25" max="25" width="14.42578125" style="54" customWidth="1"/>
    <col min="26" max="26" width="16.7109375" style="54" customWidth="1"/>
    <col min="27" max="28" width="9.7109375" style="42" customWidth="1"/>
    <col min="29" max="29" width="16.85546875" style="42" bestFit="1" customWidth="1"/>
    <col min="30" max="30" width="13.85546875" style="42" bestFit="1" customWidth="1"/>
    <col min="31" max="31" width="13.42578125" style="42" bestFit="1" customWidth="1"/>
    <col min="32" max="32" width="3.42578125" style="42" customWidth="1"/>
    <col min="33" max="33" width="16.85546875" style="42" bestFit="1" customWidth="1"/>
    <col min="34" max="34" width="13.85546875" style="42" bestFit="1" customWidth="1"/>
    <col min="35" max="35" width="13.42578125" style="42" bestFit="1" customWidth="1"/>
    <col min="36" max="36" width="11.7109375" style="42" customWidth="1"/>
    <col min="37" max="37" width="9.7109375" style="42" bestFit="1" customWidth="1"/>
    <col min="38" max="38" width="9.140625" style="42"/>
    <col min="39" max="39" width="9.7109375" style="42" bestFit="1" customWidth="1"/>
    <col min="40" max="16384" width="9.140625" style="42"/>
  </cols>
  <sheetData>
    <row r="1" spans="1:26" ht="15.75">
      <c r="B1" s="583" t="s">
        <v>694</v>
      </c>
      <c r="C1" s="539"/>
      <c r="D1" s="746" t="s">
        <v>704</v>
      </c>
      <c r="E1" s="746" t="s">
        <v>705</v>
      </c>
      <c r="F1" s="539"/>
      <c r="G1" s="539"/>
      <c r="H1" s="539"/>
      <c r="I1" s="539"/>
      <c r="J1" s="539"/>
      <c r="K1" s="539"/>
      <c r="L1" s="870"/>
      <c r="M1" s="870"/>
      <c r="N1" s="870"/>
      <c r="O1" s="870"/>
      <c r="P1" s="870"/>
      <c r="Q1" s="870"/>
      <c r="R1" s="870"/>
      <c r="S1" s="539"/>
      <c r="T1" s="539"/>
      <c r="U1" s="539"/>
      <c r="V1" s="539"/>
      <c r="W1" s="539"/>
      <c r="X1" s="539"/>
      <c r="Y1" s="539"/>
      <c r="Z1" s="539"/>
    </row>
    <row r="2" spans="1:26" ht="18.75" customHeight="1" thickBot="1">
      <c r="B2" s="584"/>
      <c r="C2" s="503"/>
      <c r="D2" s="747">
        <v>1.1285000000000001</v>
      </c>
      <c r="E2" s="747">
        <v>0.72540000000000004</v>
      </c>
      <c r="F2" s="503"/>
      <c r="G2" s="503"/>
      <c r="H2" s="503"/>
      <c r="I2" s="503"/>
      <c r="J2" s="503"/>
      <c r="K2" s="503"/>
      <c r="L2" s="871"/>
      <c r="M2" s="871"/>
      <c r="N2" s="871"/>
      <c r="O2" s="871"/>
      <c r="P2" s="871"/>
      <c r="Q2" s="871"/>
      <c r="R2" s="871"/>
      <c r="S2" s="503"/>
      <c r="T2" s="503"/>
      <c r="U2" s="503"/>
      <c r="V2" s="503"/>
      <c r="W2" s="503"/>
      <c r="X2" s="503"/>
      <c r="Y2" s="503"/>
      <c r="Z2" s="503"/>
    </row>
    <row r="3" spans="1:26" ht="13.5" customHeight="1" thickTop="1">
      <c r="B3" s="1234" t="s">
        <v>84</v>
      </c>
      <c r="C3" s="1234" t="s">
        <v>544</v>
      </c>
      <c r="D3" s="1228" t="s">
        <v>206</v>
      </c>
      <c r="E3" s="1229"/>
      <c r="F3" s="1229"/>
      <c r="G3" s="1229"/>
      <c r="H3" s="1229"/>
      <c r="I3" s="1229"/>
      <c r="J3" s="1229"/>
      <c r="K3" s="1230"/>
      <c r="L3" s="872"/>
      <c r="M3" s="872"/>
      <c r="N3" s="872"/>
      <c r="O3" s="872"/>
      <c r="P3" s="872"/>
      <c r="Q3" s="872"/>
      <c r="R3" s="872"/>
      <c r="S3" s="1231" t="s">
        <v>545</v>
      </c>
      <c r="T3" s="1232"/>
      <c r="U3" s="1232"/>
      <c r="V3" s="1232"/>
      <c r="W3" s="1232"/>
      <c r="X3" s="1232"/>
      <c r="Y3" s="1233"/>
      <c r="Z3" s="749" t="s">
        <v>208</v>
      </c>
    </row>
    <row r="4" spans="1:26" s="179" customFormat="1" ht="75.75" thickBot="1">
      <c r="B4" s="1236"/>
      <c r="C4" s="1235"/>
      <c r="D4" s="741" t="s">
        <v>547</v>
      </c>
      <c r="E4" s="742" t="s">
        <v>548</v>
      </c>
      <c r="F4" s="743" t="s">
        <v>13323</v>
      </c>
      <c r="G4" s="741" t="s">
        <v>706</v>
      </c>
      <c r="H4" s="744" t="s">
        <v>707</v>
      </c>
      <c r="I4" s="745" t="s">
        <v>708</v>
      </c>
      <c r="J4" s="745" t="s">
        <v>709</v>
      </c>
      <c r="K4" s="745" t="s">
        <v>710</v>
      </c>
      <c r="L4" s="873" t="s">
        <v>13306</v>
      </c>
      <c r="M4" s="873" t="s">
        <v>13307</v>
      </c>
      <c r="N4" s="873" t="s">
        <v>13308</v>
      </c>
      <c r="O4" s="873" t="s">
        <v>13309</v>
      </c>
      <c r="P4" s="873" t="s">
        <v>13310</v>
      </c>
      <c r="Q4" s="873" t="s">
        <v>13311</v>
      </c>
      <c r="R4" s="873" t="s">
        <v>13312</v>
      </c>
      <c r="S4" s="750" t="s">
        <v>712</v>
      </c>
      <c r="T4" s="750" t="s">
        <v>713</v>
      </c>
      <c r="U4" s="750" t="s">
        <v>714</v>
      </c>
      <c r="V4" s="750" t="s">
        <v>715</v>
      </c>
      <c r="W4" s="750" t="s">
        <v>716</v>
      </c>
      <c r="X4" s="750" t="s">
        <v>717</v>
      </c>
      <c r="Y4" s="750" t="s">
        <v>718</v>
      </c>
      <c r="Z4" s="751" t="s">
        <v>711</v>
      </c>
    </row>
    <row r="5" spans="1:26" s="179" customFormat="1" ht="26.25" customHeight="1" thickTop="1">
      <c r="A5" s="544">
        <v>5</v>
      </c>
      <c r="B5" s="540" t="s">
        <v>219</v>
      </c>
      <c r="C5" s="752" t="s">
        <v>167</v>
      </c>
      <c r="D5" s="753"/>
      <c r="E5" s="877">
        <v>34345</v>
      </c>
      <c r="F5" s="740">
        <v>180</v>
      </c>
      <c r="G5" s="753"/>
      <c r="H5" s="729"/>
      <c r="I5" s="754"/>
      <c r="J5" s="729"/>
      <c r="K5" s="729"/>
      <c r="L5" s="874"/>
      <c r="M5" s="874"/>
      <c r="N5" s="874"/>
      <c r="O5" s="874"/>
      <c r="P5" s="874"/>
      <c r="Q5" s="874"/>
      <c r="R5" s="874"/>
      <c r="S5" s="880"/>
      <c r="T5" s="880"/>
      <c r="U5" s="880"/>
      <c r="V5" s="880"/>
      <c r="W5" s="880"/>
      <c r="X5" s="880"/>
      <c r="Y5" s="880"/>
      <c r="Z5" s="756"/>
    </row>
    <row r="6" spans="1:26" s="179" customFormat="1" ht="38.25" customHeight="1">
      <c r="A6" s="544"/>
      <c r="B6" s="540"/>
      <c r="C6" s="757" t="s">
        <v>703</v>
      </c>
      <c r="D6" s="753"/>
      <c r="E6" s="877">
        <v>34345</v>
      </c>
      <c r="F6" s="740">
        <v>180</v>
      </c>
      <c r="G6" s="753"/>
      <c r="H6" s="755"/>
      <c r="I6" s="754"/>
      <c r="J6" s="729"/>
      <c r="K6" s="729"/>
      <c r="L6" s="874"/>
      <c r="M6" s="874"/>
      <c r="N6" s="874"/>
      <c r="O6" s="874"/>
      <c r="P6" s="874"/>
      <c r="Q6" s="874"/>
      <c r="R6" s="874"/>
      <c r="S6" s="880"/>
      <c r="T6" s="880"/>
      <c r="U6" s="880"/>
      <c r="V6" s="880"/>
      <c r="W6" s="880"/>
      <c r="X6" s="880"/>
      <c r="Y6" s="880"/>
      <c r="Z6" s="756"/>
    </row>
    <row r="7" spans="1:26" s="181" customFormat="1" ht="14.25">
      <c r="A7" s="544">
        <v>7</v>
      </c>
      <c r="B7" s="180" t="s">
        <v>169</v>
      </c>
      <c r="C7" s="752" t="s">
        <v>59</v>
      </c>
      <c r="D7" s="753"/>
      <c r="E7" s="877">
        <v>248</v>
      </c>
      <c r="F7" s="740">
        <v>200</v>
      </c>
      <c r="G7" s="753"/>
      <c r="H7" s="729"/>
      <c r="I7" s="729"/>
      <c r="J7" s="754"/>
      <c r="K7" s="729"/>
      <c r="L7" s="874"/>
      <c r="M7" s="874"/>
      <c r="N7" s="874"/>
      <c r="O7" s="874"/>
      <c r="P7" s="874"/>
      <c r="Q7" s="874"/>
      <c r="R7" s="874"/>
      <c r="S7" s="880"/>
      <c r="T7" s="880"/>
      <c r="U7" s="880"/>
      <c r="V7" s="880"/>
      <c r="W7" s="880"/>
      <c r="X7" s="880"/>
      <c r="Y7" s="880"/>
      <c r="Z7" s="756"/>
    </row>
    <row r="8" spans="1:26" s="181" customFormat="1" ht="20.25" customHeight="1">
      <c r="A8" s="181">
        <v>8</v>
      </c>
      <c r="B8" s="180" t="s">
        <v>170</v>
      </c>
      <c r="C8" s="758" t="s">
        <v>60</v>
      </c>
      <c r="D8" s="753"/>
      <c r="E8" s="878">
        <v>248</v>
      </c>
      <c r="F8" s="740">
        <v>200</v>
      </c>
      <c r="G8" s="753"/>
      <c r="H8" s="755"/>
      <c r="I8" s="729"/>
      <c r="J8" s="754"/>
      <c r="K8" s="729"/>
      <c r="L8" s="874"/>
      <c r="M8" s="874"/>
      <c r="N8" s="874"/>
      <c r="O8" s="874"/>
      <c r="P8" s="874"/>
      <c r="Q8" s="874"/>
      <c r="R8" s="874"/>
      <c r="S8" s="880"/>
      <c r="T8" s="880"/>
      <c r="U8" s="880"/>
      <c r="V8" s="880"/>
      <c r="W8" s="880"/>
      <c r="X8" s="880"/>
      <c r="Y8" s="880"/>
      <c r="Z8" s="756"/>
    </row>
    <row r="9" spans="1:26" s="181" customFormat="1" ht="25.5">
      <c r="A9" s="181">
        <v>10</v>
      </c>
      <c r="B9" s="180" t="s">
        <v>220</v>
      </c>
      <c r="C9" s="759" t="s">
        <v>402</v>
      </c>
      <c r="D9" s="753"/>
      <c r="E9" s="877">
        <v>6122</v>
      </c>
      <c r="F9" s="740">
        <v>200</v>
      </c>
      <c r="G9" s="753"/>
      <c r="H9" s="729"/>
      <c r="I9" s="754"/>
      <c r="J9" s="729"/>
      <c r="K9" s="729"/>
      <c r="L9" s="874"/>
      <c r="M9" s="874"/>
      <c r="N9" s="874"/>
      <c r="O9" s="874"/>
      <c r="P9" s="874"/>
      <c r="Q9" s="874"/>
      <c r="R9" s="874"/>
      <c r="S9" s="880"/>
      <c r="T9" s="880"/>
      <c r="U9" s="880"/>
      <c r="V9" s="880"/>
      <c r="W9" s="880"/>
      <c r="X9" s="880"/>
      <c r="Y9" s="880"/>
      <c r="Z9" s="756"/>
    </row>
    <row r="10" spans="1:26" s="181" customFormat="1" ht="25.5">
      <c r="A10" s="544">
        <v>11</v>
      </c>
      <c r="B10" s="180" t="s">
        <v>221</v>
      </c>
      <c r="C10" s="758" t="s">
        <v>403</v>
      </c>
      <c r="D10" s="753"/>
      <c r="E10" s="877">
        <v>6122</v>
      </c>
      <c r="F10" s="740">
        <v>200</v>
      </c>
      <c r="G10" s="753"/>
      <c r="H10" s="755"/>
      <c r="I10" s="754"/>
      <c r="J10" s="729"/>
      <c r="K10" s="729"/>
      <c r="L10" s="874"/>
      <c r="M10" s="874"/>
      <c r="N10" s="874"/>
      <c r="O10" s="874"/>
      <c r="P10" s="874"/>
      <c r="Q10" s="874"/>
      <c r="R10" s="874"/>
      <c r="S10" s="880"/>
      <c r="T10" s="880"/>
      <c r="U10" s="880"/>
      <c r="V10" s="880"/>
      <c r="W10" s="880"/>
      <c r="X10" s="880"/>
      <c r="Y10" s="880"/>
      <c r="Z10" s="756"/>
    </row>
    <row r="11" spans="1:26" s="181" customFormat="1" ht="38.25">
      <c r="A11" s="181">
        <v>12</v>
      </c>
      <c r="B11" s="180" t="s">
        <v>171</v>
      </c>
      <c r="C11" s="759" t="s">
        <v>668</v>
      </c>
      <c r="D11" s="753"/>
      <c r="E11" s="878">
        <v>2350</v>
      </c>
      <c r="F11" s="740">
        <v>200</v>
      </c>
      <c r="G11" s="753"/>
      <c r="H11" s="729"/>
      <c r="I11" s="754"/>
      <c r="J11" s="729"/>
      <c r="K11" s="729"/>
      <c r="L11" s="874"/>
      <c r="M11" s="874"/>
      <c r="N11" s="874"/>
      <c r="O11" s="874"/>
      <c r="P11" s="874"/>
      <c r="Q11" s="874"/>
      <c r="R11" s="874"/>
      <c r="S11" s="880"/>
      <c r="T11" s="880"/>
      <c r="U11" s="880"/>
      <c r="V11" s="880"/>
      <c r="W11" s="880"/>
      <c r="X11" s="880"/>
      <c r="Y11" s="880"/>
      <c r="Z11" s="756"/>
    </row>
    <row r="12" spans="1:26" s="181" customFormat="1" ht="25.5">
      <c r="A12" s="544">
        <v>13</v>
      </c>
      <c r="B12" s="180" t="s">
        <v>172</v>
      </c>
      <c r="C12" s="752" t="s">
        <v>64</v>
      </c>
      <c r="D12" s="753"/>
      <c r="E12" s="877">
        <v>251</v>
      </c>
      <c r="F12" s="740">
        <v>200</v>
      </c>
      <c r="G12" s="753"/>
      <c r="H12" s="729"/>
      <c r="I12" s="754"/>
      <c r="J12" s="729"/>
      <c r="K12" s="729"/>
      <c r="L12" s="874"/>
      <c r="M12" s="874"/>
      <c r="N12" s="874"/>
      <c r="O12" s="874"/>
      <c r="P12" s="874"/>
      <c r="Q12" s="874"/>
      <c r="R12" s="874"/>
      <c r="S12" s="880"/>
      <c r="T12" s="880"/>
      <c r="U12" s="880"/>
      <c r="V12" s="880"/>
      <c r="W12" s="880"/>
      <c r="X12" s="880"/>
      <c r="Y12" s="880"/>
      <c r="Z12" s="756"/>
    </row>
    <row r="13" spans="1:26" s="181" customFormat="1" ht="25.5" customHeight="1">
      <c r="A13" s="181">
        <v>14</v>
      </c>
      <c r="B13" s="180" t="s">
        <v>173</v>
      </c>
      <c r="C13" s="758" t="s">
        <v>66</v>
      </c>
      <c r="D13" s="753"/>
      <c r="E13" s="878">
        <v>251</v>
      </c>
      <c r="F13" s="740">
        <v>200</v>
      </c>
      <c r="G13" s="753"/>
      <c r="H13" s="755"/>
      <c r="I13" s="754"/>
      <c r="J13" s="729"/>
      <c r="K13" s="729"/>
      <c r="L13" s="874"/>
      <c r="M13" s="874"/>
      <c r="N13" s="874"/>
      <c r="O13" s="874"/>
      <c r="P13" s="874"/>
      <c r="Q13" s="874"/>
      <c r="R13" s="874"/>
      <c r="S13" s="880"/>
      <c r="T13" s="880"/>
      <c r="U13" s="880"/>
      <c r="V13" s="880"/>
      <c r="W13" s="880"/>
      <c r="X13" s="880"/>
      <c r="Y13" s="880"/>
      <c r="Z13" s="756"/>
    </row>
    <row r="14" spans="1:26" s="181" customFormat="1" ht="34.5" customHeight="1">
      <c r="A14" s="544">
        <v>15</v>
      </c>
      <c r="B14" s="180" t="s">
        <v>198</v>
      </c>
      <c r="C14" s="759" t="s">
        <v>71</v>
      </c>
      <c r="D14" s="753"/>
      <c r="E14" s="878">
        <v>2696</v>
      </c>
      <c r="F14" s="740">
        <v>200</v>
      </c>
      <c r="G14" s="753"/>
      <c r="H14" s="729"/>
      <c r="I14" s="754"/>
      <c r="J14" s="729"/>
      <c r="K14" s="729"/>
      <c r="L14" s="874"/>
      <c r="M14" s="874"/>
      <c r="N14" s="874"/>
      <c r="O14" s="874"/>
      <c r="P14" s="874"/>
      <c r="Q14" s="874"/>
      <c r="R14" s="874"/>
      <c r="S14" s="880"/>
      <c r="T14" s="880"/>
      <c r="U14" s="880"/>
      <c r="V14" s="880"/>
      <c r="W14" s="880"/>
      <c r="X14" s="880"/>
      <c r="Y14" s="880"/>
      <c r="Z14" s="756"/>
    </row>
    <row r="15" spans="1:26" s="181" customFormat="1" ht="15.75" customHeight="1">
      <c r="A15" s="181">
        <v>16</v>
      </c>
      <c r="B15" s="180" t="s">
        <v>174</v>
      </c>
      <c r="C15" s="752" t="s">
        <v>75</v>
      </c>
      <c r="D15" s="753"/>
      <c r="E15" s="877">
        <v>251</v>
      </c>
      <c r="F15" s="740">
        <v>200</v>
      </c>
      <c r="G15" s="753"/>
      <c r="H15" s="729"/>
      <c r="I15" s="754"/>
      <c r="J15" s="729"/>
      <c r="K15" s="729"/>
      <c r="L15" s="874"/>
      <c r="M15" s="874"/>
      <c r="N15" s="874"/>
      <c r="O15" s="874"/>
      <c r="P15" s="874"/>
      <c r="Q15" s="874"/>
      <c r="R15" s="874"/>
      <c r="S15" s="880"/>
      <c r="T15" s="880"/>
      <c r="U15" s="880"/>
      <c r="V15" s="880"/>
      <c r="W15" s="880"/>
      <c r="X15" s="880"/>
      <c r="Y15" s="880"/>
      <c r="Z15" s="756"/>
    </row>
    <row r="16" spans="1:26" s="181" customFormat="1" ht="21" customHeight="1">
      <c r="A16" s="544">
        <v>17</v>
      </c>
      <c r="B16" s="180" t="s">
        <v>175</v>
      </c>
      <c r="C16" s="758" t="s">
        <v>76</v>
      </c>
      <c r="D16" s="753"/>
      <c r="E16" s="878">
        <v>251</v>
      </c>
      <c r="F16" s="740">
        <v>200</v>
      </c>
      <c r="G16" s="753"/>
      <c r="H16" s="755"/>
      <c r="I16" s="754"/>
      <c r="J16" s="729"/>
      <c r="K16" s="729"/>
      <c r="L16" s="874"/>
      <c r="M16" s="874"/>
      <c r="N16" s="874"/>
      <c r="O16" s="874"/>
      <c r="P16" s="874"/>
      <c r="Q16" s="874"/>
      <c r="R16" s="874"/>
      <c r="S16" s="880"/>
      <c r="T16" s="880"/>
      <c r="U16" s="880"/>
      <c r="V16" s="880"/>
      <c r="W16" s="880"/>
      <c r="X16" s="880"/>
      <c r="Y16" s="880"/>
      <c r="Z16" s="756"/>
    </row>
    <row r="17" spans="1:26" s="181" customFormat="1">
      <c r="A17" s="181">
        <v>18</v>
      </c>
      <c r="B17" s="180" t="s">
        <v>176</v>
      </c>
      <c r="C17" s="752" t="s">
        <v>67</v>
      </c>
      <c r="D17" s="753"/>
      <c r="E17" s="877">
        <v>2436</v>
      </c>
      <c r="F17" s="740">
        <v>200</v>
      </c>
      <c r="G17" s="753"/>
      <c r="H17" s="729"/>
      <c r="I17" s="754"/>
      <c r="J17" s="729"/>
      <c r="K17" s="729"/>
      <c r="L17" s="874"/>
      <c r="M17" s="874"/>
      <c r="N17" s="874"/>
      <c r="O17" s="874"/>
      <c r="P17" s="874"/>
      <c r="Q17" s="874"/>
      <c r="R17" s="874"/>
      <c r="S17" s="880"/>
      <c r="T17" s="880"/>
      <c r="U17" s="880"/>
      <c r="V17" s="880"/>
      <c r="W17" s="880"/>
      <c r="X17" s="880"/>
      <c r="Y17" s="880"/>
      <c r="Z17" s="756"/>
    </row>
    <row r="18" spans="1:26" s="181" customFormat="1" ht="22.5" customHeight="1">
      <c r="A18" s="544">
        <v>19</v>
      </c>
      <c r="B18" s="180" t="s">
        <v>177</v>
      </c>
      <c r="C18" s="758" t="s">
        <v>68</v>
      </c>
      <c r="D18" s="753"/>
      <c r="E18" s="877">
        <v>2436</v>
      </c>
      <c r="F18" s="740">
        <v>200</v>
      </c>
      <c r="G18" s="753"/>
      <c r="H18" s="755"/>
      <c r="I18" s="754"/>
      <c r="J18" s="729"/>
      <c r="K18" s="729"/>
      <c r="L18" s="874"/>
      <c r="M18" s="874"/>
      <c r="N18" s="874"/>
      <c r="O18" s="874"/>
      <c r="P18" s="874"/>
      <c r="Q18" s="874"/>
      <c r="R18" s="874"/>
      <c r="S18" s="880"/>
      <c r="T18" s="880"/>
      <c r="U18" s="880"/>
      <c r="V18" s="880"/>
      <c r="W18" s="880"/>
      <c r="X18" s="880"/>
      <c r="Y18" s="880"/>
      <c r="Z18" s="756"/>
    </row>
    <row r="19" spans="1:26" s="181" customFormat="1" ht="38.25">
      <c r="A19" s="181">
        <v>20</v>
      </c>
      <c r="B19" s="180" t="s">
        <v>178</v>
      </c>
      <c r="C19" s="752" t="s">
        <v>394</v>
      </c>
      <c r="D19" s="753"/>
      <c r="E19" s="877">
        <v>4083</v>
      </c>
      <c r="F19" s="740">
        <v>200</v>
      </c>
      <c r="G19" s="753"/>
      <c r="H19" s="729"/>
      <c r="I19" s="754"/>
      <c r="J19" s="729"/>
      <c r="K19" s="729"/>
      <c r="L19" s="874"/>
      <c r="M19" s="874"/>
      <c r="N19" s="874"/>
      <c r="O19" s="874"/>
      <c r="P19" s="874"/>
      <c r="Q19" s="874"/>
      <c r="R19" s="874"/>
      <c r="S19" s="880"/>
      <c r="T19" s="880"/>
      <c r="U19" s="880"/>
      <c r="V19" s="880"/>
      <c r="W19" s="880"/>
      <c r="X19" s="880"/>
      <c r="Y19" s="880"/>
      <c r="Z19" s="756"/>
    </row>
    <row r="20" spans="1:26" s="181" customFormat="1" ht="25.5">
      <c r="A20" s="544">
        <v>21</v>
      </c>
      <c r="B20" s="180" t="s">
        <v>180</v>
      </c>
      <c r="C20" s="752" t="s">
        <v>396</v>
      </c>
      <c r="D20" s="753"/>
      <c r="E20" s="877">
        <v>4083</v>
      </c>
      <c r="F20" s="740">
        <v>200</v>
      </c>
      <c r="G20" s="753"/>
      <c r="H20" s="729"/>
      <c r="I20" s="754"/>
      <c r="J20" s="729"/>
      <c r="K20" s="729"/>
      <c r="L20" s="874"/>
      <c r="M20" s="874"/>
      <c r="N20" s="874"/>
      <c r="O20" s="874"/>
      <c r="P20" s="874"/>
      <c r="Q20" s="874"/>
      <c r="R20" s="874"/>
      <c r="S20" s="880"/>
      <c r="T20" s="880"/>
      <c r="U20" s="880"/>
      <c r="V20" s="880"/>
      <c r="W20" s="880"/>
      <c r="X20" s="880"/>
      <c r="Y20" s="880"/>
      <c r="Z20" s="756"/>
    </row>
    <row r="21" spans="1:26" s="181" customFormat="1" ht="25.5">
      <c r="A21" s="181">
        <v>22</v>
      </c>
      <c r="B21" s="180" t="s">
        <v>181</v>
      </c>
      <c r="C21" s="758" t="s">
        <v>397</v>
      </c>
      <c r="D21" s="753"/>
      <c r="E21" s="878">
        <v>4083</v>
      </c>
      <c r="F21" s="740">
        <v>200</v>
      </c>
      <c r="G21" s="753"/>
      <c r="H21" s="755"/>
      <c r="I21" s="754"/>
      <c r="J21" s="729"/>
      <c r="K21" s="729"/>
      <c r="L21" s="874"/>
      <c r="M21" s="874"/>
      <c r="N21" s="874"/>
      <c r="O21" s="874"/>
      <c r="P21" s="874"/>
      <c r="Q21" s="874"/>
      <c r="R21" s="874"/>
      <c r="S21" s="880"/>
      <c r="T21" s="880"/>
      <c r="U21" s="880"/>
      <c r="V21" s="880"/>
      <c r="W21" s="880"/>
      <c r="X21" s="880"/>
      <c r="Y21" s="880"/>
      <c r="Z21" s="756"/>
    </row>
    <row r="22" spans="1:26" s="181" customFormat="1" ht="38.25">
      <c r="A22" s="544">
        <v>23</v>
      </c>
      <c r="B22" s="180" t="s">
        <v>179</v>
      </c>
      <c r="C22" s="758" t="s">
        <v>395</v>
      </c>
      <c r="D22" s="753"/>
      <c r="E22" s="878">
        <v>4083</v>
      </c>
      <c r="F22" s="740">
        <v>200</v>
      </c>
      <c r="G22" s="753"/>
      <c r="H22" s="755"/>
      <c r="I22" s="754"/>
      <c r="J22" s="729"/>
      <c r="K22" s="729"/>
      <c r="L22" s="874"/>
      <c r="M22" s="874"/>
      <c r="N22" s="874"/>
      <c r="O22" s="874"/>
      <c r="P22" s="874"/>
      <c r="Q22" s="874"/>
      <c r="R22" s="874"/>
      <c r="S22" s="880"/>
      <c r="T22" s="880"/>
      <c r="U22" s="880"/>
      <c r="V22" s="880"/>
      <c r="W22" s="880"/>
      <c r="X22" s="880"/>
      <c r="Y22" s="880"/>
      <c r="Z22" s="756"/>
    </row>
    <row r="23" spans="1:26" s="181" customFormat="1" ht="22.5" customHeight="1">
      <c r="A23" s="181">
        <v>24</v>
      </c>
      <c r="B23" s="180" t="s">
        <v>182</v>
      </c>
      <c r="C23" s="752" t="s">
        <v>115</v>
      </c>
      <c r="D23" s="753"/>
      <c r="E23" s="877">
        <v>248</v>
      </c>
      <c r="F23" s="740">
        <v>200</v>
      </c>
      <c r="G23" s="753"/>
      <c r="H23" s="729"/>
      <c r="I23" s="754"/>
      <c r="J23" s="729"/>
      <c r="K23" s="729"/>
      <c r="L23" s="874"/>
      <c r="M23" s="874"/>
      <c r="N23" s="874"/>
      <c r="O23" s="874"/>
      <c r="P23" s="874"/>
      <c r="Q23" s="874"/>
      <c r="R23" s="874"/>
      <c r="S23" s="880"/>
      <c r="T23" s="880"/>
      <c r="U23" s="880"/>
      <c r="V23" s="880"/>
      <c r="W23" s="880"/>
      <c r="X23" s="880"/>
      <c r="Y23" s="880"/>
      <c r="Z23" s="756"/>
    </row>
    <row r="24" spans="1:26" s="181" customFormat="1" ht="22.5" customHeight="1">
      <c r="A24" s="544">
        <v>25</v>
      </c>
      <c r="B24" s="180" t="s">
        <v>183</v>
      </c>
      <c r="C24" s="758" t="s">
        <v>114</v>
      </c>
      <c r="D24" s="753"/>
      <c r="E24" s="878">
        <v>248</v>
      </c>
      <c r="F24" s="740">
        <v>200</v>
      </c>
      <c r="G24" s="753"/>
      <c r="H24" s="755"/>
      <c r="I24" s="754"/>
      <c r="J24" s="729"/>
      <c r="K24" s="729"/>
      <c r="L24" s="874"/>
      <c r="M24" s="874"/>
      <c r="N24" s="874"/>
      <c r="O24" s="874"/>
      <c r="P24" s="874"/>
      <c r="Q24" s="874"/>
      <c r="R24" s="874"/>
      <c r="S24" s="880"/>
      <c r="T24" s="880"/>
      <c r="U24" s="880"/>
      <c r="V24" s="880"/>
      <c r="W24" s="880"/>
      <c r="X24" s="880"/>
      <c r="Y24" s="880"/>
      <c r="Z24" s="756"/>
    </row>
    <row r="25" spans="1:26" s="181" customFormat="1" ht="25.5">
      <c r="A25" s="181">
        <v>26</v>
      </c>
      <c r="B25" s="180" t="s">
        <v>184</v>
      </c>
      <c r="C25" s="759" t="s">
        <v>398</v>
      </c>
      <c r="D25" s="753"/>
      <c r="E25" s="877">
        <v>2707</v>
      </c>
      <c r="F25" s="740">
        <v>200</v>
      </c>
      <c r="G25" s="753"/>
      <c r="H25" s="729"/>
      <c r="I25" s="754"/>
      <c r="J25" s="729"/>
      <c r="K25" s="729"/>
      <c r="L25" s="874"/>
      <c r="M25" s="874"/>
      <c r="N25" s="874"/>
      <c r="O25" s="874"/>
      <c r="P25" s="874"/>
      <c r="Q25" s="874"/>
      <c r="R25" s="874"/>
      <c r="S25" s="880"/>
      <c r="T25" s="880"/>
      <c r="U25" s="880"/>
      <c r="V25" s="880"/>
      <c r="W25" s="880"/>
      <c r="X25" s="880"/>
      <c r="Y25" s="880"/>
      <c r="Z25" s="756"/>
    </row>
    <row r="26" spans="1:26" s="181" customFormat="1" ht="25.5" customHeight="1">
      <c r="A26" s="544">
        <v>27</v>
      </c>
      <c r="B26" s="180" t="s">
        <v>185</v>
      </c>
      <c r="C26" s="752" t="s">
        <v>63</v>
      </c>
      <c r="D26" s="753"/>
      <c r="E26" s="877">
        <v>4058</v>
      </c>
      <c r="F26" s="740">
        <v>200</v>
      </c>
      <c r="G26" s="753"/>
      <c r="H26" s="729"/>
      <c r="I26" s="754"/>
      <c r="J26" s="729"/>
      <c r="K26" s="729"/>
      <c r="L26" s="874"/>
      <c r="M26" s="874"/>
      <c r="N26" s="874"/>
      <c r="O26" s="874"/>
      <c r="P26" s="874"/>
      <c r="Q26" s="874"/>
      <c r="R26" s="874"/>
      <c r="S26" s="880"/>
      <c r="T26" s="880"/>
      <c r="U26" s="880"/>
      <c r="V26" s="880"/>
      <c r="W26" s="880"/>
      <c r="X26" s="880"/>
      <c r="Y26" s="880"/>
      <c r="Z26" s="756"/>
    </row>
    <row r="27" spans="1:26" s="181" customFormat="1">
      <c r="A27" s="181">
        <v>28</v>
      </c>
      <c r="B27" s="180" t="s">
        <v>186</v>
      </c>
      <c r="C27" s="758" t="s">
        <v>65</v>
      </c>
      <c r="D27" s="753"/>
      <c r="E27" s="877">
        <v>4058</v>
      </c>
      <c r="F27" s="740">
        <v>200</v>
      </c>
      <c r="G27" s="753"/>
      <c r="H27" s="755"/>
      <c r="I27" s="754"/>
      <c r="J27" s="729"/>
      <c r="K27" s="729"/>
      <c r="L27" s="874"/>
      <c r="M27" s="874"/>
      <c r="N27" s="874"/>
      <c r="O27" s="874"/>
      <c r="P27" s="874"/>
      <c r="Q27" s="874"/>
      <c r="R27" s="874"/>
      <c r="S27" s="880"/>
      <c r="T27" s="880"/>
      <c r="U27" s="880"/>
      <c r="V27" s="880"/>
      <c r="W27" s="880"/>
      <c r="X27" s="880"/>
      <c r="Y27" s="880"/>
      <c r="Z27" s="756"/>
    </row>
    <row r="28" spans="1:26" s="181" customFormat="1" ht="14.25">
      <c r="A28" s="544">
        <v>29</v>
      </c>
      <c r="B28" s="180" t="s">
        <v>187</v>
      </c>
      <c r="C28" s="752" t="s">
        <v>96</v>
      </c>
      <c r="D28" s="753"/>
      <c r="E28" s="877">
        <v>20020</v>
      </c>
      <c r="F28" s="740">
        <v>200</v>
      </c>
      <c r="G28" s="753"/>
      <c r="H28" s="729"/>
      <c r="I28" s="754"/>
      <c r="J28" s="729"/>
      <c r="K28" s="729"/>
      <c r="L28" s="874"/>
      <c r="M28" s="874"/>
      <c r="N28" s="874"/>
      <c r="O28" s="874"/>
      <c r="P28" s="874"/>
      <c r="Q28" s="874"/>
      <c r="R28" s="874"/>
      <c r="S28" s="880"/>
      <c r="T28" s="880"/>
      <c r="U28" s="880"/>
      <c r="V28" s="880"/>
      <c r="W28" s="880"/>
      <c r="X28" s="880"/>
      <c r="Y28" s="880"/>
      <c r="Z28" s="756"/>
    </row>
    <row r="29" spans="1:26" s="181" customFormat="1" ht="25.5" customHeight="1">
      <c r="A29" s="181">
        <v>30</v>
      </c>
      <c r="B29" s="180" t="s">
        <v>188</v>
      </c>
      <c r="C29" s="758" t="s">
        <v>97</v>
      </c>
      <c r="D29" s="753"/>
      <c r="E29" s="877">
        <v>20020</v>
      </c>
      <c r="F29" s="740">
        <v>200</v>
      </c>
      <c r="G29" s="753"/>
      <c r="H29" s="755"/>
      <c r="I29" s="754"/>
      <c r="J29" s="729"/>
      <c r="K29" s="729"/>
      <c r="L29" s="874"/>
      <c r="M29" s="874"/>
      <c r="N29" s="874"/>
      <c r="O29" s="874"/>
      <c r="P29" s="874"/>
      <c r="Q29" s="874"/>
      <c r="R29" s="874"/>
      <c r="S29" s="880"/>
      <c r="T29" s="880"/>
      <c r="U29" s="880"/>
      <c r="V29" s="880"/>
      <c r="W29" s="880"/>
      <c r="X29" s="880"/>
      <c r="Y29" s="880"/>
      <c r="Z29" s="756"/>
    </row>
    <row r="30" spans="1:26" s="181" customFormat="1" ht="25.5" customHeight="1">
      <c r="A30" s="544">
        <v>31</v>
      </c>
      <c r="B30" s="180" t="s">
        <v>189</v>
      </c>
      <c r="C30" s="752" t="s">
        <v>127</v>
      </c>
      <c r="D30" s="753"/>
      <c r="E30" s="877">
        <v>4094</v>
      </c>
      <c r="F30" s="740">
        <v>200</v>
      </c>
      <c r="G30" s="753"/>
      <c r="H30" s="729"/>
      <c r="I30" s="754"/>
      <c r="J30" s="729"/>
      <c r="K30" s="729"/>
      <c r="L30" s="874"/>
      <c r="M30" s="874"/>
      <c r="N30" s="874"/>
      <c r="O30" s="874"/>
      <c r="P30" s="874"/>
      <c r="Q30" s="874"/>
      <c r="R30" s="874"/>
      <c r="S30" s="880"/>
      <c r="T30" s="880"/>
      <c r="U30" s="880"/>
      <c r="V30" s="880"/>
      <c r="W30" s="880"/>
      <c r="X30" s="880"/>
      <c r="Y30" s="880"/>
      <c r="Z30" s="756"/>
    </row>
    <row r="31" spans="1:26" s="181" customFormat="1" ht="25.5">
      <c r="A31" s="181">
        <v>32</v>
      </c>
      <c r="B31" s="180" t="s">
        <v>190</v>
      </c>
      <c r="C31" s="758" t="s">
        <v>128</v>
      </c>
      <c r="D31" s="753"/>
      <c r="E31" s="878">
        <v>4094</v>
      </c>
      <c r="F31" s="740">
        <v>200</v>
      </c>
      <c r="G31" s="753"/>
      <c r="H31" s="755"/>
      <c r="I31" s="754"/>
      <c r="J31" s="729"/>
      <c r="K31" s="729"/>
      <c r="L31" s="874"/>
      <c r="M31" s="874"/>
      <c r="N31" s="874"/>
      <c r="O31" s="874"/>
      <c r="P31" s="874"/>
      <c r="Q31" s="874"/>
      <c r="R31" s="874"/>
      <c r="S31" s="880"/>
      <c r="T31" s="880"/>
      <c r="U31" s="880"/>
      <c r="V31" s="880"/>
      <c r="W31" s="880"/>
      <c r="X31" s="880"/>
      <c r="Y31" s="880"/>
      <c r="Z31" s="756"/>
    </row>
    <row r="32" spans="1:26" s="181" customFormat="1" ht="38.25">
      <c r="A32" s="544">
        <v>33</v>
      </c>
      <c r="B32" s="180" t="s">
        <v>191</v>
      </c>
      <c r="C32" s="759" t="s">
        <v>136</v>
      </c>
      <c r="D32" s="753"/>
      <c r="E32" s="877">
        <v>4248</v>
      </c>
      <c r="F32" s="740">
        <v>200</v>
      </c>
      <c r="G32" s="753"/>
      <c r="H32" s="729"/>
      <c r="I32" s="754"/>
      <c r="J32" s="729"/>
      <c r="K32" s="729"/>
      <c r="L32" s="874"/>
      <c r="M32" s="874"/>
      <c r="N32" s="874"/>
      <c r="O32" s="874"/>
      <c r="P32" s="874"/>
      <c r="Q32" s="874"/>
      <c r="R32" s="874"/>
      <c r="S32" s="880"/>
      <c r="T32" s="880"/>
      <c r="U32" s="880"/>
      <c r="V32" s="880"/>
      <c r="W32" s="880"/>
      <c r="X32" s="880"/>
      <c r="Y32" s="880"/>
      <c r="Z32" s="756"/>
    </row>
    <row r="33" spans="1:26" s="181" customFormat="1" ht="38.25">
      <c r="A33" s="181">
        <v>34</v>
      </c>
      <c r="B33" s="180" t="s">
        <v>192</v>
      </c>
      <c r="C33" s="758" t="s">
        <v>137</v>
      </c>
      <c r="D33" s="753"/>
      <c r="E33" s="878">
        <v>4248</v>
      </c>
      <c r="F33" s="740">
        <v>200</v>
      </c>
      <c r="G33" s="753"/>
      <c r="H33" s="755"/>
      <c r="I33" s="754"/>
      <c r="J33" s="729"/>
      <c r="K33" s="729"/>
      <c r="L33" s="874"/>
      <c r="M33" s="874"/>
      <c r="N33" s="874"/>
      <c r="O33" s="874"/>
      <c r="P33" s="874"/>
      <c r="Q33" s="874"/>
      <c r="R33" s="874"/>
      <c r="S33" s="880"/>
      <c r="T33" s="880"/>
      <c r="U33" s="880"/>
      <c r="V33" s="880"/>
      <c r="W33" s="880"/>
      <c r="X33" s="880"/>
      <c r="Y33" s="880"/>
      <c r="Z33" s="756"/>
    </row>
    <row r="34" spans="1:26" s="181" customFormat="1" ht="25.5" customHeight="1">
      <c r="A34" s="544">
        <v>35</v>
      </c>
      <c r="B34" s="180" t="s">
        <v>193</v>
      </c>
      <c r="C34" s="752" t="s">
        <v>61</v>
      </c>
      <c r="D34" s="753"/>
      <c r="E34" s="877">
        <v>2436</v>
      </c>
      <c r="F34" s="740">
        <v>200</v>
      </c>
      <c r="G34" s="753"/>
      <c r="H34" s="729"/>
      <c r="I34" s="754"/>
      <c r="J34" s="729"/>
      <c r="K34" s="729"/>
      <c r="L34" s="874"/>
      <c r="M34" s="874"/>
      <c r="N34" s="874"/>
      <c r="O34" s="874"/>
      <c r="P34" s="874"/>
      <c r="Q34" s="874"/>
      <c r="R34" s="874"/>
      <c r="S34" s="880"/>
      <c r="T34" s="880"/>
      <c r="U34" s="880"/>
      <c r="V34" s="880"/>
      <c r="W34" s="880"/>
      <c r="X34" s="880"/>
      <c r="Y34" s="880"/>
      <c r="Z34" s="756"/>
    </row>
    <row r="35" spans="1:26" s="181" customFormat="1" ht="25.5">
      <c r="A35" s="181">
        <v>36</v>
      </c>
      <c r="B35" s="180" t="s">
        <v>194</v>
      </c>
      <c r="C35" s="758" t="s">
        <v>62</v>
      </c>
      <c r="D35" s="753"/>
      <c r="E35" s="878">
        <v>2436</v>
      </c>
      <c r="F35" s="740">
        <v>200</v>
      </c>
      <c r="G35" s="753"/>
      <c r="H35" s="755"/>
      <c r="I35" s="754"/>
      <c r="J35" s="729"/>
      <c r="K35" s="729"/>
      <c r="L35" s="874"/>
      <c r="M35" s="874"/>
      <c r="N35" s="874"/>
      <c r="O35" s="874"/>
      <c r="P35" s="874"/>
      <c r="Q35" s="874"/>
      <c r="R35" s="874"/>
      <c r="S35" s="880"/>
      <c r="T35" s="880"/>
      <c r="U35" s="880"/>
      <c r="V35" s="880"/>
      <c r="W35" s="880"/>
      <c r="X35" s="880"/>
      <c r="Y35" s="880"/>
      <c r="Z35" s="756"/>
    </row>
    <row r="36" spans="1:26" s="181" customFormat="1" ht="14.25">
      <c r="A36" s="544">
        <v>37</v>
      </c>
      <c r="B36" s="180" t="s">
        <v>199</v>
      </c>
      <c r="C36" s="759" t="s">
        <v>74</v>
      </c>
      <c r="D36" s="753"/>
      <c r="E36" s="878">
        <v>4750</v>
      </c>
      <c r="F36" s="740">
        <v>200</v>
      </c>
      <c r="G36" s="753"/>
      <c r="H36" s="755"/>
      <c r="I36" s="754"/>
      <c r="J36" s="729"/>
      <c r="K36" s="729"/>
      <c r="L36" s="874"/>
      <c r="M36" s="874"/>
      <c r="N36" s="874"/>
      <c r="O36" s="874"/>
      <c r="P36" s="874"/>
      <c r="Q36" s="874"/>
      <c r="R36" s="874"/>
      <c r="S36" s="880"/>
      <c r="T36" s="880"/>
      <c r="U36" s="880"/>
      <c r="V36" s="880"/>
      <c r="W36" s="880"/>
      <c r="X36" s="880"/>
      <c r="Y36" s="880"/>
      <c r="Z36" s="756"/>
    </row>
    <row r="37" spans="1:26" s="181" customFormat="1" ht="21" customHeight="1">
      <c r="A37" s="181">
        <v>38</v>
      </c>
      <c r="B37" s="180" t="s">
        <v>200</v>
      </c>
      <c r="C37" s="758" t="s">
        <v>212</v>
      </c>
      <c r="D37" s="753"/>
      <c r="E37" s="878">
        <v>4750</v>
      </c>
      <c r="F37" s="740">
        <v>200</v>
      </c>
      <c r="G37" s="753"/>
      <c r="H37" s="755"/>
      <c r="I37" s="754"/>
      <c r="J37" s="729"/>
      <c r="K37" s="729"/>
      <c r="L37" s="874"/>
      <c r="M37" s="874"/>
      <c r="N37" s="874"/>
      <c r="O37" s="874"/>
      <c r="P37" s="874"/>
      <c r="Q37" s="874"/>
      <c r="R37" s="874"/>
      <c r="S37" s="880"/>
      <c r="T37" s="880"/>
      <c r="U37" s="880"/>
      <c r="V37" s="880"/>
      <c r="W37" s="880"/>
      <c r="X37" s="880"/>
      <c r="Y37" s="880"/>
      <c r="Z37" s="756"/>
    </row>
    <row r="38" spans="1:26" s="181" customFormat="1" ht="14.25">
      <c r="A38" s="544">
        <v>39</v>
      </c>
      <c r="B38" s="180" t="s">
        <v>201</v>
      </c>
      <c r="C38" s="759" t="s">
        <v>211</v>
      </c>
      <c r="D38" s="753"/>
      <c r="E38" s="878">
        <v>4783</v>
      </c>
      <c r="F38" s="740">
        <v>200</v>
      </c>
      <c r="G38" s="753"/>
      <c r="H38" s="755"/>
      <c r="I38" s="754"/>
      <c r="J38" s="729"/>
      <c r="K38" s="729"/>
      <c r="L38" s="874"/>
      <c r="M38" s="874"/>
      <c r="N38" s="874"/>
      <c r="O38" s="874"/>
      <c r="P38" s="874"/>
      <c r="Q38" s="874"/>
      <c r="R38" s="874"/>
      <c r="S38" s="880"/>
      <c r="T38" s="880"/>
      <c r="U38" s="880"/>
      <c r="V38" s="880"/>
      <c r="W38" s="880"/>
      <c r="X38" s="880"/>
      <c r="Y38" s="880"/>
      <c r="Z38" s="756"/>
    </row>
    <row r="39" spans="1:26" s="181" customFormat="1" ht="17.25" customHeight="1">
      <c r="A39" s="181">
        <v>40</v>
      </c>
      <c r="B39" s="180" t="s">
        <v>195</v>
      </c>
      <c r="C39" s="752" t="s">
        <v>69</v>
      </c>
      <c r="D39" s="753"/>
      <c r="E39" s="877">
        <v>6160</v>
      </c>
      <c r="F39" s="740">
        <v>200</v>
      </c>
      <c r="G39" s="753"/>
      <c r="H39" s="729"/>
      <c r="I39" s="754"/>
      <c r="J39" s="729"/>
      <c r="K39" s="729"/>
      <c r="L39" s="874"/>
      <c r="M39" s="874"/>
      <c r="N39" s="874"/>
      <c r="O39" s="874"/>
      <c r="P39" s="874"/>
      <c r="Q39" s="874"/>
      <c r="R39" s="874"/>
      <c r="S39" s="880"/>
      <c r="T39" s="880"/>
      <c r="U39" s="880"/>
      <c r="V39" s="880"/>
      <c r="W39" s="880"/>
      <c r="X39" s="880"/>
      <c r="Y39" s="880"/>
      <c r="Z39" s="756"/>
    </row>
    <row r="40" spans="1:26" s="181" customFormat="1" ht="21.75" customHeight="1">
      <c r="A40" s="544">
        <v>41</v>
      </c>
      <c r="B40" s="180" t="s">
        <v>196</v>
      </c>
      <c r="C40" s="758" t="s">
        <v>70</v>
      </c>
      <c r="D40" s="753"/>
      <c r="E40" s="878">
        <v>6160</v>
      </c>
      <c r="F40" s="740">
        <v>200</v>
      </c>
      <c r="G40" s="753"/>
      <c r="H40" s="755"/>
      <c r="I40" s="754"/>
      <c r="J40" s="729"/>
      <c r="K40" s="729"/>
      <c r="L40" s="874"/>
      <c r="M40" s="874"/>
      <c r="N40" s="874"/>
      <c r="O40" s="874"/>
      <c r="P40" s="874"/>
      <c r="Q40" s="874"/>
      <c r="R40" s="874"/>
      <c r="S40" s="880"/>
      <c r="T40" s="880"/>
      <c r="U40" s="880"/>
      <c r="V40" s="880"/>
      <c r="W40" s="880"/>
      <c r="X40" s="880"/>
      <c r="Y40" s="880"/>
      <c r="Z40" s="756"/>
    </row>
    <row r="41" spans="1:26" s="181" customFormat="1" ht="42.75" customHeight="1">
      <c r="A41" s="181">
        <v>42</v>
      </c>
      <c r="B41" s="180" t="s">
        <v>197</v>
      </c>
      <c r="C41" s="759" t="s">
        <v>73</v>
      </c>
      <c r="D41" s="753"/>
      <c r="E41" s="878">
        <v>532</v>
      </c>
      <c r="F41" s="740">
        <v>200</v>
      </c>
      <c r="G41" s="753"/>
      <c r="H41" s="729"/>
      <c r="I41" s="754"/>
      <c r="J41" s="729"/>
      <c r="K41" s="729"/>
      <c r="L41" s="874"/>
      <c r="M41" s="874"/>
      <c r="N41" s="874"/>
      <c r="O41" s="874"/>
      <c r="P41" s="874"/>
      <c r="Q41" s="874"/>
      <c r="R41" s="874"/>
      <c r="S41" s="880"/>
      <c r="T41" s="880"/>
      <c r="U41" s="880"/>
      <c r="V41" s="880"/>
      <c r="W41" s="880"/>
      <c r="X41" s="880"/>
      <c r="Y41" s="880"/>
      <c r="Z41" s="756"/>
    </row>
    <row r="42" spans="1:26" s="181" customFormat="1" ht="42.75" customHeight="1">
      <c r="B42" s="180" t="s">
        <v>198</v>
      </c>
      <c r="C42" s="759" t="s">
        <v>698</v>
      </c>
      <c r="D42" s="753"/>
      <c r="E42" s="878">
        <v>532</v>
      </c>
      <c r="F42" s="740">
        <v>200</v>
      </c>
      <c r="G42" s="753"/>
      <c r="H42" s="729"/>
      <c r="I42" s="754"/>
      <c r="J42" s="729"/>
      <c r="K42" s="729"/>
      <c r="L42" s="874"/>
      <c r="M42" s="874"/>
      <c r="N42" s="874"/>
      <c r="O42" s="874"/>
      <c r="P42" s="874"/>
      <c r="Q42" s="874"/>
      <c r="R42" s="874"/>
      <c r="S42" s="880"/>
      <c r="T42" s="880"/>
      <c r="U42" s="880"/>
      <c r="V42" s="880"/>
      <c r="W42" s="880"/>
      <c r="X42" s="880"/>
      <c r="Y42" s="880"/>
      <c r="Z42" s="756"/>
    </row>
    <row r="43" spans="1:26" s="181" customFormat="1" ht="89.25">
      <c r="B43" s="352" t="s">
        <v>657</v>
      </c>
      <c r="C43" s="760" t="s">
        <v>656</v>
      </c>
      <c r="D43" s="753"/>
      <c r="E43" s="879">
        <v>34779</v>
      </c>
      <c r="F43" s="740">
        <v>200</v>
      </c>
      <c r="G43" s="753"/>
      <c r="H43" s="761"/>
      <c r="I43" s="748"/>
      <c r="J43" s="729"/>
      <c r="K43" s="729"/>
      <c r="L43" s="874"/>
      <c r="M43" s="874"/>
      <c r="N43" s="874"/>
      <c r="O43" s="874"/>
      <c r="P43" s="874"/>
      <c r="Q43" s="874"/>
      <c r="R43" s="874"/>
      <c r="S43" s="880"/>
      <c r="T43" s="880"/>
      <c r="U43" s="880"/>
      <c r="V43" s="880"/>
      <c r="W43" s="880"/>
      <c r="X43" s="880"/>
      <c r="Y43" s="880"/>
      <c r="Z43" s="756"/>
    </row>
    <row r="44" spans="1:26" s="181" customFormat="1">
      <c r="C44" s="185"/>
      <c r="D44" s="186"/>
      <c r="E44" s="511"/>
      <c r="F44" s="186"/>
      <c r="G44" s="186"/>
      <c r="H44" s="182"/>
      <c r="I44" s="182"/>
      <c r="J44" s="182"/>
      <c r="K44" s="183"/>
      <c r="L44" s="875"/>
      <c r="M44" s="875"/>
      <c r="N44" s="875"/>
      <c r="O44" s="875"/>
      <c r="P44" s="875"/>
      <c r="Q44" s="875"/>
      <c r="R44" s="875"/>
      <c r="S44" s="182"/>
      <c r="T44" s="182"/>
      <c r="U44" s="182"/>
      <c r="V44" s="182"/>
      <c r="W44" s="182"/>
      <c r="X44" s="182"/>
      <c r="Y44" s="182"/>
      <c r="Z44" s="182"/>
    </row>
    <row r="45" spans="1:26" s="181" customFormat="1">
      <c r="C45" s="185"/>
      <c r="D45" s="186"/>
      <c r="E45" s="511"/>
      <c r="F45" s="186"/>
      <c r="G45" s="186"/>
      <c r="H45" s="182"/>
      <c r="I45" s="182"/>
      <c r="J45" s="182"/>
      <c r="K45" s="183"/>
      <c r="L45" s="875"/>
      <c r="M45" s="875"/>
      <c r="N45" s="875"/>
      <c r="O45" s="875"/>
      <c r="P45" s="875"/>
      <c r="Q45" s="875"/>
      <c r="R45" s="875"/>
      <c r="S45" s="182"/>
      <c r="T45" s="182"/>
      <c r="U45" s="182"/>
      <c r="V45" s="182"/>
      <c r="W45" s="182"/>
      <c r="X45" s="182"/>
      <c r="Y45" s="182"/>
      <c r="Z45" s="182"/>
    </row>
    <row r="46" spans="1:26" s="181" customFormat="1">
      <c r="C46" s="185"/>
      <c r="D46" s="186"/>
      <c r="E46" s="511"/>
      <c r="F46" s="186"/>
      <c r="G46" s="186"/>
      <c r="H46" s="182"/>
      <c r="I46" s="182"/>
      <c r="J46" s="182"/>
      <c r="K46" s="183"/>
      <c r="L46" s="875"/>
      <c r="M46" s="875"/>
      <c r="N46" s="875"/>
      <c r="O46" s="875"/>
      <c r="P46" s="875"/>
      <c r="Q46" s="875"/>
      <c r="R46" s="875"/>
      <c r="S46" s="182"/>
      <c r="T46" s="182"/>
      <c r="U46" s="182"/>
      <c r="V46" s="182"/>
      <c r="W46" s="182"/>
      <c r="X46" s="182"/>
      <c r="Y46" s="182"/>
      <c r="Z46" s="182"/>
    </row>
    <row r="47" spans="1:26" s="181" customFormat="1">
      <c r="C47" s="185"/>
      <c r="D47" s="186"/>
      <c r="E47" s="511"/>
      <c r="F47" s="186"/>
      <c r="G47" s="186"/>
      <c r="H47" s="182"/>
      <c r="I47" s="182"/>
      <c r="J47" s="182"/>
      <c r="K47" s="183"/>
      <c r="L47" s="875"/>
      <c r="M47" s="875"/>
      <c r="N47" s="875"/>
      <c r="O47" s="875"/>
      <c r="P47" s="875"/>
      <c r="Q47" s="875"/>
      <c r="R47" s="875"/>
      <c r="S47" s="182"/>
      <c r="T47" s="182"/>
      <c r="U47" s="182"/>
      <c r="V47" s="182"/>
      <c r="W47" s="182"/>
      <c r="X47" s="182"/>
      <c r="Y47" s="182"/>
      <c r="Z47" s="182"/>
    </row>
    <row r="48" spans="1:26" s="181" customFormat="1">
      <c r="C48" s="185"/>
      <c r="D48" s="186"/>
      <c r="E48" s="511"/>
      <c r="F48" s="186"/>
      <c r="G48" s="186"/>
      <c r="H48" s="182"/>
      <c r="I48" s="182"/>
      <c r="J48" s="182"/>
      <c r="K48" s="183"/>
      <c r="L48" s="875"/>
      <c r="M48" s="875"/>
      <c r="N48" s="875"/>
      <c r="O48" s="875"/>
      <c r="P48" s="875"/>
      <c r="Q48" s="875"/>
      <c r="R48" s="875"/>
      <c r="S48" s="182"/>
      <c r="T48" s="182"/>
      <c r="U48" s="182"/>
      <c r="V48" s="182"/>
      <c r="W48" s="182"/>
      <c r="X48" s="182"/>
      <c r="Y48" s="182"/>
      <c r="Z48" s="182"/>
    </row>
    <row r="49" spans="3:26" s="181" customFormat="1">
      <c r="C49" s="185"/>
      <c r="D49" s="186"/>
      <c r="E49" s="511"/>
      <c r="F49" s="186"/>
      <c r="G49" s="186"/>
      <c r="H49" s="182"/>
      <c r="I49" s="182"/>
      <c r="J49" s="182"/>
      <c r="K49" s="183"/>
      <c r="L49" s="875"/>
      <c r="M49" s="875"/>
      <c r="N49" s="875"/>
      <c r="O49" s="875"/>
      <c r="P49" s="875"/>
      <c r="Q49" s="875"/>
      <c r="R49" s="875"/>
      <c r="S49" s="182"/>
      <c r="T49" s="182"/>
      <c r="U49" s="182"/>
      <c r="V49" s="182"/>
      <c r="W49" s="182"/>
      <c r="X49" s="182"/>
      <c r="Y49" s="182"/>
      <c r="Z49" s="182"/>
    </row>
    <row r="50" spans="3:26" s="181" customFormat="1">
      <c r="C50" s="185"/>
      <c r="D50" s="186"/>
      <c r="E50" s="511"/>
      <c r="F50" s="186"/>
      <c r="G50" s="186"/>
      <c r="H50" s="182"/>
      <c r="I50" s="182"/>
      <c r="J50" s="182"/>
      <c r="K50" s="183"/>
      <c r="L50" s="875"/>
      <c r="M50" s="875"/>
      <c r="N50" s="875"/>
      <c r="O50" s="875"/>
      <c r="P50" s="875"/>
      <c r="Q50" s="875"/>
      <c r="R50" s="875"/>
      <c r="S50" s="182"/>
      <c r="T50" s="182"/>
      <c r="U50" s="182"/>
      <c r="V50" s="182"/>
      <c r="W50" s="182"/>
      <c r="X50" s="182"/>
      <c r="Y50" s="182"/>
      <c r="Z50" s="182"/>
    </row>
    <row r="51" spans="3:26" s="181" customFormat="1">
      <c r="C51" s="185"/>
      <c r="D51" s="186"/>
      <c r="E51" s="511"/>
      <c r="F51" s="186"/>
      <c r="G51" s="186"/>
      <c r="H51" s="182"/>
      <c r="I51" s="182"/>
      <c r="J51" s="182"/>
      <c r="K51" s="183"/>
      <c r="L51" s="875"/>
      <c r="M51" s="875"/>
      <c r="N51" s="875"/>
      <c r="O51" s="875"/>
      <c r="P51" s="875"/>
      <c r="Q51" s="875"/>
      <c r="R51" s="875"/>
      <c r="S51" s="182"/>
      <c r="T51" s="182"/>
      <c r="U51" s="182"/>
      <c r="V51" s="182"/>
      <c r="W51" s="182"/>
      <c r="X51" s="182"/>
      <c r="Y51" s="182"/>
      <c r="Z51" s="182"/>
    </row>
    <row r="52" spans="3:26" s="181" customFormat="1">
      <c r="C52" s="185"/>
      <c r="D52" s="186"/>
      <c r="E52" s="511"/>
      <c r="F52" s="186"/>
      <c r="G52" s="186"/>
      <c r="H52" s="182"/>
      <c r="I52" s="182"/>
      <c r="J52" s="182"/>
      <c r="K52" s="183"/>
      <c r="L52" s="875"/>
      <c r="M52" s="875"/>
      <c r="N52" s="875"/>
      <c r="O52" s="875"/>
      <c r="P52" s="875"/>
      <c r="Q52" s="875"/>
      <c r="R52" s="875"/>
      <c r="S52" s="182"/>
      <c r="T52" s="182"/>
      <c r="U52" s="182"/>
      <c r="V52" s="182"/>
      <c r="W52" s="182"/>
      <c r="X52" s="182"/>
      <c r="Y52" s="182"/>
      <c r="Z52" s="182"/>
    </row>
    <row r="53" spans="3:26" s="181" customFormat="1">
      <c r="C53" s="185"/>
      <c r="D53" s="186"/>
      <c r="E53" s="511"/>
      <c r="F53" s="186"/>
      <c r="G53" s="186"/>
      <c r="H53" s="182"/>
      <c r="I53" s="182"/>
      <c r="J53" s="182"/>
      <c r="K53" s="183"/>
      <c r="L53" s="875"/>
      <c r="M53" s="875"/>
      <c r="N53" s="875"/>
      <c r="O53" s="875"/>
      <c r="P53" s="875"/>
      <c r="Q53" s="875"/>
      <c r="R53" s="875"/>
      <c r="S53" s="182"/>
      <c r="T53" s="182"/>
      <c r="U53" s="182"/>
      <c r="V53" s="182"/>
      <c r="W53" s="182"/>
      <c r="X53" s="182"/>
      <c r="Y53" s="182"/>
      <c r="Z53" s="182"/>
    </row>
    <row r="54" spans="3:26" s="181" customFormat="1">
      <c r="C54" s="185"/>
      <c r="D54" s="186"/>
      <c r="E54" s="511"/>
      <c r="F54" s="186"/>
      <c r="G54" s="186"/>
      <c r="H54" s="182"/>
      <c r="I54" s="182"/>
      <c r="J54" s="182"/>
      <c r="K54" s="183"/>
      <c r="L54" s="875"/>
      <c r="M54" s="875"/>
      <c r="N54" s="875"/>
      <c r="O54" s="875"/>
      <c r="P54" s="875"/>
      <c r="Q54" s="875"/>
      <c r="R54" s="875"/>
      <c r="S54" s="182"/>
      <c r="T54" s="182"/>
      <c r="U54" s="182"/>
      <c r="V54" s="182"/>
      <c r="W54" s="182"/>
      <c r="X54" s="182"/>
      <c r="Y54" s="182"/>
      <c r="Z54" s="182"/>
    </row>
    <row r="55" spans="3:26" s="181" customFormat="1">
      <c r="C55" s="185"/>
      <c r="D55" s="186"/>
      <c r="E55" s="511"/>
      <c r="F55" s="186"/>
      <c r="G55" s="186"/>
      <c r="H55" s="182"/>
      <c r="I55" s="182"/>
      <c r="J55" s="182"/>
      <c r="K55" s="183"/>
      <c r="L55" s="875"/>
      <c r="M55" s="875"/>
      <c r="N55" s="875"/>
      <c r="O55" s="875"/>
      <c r="P55" s="875"/>
      <c r="Q55" s="875"/>
      <c r="R55" s="875"/>
      <c r="S55" s="182"/>
      <c r="T55" s="182"/>
      <c r="U55" s="182"/>
      <c r="V55" s="182"/>
      <c r="W55" s="182"/>
      <c r="X55" s="182"/>
      <c r="Y55" s="182"/>
      <c r="Z55" s="182"/>
    </row>
    <row r="56" spans="3:26" s="181" customFormat="1">
      <c r="C56" s="185"/>
      <c r="D56" s="186"/>
      <c r="E56" s="511"/>
      <c r="F56" s="186"/>
      <c r="G56" s="186"/>
      <c r="H56" s="182"/>
      <c r="I56" s="182"/>
      <c r="J56" s="182"/>
      <c r="K56" s="183"/>
      <c r="L56" s="875"/>
      <c r="M56" s="875"/>
      <c r="N56" s="875"/>
      <c r="O56" s="875"/>
      <c r="P56" s="875"/>
      <c r="Q56" s="875"/>
      <c r="R56" s="875"/>
      <c r="S56" s="182"/>
      <c r="T56" s="182"/>
      <c r="U56" s="182"/>
      <c r="V56" s="182"/>
      <c r="W56" s="182"/>
      <c r="X56" s="182"/>
      <c r="Y56" s="182"/>
      <c r="Z56" s="182"/>
    </row>
    <row r="57" spans="3:26" s="181" customFormat="1">
      <c r="C57" s="185"/>
      <c r="D57" s="186"/>
      <c r="E57" s="511"/>
      <c r="F57" s="186"/>
      <c r="G57" s="186"/>
      <c r="H57" s="182"/>
      <c r="I57" s="182"/>
      <c r="J57" s="182"/>
      <c r="K57" s="183"/>
      <c r="L57" s="875"/>
      <c r="M57" s="875"/>
      <c r="N57" s="875"/>
      <c r="O57" s="875"/>
      <c r="P57" s="875"/>
      <c r="Q57" s="875"/>
      <c r="R57" s="875"/>
      <c r="S57" s="182"/>
      <c r="T57" s="182"/>
      <c r="U57" s="182"/>
      <c r="V57" s="182"/>
      <c r="W57" s="182"/>
      <c r="X57" s="182"/>
      <c r="Y57" s="182"/>
      <c r="Z57" s="182"/>
    </row>
    <row r="58" spans="3:26" s="181" customFormat="1">
      <c r="C58" s="185"/>
      <c r="D58" s="186"/>
      <c r="E58" s="511"/>
      <c r="F58" s="186"/>
      <c r="G58" s="186"/>
      <c r="H58" s="182"/>
      <c r="I58" s="182"/>
      <c r="J58" s="182"/>
      <c r="K58" s="183"/>
      <c r="L58" s="875"/>
      <c r="M58" s="875"/>
      <c r="N58" s="875"/>
      <c r="O58" s="875"/>
      <c r="P58" s="875"/>
      <c r="Q58" s="875"/>
      <c r="R58" s="875"/>
      <c r="S58" s="182"/>
      <c r="T58" s="182"/>
      <c r="U58" s="182"/>
      <c r="V58" s="182"/>
      <c r="W58" s="182"/>
      <c r="X58" s="182"/>
      <c r="Y58" s="182"/>
      <c r="Z58" s="182"/>
    </row>
    <row r="59" spans="3:26" s="181" customFormat="1">
      <c r="C59" s="185"/>
      <c r="D59" s="186"/>
      <c r="E59" s="511"/>
      <c r="F59" s="186"/>
      <c r="G59" s="186"/>
      <c r="H59" s="182"/>
      <c r="I59" s="182"/>
      <c r="J59" s="182"/>
      <c r="K59" s="183"/>
      <c r="L59" s="875"/>
      <c r="M59" s="875"/>
      <c r="N59" s="875"/>
      <c r="O59" s="875"/>
      <c r="P59" s="875"/>
      <c r="Q59" s="875"/>
      <c r="R59" s="875"/>
      <c r="S59" s="182"/>
      <c r="T59" s="182"/>
      <c r="U59" s="182"/>
      <c r="V59" s="182"/>
      <c r="W59" s="182"/>
      <c r="X59" s="182"/>
      <c r="Y59" s="182"/>
      <c r="Z59" s="182"/>
    </row>
    <row r="60" spans="3:26" s="181" customFormat="1">
      <c r="C60" s="185"/>
      <c r="D60" s="186"/>
      <c r="E60" s="511"/>
      <c r="F60" s="186"/>
      <c r="G60" s="186"/>
      <c r="H60" s="182"/>
      <c r="I60" s="182"/>
      <c r="J60" s="182"/>
      <c r="K60" s="183"/>
      <c r="L60" s="875"/>
      <c r="M60" s="875"/>
      <c r="N60" s="875"/>
      <c r="O60" s="875"/>
      <c r="P60" s="875"/>
      <c r="Q60" s="875"/>
      <c r="R60" s="875"/>
      <c r="S60" s="182"/>
      <c r="T60" s="182"/>
      <c r="U60" s="182"/>
      <c r="V60" s="182"/>
      <c r="W60" s="182"/>
      <c r="X60" s="182"/>
      <c r="Y60" s="182"/>
      <c r="Z60" s="182"/>
    </row>
    <row r="61" spans="3:26" s="181" customFormat="1">
      <c r="C61" s="185"/>
      <c r="D61" s="186"/>
      <c r="E61" s="511"/>
      <c r="F61" s="186"/>
      <c r="G61" s="186"/>
      <c r="H61" s="182"/>
      <c r="I61" s="182"/>
      <c r="J61" s="182"/>
      <c r="K61" s="183"/>
      <c r="L61" s="875"/>
      <c r="M61" s="875"/>
      <c r="N61" s="875"/>
      <c r="O61" s="875"/>
      <c r="P61" s="875"/>
      <c r="Q61" s="875"/>
      <c r="R61" s="875"/>
      <c r="S61" s="182"/>
      <c r="T61" s="182"/>
      <c r="U61" s="182"/>
      <c r="V61" s="182"/>
      <c r="W61" s="182"/>
      <c r="X61" s="182"/>
      <c r="Y61" s="182"/>
      <c r="Z61" s="182"/>
    </row>
    <row r="62" spans="3:26" s="181" customFormat="1">
      <c r="C62" s="185"/>
      <c r="D62" s="186"/>
      <c r="E62" s="511"/>
      <c r="F62" s="186"/>
      <c r="G62" s="186"/>
      <c r="H62" s="182"/>
      <c r="I62" s="182"/>
      <c r="J62" s="182"/>
      <c r="K62" s="183"/>
      <c r="L62" s="875"/>
      <c r="M62" s="875"/>
      <c r="N62" s="875"/>
      <c r="O62" s="875"/>
      <c r="P62" s="875"/>
      <c r="Q62" s="875"/>
      <c r="R62" s="875"/>
      <c r="S62" s="182"/>
      <c r="T62" s="182"/>
      <c r="U62" s="182"/>
      <c r="V62" s="182"/>
      <c r="W62" s="182"/>
      <c r="X62" s="182"/>
      <c r="Y62" s="182"/>
      <c r="Z62" s="182"/>
    </row>
    <row r="63" spans="3:26" s="181" customFormat="1">
      <c r="C63" s="185"/>
      <c r="D63" s="186"/>
      <c r="E63" s="511"/>
      <c r="F63" s="186"/>
      <c r="G63" s="186"/>
      <c r="H63" s="182"/>
      <c r="I63" s="182"/>
      <c r="J63" s="182"/>
      <c r="K63" s="183"/>
      <c r="L63" s="875"/>
      <c r="M63" s="875"/>
      <c r="N63" s="875"/>
      <c r="O63" s="875"/>
      <c r="P63" s="875"/>
      <c r="Q63" s="875"/>
      <c r="R63" s="875"/>
      <c r="S63" s="182"/>
      <c r="T63" s="182"/>
      <c r="U63" s="182"/>
      <c r="V63" s="182"/>
      <c r="W63" s="182"/>
      <c r="X63" s="182"/>
      <c r="Y63" s="182"/>
      <c r="Z63" s="182"/>
    </row>
    <row r="64" spans="3:26" s="181" customFormat="1">
      <c r="C64" s="185"/>
      <c r="D64" s="186"/>
      <c r="E64" s="511"/>
      <c r="F64" s="186"/>
      <c r="G64" s="186"/>
      <c r="H64" s="182"/>
      <c r="I64" s="182"/>
      <c r="J64" s="182"/>
      <c r="K64" s="183"/>
      <c r="L64" s="875"/>
      <c r="M64" s="875"/>
      <c r="N64" s="875"/>
      <c r="O64" s="875"/>
      <c r="P64" s="875"/>
      <c r="Q64" s="875"/>
      <c r="R64" s="875"/>
      <c r="S64" s="182"/>
      <c r="T64" s="182"/>
      <c r="U64" s="182"/>
      <c r="V64" s="182"/>
      <c r="W64" s="182"/>
      <c r="X64" s="182"/>
      <c r="Y64" s="182"/>
      <c r="Z64" s="182"/>
    </row>
    <row r="65" spans="3:26" s="181" customFormat="1">
      <c r="C65" s="185"/>
      <c r="D65" s="186"/>
      <c r="E65" s="511"/>
      <c r="F65" s="186"/>
      <c r="G65" s="186"/>
      <c r="H65" s="182"/>
      <c r="I65" s="182"/>
      <c r="J65" s="182"/>
      <c r="K65" s="183"/>
      <c r="L65" s="875"/>
      <c r="M65" s="875"/>
      <c r="N65" s="875"/>
      <c r="O65" s="875"/>
      <c r="P65" s="875"/>
      <c r="Q65" s="875"/>
      <c r="R65" s="875"/>
      <c r="S65" s="182"/>
      <c r="T65" s="182"/>
      <c r="U65" s="182"/>
      <c r="V65" s="182"/>
      <c r="W65" s="182"/>
      <c r="X65" s="182"/>
      <c r="Y65" s="182"/>
      <c r="Z65" s="182"/>
    </row>
    <row r="66" spans="3:26" s="181" customFormat="1">
      <c r="C66" s="185"/>
      <c r="D66" s="186"/>
      <c r="E66" s="511"/>
      <c r="F66" s="186"/>
      <c r="G66" s="186"/>
      <c r="H66" s="182"/>
      <c r="I66" s="182"/>
      <c r="J66" s="182"/>
      <c r="K66" s="183"/>
      <c r="L66" s="875"/>
      <c r="M66" s="875"/>
      <c r="N66" s="875"/>
      <c r="O66" s="875"/>
      <c r="P66" s="875"/>
      <c r="Q66" s="875"/>
      <c r="R66" s="875"/>
      <c r="S66" s="182"/>
      <c r="T66" s="182"/>
      <c r="U66" s="182"/>
      <c r="V66" s="182"/>
      <c r="W66" s="182"/>
      <c r="X66" s="182"/>
      <c r="Y66" s="182"/>
      <c r="Z66" s="182"/>
    </row>
    <row r="67" spans="3:26" s="181" customFormat="1">
      <c r="C67" s="185"/>
      <c r="D67" s="186"/>
      <c r="E67" s="511"/>
      <c r="F67" s="186"/>
      <c r="G67" s="186"/>
      <c r="H67" s="182"/>
      <c r="I67" s="182"/>
      <c r="J67" s="182"/>
      <c r="K67" s="183"/>
      <c r="L67" s="875"/>
      <c r="M67" s="875"/>
      <c r="N67" s="875"/>
      <c r="O67" s="875"/>
      <c r="P67" s="875"/>
      <c r="Q67" s="875"/>
      <c r="R67" s="875"/>
      <c r="S67" s="182"/>
      <c r="T67" s="182"/>
      <c r="U67" s="182"/>
      <c r="V67" s="182"/>
      <c r="W67" s="182"/>
      <c r="X67" s="182"/>
      <c r="Y67" s="182"/>
      <c r="Z67" s="182"/>
    </row>
    <row r="68" spans="3:26" s="181" customFormat="1">
      <c r="C68" s="185"/>
      <c r="D68" s="186"/>
      <c r="E68" s="511"/>
      <c r="F68" s="186"/>
      <c r="G68" s="186"/>
      <c r="H68" s="182"/>
      <c r="I68" s="182"/>
      <c r="J68" s="182"/>
      <c r="K68" s="183"/>
      <c r="L68" s="875"/>
      <c r="M68" s="875"/>
      <c r="N68" s="875"/>
      <c r="O68" s="875"/>
      <c r="P68" s="875"/>
      <c r="Q68" s="875"/>
      <c r="R68" s="875"/>
      <c r="S68" s="182"/>
      <c r="T68" s="182"/>
      <c r="U68" s="182"/>
      <c r="V68" s="182"/>
      <c r="W68" s="182"/>
      <c r="X68" s="182"/>
      <c r="Y68" s="182"/>
      <c r="Z68" s="182"/>
    </row>
    <row r="69" spans="3:26" s="181" customFormat="1">
      <c r="C69" s="185"/>
      <c r="D69" s="186"/>
      <c r="E69" s="511"/>
      <c r="F69" s="186"/>
      <c r="G69" s="186"/>
      <c r="H69" s="182"/>
      <c r="I69" s="182"/>
      <c r="J69" s="182"/>
      <c r="K69" s="183"/>
      <c r="L69" s="875"/>
      <c r="M69" s="875"/>
      <c r="N69" s="875"/>
      <c r="O69" s="875"/>
      <c r="P69" s="875"/>
      <c r="Q69" s="875"/>
      <c r="R69" s="875"/>
      <c r="S69" s="182"/>
      <c r="T69" s="182"/>
      <c r="U69" s="182"/>
      <c r="V69" s="182"/>
      <c r="W69" s="182"/>
      <c r="X69" s="182"/>
      <c r="Y69" s="182"/>
      <c r="Z69" s="182"/>
    </row>
    <row r="70" spans="3:26" s="181" customFormat="1">
      <c r="C70" s="185"/>
      <c r="D70" s="186"/>
      <c r="E70" s="511"/>
      <c r="F70" s="186"/>
      <c r="G70" s="186"/>
      <c r="H70" s="182"/>
      <c r="I70" s="182"/>
      <c r="J70" s="182"/>
      <c r="K70" s="183"/>
      <c r="L70" s="875"/>
      <c r="M70" s="875"/>
      <c r="N70" s="875"/>
      <c r="O70" s="875"/>
      <c r="P70" s="875"/>
      <c r="Q70" s="875"/>
      <c r="R70" s="875"/>
      <c r="S70" s="182"/>
      <c r="T70" s="182"/>
      <c r="U70" s="182"/>
      <c r="V70" s="182"/>
      <c r="W70" s="182"/>
      <c r="X70" s="182"/>
      <c r="Y70" s="182"/>
      <c r="Z70" s="182"/>
    </row>
    <row r="71" spans="3:26" s="181" customFormat="1">
      <c r="C71" s="185"/>
      <c r="D71" s="186"/>
      <c r="E71" s="511"/>
      <c r="F71" s="186"/>
      <c r="G71" s="186"/>
      <c r="H71" s="182"/>
      <c r="I71" s="182"/>
      <c r="J71" s="182"/>
      <c r="K71" s="183"/>
      <c r="L71" s="875"/>
      <c r="M71" s="875"/>
      <c r="N71" s="875"/>
      <c r="O71" s="875"/>
      <c r="P71" s="875"/>
      <c r="Q71" s="875"/>
      <c r="R71" s="875"/>
      <c r="S71" s="182"/>
      <c r="T71" s="182"/>
      <c r="U71" s="182"/>
      <c r="V71" s="182"/>
      <c r="W71" s="182"/>
      <c r="X71" s="182"/>
      <c r="Y71" s="182"/>
      <c r="Z71" s="182"/>
    </row>
    <row r="72" spans="3:26" s="181" customFormat="1">
      <c r="C72" s="185"/>
      <c r="D72" s="186"/>
      <c r="E72" s="511"/>
      <c r="F72" s="186"/>
      <c r="G72" s="186"/>
      <c r="H72" s="182"/>
      <c r="I72" s="182"/>
      <c r="J72" s="182"/>
      <c r="K72" s="183"/>
      <c r="L72" s="875"/>
      <c r="M72" s="875"/>
      <c r="N72" s="875"/>
      <c r="O72" s="875"/>
      <c r="P72" s="875"/>
      <c r="Q72" s="875"/>
      <c r="R72" s="875"/>
      <c r="S72" s="182"/>
      <c r="T72" s="182"/>
      <c r="U72" s="182"/>
      <c r="V72" s="182"/>
      <c r="W72" s="182"/>
      <c r="X72" s="182"/>
      <c r="Y72" s="182"/>
      <c r="Z72" s="182"/>
    </row>
    <row r="73" spans="3:26" s="181" customFormat="1">
      <c r="C73" s="185"/>
      <c r="D73" s="186"/>
      <c r="E73" s="511"/>
      <c r="F73" s="186"/>
      <c r="G73" s="186"/>
      <c r="H73" s="182"/>
      <c r="I73" s="182"/>
      <c r="J73" s="182"/>
      <c r="K73" s="183"/>
      <c r="L73" s="875"/>
      <c r="M73" s="875"/>
      <c r="N73" s="875"/>
      <c r="O73" s="875"/>
      <c r="P73" s="875"/>
      <c r="Q73" s="875"/>
      <c r="R73" s="875"/>
      <c r="S73" s="182"/>
      <c r="T73" s="182"/>
      <c r="U73" s="182"/>
      <c r="V73" s="182"/>
      <c r="W73" s="182"/>
      <c r="X73" s="182"/>
      <c r="Y73" s="182"/>
      <c r="Z73" s="182"/>
    </row>
    <row r="74" spans="3:26" s="181" customFormat="1">
      <c r="C74" s="185"/>
      <c r="D74" s="186"/>
      <c r="E74" s="511"/>
      <c r="F74" s="186"/>
      <c r="G74" s="186"/>
      <c r="H74" s="182"/>
      <c r="I74" s="182"/>
      <c r="J74" s="182"/>
      <c r="K74" s="183"/>
      <c r="L74" s="875"/>
      <c r="M74" s="875"/>
      <c r="N74" s="875"/>
      <c r="O74" s="875"/>
      <c r="P74" s="875"/>
      <c r="Q74" s="875"/>
      <c r="R74" s="875"/>
      <c r="S74" s="182"/>
      <c r="T74" s="182"/>
      <c r="U74" s="182"/>
      <c r="V74" s="182"/>
      <c r="W74" s="182"/>
      <c r="X74" s="182"/>
      <c r="Y74" s="182"/>
      <c r="Z74" s="182"/>
    </row>
    <row r="75" spans="3:26" s="181" customFormat="1">
      <c r="C75" s="185"/>
      <c r="D75" s="186"/>
      <c r="E75" s="511"/>
      <c r="F75" s="186"/>
      <c r="G75" s="186"/>
      <c r="H75" s="182"/>
      <c r="I75" s="182"/>
      <c r="J75" s="182"/>
      <c r="K75" s="183"/>
      <c r="L75" s="875"/>
      <c r="M75" s="875"/>
      <c r="N75" s="875"/>
      <c r="O75" s="875"/>
      <c r="P75" s="875"/>
      <c r="Q75" s="875"/>
      <c r="R75" s="875"/>
      <c r="S75" s="182"/>
      <c r="T75" s="182"/>
      <c r="U75" s="182"/>
      <c r="V75" s="182"/>
      <c r="W75" s="182"/>
      <c r="X75" s="182"/>
      <c r="Y75" s="182"/>
      <c r="Z75" s="182"/>
    </row>
    <row r="76" spans="3:26" s="181" customFormat="1">
      <c r="C76" s="185"/>
      <c r="D76" s="186"/>
      <c r="E76" s="511"/>
      <c r="F76" s="186"/>
      <c r="G76" s="186"/>
      <c r="H76" s="182"/>
      <c r="I76" s="182"/>
      <c r="J76" s="182"/>
      <c r="K76" s="183"/>
      <c r="L76" s="875"/>
      <c r="M76" s="875"/>
      <c r="N76" s="875"/>
      <c r="O76" s="875"/>
      <c r="P76" s="875"/>
      <c r="Q76" s="875"/>
      <c r="R76" s="875"/>
      <c r="S76" s="182"/>
      <c r="T76" s="182"/>
      <c r="U76" s="182"/>
      <c r="V76" s="182"/>
      <c r="W76" s="182"/>
      <c r="X76" s="182"/>
      <c r="Y76" s="182"/>
      <c r="Z76" s="182"/>
    </row>
    <row r="77" spans="3:26" s="181" customFormat="1">
      <c r="C77" s="185"/>
      <c r="D77" s="186"/>
      <c r="E77" s="511"/>
      <c r="F77" s="186"/>
      <c r="G77" s="186"/>
      <c r="H77" s="182"/>
      <c r="I77" s="182"/>
      <c r="J77" s="182"/>
      <c r="K77" s="183"/>
      <c r="L77" s="875"/>
      <c r="M77" s="875"/>
      <c r="N77" s="875"/>
      <c r="O77" s="875"/>
      <c r="P77" s="875"/>
      <c r="Q77" s="875"/>
      <c r="R77" s="875"/>
      <c r="S77" s="182"/>
      <c r="T77" s="182"/>
      <c r="U77" s="182"/>
      <c r="V77" s="182"/>
      <c r="W77" s="182"/>
      <c r="X77" s="182"/>
      <c r="Y77" s="182"/>
      <c r="Z77" s="182"/>
    </row>
    <row r="78" spans="3:26" s="181" customFormat="1">
      <c r="C78" s="185"/>
      <c r="D78" s="186"/>
      <c r="E78" s="511"/>
      <c r="F78" s="186"/>
      <c r="G78" s="186"/>
      <c r="H78" s="182"/>
      <c r="I78" s="182"/>
      <c r="J78" s="182"/>
      <c r="K78" s="183"/>
      <c r="L78" s="875"/>
      <c r="M78" s="875"/>
      <c r="N78" s="875"/>
      <c r="O78" s="875"/>
      <c r="P78" s="875"/>
      <c r="Q78" s="875"/>
      <c r="R78" s="875"/>
      <c r="S78" s="182"/>
      <c r="T78" s="182"/>
      <c r="U78" s="182"/>
      <c r="V78" s="182"/>
      <c r="W78" s="182"/>
      <c r="X78" s="182"/>
      <c r="Y78" s="182"/>
      <c r="Z78" s="182"/>
    </row>
    <row r="79" spans="3:26" s="181" customFormat="1">
      <c r="C79" s="185"/>
      <c r="D79" s="186"/>
      <c r="E79" s="511"/>
      <c r="F79" s="186"/>
      <c r="G79" s="186"/>
      <c r="H79" s="182"/>
      <c r="I79" s="182"/>
      <c r="J79" s="182"/>
      <c r="K79" s="183"/>
      <c r="L79" s="875"/>
      <c r="M79" s="875"/>
      <c r="N79" s="875"/>
      <c r="O79" s="875"/>
      <c r="P79" s="875"/>
      <c r="Q79" s="875"/>
      <c r="R79" s="875"/>
      <c r="S79" s="182"/>
      <c r="T79" s="182"/>
      <c r="U79" s="182"/>
      <c r="V79" s="182"/>
      <c r="W79" s="182"/>
      <c r="X79" s="182"/>
      <c r="Y79" s="182"/>
      <c r="Z79" s="182"/>
    </row>
    <row r="80" spans="3:26" s="181" customFormat="1">
      <c r="C80" s="185"/>
      <c r="D80" s="186"/>
      <c r="E80" s="511"/>
      <c r="F80" s="186"/>
      <c r="G80" s="186"/>
      <c r="H80" s="182"/>
      <c r="I80" s="182"/>
      <c r="J80" s="182"/>
      <c r="K80" s="183"/>
      <c r="L80" s="875"/>
      <c r="M80" s="875"/>
      <c r="N80" s="875"/>
      <c r="O80" s="875"/>
      <c r="P80" s="875"/>
      <c r="Q80" s="875"/>
      <c r="R80" s="875"/>
      <c r="S80" s="182"/>
      <c r="T80" s="182"/>
      <c r="U80" s="182"/>
      <c r="V80" s="182"/>
      <c r="W80" s="182"/>
      <c r="X80" s="182"/>
      <c r="Y80" s="182"/>
      <c r="Z80" s="182"/>
    </row>
    <row r="81" spans="3:26" s="181" customFormat="1">
      <c r="C81" s="185"/>
      <c r="D81" s="186"/>
      <c r="E81" s="511"/>
      <c r="F81" s="186"/>
      <c r="G81" s="186"/>
      <c r="H81" s="182"/>
      <c r="I81" s="182"/>
      <c r="J81" s="182"/>
      <c r="K81" s="183"/>
      <c r="L81" s="875"/>
      <c r="M81" s="875"/>
      <c r="N81" s="875"/>
      <c r="O81" s="875"/>
      <c r="P81" s="875"/>
      <c r="Q81" s="875"/>
      <c r="R81" s="875"/>
      <c r="S81" s="182"/>
      <c r="T81" s="182"/>
      <c r="U81" s="182"/>
      <c r="V81" s="182"/>
      <c r="W81" s="182"/>
      <c r="X81" s="182"/>
      <c r="Y81" s="182"/>
      <c r="Z81" s="182"/>
    </row>
    <row r="82" spans="3:26" s="181" customFormat="1">
      <c r="C82" s="185"/>
      <c r="D82" s="186"/>
      <c r="E82" s="511"/>
      <c r="F82" s="186"/>
      <c r="G82" s="186"/>
      <c r="H82" s="182"/>
      <c r="I82" s="182"/>
      <c r="J82" s="182"/>
      <c r="K82" s="183"/>
      <c r="L82" s="875"/>
      <c r="M82" s="875"/>
      <c r="N82" s="875"/>
      <c r="O82" s="875"/>
      <c r="P82" s="875"/>
      <c r="Q82" s="875"/>
      <c r="R82" s="875"/>
      <c r="S82" s="182"/>
      <c r="T82" s="182"/>
      <c r="U82" s="182"/>
      <c r="V82" s="182"/>
      <c r="W82" s="182"/>
      <c r="X82" s="182"/>
      <c r="Y82" s="182"/>
      <c r="Z82" s="182"/>
    </row>
    <row r="83" spans="3:26" s="181" customFormat="1">
      <c r="C83" s="185"/>
      <c r="D83" s="186"/>
      <c r="E83" s="511"/>
      <c r="F83" s="186"/>
      <c r="G83" s="186"/>
      <c r="H83" s="182"/>
      <c r="I83" s="182"/>
      <c r="J83" s="182"/>
      <c r="K83" s="183"/>
      <c r="L83" s="875"/>
      <c r="M83" s="875"/>
      <c r="N83" s="875"/>
      <c r="O83" s="875"/>
      <c r="P83" s="875"/>
      <c r="Q83" s="875"/>
      <c r="R83" s="875"/>
      <c r="S83" s="182"/>
      <c r="T83" s="182"/>
      <c r="U83" s="182"/>
      <c r="V83" s="182"/>
      <c r="W83" s="182"/>
      <c r="X83" s="182"/>
      <c r="Y83" s="182"/>
      <c r="Z83" s="182"/>
    </row>
    <row r="84" spans="3:26" s="181" customFormat="1">
      <c r="C84" s="185"/>
      <c r="D84" s="186"/>
      <c r="E84" s="511"/>
      <c r="F84" s="186"/>
      <c r="G84" s="186"/>
      <c r="H84" s="182"/>
      <c r="I84" s="182"/>
      <c r="J84" s="182"/>
      <c r="K84" s="183"/>
      <c r="L84" s="875"/>
      <c r="M84" s="875"/>
      <c r="N84" s="875"/>
      <c r="O84" s="875"/>
      <c r="P84" s="875"/>
      <c r="Q84" s="875"/>
      <c r="R84" s="875"/>
      <c r="S84" s="182"/>
      <c r="T84" s="182"/>
      <c r="U84" s="182"/>
      <c r="V84" s="182"/>
      <c r="W84" s="182"/>
      <c r="X84" s="182"/>
      <c r="Y84" s="182"/>
      <c r="Z84" s="182"/>
    </row>
    <row r="85" spans="3:26" s="181" customFormat="1">
      <c r="C85" s="185"/>
      <c r="D85" s="186"/>
      <c r="E85" s="511"/>
      <c r="F85" s="186"/>
      <c r="G85" s="186"/>
      <c r="H85" s="182"/>
      <c r="I85" s="182"/>
      <c r="J85" s="182"/>
      <c r="K85" s="183"/>
      <c r="L85" s="875"/>
      <c r="M85" s="875"/>
      <c r="N85" s="875"/>
      <c r="O85" s="875"/>
      <c r="P85" s="875"/>
      <c r="Q85" s="875"/>
      <c r="R85" s="875"/>
      <c r="S85" s="182"/>
      <c r="T85" s="182"/>
      <c r="U85" s="182"/>
      <c r="V85" s="182"/>
      <c r="W85" s="182"/>
      <c r="X85" s="182"/>
      <c r="Y85" s="182"/>
      <c r="Z85" s="182"/>
    </row>
    <row r="86" spans="3:26" s="181" customFormat="1">
      <c r="C86" s="185"/>
      <c r="D86" s="186"/>
      <c r="E86" s="511"/>
      <c r="F86" s="186"/>
      <c r="G86" s="186"/>
      <c r="H86" s="182"/>
      <c r="I86" s="182"/>
      <c r="J86" s="182"/>
      <c r="K86" s="183"/>
      <c r="L86" s="875"/>
      <c r="M86" s="875"/>
      <c r="N86" s="875"/>
      <c r="O86" s="875"/>
      <c r="P86" s="875"/>
      <c r="Q86" s="875"/>
      <c r="R86" s="875"/>
      <c r="S86" s="182"/>
      <c r="T86" s="182"/>
      <c r="U86" s="182"/>
      <c r="V86" s="182"/>
      <c r="W86" s="182"/>
      <c r="X86" s="182"/>
      <c r="Y86" s="182"/>
      <c r="Z86" s="182"/>
    </row>
    <row r="87" spans="3:26" s="181" customFormat="1">
      <c r="C87" s="185"/>
      <c r="D87" s="186"/>
      <c r="E87" s="511"/>
      <c r="F87" s="186"/>
      <c r="G87" s="186"/>
      <c r="H87" s="182"/>
      <c r="I87" s="182"/>
      <c r="J87" s="182"/>
      <c r="K87" s="183"/>
      <c r="L87" s="875"/>
      <c r="M87" s="875"/>
      <c r="N87" s="875"/>
      <c r="O87" s="875"/>
      <c r="P87" s="875"/>
      <c r="Q87" s="875"/>
      <c r="R87" s="875"/>
      <c r="S87" s="182"/>
      <c r="T87" s="182"/>
      <c r="U87" s="182"/>
      <c r="V87" s="182"/>
      <c r="W87" s="182"/>
      <c r="X87" s="182"/>
      <c r="Y87" s="182"/>
      <c r="Z87" s="182"/>
    </row>
    <row r="88" spans="3:26" s="181" customFormat="1">
      <c r="C88" s="185"/>
      <c r="D88" s="186"/>
      <c r="E88" s="511"/>
      <c r="F88" s="186"/>
      <c r="G88" s="186"/>
      <c r="H88" s="182"/>
      <c r="I88" s="182"/>
      <c r="J88" s="182"/>
      <c r="K88" s="183"/>
      <c r="L88" s="875"/>
      <c r="M88" s="875"/>
      <c r="N88" s="875"/>
      <c r="O88" s="875"/>
      <c r="P88" s="875"/>
      <c r="Q88" s="875"/>
      <c r="R88" s="875"/>
      <c r="S88" s="182"/>
      <c r="T88" s="182"/>
      <c r="U88" s="182"/>
      <c r="V88" s="182"/>
      <c r="W88" s="182"/>
      <c r="X88" s="182"/>
      <c r="Y88" s="182"/>
      <c r="Z88" s="182"/>
    </row>
    <row r="89" spans="3:26" s="181" customFormat="1">
      <c r="C89" s="185"/>
      <c r="D89" s="186"/>
      <c r="E89" s="511"/>
      <c r="F89" s="186"/>
      <c r="G89" s="186"/>
      <c r="H89" s="182"/>
      <c r="I89" s="182"/>
      <c r="J89" s="182"/>
      <c r="K89" s="183"/>
      <c r="L89" s="875"/>
      <c r="M89" s="875"/>
      <c r="N89" s="875"/>
      <c r="O89" s="875"/>
      <c r="P89" s="875"/>
      <c r="Q89" s="875"/>
      <c r="R89" s="875"/>
      <c r="S89" s="182"/>
      <c r="T89" s="182"/>
      <c r="U89" s="182"/>
      <c r="V89" s="182"/>
      <c r="W89" s="182"/>
      <c r="X89" s="182"/>
      <c r="Y89" s="182"/>
      <c r="Z89" s="182"/>
    </row>
    <row r="90" spans="3:26" s="181" customFormat="1">
      <c r="C90" s="185"/>
      <c r="D90" s="186"/>
      <c r="E90" s="511"/>
      <c r="F90" s="186"/>
      <c r="G90" s="186"/>
      <c r="H90" s="182"/>
      <c r="I90" s="182"/>
      <c r="J90" s="182"/>
      <c r="K90" s="183"/>
      <c r="L90" s="875"/>
      <c r="M90" s="875"/>
      <c r="N90" s="875"/>
      <c r="O90" s="875"/>
      <c r="P90" s="875"/>
      <c r="Q90" s="875"/>
      <c r="R90" s="875"/>
      <c r="S90" s="182"/>
      <c r="T90" s="182"/>
      <c r="U90" s="182"/>
      <c r="V90" s="182"/>
      <c r="W90" s="182"/>
      <c r="X90" s="182"/>
      <c r="Y90" s="182"/>
      <c r="Z90" s="182"/>
    </row>
    <row r="91" spans="3:26" s="181" customFormat="1">
      <c r="C91" s="185"/>
      <c r="D91" s="186"/>
      <c r="E91" s="511"/>
      <c r="F91" s="186"/>
      <c r="G91" s="186"/>
      <c r="H91" s="182"/>
      <c r="I91" s="182"/>
      <c r="J91" s="182"/>
      <c r="K91" s="183"/>
      <c r="L91" s="875"/>
      <c r="M91" s="875"/>
      <c r="N91" s="875"/>
      <c r="O91" s="875"/>
      <c r="P91" s="875"/>
      <c r="Q91" s="875"/>
      <c r="R91" s="875"/>
      <c r="S91" s="182"/>
      <c r="T91" s="182"/>
      <c r="U91" s="182"/>
      <c r="V91" s="182"/>
      <c r="W91" s="182"/>
      <c r="X91" s="182"/>
      <c r="Y91" s="182"/>
      <c r="Z91" s="182"/>
    </row>
    <row r="92" spans="3:26" s="181" customFormat="1">
      <c r="C92" s="185"/>
      <c r="D92" s="186"/>
      <c r="E92" s="511"/>
      <c r="F92" s="186"/>
      <c r="G92" s="186"/>
      <c r="H92" s="182"/>
      <c r="I92" s="182"/>
      <c r="J92" s="182"/>
      <c r="K92" s="183"/>
      <c r="L92" s="875"/>
      <c r="M92" s="875"/>
      <c r="N92" s="875"/>
      <c r="O92" s="875"/>
      <c r="P92" s="875"/>
      <c r="Q92" s="875"/>
      <c r="R92" s="875"/>
      <c r="S92" s="182"/>
      <c r="T92" s="182"/>
      <c r="U92" s="182"/>
      <c r="V92" s="182"/>
      <c r="W92" s="182"/>
      <c r="X92" s="182"/>
      <c r="Y92" s="182"/>
      <c r="Z92" s="182"/>
    </row>
    <row r="93" spans="3:26" s="181" customFormat="1">
      <c r="C93" s="185"/>
      <c r="D93" s="186"/>
      <c r="E93" s="511"/>
      <c r="F93" s="186"/>
      <c r="G93" s="186"/>
      <c r="H93" s="182"/>
      <c r="I93" s="182"/>
      <c r="J93" s="182"/>
      <c r="K93" s="183"/>
      <c r="L93" s="875"/>
      <c r="M93" s="875"/>
      <c r="N93" s="875"/>
      <c r="O93" s="875"/>
      <c r="P93" s="875"/>
      <c r="Q93" s="875"/>
      <c r="R93" s="875"/>
      <c r="S93" s="182"/>
      <c r="T93" s="182"/>
      <c r="U93" s="182"/>
      <c r="V93" s="182"/>
      <c r="W93" s="182"/>
      <c r="X93" s="182"/>
      <c r="Y93" s="182"/>
      <c r="Z93" s="182"/>
    </row>
    <row r="94" spans="3:26" s="181" customFormat="1">
      <c r="C94" s="185"/>
      <c r="D94" s="186"/>
      <c r="E94" s="511"/>
      <c r="F94" s="186"/>
      <c r="G94" s="186"/>
      <c r="H94" s="182"/>
      <c r="I94" s="182"/>
      <c r="J94" s="182"/>
      <c r="K94" s="183"/>
      <c r="L94" s="875"/>
      <c r="M94" s="875"/>
      <c r="N94" s="875"/>
      <c r="O94" s="875"/>
      <c r="P94" s="875"/>
      <c r="Q94" s="875"/>
      <c r="R94" s="875"/>
      <c r="S94" s="182"/>
      <c r="T94" s="182"/>
      <c r="U94" s="182"/>
      <c r="V94" s="182"/>
      <c r="W94" s="182"/>
      <c r="X94" s="182"/>
      <c r="Y94" s="182"/>
      <c r="Z94" s="182"/>
    </row>
    <row r="95" spans="3:26" s="181" customFormat="1">
      <c r="C95" s="185"/>
      <c r="D95" s="186"/>
      <c r="E95" s="511"/>
      <c r="F95" s="186"/>
      <c r="G95" s="186"/>
      <c r="H95" s="182"/>
      <c r="I95" s="182"/>
      <c r="J95" s="182"/>
      <c r="K95" s="183"/>
      <c r="L95" s="875"/>
      <c r="M95" s="875"/>
      <c r="N95" s="875"/>
      <c r="O95" s="875"/>
      <c r="P95" s="875"/>
      <c r="Q95" s="875"/>
      <c r="R95" s="875"/>
      <c r="S95" s="182"/>
      <c r="T95" s="182"/>
      <c r="U95" s="182"/>
      <c r="V95" s="182"/>
      <c r="W95" s="182"/>
      <c r="X95" s="182"/>
      <c r="Y95" s="182"/>
      <c r="Z95" s="182"/>
    </row>
    <row r="96" spans="3:26" s="181" customFormat="1">
      <c r="C96" s="185"/>
      <c r="D96" s="186"/>
      <c r="E96" s="511"/>
      <c r="F96" s="186"/>
      <c r="G96" s="186"/>
      <c r="H96" s="182"/>
      <c r="I96" s="182"/>
      <c r="J96" s="182"/>
      <c r="K96" s="183"/>
      <c r="L96" s="875"/>
      <c r="M96" s="875"/>
      <c r="N96" s="875"/>
      <c r="O96" s="875"/>
      <c r="P96" s="875"/>
      <c r="Q96" s="875"/>
      <c r="R96" s="875"/>
      <c r="S96" s="182"/>
      <c r="T96" s="182"/>
      <c r="U96" s="182"/>
      <c r="V96" s="182"/>
      <c r="W96" s="182"/>
      <c r="X96" s="182"/>
      <c r="Y96" s="182"/>
      <c r="Z96" s="182"/>
    </row>
    <row r="97" spans="3:26" s="181" customFormat="1">
      <c r="C97" s="185"/>
      <c r="D97" s="186"/>
      <c r="E97" s="511"/>
      <c r="F97" s="186"/>
      <c r="G97" s="186"/>
      <c r="H97" s="182"/>
      <c r="I97" s="182"/>
      <c r="J97" s="182"/>
      <c r="K97" s="183"/>
      <c r="L97" s="875"/>
      <c r="M97" s="875"/>
      <c r="N97" s="875"/>
      <c r="O97" s="875"/>
      <c r="P97" s="875"/>
      <c r="Q97" s="875"/>
      <c r="R97" s="875"/>
      <c r="S97" s="182"/>
      <c r="T97" s="182"/>
      <c r="U97" s="182"/>
      <c r="V97" s="182"/>
      <c r="W97" s="182"/>
      <c r="X97" s="182"/>
      <c r="Y97" s="182"/>
      <c r="Z97" s="182"/>
    </row>
    <row r="98" spans="3:26" s="181" customFormat="1">
      <c r="C98" s="185"/>
      <c r="D98" s="186"/>
      <c r="E98" s="511"/>
      <c r="F98" s="186"/>
      <c r="G98" s="186"/>
      <c r="H98" s="182"/>
      <c r="I98" s="182"/>
      <c r="J98" s="182"/>
      <c r="K98" s="183"/>
      <c r="L98" s="875"/>
      <c r="M98" s="875"/>
      <c r="N98" s="875"/>
      <c r="O98" s="875"/>
      <c r="P98" s="875"/>
      <c r="Q98" s="875"/>
      <c r="R98" s="875"/>
      <c r="S98" s="182"/>
      <c r="T98" s="182"/>
      <c r="U98" s="182"/>
      <c r="V98" s="182"/>
      <c r="W98" s="182"/>
      <c r="X98" s="182"/>
      <c r="Y98" s="182"/>
      <c r="Z98" s="182"/>
    </row>
    <row r="99" spans="3:26" s="181" customFormat="1">
      <c r="C99" s="185"/>
      <c r="D99" s="186"/>
      <c r="E99" s="511"/>
      <c r="F99" s="186"/>
      <c r="G99" s="186"/>
      <c r="H99" s="182"/>
      <c r="I99" s="182"/>
      <c r="J99" s="182"/>
      <c r="K99" s="183"/>
      <c r="L99" s="875"/>
      <c r="M99" s="875"/>
      <c r="N99" s="875"/>
      <c r="O99" s="875"/>
      <c r="P99" s="875"/>
      <c r="Q99" s="875"/>
      <c r="R99" s="875"/>
      <c r="S99" s="182"/>
      <c r="T99" s="182"/>
      <c r="U99" s="182"/>
      <c r="V99" s="182"/>
      <c r="W99" s="182"/>
      <c r="X99" s="182"/>
      <c r="Y99" s="182"/>
      <c r="Z99" s="182"/>
    </row>
    <row r="100" spans="3:26" s="181" customFormat="1">
      <c r="C100" s="185"/>
      <c r="D100" s="186"/>
      <c r="E100" s="511"/>
      <c r="F100" s="186"/>
      <c r="G100" s="186"/>
      <c r="H100" s="182"/>
      <c r="I100" s="182"/>
      <c r="J100" s="182"/>
      <c r="K100" s="183"/>
      <c r="L100" s="875"/>
      <c r="M100" s="875"/>
      <c r="N100" s="875"/>
      <c r="O100" s="875"/>
      <c r="P100" s="875"/>
      <c r="Q100" s="875"/>
      <c r="R100" s="875"/>
      <c r="S100" s="182"/>
      <c r="T100" s="182"/>
      <c r="U100" s="182"/>
      <c r="V100" s="182"/>
      <c r="W100" s="182"/>
      <c r="X100" s="182"/>
      <c r="Y100" s="182"/>
      <c r="Z100" s="182"/>
    </row>
    <row r="101" spans="3:26" s="181" customFormat="1">
      <c r="C101" s="185"/>
      <c r="D101" s="186"/>
      <c r="E101" s="511"/>
      <c r="F101" s="186"/>
      <c r="G101" s="186"/>
      <c r="H101" s="182"/>
      <c r="I101" s="182"/>
      <c r="J101" s="182"/>
      <c r="K101" s="183"/>
      <c r="L101" s="875"/>
      <c r="M101" s="875"/>
      <c r="N101" s="875"/>
      <c r="O101" s="875"/>
      <c r="P101" s="875"/>
      <c r="Q101" s="875"/>
      <c r="R101" s="875"/>
      <c r="S101" s="182"/>
      <c r="T101" s="182"/>
      <c r="U101" s="182"/>
      <c r="V101" s="182"/>
      <c r="W101" s="182"/>
      <c r="X101" s="182"/>
      <c r="Y101" s="182"/>
      <c r="Z101" s="182"/>
    </row>
    <row r="102" spans="3:26" s="181" customFormat="1">
      <c r="C102" s="185"/>
      <c r="D102" s="186"/>
      <c r="E102" s="511"/>
      <c r="F102" s="186"/>
      <c r="G102" s="186"/>
      <c r="H102" s="182"/>
      <c r="I102" s="182"/>
      <c r="J102" s="182"/>
      <c r="K102" s="183"/>
      <c r="L102" s="875"/>
      <c r="M102" s="875"/>
      <c r="N102" s="875"/>
      <c r="O102" s="875"/>
      <c r="P102" s="875"/>
      <c r="Q102" s="875"/>
      <c r="R102" s="875"/>
      <c r="S102" s="182"/>
      <c r="T102" s="182"/>
      <c r="U102" s="182"/>
      <c r="V102" s="182"/>
      <c r="W102" s="182"/>
      <c r="X102" s="182"/>
      <c r="Y102" s="182"/>
      <c r="Z102" s="182"/>
    </row>
    <row r="103" spans="3:26" s="181" customFormat="1">
      <c r="C103" s="185"/>
      <c r="D103" s="186"/>
      <c r="E103" s="511"/>
      <c r="F103" s="186"/>
      <c r="G103" s="186"/>
      <c r="H103" s="182"/>
      <c r="I103" s="182"/>
      <c r="J103" s="182"/>
      <c r="K103" s="183"/>
      <c r="L103" s="875"/>
      <c r="M103" s="875"/>
      <c r="N103" s="875"/>
      <c r="O103" s="875"/>
      <c r="P103" s="875"/>
      <c r="Q103" s="875"/>
      <c r="R103" s="875"/>
      <c r="S103" s="182"/>
      <c r="T103" s="182"/>
      <c r="U103" s="182"/>
      <c r="V103" s="182"/>
      <c r="W103" s="182"/>
      <c r="X103" s="182"/>
      <c r="Y103" s="182"/>
      <c r="Z103" s="182"/>
    </row>
    <row r="104" spans="3:26" s="181" customFormat="1">
      <c r="C104" s="185"/>
      <c r="D104" s="186"/>
      <c r="E104" s="511"/>
      <c r="F104" s="186"/>
      <c r="G104" s="186"/>
      <c r="H104" s="182"/>
      <c r="I104" s="182"/>
      <c r="J104" s="182"/>
      <c r="K104" s="183"/>
      <c r="L104" s="875"/>
      <c r="M104" s="875"/>
      <c r="N104" s="875"/>
      <c r="O104" s="875"/>
      <c r="P104" s="875"/>
      <c r="Q104" s="875"/>
      <c r="R104" s="875"/>
      <c r="S104" s="182"/>
      <c r="T104" s="182"/>
      <c r="U104" s="182"/>
      <c r="V104" s="182"/>
      <c r="W104" s="182"/>
      <c r="X104" s="182"/>
      <c r="Y104" s="182"/>
      <c r="Z104" s="182"/>
    </row>
    <row r="105" spans="3:26" s="181" customFormat="1">
      <c r="C105" s="185"/>
      <c r="D105" s="186"/>
      <c r="E105" s="511"/>
      <c r="F105" s="186"/>
      <c r="G105" s="186"/>
      <c r="H105" s="182"/>
      <c r="I105" s="182"/>
      <c r="J105" s="182"/>
      <c r="K105" s="183"/>
      <c r="L105" s="875"/>
      <c r="M105" s="875"/>
      <c r="N105" s="875"/>
      <c r="O105" s="875"/>
      <c r="P105" s="875"/>
      <c r="Q105" s="875"/>
      <c r="R105" s="875"/>
      <c r="S105" s="182"/>
      <c r="T105" s="182"/>
      <c r="U105" s="182"/>
      <c r="V105" s="182"/>
      <c r="W105" s="182"/>
      <c r="X105" s="182"/>
      <c r="Y105" s="182"/>
      <c r="Z105" s="182"/>
    </row>
    <row r="106" spans="3:26" s="181" customFormat="1">
      <c r="C106" s="185"/>
      <c r="D106" s="186"/>
      <c r="E106" s="511"/>
      <c r="F106" s="186"/>
      <c r="G106" s="186"/>
      <c r="H106" s="182"/>
      <c r="I106" s="182"/>
      <c r="J106" s="182"/>
      <c r="K106" s="183"/>
      <c r="L106" s="875"/>
      <c r="M106" s="875"/>
      <c r="N106" s="875"/>
      <c r="O106" s="875"/>
      <c r="P106" s="875"/>
      <c r="Q106" s="875"/>
      <c r="R106" s="875"/>
      <c r="S106" s="182"/>
      <c r="T106" s="182"/>
      <c r="U106" s="182"/>
      <c r="V106" s="182"/>
      <c r="W106" s="182"/>
      <c r="X106" s="182"/>
      <c r="Y106" s="182"/>
      <c r="Z106" s="182"/>
    </row>
    <row r="107" spans="3:26" s="181" customFormat="1">
      <c r="C107" s="185"/>
      <c r="D107" s="186"/>
      <c r="E107" s="511"/>
      <c r="F107" s="186"/>
      <c r="G107" s="186"/>
      <c r="H107" s="182"/>
      <c r="I107" s="182"/>
      <c r="J107" s="182"/>
      <c r="K107" s="183"/>
      <c r="L107" s="875"/>
      <c r="M107" s="875"/>
      <c r="N107" s="875"/>
      <c r="O107" s="875"/>
      <c r="P107" s="875"/>
      <c r="Q107" s="875"/>
      <c r="R107" s="875"/>
      <c r="S107" s="182"/>
      <c r="T107" s="182"/>
      <c r="U107" s="182"/>
      <c r="V107" s="182"/>
      <c r="W107" s="182"/>
      <c r="X107" s="182"/>
      <c r="Y107" s="182"/>
      <c r="Z107" s="182"/>
    </row>
    <row r="108" spans="3:26" s="181" customFormat="1">
      <c r="C108" s="185"/>
      <c r="D108" s="186"/>
      <c r="E108" s="511"/>
      <c r="F108" s="186"/>
      <c r="G108" s="186"/>
      <c r="H108" s="182"/>
      <c r="I108" s="182"/>
      <c r="J108" s="182"/>
      <c r="K108" s="183"/>
      <c r="L108" s="875"/>
      <c r="M108" s="875"/>
      <c r="N108" s="875"/>
      <c r="O108" s="875"/>
      <c r="P108" s="875"/>
      <c r="Q108" s="875"/>
      <c r="R108" s="875"/>
      <c r="S108" s="182"/>
      <c r="T108" s="182"/>
      <c r="U108" s="182"/>
      <c r="V108" s="182"/>
      <c r="W108" s="182"/>
      <c r="X108" s="182"/>
      <c r="Y108" s="182"/>
      <c r="Z108" s="182"/>
    </row>
    <row r="109" spans="3:26" s="181" customFormat="1">
      <c r="C109" s="185"/>
      <c r="D109" s="186"/>
      <c r="E109" s="511"/>
      <c r="F109" s="186"/>
      <c r="G109" s="186"/>
      <c r="H109" s="182"/>
      <c r="I109" s="182"/>
      <c r="J109" s="182"/>
      <c r="K109" s="183"/>
      <c r="L109" s="875"/>
      <c r="M109" s="875"/>
      <c r="N109" s="875"/>
      <c r="O109" s="875"/>
      <c r="P109" s="875"/>
      <c r="Q109" s="875"/>
      <c r="R109" s="875"/>
      <c r="S109" s="182"/>
      <c r="T109" s="182"/>
      <c r="U109" s="182"/>
      <c r="V109" s="182"/>
      <c r="W109" s="182"/>
      <c r="X109" s="182"/>
      <c r="Y109" s="182"/>
      <c r="Z109" s="182"/>
    </row>
    <row r="110" spans="3:26" s="181" customFormat="1">
      <c r="C110" s="185"/>
      <c r="D110" s="186"/>
      <c r="E110" s="511"/>
      <c r="F110" s="186"/>
      <c r="G110" s="186"/>
      <c r="H110" s="182"/>
      <c r="I110" s="182"/>
      <c r="J110" s="182"/>
      <c r="K110" s="183"/>
      <c r="L110" s="875"/>
      <c r="M110" s="875"/>
      <c r="N110" s="875"/>
      <c r="O110" s="875"/>
      <c r="P110" s="875"/>
      <c r="Q110" s="875"/>
      <c r="R110" s="875"/>
      <c r="S110" s="182"/>
      <c r="T110" s="182"/>
      <c r="U110" s="182"/>
      <c r="V110" s="182"/>
      <c r="W110" s="182"/>
      <c r="X110" s="182"/>
      <c r="Y110" s="182"/>
      <c r="Z110" s="182"/>
    </row>
    <row r="111" spans="3:26" s="181" customFormat="1">
      <c r="C111" s="185"/>
      <c r="D111" s="186"/>
      <c r="E111" s="511"/>
      <c r="F111" s="186"/>
      <c r="G111" s="186"/>
      <c r="H111" s="182"/>
      <c r="I111" s="182"/>
      <c r="J111" s="182"/>
      <c r="K111" s="183"/>
      <c r="L111" s="875"/>
      <c r="M111" s="875"/>
      <c r="N111" s="875"/>
      <c r="O111" s="875"/>
      <c r="P111" s="875"/>
      <c r="Q111" s="875"/>
      <c r="R111" s="875"/>
      <c r="S111" s="182"/>
      <c r="T111" s="182"/>
      <c r="U111" s="182"/>
      <c r="V111" s="182"/>
      <c r="W111" s="182"/>
      <c r="X111" s="182"/>
      <c r="Y111" s="182"/>
      <c r="Z111" s="182"/>
    </row>
    <row r="112" spans="3:26" s="181" customFormat="1">
      <c r="C112" s="185"/>
      <c r="D112" s="186"/>
      <c r="E112" s="511"/>
      <c r="F112" s="186"/>
      <c r="G112" s="186"/>
      <c r="H112" s="182"/>
      <c r="I112" s="182"/>
      <c r="J112" s="182"/>
      <c r="K112" s="183"/>
      <c r="L112" s="875"/>
      <c r="M112" s="875"/>
      <c r="N112" s="875"/>
      <c r="O112" s="875"/>
      <c r="P112" s="875"/>
      <c r="Q112" s="875"/>
      <c r="R112" s="875"/>
      <c r="S112" s="182"/>
      <c r="T112" s="182"/>
      <c r="U112" s="182"/>
      <c r="V112" s="182"/>
      <c r="W112" s="182"/>
      <c r="X112" s="182"/>
      <c r="Y112" s="182"/>
      <c r="Z112" s="182"/>
    </row>
    <row r="113" spans="3:26" s="181" customFormat="1">
      <c r="C113" s="185"/>
      <c r="D113" s="186"/>
      <c r="E113" s="511"/>
      <c r="F113" s="186"/>
      <c r="G113" s="186"/>
      <c r="H113" s="182"/>
      <c r="I113" s="182"/>
      <c r="J113" s="182"/>
      <c r="K113" s="183"/>
      <c r="L113" s="875"/>
      <c r="M113" s="875"/>
      <c r="N113" s="875"/>
      <c r="O113" s="875"/>
      <c r="P113" s="875"/>
      <c r="Q113" s="875"/>
      <c r="R113" s="875"/>
      <c r="S113" s="182"/>
      <c r="T113" s="182"/>
      <c r="U113" s="182"/>
      <c r="V113" s="182"/>
      <c r="W113" s="182"/>
      <c r="X113" s="182"/>
      <c r="Y113" s="182"/>
      <c r="Z113" s="182"/>
    </row>
    <row r="114" spans="3:26" s="181" customFormat="1">
      <c r="C114" s="185"/>
      <c r="D114" s="186"/>
      <c r="E114" s="511"/>
      <c r="F114" s="186"/>
      <c r="G114" s="186"/>
      <c r="H114" s="182"/>
      <c r="I114" s="182"/>
      <c r="J114" s="182"/>
      <c r="K114" s="183"/>
      <c r="L114" s="875"/>
      <c r="M114" s="875"/>
      <c r="N114" s="875"/>
      <c r="O114" s="875"/>
      <c r="P114" s="875"/>
      <c r="Q114" s="875"/>
      <c r="R114" s="875"/>
      <c r="S114" s="182"/>
      <c r="T114" s="182"/>
      <c r="U114" s="182"/>
      <c r="V114" s="182"/>
      <c r="W114" s="182"/>
      <c r="X114" s="182"/>
      <c r="Y114" s="182"/>
      <c r="Z114" s="182"/>
    </row>
    <row r="115" spans="3:26" s="181" customFormat="1">
      <c r="C115" s="185"/>
      <c r="D115" s="186"/>
      <c r="E115" s="511"/>
      <c r="F115" s="186"/>
      <c r="G115" s="186"/>
      <c r="H115" s="182"/>
      <c r="I115" s="182"/>
      <c r="J115" s="182"/>
      <c r="K115" s="183"/>
      <c r="L115" s="875"/>
      <c r="M115" s="875"/>
      <c r="N115" s="875"/>
      <c r="O115" s="875"/>
      <c r="P115" s="875"/>
      <c r="Q115" s="875"/>
      <c r="R115" s="875"/>
      <c r="S115" s="182"/>
      <c r="T115" s="182"/>
      <c r="U115" s="182"/>
      <c r="V115" s="182"/>
      <c r="W115" s="182"/>
      <c r="X115" s="182"/>
      <c r="Y115" s="182"/>
      <c r="Z115" s="182"/>
    </row>
    <row r="116" spans="3:26" s="181" customFormat="1">
      <c r="C116" s="185"/>
      <c r="D116" s="186"/>
      <c r="E116" s="511"/>
      <c r="F116" s="186"/>
      <c r="G116" s="186"/>
      <c r="H116" s="182"/>
      <c r="I116" s="182"/>
      <c r="J116" s="182"/>
      <c r="K116" s="183"/>
      <c r="L116" s="875"/>
      <c r="M116" s="875"/>
      <c r="N116" s="875"/>
      <c r="O116" s="875"/>
      <c r="P116" s="875"/>
      <c r="Q116" s="875"/>
      <c r="R116" s="875"/>
      <c r="S116" s="182"/>
      <c r="T116" s="182"/>
      <c r="U116" s="182"/>
      <c r="V116" s="182"/>
      <c r="W116" s="182"/>
      <c r="X116" s="182"/>
      <c r="Y116" s="182"/>
      <c r="Z116" s="182"/>
    </row>
    <row r="117" spans="3:26" s="181" customFormat="1">
      <c r="C117" s="185"/>
      <c r="D117" s="186"/>
      <c r="E117" s="511"/>
      <c r="F117" s="186"/>
      <c r="G117" s="186"/>
      <c r="H117" s="182"/>
      <c r="I117" s="182"/>
      <c r="J117" s="182"/>
      <c r="K117" s="183"/>
      <c r="L117" s="875"/>
      <c r="M117" s="875"/>
      <c r="N117" s="875"/>
      <c r="O117" s="875"/>
      <c r="P117" s="875"/>
      <c r="Q117" s="875"/>
      <c r="R117" s="875"/>
      <c r="S117" s="182"/>
      <c r="T117" s="182"/>
      <c r="U117" s="182"/>
      <c r="V117" s="182"/>
      <c r="W117" s="182"/>
      <c r="X117" s="182"/>
      <c r="Y117" s="182"/>
      <c r="Z117" s="182"/>
    </row>
    <row r="118" spans="3:26" s="181" customFormat="1">
      <c r="C118" s="185"/>
      <c r="D118" s="186"/>
      <c r="E118" s="511"/>
      <c r="F118" s="186"/>
      <c r="G118" s="186"/>
      <c r="H118" s="182"/>
      <c r="I118" s="182"/>
      <c r="J118" s="182"/>
      <c r="K118" s="183"/>
      <c r="L118" s="876"/>
      <c r="M118" s="876"/>
      <c r="N118" s="876"/>
      <c r="O118" s="876"/>
      <c r="P118" s="876"/>
      <c r="Q118" s="876"/>
      <c r="R118" s="876"/>
      <c r="S118" s="182"/>
      <c r="T118" s="182"/>
      <c r="U118" s="182"/>
      <c r="V118" s="182"/>
      <c r="W118" s="182"/>
      <c r="X118" s="182"/>
      <c r="Y118" s="182"/>
      <c r="Z118" s="182"/>
    </row>
    <row r="119" spans="3:26" s="181" customFormat="1">
      <c r="C119" s="185"/>
      <c r="D119" s="186"/>
      <c r="E119" s="511"/>
      <c r="F119" s="186"/>
      <c r="G119" s="186"/>
      <c r="H119" s="182"/>
      <c r="I119" s="182"/>
      <c r="J119" s="182"/>
      <c r="K119" s="183"/>
      <c r="L119" s="876"/>
      <c r="M119" s="876"/>
      <c r="N119" s="876"/>
      <c r="O119" s="876"/>
      <c r="P119" s="876"/>
      <c r="Q119" s="876"/>
      <c r="R119" s="876"/>
      <c r="S119" s="182"/>
      <c r="T119" s="182"/>
      <c r="U119" s="182"/>
      <c r="V119" s="182"/>
      <c r="W119" s="182"/>
      <c r="X119" s="182"/>
      <c r="Y119" s="182"/>
      <c r="Z119" s="182"/>
    </row>
    <row r="120" spans="3:26" s="181" customFormat="1">
      <c r="C120" s="185"/>
      <c r="D120" s="186"/>
      <c r="E120" s="511"/>
      <c r="F120" s="186"/>
      <c r="G120" s="186"/>
      <c r="H120" s="182"/>
      <c r="I120" s="182"/>
      <c r="J120" s="182"/>
      <c r="K120" s="183"/>
      <c r="L120" s="876"/>
      <c r="M120" s="876"/>
      <c r="N120" s="876"/>
      <c r="O120" s="876"/>
      <c r="P120" s="876"/>
      <c r="Q120" s="876"/>
      <c r="R120" s="876"/>
      <c r="S120" s="182"/>
      <c r="T120" s="182"/>
      <c r="U120" s="182"/>
      <c r="V120" s="182"/>
      <c r="W120" s="182"/>
      <c r="X120" s="182"/>
      <c r="Y120" s="182"/>
      <c r="Z120" s="182"/>
    </row>
    <row r="121" spans="3:26" s="181" customFormat="1">
      <c r="C121" s="185"/>
      <c r="D121" s="186"/>
      <c r="E121" s="511"/>
      <c r="F121" s="186"/>
      <c r="G121" s="186"/>
      <c r="H121" s="182"/>
      <c r="I121" s="182"/>
      <c r="J121" s="182"/>
      <c r="K121" s="183"/>
      <c r="L121" s="876"/>
      <c r="M121" s="876"/>
      <c r="N121" s="876"/>
      <c r="O121" s="876"/>
      <c r="P121" s="876"/>
      <c r="Q121" s="876"/>
      <c r="R121" s="876"/>
      <c r="S121" s="182"/>
      <c r="T121" s="182"/>
      <c r="U121" s="182"/>
      <c r="V121" s="182"/>
      <c r="W121" s="182"/>
      <c r="X121" s="182"/>
      <c r="Y121" s="182"/>
      <c r="Z121" s="182"/>
    </row>
    <row r="122" spans="3:26" s="181" customFormat="1">
      <c r="C122" s="185"/>
      <c r="D122" s="186"/>
      <c r="E122" s="511"/>
      <c r="F122" s="186"/>
      <c r="G122" s="186"/>
      <c r="H122" s="182"/>
      <c r="I122" s="182"/>
      <c r="J122" s="182"/>
      <c r="K122" s="183"/>
      <c r="L122" s="876"/>
      <c r="M122" s="876"/>
      <c r="N122" s="876"/>
      <c r="O122" s="876"/>
      <c r="P122" s="876"/>
      <c r="Q122" s="876"/>
      <c r="R122" s="876"/>
      <c r="S122" s="182"/>
      <c r="T122" s="182"/>
      <c r="U122" s="182"/>
      <c r="V122" s="182"/>
      <c r="W122" s="182"/>
      <c r="X122" s="182"/>
      <c r="Y122" s="182"/>
      <c r="Z122" s="182"/>
    </row>
    <row r="123" spans="3:26" s="181" customFormat="1">
      <c r="C123" s="185"/>
      <c r="D123" s="186"/>
      <c r="E123" s="511"/>
      <c r="F123" s="186"/>
      <c r="G123" s="186"/>
      <c r="H123" s="182"/>
      <c r="I123" s="182"/>
      <c r="J123" s="182"/>
      <c r="K123" s="183"/>
      <c r="L123" s="876"/>
      <c r="M123" s="876"/>
      <c r="N123" s="876"/>
      <c r="O123" s="876"/>
      <c r="P123" s="876"/>
      <c r="Q123" s="876"/>
      <c r="R123" s="876"/>
      <c r="S123" s="182"/>
      <c r="T123" s="182"/>
      <c r="U123" s="182"/>
      <c r="V123" s="182"/>
      <c r="W123" s="182"/>
      <c r="X123" s="182"/>
      <c r="Y123" s="182"/>
      <c r="Z123" s="182"/>
    </row>
    <row r="124" spans="3:26" s="181" customFormat="1">
      <c r="C124" s="185"/>
      <c r="D124" s="186"/>
      <c r="E124" s="511"/>
      <c r="F124" s="186"/>
      <c r="G124" s="186"/>
      <c r="H124" s="182"/>
      <c r="I124" s="182"/>
      <c r="J124" s="182"/>
      <c r="K124" s="183"/>
      <c r="L124" s="876"/>
      <c r="M124" s="876"/>
      <c r="N124" s="876"/>
      <c r="O124" s="876"/>
      <c r="P124" s="876"/>
      <c r="Q124" s="876"/>
      <c r="R124" s="876"/>
      <c r="S124" s="182"/>
      <c r="T124" s="182"/>
      <c r="U124" s="182"/>
      <c r="V124" s="182"/>
      <c r="W124" s="182"/>
      <c r="X124" s="182"/>
      <c r="Y124" s="182"/>
      <c r="Z124" s="182"/>
    </row>
    <row r="125" spans="3:26" s="181" customFormat="1">
      <c r="C125" s="185"/>
      <c r="D125" s="186"/>
      <c r="E125" s="511"/>
      <c r="F125" s="186"/>
      <c r="G125" s="186"/>
      <c r="H125" s="182"/>
      <c r="I125" s="182"/>
      <c r="J125" s="182"/>
      <c r="K125" s="183"/>
      <c r="L125" s="876"/>
      <c r="M125" s="876"/>
      <c r="N125" s="876"/>
      <c r="O125" s="876"/>
      <c r="P125" s="876"/>
      <c r="Q125" s="876"/>
      <c r="R125" s="876"/>
      <c r="S125" s="182"/>
      <c r="T125" s="182"/>
      <c r="U125" s="182"/>
      <c r="V125" s="182"/>
      <c r="W125" s="182"/>
      <c r="X125" s="182"/>
      <c r="Y125" s="182"/>
      <c r="Z125" s="182"/>
    </row>
    <row r="126" spans="3:26" s="181" customFormat="1">
      <c r="C126" s="185"/>
      <c r="D126" s="186"/>
      <c r="E126" s="511"/>
      <c r="F126" s="186"/>
      <c r="G126" s="186"/>
      <c r="H126" s="182"/>
      <c r="I126" s="182"/>
      <c r="J126" s="182"/>
      <c r="K126" s="183"/>
      <c r="L126" s="876"/>
      <c r="M126" s="876"/>
      <c r="N126" s="876"/>
      <c r="O126" s="876"/>
      <c r="P126" s="876"/>
      <c r="Q126" s="876"/>
      <c r="R126" s="876"/>
      <c r="S126" s="182"/>
      <c r="T126" s="182"/>
      <c r="U126" s="182"/>
      <c r="V126" s="182"/>
      <c r="W126" s="182"/>
      <c r="X126" s="182"/>
      <c r="Y126" s="182"/>
      <c r="Z126" s="182"/>
    </row>
    <row r="127" spans="3:26" s="181" customFormat="1">
      <c r="C127" s="185"/>
      <c r="D127" s="186"/>
      <c r="E127" s="511"/>
      <c r="F127" s="186"/>
      <c r="G127" s="186"/>
      <c r="H127" s="182"/>
      <c r="I127" s="182"/>
      <c r="J127" s="182"/>
      <c r="K127" s="183"/>
      <c r="L127" s="876"/>
      <c r="M127" s="876"/>
      <c r="N127" s="876"/>
      <c r="O127" s="876"/>
      <c r="P127" s="876"/>
      <c r="Q127" s="876"/>
      <c r="R127" s="876"/>
      <c r="S127" s="182"/>
      <c r="T127" s="182"/>
      <c r="U127" s="182"/>
      <c r="V127" s="182"/>
      <c r="W127" s="182"/>
      <c r="X127" s="182"/>
      <c r="Y127" s="182"/>
      <c r="Z127" s="182"/>
    </row>
    <row r="128" spans="3:26" s="181" customFormat="1">
      <c r="C128" s="185"/>
      <c r="D128" s="186"/>
      <c r="E128" s="511"/>
      <c r="F128" s="186"/>
      <c r="G128" s="186"/>
      <c r="H128" s="182"/>
      <c r="I128" s="182"/>
      <c r="J128" s="182"/>
      <c r="K128" s="183"/>
      <c r="L128" s="876"/>
      <c r="M128" s="876"/>
      <c r="N128" s="876"/>
      <c r="O128" s="876"/>
      <c r="P128" s="876"/>
      <c r="Q128" s="876"/>
      <c r="R128" s="876"/>
      <c r="S128" s="182"/>
      <c r="T128" s="182"/>
      <c r="U128" s="182"/>
      <c r="V128" s="182"/>
      <c r="W128" s="182"/>
      <c r="X128" s="182"/>
      <c r="Y128" s="182"/>
      <c r="Z128" s="182"/>
    </row>
    <row r="129" spans="3:26" s="181" customFormat="1">
      <c r="C129" s="185"/>
      <c r="D129" s="186"/>
      <c r="E129" s="511"/>
      <c r="F129" s="186"/>
      <c r="G129" s="186"/>
      <c r="H129" s="182"/>
      <c r="I129" s="182"/>
      <c r="J129" s="182"/>
      <c r="K129" s="183"/>
      <c r="L129" s="876"/>
      <c r="M129" s="876"/>
      <c r="N129" s="876"/>
      <c r="O129" s="876"/>
      <c r="P129" s="876"/>
      <c r="Q129" s="876"/>
      <c r="R129" s="876"/>
      <c r="S129" s="182"/>
      <c r="T129" s="182"/>
      <c r="U129" s="182"/>
      <c r="V129" s="182"/>
      <c r="W129" s="182"/>
      <c r="X129" s="182"/>
      <c r="Y129" s="182"/>
      <c r="Z129" s="182"/>
    </row>
    <row r="130" spans="3:26" s="181" customFormat="1">
      <c r="C130" s="185"/>
      <c r="D130" s="186"/>
      <c r="E130" s="511"/>
      <c r="F130" s="186"/>
      <c r="G130" s="186"/>
      <c r="H130" s="182"/>
      <c r="I130" s="182"/>
      <c r="J130" s="182"/>
      <c r="K130" s="183"/>
      <c r="L130" s="876"/>
      <c r="M130" s="876"/>
      <c r="N130" s="876"/>
      <c r="O130" s="876"/>
      <c r="P130" s="876"/>
      <c r="Q130" s="876"/>
      <c r="R130" s="876"/>
      <c r="S130" s="182"/>
      <c r="T130" s="182"/>
      <c r="U130" s="182"/>
      <c r="V130" s="182"/>
      <c r="W130" s="182"/>
      <c r="X130" s="182"/>
      <c r="Y130" s="182"/>
      <c r="Z130" s="182"/>
    </row>
    <row r="131" spans="3:26" s="181" customFormat="1">
      <c r="C131" s="185"/>
      <c r="D131" s="186"/>
      <c r="E131" s="511"/>
      <c r="F131" s="186"/>
      <c r="G131" s="186"/>
      <c r="H131" s="182"/>
      <c r="I131" s="182"/>
      <c r="J131" s="182"/>
      <c r="K131" s="183"/>
      <c r="L131" s="876"/>
      <c r="M131" s="876"/>
      <c r="N131" s="876"/>
      <c r="O131" s="876"/>
      <c r="P131" s="876"/>
      <c r="Q131" s="876"/>
      <c r="R131" s="876"/>
      <c r="S131" s="182"/>
      <c r="T131" s="182"/>
      <c r="U131" s="182"/>
      <c r="V131" s="182"/>
      <c r="W131" s="182"/>
      <c r="X131" s="182"/>
      <c r="Y131" s="182"/>
      <c r="Z131" s="182"/>
    </row>
    <row r="132" spans="3:26" s="181" customFormat="1">
      <c r="C132" s="185"/>
      <c r="D132" s="186"/>
      <c r="E132" s="511"/>
      <c r="F132" s="186"/>
      <c r="G132" s="186"/>
      <c r="H132" s="182"/>
      <c r="I132" s="182"/>
      <c r="J132" s="182"/>
      <c r="K132" s="183"/>
      <c r="L132" s="876"/>
      <c r="M132" s="876"/>
      <c r="N132" s="876"/>
      <c r="O132" s="876"/>
      <c r="P132" s="876"/>
      <c r="Q132" s="876"/>
      <c r="R132" s="876"/>
      <c r="S132" s="182"/>
      <c r="T132" s="182"/>
      <c r="U132" s="182"/>
      <c r="V132" s="182"/>
      <c r="W132" s="182"/>
      <c r="X132" s="182"/>
      <c r="Y132" s="182"/>
      <c r="Z132" s="182"/>
    </row>
    <row r="133" spans="3:26" s="181" customFormat="1">
      <c r="C133" s="185"/>
      <c r="D133" s="186"/>
      <c r="E133" s="511"/>
      <c r="F133" s="186"/>
      <c r="G133" s="186"/>
      <c r="H133" s="182"/>
      <c r="I133" s="182"/>
      <c r="J133" s="182"/>
      <c r="K133" s="183"/>
      <c r="L133" s="876"/>
      <c r="M133" s="876"/>
      <c r="N133" s="876"/>
      <c r="O133" s="876"/>
      <c r="P133" s="876"/>
      <c r="Q133" s="876"/>
      <c r="R133" s="876"/>
      <c r="S133" s="182"/>
      <c r="T133" s="182"/>
      <c r="U133" s="182"/>
      <c r="V133" s="182"/>
      <c r="W133" s="182"/>
      <c r="X133" s="182"/>
      <c r="Y133" s="182"/>
      <c r="Z133" s="182"/>
    </row>
    <row r="134" spans="3:26" s="181" customFormat="1">
      <c r="C134" s="185"/>
      <c r="D134" s="186"/>
      <c r="E134" s="511"/>
      <c r="F134" s="186"/>
      <c r="G134" s="186"/>
      <c r="H134" s="182"/>
      <c r="I134" s="182"/>
      <c r="J134" s="182"/>
      <c r="K134" s="183"/>
      <c r="L134" s="876"/>
      <c r="M134" s="876"/>
      <c r="N134" s="876"/>
      <c r="O134" s="876"/>
      <c r="P134" s="876"/>
      <c r="Q134" s="876"/>
      <c r="R134" s="876"/>
      <c r="S134" s="182"/>
      <c r="T134" s="182"/>
      <c r="U134" s="182"/>
      <c r="V134" s="182"/>
      <c r="W134" s="182"/>
      <c r="X134" s="182"/>
      <c r="Y134" s="182"/>
      <c r="Z134" s="182"/>
    </row>
    <row r="135" spans="3:26" s="181" customFormat="1">
      <c r="C135" s="185"/>
      <c r="D135" s="186"/>
      <c r="E135" s="511"/>
      <c r="F135" s="186"/>
      <c r="G135" s="186"/>
      <c r="H135" s="182"/>
      <c r="I135" s="182"/>
      <c r="J135" s="182"/>
      <c r="K135" s="183"/>
      <c r="L135" s="876"/>
      <c r="M135" s="876"/>
      <c r="N135" s="876"/>
      <c r="O135" s="876"/>
      <c r="P135" s="876"/>
      <c r="Q135" s="876"/>
      <c r="R135" s="876"/>
      <c r="S135" s="182"/>
      <c r="T135" s="182"/>
      <c r="U135" s="182"/>
      <c r="V135" s="182"/>
      <c r="W135" s="182"/>
      <c r="X135" s="182"/>
      <c r="Y135" s="182"/>
      <c r="Z135" s="182"/>
    </row>
    <row r="136" spans="3:26" s="181" customFormat="1">
      <c r="C136" s="185"/>
      <c r="D136" s="186"/>
      <c r="E136" s="511"/>
      <c r="F136" s="186"/>
      <c r="G136" s="186"/>
      <c r="H136" s="182"/>
      <c r="I136" s="182"/>
      <c r="J136" s="182"/>
      <c r="K136" s="183"/>
      <c r="L136" s="876"/>
      <c r="M136" s="876"/>
      <c r="N136" s="876"/>
      <c r="O136" s="876"/>
      <c r="P136" s="876"/>
      <c r="Q136" s="876"/>
      <c r="R136" s="876"/>
      <c r="S136" s="182"/>
      <c r="T136" s="182"/>
      <c r="U136" s="182"/>
      <c r="V136" s="182"/>
      <c r="W136" s="182"/>
      <c r="X136" s="182"/>
      <c r="Y136" s="182"/>
      <c r="Z136" s="182"/>
    </row>
  </sheetData>
  <autoFilter ref="B4:Z4" xr:uid="{00000000-0009-0000-0000-000010000000}"/>
  <sortState xmlns:xlrd2="http://schemas.microsoft.com/office/spreadsheetml/2017/richdata2" ref="B5:X43">
    <sortCondition ref="C6"/>
  </sortState>
  <mergeCells count="4">
    <mergeCell ref="C3:C4"/>
    <mergeCell ref="B3:B4"/>
    <mergeCell ref="D3:K3"/>
    <mergeCell ref="S3:Y3"/>
  </mergeCells>
  <printOptions horizontalCentered="1"/>
  <pageMargins left="0.19685039370078741" right="0.19685039370078741" top="0.31496062992125984" bottom="0.31496062992125984" header="0.19685039370078741" footer="0"/>
  <pageSetup paperSize="9" scale="43" orientation="landscape"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1:J55"/>
  <sheetViews>
    <sheetView showGridLines="0" view="pageBreakPreview" zoomScaleSheetLayoutView="100" workbookViewId="0">
      <pane xSplit="3" ySplit="5" topLeftCell="D48" activePane="bottomRight" state="frozen"/>
      <selection activeCell="E46" sqref="E46"/>
      <selection pane="topRight" activeCell="E46" sqref="E46"/>
      <selection pane="bottomLeft" activeCell="E46" sqref="E46"/>
      <selection pane="bottomRight" activeCell="D52" sqref="D52:H53"/>
    </sheetView>
  </sheetViews>
  <sheetFormatPr defaultColWidth="9.140625" defaultRowHeight="15"/>
  <cols>
    <col min="1" max="1" width="2.85546875" style="400" customWidth="1"/>
    <col min="2" max="2" width="23.42578125" style="400" customWidth="1"/>
    <col min="3" max="3" width="22.85546875" style="400" customWidth="1"/>
    <col min="4" max="10" width="22.42578125" style="378" customWidth="1"/>
    <col min="11" max="11" width="9.140625" style="400"/>
    <col min="12" max="12" width="12.28515625" style="400" bestFit="1" customWidth="1"/>
    <col min="13" max="16384" width="9.140625" style="400"/>
  </cols>
  <sheetData>
    <row r="1" spans="2:10" ht="17.25" customHeight="1">
      <c r="B1" s="585" t="s">
        <v>695</v>
      </c>
      <c r="C1" s="586"/>
      <c r="D1" s="586"/>
      <c r="E1" s="586"/>
      <c r="F1" s="586"/>
      <c r="G1" s="586"/>
      <c r="H1" s="586"/>
      <c r="I1" s="586"/>
      <c r="J1" s="586"/>
    </row>
    <row r="2" spans="2:10" ht="17.25" customHeight="1" thickBot="1">
      <c r="B2" s="587" t="s">
        <v>436</v>
      </c>
      <c r="C2" s="588"/>
      <c r="D2" s="588"/>
      <c r="E2" s="588"/>
      <c r="F2" s="588"/>
      <c r="G2" s="588"/>
      <c r="H2" s="588"/>
      <c r="I2" s="588"/>
      <c r="J2" s="588"/>
    </row>
    <row r="3" spans="2:10" ht="15.75" thickTop="1">
      <c r="B3" s="1260" t="s">
        <v>437</v>
      </c>
      <c r="C3" s="1261"/>
      <c r="D3" s="399" t="s">
        <v>84</v>
      </c>
      <c r="E3" s="399" t="s">
        <v>84</v>
      </c>
      <c r="F3" s="399" t="s">
        <v>84</v>
      </c>
      <c r="G3" s="399" t="s">
        <v>84</v>
      </c>
      <c r="H3" s="399" t="s">
        <v>84</v>
      </c>
      <c r="I3" s="399" t="s">
        <v>84</v>
      </c>
      <c r="J3" s="399" t="s">
        <v>84</v>
      </c>
    </row>
    <row r="4" spans="2:10">
      <c r="B4" s="1262"/>
      <c r="C4" s="1263"/>
      <c r="D4" s="398" t="s">
        <v>438</v>
      </c>
      <c r="E4" s="398" t="s">
        <v>439</v>
      </c>
      <c r="F4" s="398" t="s">
        <v>541</v>
      </c>
      <c r="G4" s="398" t="s">
        <v>440</v>
      </c>
      <c r="H4" s="398" t="s">
        <v>440</v>
      </c>
      <c r="I4" s="398" t="s">
        <v>512</v>
      </c>
      <c r="J4" s="398" t="s">
        <v>516</v>
      </c>
    </row>
    <row r="5" spans="2:10" ht="63">
      <c r="B5" s="1264" t="s">
        <v>99</v>
      </c>
      <c r="C5" s="1265"/>
      <c r="D5" s="467" t="s">
        <v>441</v>
      </c>
      <c r="E5" s="467" t="s">
        <v>442</v>
      </c>
      <c r="F5" s="467" t="s">
        <v>558</v>
      </c>
      <c r="G5" s="467" t="s">
        <v>95</v>
      </c>
      <c r="H5" s="467" t="s">
        <v>501</v>
      </c>
      <c r="I5" s="467" t="s">
        <v>513</v>
      </c>
      <c r="J5" s="467" t="s">
        <v>138</v>
      </c>
    </row>
    <row r="6" spans="2:10" ht="78.75">
      <c r="B6" s="1266" t="s">
        <v>443</v>
      </c>
      <c r="C6" s="527" t="s">
        <v>444</v>
      </c>
      <c r="D6" s="528" t="s">
        <v>567</v>
      </c>
      <c r="E6" s="528" t="s">
        <v>568</v>
      </c>
      <c r="F6" s="528" t="s">
        <v>568</v>
      </c>
      <c r="G6" s="528" t="s">
        <v>569</v>
      </c>
      <c r="H6" s="528" t="s">
        <v>797</v>
      </c>
      <c r="I6" s="528" t="s">
        <v>570</v>
      </c>
      <c r="J6" s="528" t="s">
        <v>571</v>
      </c>
    </row>
    <row r="7" spans="2:10" ht="15.75">
      <c r="B7" s="1267"/>
      <c r="C7" s="387" t="s">
        <v>216</v>
      </c>
      <c r="D7" s="397"/>
      <c r="E7" s="397"/>
      <c r="F7" s="397"/>
      <c r="G7" s="397"/>
      <c r="H7" s="397"/>
      <c r="I7" s="397"/>
      <c r="J7" s="397"/>
    </row>
    <row r="8" spans="2:10" ht="110.25">
      <c r="B8" s="1267"/>
      <c r="C8" s="527" t="s">
        <v>445</v>
      </c>
      <c r="D8" s="528" t="s">
        <v>572</v>
      </c>
      <c r="E8" s="528" t="s">
        <v>446</v>
      </c>
      <c r="F8" s="528" t="s">
        <v>542</v>
      </c>
      <c r="G8" s="528"/>
      <c r="H8" s="528"/>
      <c r="I8" s="528"/>
      <c r="J8" s="528"/>
    </row>
    <row r="9" spans="2:10" ht="15.75">
      <c r="B9" s="1267"/>
      <c r="C9" s="387" t="s">
        <v>216</v>
      </c>
      <c r="D9" s="397"/>
      <c r="E9" s="397"/>
      <c r="F9" s="397"/>
      <c r="G9" s="386"/>
      <c r="H9" s="386"/>
      <c r="I9" s="397"/>
      <c r="J9" s="397"/>
    </row>
    <row r="10" spans="2:10" ht="15.75">
      <c r="B10" s="1267"/>
      <c r="C10" s="527" t="s">
        <v>447</v>
      </c>
      <c r="D10" s="528"/>
      <c r="E10" s="528"/>
      <c r="F10" s="528"/>
      <c r="G10" s="528"/>
      <c r="H10" s="528"/>
      <c r="I10" s="528"/>
      <c r="J10" s="528"/>
    </row>
    <row r="11" spans="2:10" ht="15.75">
      <c r="B11" s="1267"/>
      <c r="C11" s="387" t="s">
        <v>216</v>
      </c>
      <c r="D11" s="386"/>
      <c r="E11" s="386"/>
      <c r="F11" s="386"/>
      <c r="G11" s="386"/>
      <c r="H11" s="386"/>
      <c r="I11" s="386"/>
      <c r="J11" s="386"/>
    </row>
    <row r="12" spans="2:10" ht="15.75">
      <c r="B12" s="1267"/>
      <c r="C12" s="529" t="s">
        <v>448</v>
      </c>
      <c r="D12" s="528"/>
      <c r="E12" s="528"/>
      <c r="F12" s="528"/>
      <c r="G12" s="528"/>
      <c r="H12" s="528"/>
      <c r="I12" s="528"/>
      <c r="J12" s="528"/>
    </row>
    <row r="13" spans="2:10" ht="15.75">
      <c r="B13" s="1267"/>
      <c r="C13" s="385" t="s">
        <v>216</v>
      </c>
      <c r="D13" s="396"/>
      <c r="E13" s="396"/>
      <c r="F13" s="396"/>
      <c r="G13" s="396"/>
      <c r="H13" s="396"/>
      <c r="I13" s="396"/>
      <c r="J13" s="396"/>
    </row>
    <row r="14" spans="2:10" ht="15.75">
      <c r="B14" s="1267"/>
      <c r="C14" s="527" t="s">
        <v>449</v>
      </c>
      <c r="D14" s="528"/>
      <c r="E14" s="528"/>
      <c r="F14" s="528"/>
      <c r="G14" s="528"/>
      <c r="H14" s="528"/>
      <c r="I14" s="528"/>
      <c r="J14" s="528"/>
    </row>
    <row r="15" spans="2:10" ht="15.75">
      <c r="B15" s="1267"/>
      <c r="C15" s="387" t="s">
        <v>216</v>
      </c>
      <c r="D15" s="396"/>
      <c r="E15" s="396"/>
      <c r="F15" s="396"/>
      <c r="G15" s="396"/>
      <c r="H15" s="396"/>
      <c r="I15" s="396"/>
      <c r="J15" s="396"/>
    </row>
    <row r="16" spans="2:10" ht="15.75">
      <c r="B16" s="1267"/>
      <c r="C16" s="527" t="s">
        <v>450</v>
      </c>
      <c r="D16" s="528"/>
      <c r="E16" s="528"/>
      <c r="F16" s="528"/>
      <c r="G16" s="528"/>
      <c r="H16" s="528"/>
      <c r="I16" s="528"/>
      <c r="J16" s="528"/>
    </row>
    <row r="17" spans="2:10" ht="15.75">
      <c r="B17" s="1267"/>
      <c r="C17" s="387" t="s">
        <v>216</v>
      </c>
      <c r="D17" s="396"/>
      <c r="E17" s="396"/>
      <c r="F17" s="396"/>
      <c r="G17" s="396"/>
      <c r="H17" s="396"/>
      <c r="I17" s="396"/>
      <c r="J17" s="396"/>
    </row>
    <row r="18" spans="2:10" ht="15.75">
      <c r="B18" s="1267"/>
      <c r="C18" s="527" t="s">
        <v>451</v>
      </c>
      <c r="D18" s="528"/>
      <c r="E18" s="528"/>
      <c r="F18" s="528"/>
      <c r="G18" s="528"/>
      <c r="H18" s="528"/>
      <c r="I18" s="528"/>
      <c r="J18" s="528"/>
    </row>
    <row r="19" spans="2:10" ht="15.75">
      <c r="B19" s="1267"/>
      <c r="C19" s="387" t="s">
        <v>216</v>
      </c>
      <c r="D19" s="396"/>
      <c r="E19" s="396"/>
      <c r="F19" s="396"/>
      <c r="G19" s="396"/>
      <c r="H19" s="396"/>
      <c r="I19" s="396"/>
      <c r="J19" s="396"/>
    </row>
    <row r="20" spans="2:10" ht="15.75">
      <c r="B20" s="1267"/>
      <c r="C20" s="527" t="s">
        <v>452</v>
      </c>
      <c r="D20" s="528"/>
      <c r="E20" s="528"/>
      <c r="F20" s="528"/>
      <c r="G20" s="528"/>
      <c r="H20" s="528"/>
      <c r="I20" s="528"/>
      <c r="J20" s="528"/>
    </row>
    <row r="21" spans="2:10" ht="15.75">
      <c r="B21" s="1267"/>
      <c r="C21" s="387" t="s">
        <v>216</v>
      </c>
      <c r="D21" s="396"/>
      <c r="E21" s="396"/>
      <c r="F21" s="396"/>
      <c r="G21" s="396"/>
      <c r="H21" s="396"/>
      <c r="I21" s="396"/>
      <c r="J21" s="396"/>
    </row>
    <row r="22" spans="2:10" ht="15.75">
      <c r="B22" s="1268" t="s">
        <v>453</v>
      </c>
      <c r="C22" s="1269"/>
      <c r="D22" s="416"/>
      <c r="E22" s="416"/>
      <c r="F22" s="416"/>
      <c r="G22" s="416"/>
      <c r="H22" s="416"/>
      <c r="I22" s="416"/>
      <c r="J22" s="416"/>
    </row>
    <row r="23" spans="2:10" ht="31.5" customHeight="1">
      <c r="B23" s="1257" t="s">
        <v>454</v>
      </c>
      <c r="C23" s="384" t="s">
        <v>455</v>
      </c>
      <c r="D23" s="403">
        <v>286</v>
      </c>
      <c r="E23" s="403">
        <v>360</v>
      </c>
      <c r="F23" s="403">
        <v>360</v>
      </c>
      <c r="G23" s="403"/>
      <c r="H23" s="403"/>
      <c r="I23" s="403"/>
      <c r="J23" s="403"/>
    </row>
    <row r="24" spans="2:10" ht="15.75">
      <c r="B24" s="1258"/>
      <c r="C24" s="384" t="s">
        <v>456</v>
      </c>
      <c r="D24" s="403"/>
      <c r="E24" s="403"/>
      <c r="F24" s="403"/>
      <c r="G24" s="403">
        <v>197</v>
      </c>
      <c r="H24" s="403">
        <v>170</v>
      </c>
      <c r="I24" s="403">
        <v>2.2999999999999998</v>
      </c>
      <c r="J24" s="403"/>
    </row>
    <row r="25" spans="2:10" ht="15.75">
      <c r="B25" s="1259"/>
      <c r="C25" s="383" t="s">
        <v>457</v>
      </c>
      <c r="D25" s="402">
        <f t="shared" ref="D25:G25" si="0">IFERROR(IF(D4="","",IF(D23&gt;0,(D23/1.3587),(D24/1.34044))),"")</f>
        <v>210.49532641495546</v>
      </c>
      <c r="E25" s="402">
        <f t="shared" si="0"/>
        <v>264.95915213071316</v>
      </c>
      <c r="F25" s="402">
        <f>IFERROR(IF(F4="","",IF(F23&gt;0,(F23/1.3587),(F24/1.34044))),"")</f>
        <v>264.95915213071316</v>
      </c>
      <c r="G25" s="402">
        <f t="shared" si="0"/>
        <v>146.96666766136491</v>
      </c>
      <c r="H25" s="402">
        <f>IFERROR(IF(H4="","",IF(H23&gt;0,(H23/1.3587),(H24/1.34044))),"")</f>
        <v>126.82402793112709</v>
      </c>
      <c r="I25" s="402">
        <f>IFERROR(IF(I4="","",IF(I23&gt;0,(I23/1.3587),(I24/1.34044))),"")</f>
        <v>1.715854495538778</v>
      </c>
      <c r="J25" s="402">
        <f>IFERROR(IF(J4="","",IF(J23&gt;0,(J23/1.3587),(J24/1.34044))),"")</f>
        <v>0</v>
      </c>
    </row>
    <row r="26" spans="2:10" ht="15.75">
      <c r="B26" s="1237" t="s">
        <v>458</v>
      </c>
      <c r="C26" s="1238"/>
      <c r="D26" s="417">
        <v>0.4</v>
      </c>
      <c r="E26" s="417">
        <v>0.4</v>
      </c>
      <c r="F26" s="417">
        <v>0.4</v>
      </c>
      <c r="G26" s="417">
        <v>0.3</v>
      </c>
      <c r="H26" s="417">
        <v>0.3</v>
      </c>
      <c r="I26" s="417">
        <v>0.2</v>
      </c>
      <c r="J26" s="417">
        <v>0.2</v>
      </c>
    </row>
    <row r="27" spans="2:10" ht="15.75">
      <c r="B27" s="1239" t="s">
        <v>459</v>
      </c>
      <c r="C27" s="1240"/>
      <c r="D27" s="723">
        <v>0.02</v>
      </c>
      <c r="E27" s="723">
        <v>0.02</v>
      </c>
      <c r="F27" s="723">
        <v>0.02</v>
      </c>
      <c r="G27" s="723">
        <v>0.02</v>
      </c>
      <c r="H27" s="723">
        <v>0.02</v>
      </c>
      <c r="I27" s="723">
        <v>0.02</v>
      </c>
      <c r="J27" s="723">
        <v>0.02</v>
      </c>
    </row>
    <row r="28" spans="2:10" ht="15.75">
      <c r="B28" s="1241" t="s">
        <v>460</v>
      </c>
      <c r="C28" s="1242"/>
      <c r="D28" s="418">
        <v>6</v>
      </c>
      <c r="E28" s="418">
        <v>7</v>
      </c>
      <c r="F28" s="418">
        <v>7</v>
      </c>
      <c r="G28" s="728">
        <v>5</v>
      </c>
      <c r="H28" s="418">
        <v>5</v>
      </c>
      <c r="I28" s="418">
        <v>5</v>
      </c>
      <c r="J28" s="418">
        <v>5</v>
      </c>
    </row>
    <row r="29" spans="2:10" ht="15.75" customHeight="1">
      <c r="B29" s="1241" t="s">
        <v>461</v>
      </c>
      <c r="C29" s="1242"/>
      <c r="D29" s="419">
        <v>2000</v>
      </c>
      <c r="E29" s="419">
        <v>2000</v>
      </c>
      <c r="F29" s="419">
        <v>2000</v>
      </c>
      <c r="G29" s="419">
        <v>2000</v>
      </c>
      <c r="H29" s="419">
        <v>2000</v>
      </c>
      <c r="I29" s="419">
        <v>2000</v>
      </c>
      <c r="J29" s="419">
        <v>2000</v>
      </c>
    </row>
    <row r="30" spans="2:10" ht="15.75" customHeight="1">
      <c r="B30" s="1241" t="s">
        <v>462</v>
      </c>
      <c r="C30" s="1242"/>
      <c r="D30" s="420">
        <v>1.25</v>
      </c>
      <c r="E30" s="420">
        <v>1.25</v>
      </c>
      <c r="F30" s="420">
        <v>1.25</v>
      </c>
      <c r="G30" s="420">
        <v>1.25</v>
      </c>
      <c r="H30" s="420">
        <v>1.25</v>
      </c>
      <c r="I30" s="420">
        <v>1.25</v>
      </c>
      <c r="J30" s="420">
        <v>1.25</v>
      </c>
    </row>
    <row r="31" spans="2:10" ht="15.75" customHeight="1">
      <c r="B31" s="1237" t="s">
        <v>463</v>
      </c>
      <c r="C31" s="1238"/>
      <c r="D31" s="421">
        <v>0.9</v>
      </c>
      <c r="E31" s="421">
        <v>0.9</v>
      </c>
      <c r="F31" s="421">
        <v>0.9</v>
      </c>
      <c r="G31" s="421">
        <v>0.7</v>
      </c>
      <c r="H31" s="421">
        <v>0.7</v>
      </c>
      <c r="I31" s="421">
        <v>0.7</v>
      </c>
      <c r="J31" s="421">
        <v>0.7</v>
      </c>
    </row>
    <row r="32" spans="2:10" ht="15.75">
      <c r="B32" s="1243" t="s">
        <v>464</v>
      </c>
      <c r="C32" s="1244"/>
      <c r="D32" s="422" t="s">
        <v>465</v>
      </c>
      <c r="E32" s="422" t="s">
        <v>465</v>
      </c>
      <c r="F32" s="422" t="s">
        <v>465</v>
      </c>
      <c r="G32" s="422" t="s">
        <v>465</v>
      </c>
      <c r="H32" s="422" t="s">
        <v>465</v>
      </c>
      <c r="I32" s="422" t="s">
        <v>466</v>
      </c>
      <c r="J32" s="422"/>
    </row>
    <row r="33" spans="2:10" ht="15.75">
      <c r="B33" s="1243" t="s">
        <v>467</v>
      </c>
      <c r="C33" s="1244"/>
      <c r="D33" s="421">
        <v>0.18</v>
      </c>
      <c r="E33" s="421">
        <v>0.18</v>
      </c>
      <c r="F33" s="421">
        <v>0.18</v>
      </c>
      <c r="G33" s="421">
        <v>0.18</v>
      </c>
      <c r="H33" s="421">
        <v>0.18</v>
      </c>
      <c r="I33" s="421">
        <v>0.2</v>
      </c>
      <c r="J33" s="421"/>
    </row>
    <row r="34" spans="2:10" ht="27" customHeight="1">
      <c r="B34" s="1243" t="s">
        <v>675</v>
      </c>
      <c r="C34" s="1244"/>
      <c r="D34" s="423"/>
      <c r="E34" s="423"/>
      <c r="F34" s="423"/>
      <c r="G34" s="423"/>
      <c r="H34" s="423"/>
      <c r="I34" s="423"/>
      <c r="J34" s="423"/>
    </row>
    <row r="35" spans="2:10" ht="15.75">
      <c r="B35" s="1237" t="s">
        <v>468</v>
      </c>
      <c r="C35" s="1238"/>
      <c r="D35" s="375"/>
      <c r="E35" s="375"/>
      <c r="F35" s="375"/>
      <c r="G35" s="375"/>
      <c r="H35" s="375"/>
      <c r="I35" s="375"/>
      <c r="J35" s="375"/>
    </row>
    <row r="36" spans="2:10" ht="15.75">
      <c r="B36" s="1237" t="s">
        <v>469</v>
      </c>
      <c r="C36" s="1238"/>
      <c r="D36" s="375"/>
      <c r="E36" s="375"/>
      <c r="F36" s="375"/>
      <c r="G36" s="375"/>
      <c r="H36" s="375"/>
      <c r="I36" s="375"/>
      <c r="J36" s="375"/>
    </row>
    <row r="37" spans="2:10" ht="15.75">
      <c r="B37" s="1237" t="s">
        <v>470</v>
      </c>
      <c r="C37" s="1238"/>
      <c r="D37" s="375"/>
      <c r="E37" s="375"/>
      <c r="F37" s="375"/>
      <c r="G37" s="375"/>
      <c r="H37" s="375"/>
      <c r="I37" s="375"/>
      <c r="J37" s="375"/>
    </row>
    <row r="38" spans="2:10" ht="15.75">
      <c r="B38" s="1237" t="s">
        <v>471</v>
      </c>
      <c r="C38" s="1238"/>
      <c r="D38" s="375"/>
      <c r="E38" s="375"/>
      <c r="F38" s="375"/>
      <c r="G38" s="375"/>
      <c r="H38" s="375"/>
      <c r="I38" s="375"/>
      <c r="J38" s="375"/>
    </row>
    <row r="39" spans="2:10" ht="20.25" customHeight="1">
      <c r="B39" s="1247" t="s">
        <v>472</v>
      </c>
      <c r="C39" s="1248"/>
      <c r="D39" s="411"/>
      <c r="E39" s="411"/>
      <c r="F39" s="411"/>
      <c r="G39" s="411"/>
      <c r="H39" s="411"/>
      <c r="I39" s="411"/>
      <c r="J39" s="411"/>
    </row>
    <row r="40" spans="2:10" ht="20.25" customHeight="1">
      <c r="B40" s="1247" t="s">
        <v>473</v>
      </c>
      <c r="C40" s="1248"/>
      <c r="D40" s="411"/>
      <c r="E40" s="411"/>
      <c r="F40" s="411"/>
      <c r="G40" s="411"/>
      <c r="H40" s="411"/>
      <c r="I40" s="411"/>
      <c r="J40" s="411"/>
    </row>
    <row r="41" spans="2:10" ht="33" customHeight="1">
      <c r="B41" s="1249" t="s">
        <v>474</v>
      </c>
      <c r="C41" s="1250"/>
      <c r="D41" s="412"/>
      <c r="E41" s="412"/>
      <c r="F41" s="412"/>
      <c r="G41" s="412"/>
      <c r="H41" s="412"/>
      <c r="I41" s="412"/>
      <c r="J41" s="412"/>
    </row>
    <row r="42" spans="2:10" ht="24" customHeight="1">
      <c r="B42" s="498" t="s">
        <v>86</v>
      </c>
      <c r="C42" s="530">
        <v>2.5000000000000001E-2</v>
      </c>
      <c r="D42" s="531"/>
      <c r="E42" s="531"/>
      <c r="F42" s="531"/>
      <c r="G42" s="531"/>
      <c r="H42" s="531"/>
      <c r="I42" s="531" t="s">
        <v>515</v>
      </c>
      <c r="J42" s="531" t="s">
        <v>515</v>
      </c>
    </row>
    <row r="43" spans="2:10" s="382" customFormat="1" ht="15.75" customHeight="1">
      <c r="B43" s="1251" t="s">
        <v>475</v>
      </c>
      <c r="C43" s="1254" t="s">
        <v>476</v>
      </c>
      <c r="D43" s="532">
        <v>0.01</v>
      </c>
      <c r="E43" s="532">
        <v>0.01</v>
      </c>
      <c r="F43" s="532">
        <v>0.01</v>
      </c>
      <c r="G43" s="532">
        <v>0.01</v>
      </c>
      <c r="H43" s="532">
        <v>0.01</v>
      </c>
      <c r="I43" s="532"/>
      <c r="J43" s="532"/>
    </row>
    <row r="44" spans="2:10" s="382" customFormat="1" ht="40.5" customHeight="1">
      <c r="B44" s="1252"/>
      <c r="C44" s="1255"/>
      <c r="D44" s="424"/>
      <c r="E44" s="424"/>
      <c r="F44" s="424"/>
      <c r="G44" s="424"/>
      <c r="H44" s="424"/>
      <c r="I44" s="424" t="s">
        <v>515</v>
      </c>
      <c r="J44" s="424" t="s">
        <v>515</v>
      </c>
    </row>
    <row r="45" spans="2:10" s="382" customFormat="1" ht="24" customHeight="1">
      <c r="B45" s="1252"/>
      <c r="C45" s="499" t="s">
        <v>477</v>
      </c>
      <c r="D45" s="424"/>
      <c r="E45" s="424"/>
      <c r="F45" s="424"/>
      <c r="G45" s="424"/>
      <c r="H45" s="424"/>
      <c r="I45" s="424"/>
      <c r="J45" s="424"/>
    </row>
    <row r="46" spans="2:10" s="382" customFormat="1" ht="24" customHeight="1">
      <c r="B46" s="1253"/>
      <c r="C46" s="381" t="s">
        <v>478</v>
      </c>
      <c r="D46" s="425"/>
      <c r="E46" s="425"/>
      <c r="F46" s="425"/>
      <c r="G46" s="425"/>
      <c r="H46" s="425"/>
      <c r="I46" s="425"/>
      <c r="J46" s="425"/>
    </row>
    <row r="47" spans="2:10" s="382" customFormat="1" ht="24" customHeight="1">
      <c r="B47" s="1251" t="s">
        <v>479</v>
      </c>
      <c r="C47" s="533" t="s">
        <v>480</v>
      </c>
      <c r="D47" s="380"/>
      <c r="E47" s="380"/>
      <c r="F47" s="380"/>
      <c r="G47" s="380"/>
      <c r="H47" s="380"/>
      <c r="I47" s="380"/>
      <c r="J47" s="380"/>
    </row>
    <row r="48" spans="2:10" s="382" customFormat="1" ht="24" customHeight="1">
      <c r="B48" s="1253"/>
      <c r="C48" s="381" t="s">
        <v>481</v>
      </c>
      <c r="D48" s="425"/>
      <c r="E48" s="425"/>
      <c r="F48" s="425"/>
      <c r="G48" s="425"/>
      <c r="H48" s="425"/>
      <c r="I48" s="425" t="s">
        <v>515</v>
      </c>
      <c r="J48" s="425" t="s">
        <v>515</v>
      </c>
    </row>
    <row r="49" spans="2:10" s="550" customFormat="1" ht="33" customHeight="1">
      <c r="B49" s="1251" t="s">
        <v>39</v>
      </c>
      <c r="C49" s="1254" t="s">
        <v>482</v>
      </c>
      <c r="D49" s="549" t="s">
        <v>484</v>
      </c>
      <c r="E49" s="549" t="s">
        <v>483</v>
      </c>
      <c r="F49" s="549" t="s">
        <v>483</v>
      </c>
      <c r="G49" s="549" t="s">
        <v>485</v>
      </c>
      <c r="H49" s="549" t="s">
        <v>485</v>
      </c>
      <c r="I49" s="549"/>
      <c r="J49" s="549"/>
    </row>
    <row r="50" spans="2:10" s="382" customFormat="1" ht="15.75" customHeight="1">
      <c r="B50" s="1252"/>
      <c r="C50" s="1255"/>
      <c r="D50" s="413">
        <f>+((3*1)+(0.5*0.6))*2</f>
        <v>6.6</v>
      </c>
      <c r="E50" s="413">
        <f>+((4*2)+(0.5*0.6))*2</f>
        <v>16.600000000000001</v>
      </c>
      <c r="F50" s="413">
        <f>+((4*2)+(0.5*0.6))*2</f>
        <v>16.600000000000001</v>
      </c>
      <c r="G50" s="413">
        <f>+((0.5*0.6))*2</f>
        <v>0.6</v>
      </c>
      <c r="H50" s="413">
        <f>+((0.5*0.6))*2</f>
        <v>0.6</v>
      </c>
      <c r="I50" s="413" t="s">
        <v>515</v>
      </c>
      <c r="J50" s="413" t="s">
        <v>515</v>
      </c>
    </row>
    <row r="51" spans="2:10" s="382" customFormat="1" ht="15.75" customHeight="1">
      <c r="B51" s="1252"/>
      <c r="C51" s="499" t="s">
        <v>486</v>
      </c>
      <c r="D51" s="732">
        <v>2</v>
      </c>
      <c r="E51" s="732">
        <v>2</v>
      </c>
      <c r="F51" s="414">
        <v>2</v>
      </c>
      <c r="G51" s="414">
        <v>2</v>
      </c>
      <c r="H51" s="414">
        <v>2</v>
      </c>
      <c r="I51" s="414"/>
      <c r="J51" s="414"/>
    </row>
    <row r="52" spans="2:10" s="382" customFormat="1" ht="15.75" customHeight="1">
      <c r="B52" s="1252"/>
      <c r="C52" s="499" t="s">
        <v>487</v>
      </c>
      <c r="D52" s="415"/>
      <c r="E52" s="415"/>
      <c r="F52" s="415"/>
      <c r="G52" s="415"/>
      <c r="H52" s="415"/>
      <c r="I52" s="415"/>
      <c r="J52" s="415"/>
    </row>
    <row r="53" spans="2:10" s="382" customFormat="1" ht="24" customHeight="1" thickBot="1">
      <c r="B53" s="1256"/>
      <c r="C53" s="379" t="s">
        <v>488</v>
      </c>
      <c r="D53" s="426"/>
      <c r="E53" s="426"/>
      <c r="F53" s="426"/>
      <c r="G53" s="426"/>
      <c r="H53" s="426"/>
      <c r="I53" s="426"/>
      <c r="J53" s="426"/>
    </row>
    <row r="54" spans="2:10" ht="75.599999999999994" customHeight="1">
      <c r="B54" s="1245" t="s">
        <v>676</v>
      </c>
      <c r="C54" s="1246"/>
      <c r="D54" s="534"/>
      <c r="E54" s="534"/>
      <c r="F54" s="534"/>
      <c r="G54" s="681"/>
      <c r="H54" s="534"/>
      <c r="I54" s="534"/>
      <c r="J54" s="841"/>
    </row>
    <row r="55" spans="2:10" ht="15.75" thickBot="1">
      <c r="B55" s="535" t="s">
        <v>677</v>
      </c>
      <c r="C55" s="536"/>
      <c r="D55" s="537"/>
      <c r="E55" s="537"/>
      <c r="F55" s="537"/>
      <c r="G55" s="537"/>
      <c r="H55" s="537"/>
      <c r="I55" s="537"/>
      <c r="J55" s="842"/>
    </row>
  </sheetData>
  <mergeCells count="27">
    <mergeCell ref="B23:B25"/>
    <mergeCell ref="B3:C4"/>
    <mergeCell ref="B5:C5"/>
    <mergeCell ref="B6:B21"/>
    <mergeCell ref="B22:C22"/>
    <mergeCell ref="B54:C54"/>
    <mergeCell ref="B38:C38"/>
    <mergeCell ref="B39:C39"/>
    <mergeCell ref="B40:C40"/>
    <mergeCell ref="B41:C41"/>
    <mergeCell ref="B43:B46"/>
    <mergeCell ref="C43:C44"/>
    <mergeCell ref="B47:B48"/>
    <mergeCell ref="B49:B53"/>
    <mergeCell ref="C49:C50"/>
    <mergeCell ref="B37:C37"/>
    <mergeCell ref="B26:C26"/>
    <mergeCell ref="B27:C27"/>
    <mergeCell ref="B28:C28"/>
    <mergeCell ref="B29:C29"/>
    <mergeCell ref="B30:C30"/>
    <mergeCell ref="B31:C31"/>
    <mergeCell ref="B32:C32"/>
    <mergeCell ref="B33:C33"/>
    <mergeCell ref="B34:C34"/>
    <mergeCell ref="B35:C35"/>
    <mergeCell ref="B36:C36"/>
  </mergeCells>
  <printOptions horizontalCentered="1"/>
  <pageMargins left="0.19685039370078741" right="0.19685039370078741" top="0.31496062992125984" bottom="0.31496062992125984" header="0.19685039370078741" footer="0"/>
  <pageSetup paperSize="9" scale="50" fitToHeight="0"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J96"/>
  <sheetViews>
    <sheetView showGridLines="0" view="pageBreakPreview" topLeftCell="A103" zoomScaleSheetLayoutView="100" workbookViewId="0">
      <selection activeCell="G59" sqref="G59"/>
    </sheetView>
  </sheetViews>
  <sheetFormatPr defaultColWidth="9.140625" defaultRowHeight="15"/>
  <cols>
    <col min="1" max="1" width="9.140625" style="377"/>
    <col min="2" max="2" width="34" style="393" customWidth="1"/>
    <col min="3" max="3" width="26" style="377" customWidth="1"/>
    <col min="4" max="4" width="13.28515625" style="377" bestFit="1" customWidth="1"/>
    <col min="5" max="5" width="22.28515625" style="377" customWidth="1"/>
    <col min="6" max="6" width="19.140625" style="395" customWidth="1"/>
    <col min="7" max="7" width="14" style="377" customWidth="1"/>
    <col min="8" max="9" width="9.140625" style="377"/>
    <col min="10" max="10" width="12.28515625" style="377" bestFit="1" customWidth="1"/>
    <col min="11" max="16384" width="9.140625" style="377"/>
  </cols>
  <sheetData>
    <row r="1" spans="1:10">
      <c r="A1" s="589" t="s">
        <v>697</v>
      </c>
      <c r="B1" s="590"/>
      <c r="C1" s="591"/>
      <c r="D1" s="591"/>
      <c r="E1" s="591"/>
      <c r="F1" s="591"/>
    </row>
    <row r="2" spans="1:10" ht="15.75" thickBot="1">
      <c r="A2" s="405" t="s">
        <v>563</v>
      </c>
      <c r="B2" s="427"/>
      <c r="C2" s="410"/>
      <c r="D2" s="410"/>
      <c r="E2" s="410"/>
      <c r="F2" s="410"/>
    </row>
    <row r="3" spans="1:10" ht="20.25" thickTop="1">
      <c r="A3" s="1277" t="s">
        <v>562</v>
      </c>
      <c r="B3" s="1277"/>
      <c r="C3" s="1277"/>
      <c r="D3" s="1277"/>
      <c r="E3" s="1277"/>
      <c r="F3" s="1277"/>
    </row>
    <row r="4" spans="1:10" ht="30">
      <c r="A4" s="551" t="s">
        <v>17</v>
      </c>
      <c r="B4" s="552" t="s">
        <v>0</v>
      </c>
      <c r="C4" s="551" t="s">
        <v>576</v>
      </c>
      <c r="D4" s="551" t="s">
        <v>577</v>
      </c>
      <c r="E4" s="551" t="s">
        <v>1</v>
      </c>
      <c r="F4" s="553" t="s">
        <v>489</v>
      </c>
    </row>
    <row r="5" spans="1:10" ht="14.45" customHeight="1">
      <c r="A5" s="394">
        <v>1</v>
      </c>
      <c r="B5" s="705" t="s">
        <v>655</v>
      </c>
      <c r="C5" s="715"/>
      <c r="D5" s="548"/>
      <c r="E5" s="394" t="s">
        <v>30</v>
      </c>
      <c r="F5" s="716"/>
    </row>
    <row r="6" spans="1:10">
      <c r="A6" s="394">
        <v>2</v>
      </c>
      <c r="B6" s="484" t="s">
        <v>526</v>
      </c>
      <c r="C6" s="715"/>
      <c r="D6" s="714"/>
      <c r="E6" s="394" t="s">
        <v>30</v>
      </c>
      <c r="F6" s="716"/>
    </row>
    <row r="7" spans="1:10">
      <c r="A7" s="394">
        <v>3</v>
      </c>
      <c r="B7" s="376" t="s">
        <v>14</v>
      </c>
      <c r="C7" s="715"/>
      <c r="D7" s="714"/>
      <c r="E7" s="394" t="s">
        <v>490</v>
      </c>
      <c r="F7" s="716"/>
    </row>
    <row r="8" spans="1:10">
      <c r="A8" s="907">
        <v>4</v>
      </c>
      <c r="B8" s="376" t="s">
        <v>23</v>
      </c>
      <c r="C8" s="715"/>
      <c r="D8" s="714"/>
      <c r="E8" s="394" t="s">
        <v>490</v>
      </c>
      <c r="F8" s="716"/>
    </row>
    <row r="9" spans="1:10">
      <c r="A9" s="907">
        <v>5</v>
      </c>
      <c r="B9" s="376" t="s">
        <v>491</v>
      </c>
      <c r="C9" s="715"/>
      <c r="D9" s="714"/>
      <c r="E9" s="394" t="s">
        <v>30</v>
      </c>
      <c r="F9" s="716"/>
    </row>
    <row r="10" spans="1:10">
      <c r="A10" s="907">
        <v>6</v>
      </c>
      <c r="B10" s="909" t="s">
        <v>586</v>
      </c>
      <c r="C10" s="715"/>
      <c r="D10" s="715"/>
      <c r="E10" s="908" t="s">
        <v>30</v>
      </c>
      <c r="F10" s="716"/>
    </row>
    <row r="11" spans="1:10">
      <c r="A11" s="907">
        <v>7</v>
      </c>
      <c r="B11" s="910" t="s">
        <v>13</v>
      </c>
      <c r="C11" s="1273"/>
      <c r="D11" s="715"/>
      <c r="E11" s="908" t="s">
        <v>30</v>
      </c>
      <c r="F11" s="716"/>
    </row>
    <row r="12" spans="1:10">
      <c r="A12" s="907">
        <v>8</v>
      </c>
      <c r="B12" s="910" t="s">
        <v>492</v>
      </c>
      <c r="C12" s="1280"/>
      <c r="D12" s="715"/>
      <c r="E12" s="908" t="s">
        <v>30</v>
      </c>
      <c r="F12" s="716"/>
    </row>
    <row r="13" spans="1:10">
      <c r="A13" s="907">
        <v>9</v>
      </c>
      <c r="B13" s="910" t="s">
        <v>493</v>
      </c>
      <c r="C13" s="1280"/>
      <c r="D13" s="715"/>
      <c r="E13" s="908" t="s">
        <v>30</v>
      </c>
      <c r="F13" s="716"/>
    </row>
    <row r="14" spans="1:10">
      <c r="A14" s="907">
        <v>10</v>
      </c>
      <c r="B14" s="910" t="s">
        <v>494</v>
      </c>
      <c r="C14" s="1274"/>
      <c r="D14" s="715"/>
      <c r="E14" s="908" t="s">
        <v>30</v>
      </c>
      <c r="F14" s="716"/>
    </row>
    <row r="15" spans="1:10">
      <c r="A15" s="907">
        <v>11</v>
      </c>
      <c r="B15" s="910" t="s">
        <v>7</v>
      </c>
      <c r="C15" s="715"/>
      <c r="D15" s="715"/>
      <c r="E15" s="908" t="s">
        <v>30</v>
      </c>
      <c r="F15" s="716"/>
    </row>
    <row r="16" spans="1:10">
      <c r="A16" s="907">
        <v>12</v>
      </c>
      <c r="B16" s="909" t="s">
        <v>575</v>
      </c>
      <c r="C16" s="911"/>
      <c r="D16" s="909"/>
      <c r="E16" s="908" t="s">
        <v>30</v>
      </c>
      <c r="F16" s="716"/>
      <c r="J16" s="578"/>
    </row>
    <row r="17" spans="1:10" ht="30" hidden="1">
      <c r="A17" s="907">
        <v>13</v>
      </c>
      <c r="B17" s="910" t="s">
        <v>495</v>
      </c>
      <c r="C17" s="715"/>
      <c r="D17" s="909"/>
      <c r="E17" s="908" t="s">
        <v>30</v>
      </c>
      <c r="F17" s="716"/>
      <c r="J17" s="578"/>
    </row>
    <row r="18" spans="1:10" ht="45">
      <c r="A18" s="907">
        <v>14</v>
      </c>
      <c r="B18" s="910" t="s">
        <v>496</v>
      </c>
      <c r="C18" s="911"/>
      <c r="D18" s="909"/>
      <c r="E18" s="908" t="s">
        <v>30</v>
      </c>
      <c r="F18" s="716"/>
      <c r="J18" s="578"/>
    </row>
    <row r="19" spans="1:10" ht="30">
      <c r="A19" s="907">
        <v>15</v>
      </c>
      <c r="B19" s="912" t="s">
        <v>543</v>
      </c>
      <c r="C19" s="911"/>
      <c r="D19" s="909"/>
      <c r="E19" s="908" t="s">
        <v>30</v>
      </c>
      <c r="F19" s="716"/>
      <c r="J19" s="578"/>
    </row>
    <row r="20" spans="1:10" ht="45">
      <c r="A20" s="907">
        <v>16</v>
      </c>
      <c r="B20" s="913" t="s">
        <v>107</v>
      </c>
      <c r="C20" s="1273"/>
      <c r="D20" s="909"/>
      <c r="E20" s="914" t="s">
        <v>33</v>
      </c>
      <c r="F20" s="716"/>
      <c r="I20" s="579"/>
      <c r="J20" s="578"/>
    </row>
    <row r="21" spans="1:10" ht="30">
      <c r="A21" s="907">
        <v>17</v>
      </c>
      <c r="B21" s="915" t="s">
        <v>517</v>
      </c>
      <c r="C21" s="1274"/>
      <c r="D21" s="909"/>
      <c r="E21" s="916" t="s">
        <v>233</v>
      </c>
      <c r="F21" s="716"/>
      <c r="I21" s="579"/>
      <c r="J21" s="578"/>
    </row>
    <row r="22" spans="1:10">
      <c r="A22" s="907">
        <v>18</v>
      </c>
      <c r="B22" s="917" t="s">
        <v>502</v>
      </c>
      <c r="C22" s="715"/>
      <c r="D22" s="909"/>
      <c r="E22" s="914" t="s">
        <v>503</v>
      </c>
      <c r="F22" s="716"/>
    </row>
    <row r="23" spans="1:10">
      <c r="A23" s="907">
        <v>19</v>
      </c>
      <c r="B23" s="917" t="s">
        <v>504</v>
      </c>
      <c r="C23" s="715"/>
      <c r="D23" s="909"/>
      <c r="E23" s="914" t="s">
        <v>490</v>
      </c>
      <c r="F23" s="716"/>
    </row>
    <row r="24" spans="1:10">
      <c r="A24" s="907">
        <v>20</v>
      </c>
      <c r="B24" s="910" t="s">
        <v>465</v>
      </c>
      <c r="C24" s="715"/>
      <c r="D24" s="909"/>
      <c r="E24" s="908" t="s">
        <v>490</v>
      </c>
      <c r="F24" s="918"/>
      <c r="G24" s="682"/>
    </row>
    <row r="25" spans="1:10">
      <c r="A25" s="907">
        <v>21</v>
      </c>
      <c r="B25" s="910" t="s">
        <v>466</v>
      </c>
      <c r="C25" s="715"/>
      <c r="D25" s="909"/>
      <c r="E25" s="908" t="s">
        <v>490</v>
      </c>
      <c r="F25" s="918"/>
      <c r="G25" s="682"/>
    </row>
    <row r="26" spans="1:10" ht="30">
      <c r="A26" s="907">
        <v>22</v>
      </c>
      <c r="B26" s="376" t="s">
        <v>497</v>
      </c>
      <c r="C26" s="863"/>
      <c r="D26" s="548"/>
      <c r="E26" s="394" t="s">
        <v>30</v>
      </c>
      <c r="F26" s="716"/>
    </row>
    <row r="27" spans="1:10" ht="78.75">
      <c r="A27" s="907">
        <v>23</v>
      </c>
      <c r="B27" s="554" t="s">
        <v>532</v>
      </c>
      <c r="C27" s="863"/>
      <c r="D27" s="548"/>
      <c r="E27" s="394" t="s">
        <v>30</v>
      </c>
      <c r="F27" s="716"/>
    </row>
    <row r="28" spans="1:10" ht="63">
      <c r="A28" s="907">
        <v>24</v>
      </c>
      <c r="B28" s="554" t="s">
        <v>91</v>
      </c>
      <c r="C28" s="863"/>
      <c r="D28" s="548"/>
      <c r="E28" s="394" t="s">
        <v>30</v>
      </c>
      <c r="F28" s="716"/>
    </row>
    <row r="29" spans="1:10" ht="31.5">
      <c r="A29" s="907">
        <v>25</v>
      </c>
      <c r="B29" s="554" t="s">
        <v>514</v>
      </c>
      <c r="C29" s="863"/>
      <c r="D29" s="548"/>
      <c r="E29" s="394" t="s">
        <v>30</v>
      </c>
      <c r="F29" s="716"/>
    </row>
    <row r="30" spans="1:10">
      <c r="A30" s="907">
        <v>26</v>
      </c>
      <c r="B30" s="376" t="s">
        <v>498</v>
      </c>
      <c r="C30" s="863"/>
      <c r="D30" s="548"/>
      <c r="E30" s="394" t="s">
        <v>30</v>
      </c>
      <c r="F30" s="716"/>
    </row>
    <row r="31" spans="1:10">
      <c r="A31" s="907">
        <v>27</v>
      </c>
      <c r="B31" s="376" t="s">
        <v>499</v>
      </c>
      <c r="C31" s="863"/>
      <c r="D31" s="548"/>
      <c r="E31" s="394" t="s">
        <v>30</v>
      </c>
      <c r="F31" s="716"/>
    </row>
    <row r="32" spans="1:10" ht="45">
      <c r="A32" s="907">
        <v>28</v>
      </c>
      <c r="B32" s="910" t="s">
        <v>500</v>
      </c>
      <c r="C32" s="715"/>
      <c r="D32" s="909"/>
      <c r="E32" s="908" t="s">
        <v>30</v>
      </c>
      <c r="F32" s="716"/>
    </row>
    <row r="33" spans="1:8" ht="43.35" hidden="1" customHeight="1">
      <c r="A33" s="907">
        <v>29</v>
      </c>
      <c r="B33" s="925" t="s">
        <v>13320</v>
      </c>
      <c r="C33" s="715"/>
      <c r="D33" s="909"/>
      <c r="E33" s="908"/>
      <c r="F33" s="716"/>
    </row>
    <row r="34" spans="1:8" ht="14.45" customHeight="1">
      <c r="A34" s="907">
        <v>30</v>
      </c>
      <c r="B34" s="909" t="s">
        <v>564</v>
      </c>
      <c r="C34" s="1275"/>
      <c r="D34" s="909"/>
      <c r="E34" s="919" t="s">
        <v>250</v>
      </c>
      <c r="F34" s="716"/>
    </row>
    <row r="35" spans="1:8">
      <c r="A35" s="907">
        <v>31</v>
      </c>
      <c r="B35" s="910" t="s">
        <v>43</v>
      </c>
      <c r="C35" s="1276"/>
      <c r="D35" s="909"/>
      <c r="E35" s="919" t="s">
        <v>250</v>
      </c>
      <c r="F35" s="716"/>
    </row>
    <row r="36" spans="1:8">
      <c r="A36" s="907">
        <v>32</v>
      </c>
      <c r="B36" s="910" t="s">
        <v>565</v>
      </c>
      <c r="C36" s="1276"/>
      <c r="D36" s="909"/>
      <c r="E36" s="919" t="s">
        <v>250</v>
      </c>
      <c r="F36" s="716"/>
    </row>
    <row r="37" spans="1:8" ht="14.45" customHeight="1">
      <c r="A37" s="907">
        <v>33</v>
      </c>
      <c r="B37" s="909" t="s">
        <v>564</v>
      </c>
      <c r="C37" s="920"/>
      <c r="D37" s="909"/>
      <c r="E37" s="919" t="s">
        <v>250</v>
      </c>
      <c r="F37" s="716"/>
    </row>
    <row r="38" spans="1:8">
      <c r="A38" s="907">
        <v>34</v>
      </c>
      <c r="B38" s="910" t="s">
        <v>43</v>
      </c>
      <c r="C38" s="1273"/>
      <c r="D38" s="909"/>
      <c r="E38" s="919" t="s">
        <v>250</v>
      </c>
      <c r="F38" s="716"/>
    </row>
    <row r="39" spans="1:8">
      <c r="A39" s="907">
        <v>35</v>
      </c>
      <c r="B39" s="910" t="s">
        <v>565</v>
      </c>
      <c r="C39" s="1274"/>
      <c r="D39" s="909"/>
      <c r="E39" s="919" t="s">
        <v>250</v>
      </c>
      <c r="F39" s="716"/>
    </row>
    <row r="40" spans="1:8">
      <c r="A40" s="907">
        <v>36</v>
      </c>
      <c r="B40" s="909" t="s">
        <v>573</v>
      </c>
      <c r="C40" s="911"/>
      <c r="D40" s="909"/>
      <c r="E40" s="919" t="s">
        <v>574</v>
      </c>
      <c r="F40" s="716"/>
    </row>
    <row r="42" spans="1:8">
      <c r="C42" s="468"/>
      <c r="D42" s="468"/>
    </row>
    <row r="43" spans="1:8">
      <c r="A43" s="1278" t="s">
        <v>643</v>
      </c>
      <c r="B43" s="1278"/>
      <c r="C43" s="1278"/>
      <c r="D43" s="1278"/>
      <c r="E43" s="1278"/>
      <c r="F43" s="1278"/>
      <c r="G43" s="1278"/>
      <c r="H43" s="688"/>
    </row>
    <row r="44" spans="1:8" ht="30">
      <c r="A44" s="689" t="s">
        <v>3</v>
      </c>
      <c r="B44" s="690" t="s">
        <v>644</v>
      </c>
      <c r="C44" s="689" t="s">
        <v>645</v>
      </c>
      <c r="D44" s="689" t="s">
        <v>646</v>
      </c>
      <c r="E44" s="690" t="s">
        <v>647</v>
      </c>
      <c r="F44" s="691" t="s">
        <v>648</v>
      </c>
      <c r="G44" s="690" t="s">
        <v>649</v>
      </c>
    </row>
    <row r="45" spans="1:8">
      <c r="A45" s="881">
        <v>43709</v>
      </c>
      <c r="B45" s="882" t="s">
        <v>643</v>
      </c>
      <c r="C45" s="883" t="s">
        <v>653</v>
      </c>
      <c r="D45" s="883" t="s">
        <v>205</v>
      </c>
      <c r="E45" s="884">
        <v>81</v>
      </c>
      <c r="F45" s="885" t="s">
        <v>654</v>
      </c>
      <c r="G45" s="884"/>
    </row>
    <row r="46" spans="1:8">
      <c r="A46" s="881">
        <v>43739</v>
      </c>
      <c r="B46" s="882" t="s">
        <v>643</v>
      </c>
      <c r="C46" s="883" t="s">
        <v>653</v>
      </c>
      <c r="D46" s="883" t="s">
        <v>205</v>
      </c>
      <c r="E46" s="884">
        <v>119</v>
      </c>
      <c r="F46" s="885" t="s">
        <v>654</v>
      </c>
      <c r="G46" s="884"/>
    </row>
    <row r="47" spans="1:8">
      <c r="A47" s="881">
        <v>43770</v>
      </c>
      <c r="B47" s="882" t="s">
        <v>643</v>
      </c>
      <c r="C47" s="883" t="s">
        <v>653</v>
      </c>
      <c r="D47" s="883" t="s">
        <v>205</v>
      </c>
      <c r="E47" s="884">
        <v>85</v>
      </c>
      <c r="F47" s="885" t="s">
        <v>654</v>
      </c>
      <c r="G47" s="884"/>
    </row>
    <row r="48" spans="1:8">
      <c r="A48" s="881">
        <v>43800</v>
      </c>
      <c r="B48" s="882" t="s">
        <v>643</v>
      </c>
      <c r="C48" s="883" t="s">
        <v>653</v>
      </c>
      <c r="D48" s="883" t="s">
        <v>205</v>
      </c>
      <c r="E48" s="884">
        <v>91</v>
      </c>
      <c r="F48" s="885" t="s">
        <v>654</v>
      </c>
      <c r="G48" s="884"/>
    </row>
    <row r="49" spans="1:7">
      <c r="A49" s="881">
        <v>43831</v>
      </c>
      <c r="B49" s="882" t="s">
        <v>643</v>
      </c>
      <c r="C49" s="883" t="s">
        <v>653</v>
      </c>
      <c r="D49" s="883" t="s">
        <v>205</v>
      </c>
      <c r="E49" s="884">
        <v>112</v>
      </c>
      <c r="F49" s="885" t="s">
        <v>654</v>
      </c>
      <c r="G49" s="884"/>
    </row>
    <row r="50" spans="1:7">
      <c r="A50" s="881">
        <v>43862</v>
      </c>
      <c r="B50" s="882" t="s">
        <v>643</v>
      </c>
      <c r="C50" s="883" t="s">
        <v>653</v>
      </c>
      <c r="D50" s="883" t="s">
        <v>205</v>
      </c>
      <c r="E50" s="884">
        <v>50</v>
      </c>
      <c r="F50" s="885" t="s">
        <v>654</v>
      </c>
      <c r="G50" s="884"/>
    </row>
    <row r="51" spans="1:7">
      <c r="A51" s="881">
        <v>43891</v>
      </c>
      <c r="B51" s="882" t="s">
        <v>643</v>
      </c>
      <c r="C51" s="883" t="s">
        <v>653</v>
      </c>
      <c r="D51" s="883" t="s">
        <v>205</v>
      </c>
      <c r="E51" s="884">
        <v>104</v>
      </c>
      <c r="F51" s="885" t="s">
        <v>654</v>
      </c>
      <c r="G51" s="884"/>
    </row>
    <row r="52" spans="1:7">
      <c r="A52" s="881">
        <v>43922</v>
      </c>
      <c r="B52" s="882" t="s">
        <v>643</v>
      </c>
      <c r="C52" s="883" t="s">
        <v>653</v>
      </c>
      <c r="D52" s="883" t="s">
        <v>205</v>
      </c>
      <c r="E52" s="884">
        <v>118</v>
      </c>
      <c r="F52" s="885" t="s">
        <v>654</v>
      </c>
      <c r="G52" s="884"/>
    </row>
    <row r="53" spans="1:7">
      <c r="A53" s="881">
        <v>43952</v>
      </c>
      <c r="B53" s="882" t="s">
        <v>643</v>
      </c>
      <c r="C53" s="883" t="s">
        <v>653</v>
      </c>
      <c r="D53" s="883" t="s">
        <v>205</v>
      </c>
      <c r="E53" s="884">
        <v>93</v>
      </c>
      <c r="F53" s="885" t="s">
        <v>654</v>
      </c>
      <c r="G53" s="884"/>
    </row>
    <row r="54" spans="1:7">
      <c r="A54" s="881">
        <v>43983</v>
      </c>
      <c r="B54" s="882" t="s">
        <v>643</v>
      </c>
      <c r="C54" s="883" t="s">
        <v>653</v>
      </c>
      <c r="D54" s="883" t="s">
        <v>205</v>
      </c>
      <c r="E54" s="884">
        <v>96</v>
      </c>
      <c r="F54" s="885" t="s">
        <v>654</v>
      </c>
      <c r="G54" s="884"/>
    </row>
    <row r="55" spans="1:7">
      <c r="A55" s="881">
        <v>44013</v>
      </c>
      <c r="B55" s="882" t="s">
        <v>643</v>
      </c>
      <c r="C55" s="883" t="s">
        <v>653</v>
      </c>
      <c r="D55" s="883" t="s">
        <v>205</v>
      </c>
      <c r="E55" s="884">
        <v>119</v>
      </c>
      <c r="F55" s="885" t="s">
        <v>654</v>
      </c>
      <c r="G55" s="884"/>
    </row>
    <row r="56" spans="1:7">
      <c r="A56" s="881">
        <v>44044</v>
      </c>
      <c r="B56" s="882" t="s">
        <v>643</v>
      </c>
      <c r="C56" s="883" t="s">
        <v>653</v>
      </c>
      <c r="D56" s="883" t="s">
        <v>205</v>
      </c>
      <c r="E56" s="884">
        <v>51</v>
      </c>
      <c r="F56" s="885" t="s">
        <v>654</v>
      </c>
      <c r="G56" s="886"/>
    </row>
    <row r="57" spans="1:7">
      <c r="A57" s="1278" t="s">
        <v>650</v>
      </c>
      <c r="B57" s="1279"/>
      <c r="C57" s="1279"/>
      <c r="D57" s="1279"/>
      <c r="E57" s="1279"/>
      <c r="F57" s="1279"/>
      <c r="G57" s="693"/>
    </row>
    <row r="58" spans="1:7">
      <c r="A58" s="1278" t="s">
        <v>651</v>
      </c>
      <c r="B58" s="1279"/>
      <c r="C58" s="1279"/>
      <c r="D58" s="1279"/>
      <c r="E58" s="1279"/>
      <c r="F58" s="1279"/>
      <c r="G58" s="694" t="e">
        <f>_xlfn.VAR.P(G45:G56)/G57</f>
        <v>#DIV/0!</v>
      </c>
    </row>
    <row r="59" spans="1:7">
      <c r="A59" s="1278" t="s">
        <v>652</v>
      </c>
      <c r="B59" s="1279"/>
      <c r="C59" s="1279"/>
      <c r="D59" s="1279"/>
      <c r="E59" s="1279"/>
      <c r="F59" s="1279"/>
      <c r="G59" s="394"/>
    </row>
    <row r="61" spans="1:7">
      <c r="A61" s="1278" t="s">
        <v>466</v>
      </c>
      <c r="B61" s="1278"/>
      <c r="C61" s="1278"/>
      <c r="D61" s="1278"/>
      <c r="E61" s="1278"/>
      <c r="F61" s="1278"/>
      <c r="G61" s="1278"/>
    </row>
    <row r="62" spans="1:7" ht="30">
      <c r="A62" s="689" t="s">
        <v>3</v>
      </c>
      <c r="B62" s="690" t="s">
        <v>644</v>
      </c>
      <c r="C62" s="689" t="s">
        <v>645</v>
      </c>
      <c r="D62" s="689" t="s">
        <v>646</v>
      </c>
      <c r="E62" s="690" t="s">
        <v>647</v>
      </c>
      <c r="F62" s="691" t="s">
        <v>648</v>
      </c>
      <c r="G62" s="690" t="s">
        <v>649</v>
      </c>
    </row>
    <row r="63" spans="1:7">
      <c r="A63" s="692">
        <v>43709</v>
      </c>
      <c r="B63" s="690" t="s">
        <v>466</v>
      </c>
      <c r="C63" s="689" t="s">
        <v>653</v>
      </c>
      <c r="D63" s="689" t="s">
        <v>205</v>
      </c>
      <c r="E63" s="394">
        <v>190</v>
      </c>
      <c r="F63" s="691" t="s">
        <v>654</v>
      </c>
      <c r="G63" s="394"/>
    </row>
    <row r="64" spans="1:7">
      <c r="A64" s="692">
        <v>43739</v>
      </c>
      <c r="B64" s="690" t="s">
        <v>466</v>
      </c>
      <c r="C64" s="689" t="s">
        <v>653</v>
      </c>
      <c r="D64" s="689" t="s">
        <v>205</v>
      </c>
      <c r="E64" s="394">
        <v>233</v>
      </c>
      <c r="F64" s="691" t="s">
        <v>654</v>
      </c>
      <c r="G64" s="394"/>
    </row>
    <row r="65" spans="1:7">
      <c r="A65" s="692">
        <v>43770</v>
      </c>
      <c r="B65" s="690" t="s">
        <v>466</v>
      </c>
      <c r="C65" s="689" t="s">
        <v>653</v>
      </c>
      <c r="D65" s="689" t="s">
        <v>205</v>
      </c>
      <c r="E65" s="394">
        <v>188</v>
      </c>
      <c r="F65" s="691" t="s">
        <v>654</v>
      </c>
      <c r="G65" s="394"/>
    </row>
    <row r="66" spans="1:7">
      <c r="A66" s="692">
        <v>43800</v>
      </c>
      <c r="B66" s="690" t="s">
        <v>466</v>
      </c>
      <c r="C66" s="689" t="s">
        <v>653</v>
      </c>
      <c r="D66" s="689" t="s">
        <v>205</v>
      </c>
      <c r="E66" s="394">
        <v>188</v>
      </c>
      <c r="F66" s="691" t="s">
        <v>654</v>
      </c>
      <c r="G66" s="394"/>
    </row>
    <row r="67" spans="1:7">
      <c r="A67" s="692">
        <v>43831</v>
      </c>
      <c r="B67" s="690" t="s">
        <v>466</v>
      </c>
      <c r="C67" s="689" t="s">
        <v>653</v>
      </c>
      <c r="D67" s="689" t="s">
        <v>205</v>
      </c>
      <c r="E67" s="394">
        <v>235</v>
      </c>
      <c r="F67" s="691" t="s">
        <v>654</v>
      </c>
      <c r="G67" s="693"/>
    </row>
    <row r="68" spans="1:7">
      <c r="A68" s="692">
        <v>43862</v>
      </c>
      <c r="B68" s="690" t="s">
        <v>466</v>
      </c>
      <c r="C68" s="689" t="s">
        <v>653</v>
      </c>
      <c r="D68" s="689" t="s">
        <v>205</v>
      </c>
      <c r="E68" s="394">
        <v>188</v>
      </c>
      <c r="F68" s="691" t="s">
        <v>654</v>
      </c>
      <c r="G68" s="394"/>
    </row>
    <row r="69" spans="1:7">
      <c r="A69" s="692">
        <v>43891</v>
      </c>
      <c r="B69" s="690" t="s">
        <v>466</v>
      </c>
      <c r="C69" s="689" t="s">
        <v>653</v>
      </c>
      <c r="D69" s="689" t="s">
        <v>205</v>
      </c>
      <c r="E69" s="394">
        <v>188</v>
      </c>
      <c r="F69" s="691" t="s">
        <v>654</v>
      </c>
      <c r="G69" s="394"/>
    </row>
    <row r="70" spans="1:7">
      <c r="A70" s="692">
        <v>43922</v>
      </c>
      <c r="B70" s="690" t="s">
        <v>466</v>
      </c>
      <c r="C70" s="689" t="s">
        <v>653</v>
      </c>
      <c r="D70" s="689" t="s">
        <v>205</v>
      </c>
      <c r="E70" s="394">
        <v>235</v>
      </c>
      <c r="F70" s="691" t="s">
        <v>654</v>
      </c>
      <c r="G70" s="394"/>
    </row>
    <row r="71" spans="1:7">
      <c r="A71" s="692">
        <v>43952</v>
      </c>
      <c r="B71" s="690" t="s">
        <v>466</v>
      </c>
      <c r="C71" s="689" t="s">
        <v>653</v>
      </c>
      <c r="D71" s="689" t="s">
        <v>205</v>
      </c>
      <c r="E71" s="394">
        <v>188</v>
      </c>
      <c r="F71" s="691" t="s">
        <v>654</v>
      </c>
      <c r="G71" s="394"/>
    </row>
    <row r="72" spans="1:7">
      <c r="A72" s="692">
        <v>43983</v>
      </c>
      <c r="B72" s="690" t="s">
        <v>466</v>
      </c>
      <c r="C72" s="689" t="s">
        <v>653</v>
      </c>
      <c r="D72" s="689" t="s">
        <v>205</v>
      </c>
      <c r="E72" s="394">
        <v>188</v>
      </c>
      <c r="F72" s="691" t="s">
        <v>654</v>
      </c>
      <c r="G72" s="693"/>
    </row>
    <row r="73" spans="1:7">
      <c r="A73" s="692">
        <v>44013</v>
      </c>
      <c r="B73" s="690" t="s">
        <v>466</v>
      </c>
      <c r="C73" s="689" t="s">
        <v>653</v>
      </c>
      <c r="D73" s="689" t="s">
        <v>205</v>
      </c>
      <c r="E73" s="394">
        <v>235</v>
      </c>
      <c r="F73" s="691" t="s">
        <v>654</v>
      </c>
      <c r="G73" s="394"/>
    </row>
    <row r="74" spans="1:7">
      <c r="A74" s="692">
        <v>44044</v>
      </c>
      <c r="B74" s="690" t="s">
        <v>466</v>
      </c>
      <c r="C74" s="706" t="s">
        <v>653</v>
      </c>
      <c r="D74" s="706" t="s">
        <v>205</v>
      </c>
      <c r="E74" s="707">
        <v>116</v>
      </c>
      <c r="F74" s="691" t="s">
        <v>654</v>
      </c>
      <c r="G74" s="707"/>
    </row>
    <row r="75" spans="1:7">
      <c r="A75" s="1278" t="s">
        <v>650</v>
      </c>
      <c r="B75" s="1279"/>
      <c r="C75" s="1279"/>
      <c r="D75" s="1279"/>
      <c r="E75" s="1279"/>
      <c r="F75" s="1279"/>
      <c r="G75" s="693"/>
    </row>
    <row r="76" spans="1:7">
      <c r="A76" s="1278" t="s">
        <v>651</v>
      </c>
      <c r="B76" s="1279"/>
      <c r="C76" s="1279"/>
      <c r="D76" s="1279"/>
      <c r="E76" s="1279"/>
      <c r="F76" s="1279"/>
      <c r="G76" s="694" t="e">
        <f>_xlfn.VAR.P(G63:G74)/G75</f>
        <v>#DIV/0!</v>
      </c>
    </row>
    <row r="77" spans="1:7">
      <c r="A77" s="1278" t="s">
        <v>652</v>
      </c>
      <c r="B77" s="1279"/>
      <c r="C77" s="1279"/>
      <c r="D77" s="1279"/>
      <c r="E77" s="1279"/>
      <c r="F77" s="1279"/>
      <c r="G77" s="394"/>
    </row>
    <row r="81" spans="3:5">
      <c r="C81" s="1270" t="s">
        <v>730</v>
      </c>
      <c r="D81" s="1271"/>
      <c r="E81" s="1272"/>
    </row>
    <row r="82" spans="3:5">
      <c r="C82" s="775" t="s">
        <v>731</v>
      </c>
      <c r="D82" s="775" t="s">
        <v>732</v>
      </c>
      <c r="E82" s="775" t="s">
        <v>733</v>
      </c>
    </row>
    <row r="83" spans="3:5">
      <c r="C83" s="776" t="s">
        <v>734</v>
      </c>
      <c r="D83" s="777"/>
      <c r="E83" s="778"/>
    </row>
    <row r="84" spans="3:5">
      <c r="C84" s="776" t="s">
        <v>735</v>
      </c>
      <c r="D84" s="777"/>
      <c r="E84" s="778"/>
    </row>
    <row r="85" spans="3:5">
      <c r="C85" s="776" t="s">
        <v>736</v>
      </c>
      <c r="D85" s="777"/>
      <c r="E85" s="778"/>
    </row>
    <row r="86" spans="3:5">
      <c r="C86" s="776" t="s">
        <v>737</v>
      </c>
      <c r="D86" s="777"/>
      <c r="E86" s="778"/>
    </row>
    <row r="87" spans="3:5">
      <c r="C87" s="776" t="s">
        <v>738</v>
      </c>
      <c r="D87" s="777"/>
      <c r="E87" s="778"/>
    </row>
    <row r="88" spans="3:5">
      <c r="C88" s="776" t="s">
        <v>739</v>
      </c>
      <c r="D88" s="777"/>
      <c r="E88" s="778"/>
    </row>
    <row r="89" spans="3:5">
      <c r="C89" s="776" t="s">
        <v>740</v>
      </c>
      <c r="D89" s="777"/>
      <c r="E89" s="778"/>
    </row>
    <row r="90" spans="3:5">
      <c r="C90" s="776" t="s">
        <v>741</v>
      </c>
      <c r="D90" s="777"/>
      <c r="E90" s="778"/>
    </row>
    <row r="91" spans="3:5">
      <c r="C91" s="776" t="s">
        <v>742</v>
      </c>
      <c r="D91" s="777"/>
      <c r="E91" s="778"/>
    </row>
    <row r="92" spans="3:5">
      <c r="C92" s="776" t="s">
        <v>743</v>
      </c>
      <c r="D92" s="777"/>
      <c r="E92" s="778"/>
    </row>
    <row r="93" spans="3:5">
      <c r="C93" s="776" t="s">
        <v>744</v>
      </c>
      <c r="D93" s="777"/>
      <c r="E93" s="779"/>
    </row>
    <row r="94" spans="3:5">
      <c r="C94" s="776" t="s">
        <v>745</v>
      </c>
      <c r="D94" s="777"/>
      <c r="E94" s="779"/>
    </row>
    <row r="95" spans="3:5">
      <c r="C95" s="780"/>
      <c r="D95" s="781"/>
      <c r="E95" s="782"/>
    </row>
    <row r="96" spans="3:5">
      <c r="C96" s="783" t="s">
        <v>650</v>
      </c>
      <c r="D96" s="926"/>
      <c r="E96" s="926"/>
    </row>
  </sheetData>
  <mergeCells count="14">
    <mergeCell ref="C81:E81"/>
    <mergeCell ref="C38:C39"/>
    <mergeCell ref="C34:C36"/>
    <mergeCell ref="A3:F3"/>
    <mergeCell ref="A43:G43"/>
    <mergeCell ref="A77:F77"/>
    <mergeCell ref="A61:G61"/>
    <mergeCell ref="A75:F75"/>
    <mergeCell ref="A57:F57"/>
    <mergeCell ref="A58:F58"/>
    <mergeCell ref="A59:F59"/>
    <mergeCell ref="A76:F76"/>
    <mergeCell ref="C11:C14"/>
    <mergeCell ref="C20:C21"/>
  </mergeCells>
  <printOptions horizontalCentered="1"/>
  <pageMargins left="0.19685039370078741" right="0.19685039370078741" top="0.31496062992125984" bottom="0.31496062992125984" header="0.19685039370078741" footer="0"/>
  <pageSetup paperSize="9" scale="47" orientation="portrait" r:id="rId1"/>
  <headerFooter>
    <oddFooter>&amp;L&amp;F&amp;C&amp;A&amp;R&amp;P de &amp;N</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1:N38"/>
  <sheetViews>
    <sheetView showGridLines="0" view="pageBreakPreview" topLeftCell="A13" zoomScale="120" zoomScaleSheetLayoutView="120" workbookViewId="0">
      <selection activeCell="G28" sqref="G28"/>
    </sheetView>
  </sheetViews>
  <sheetFormatPr defaultColWidth="9.140625" defaultRowHeight="12.75"/>
  <cols>
    <col min="1" max="1" width="3" style="1" customWidth="1"/>
    <col min="2" max="2" width="16.42578125" style="1" customWidth="1"/>
    <col min="3" max="3" width="35.42578125" style="1" customWidth="1"/>
    <col min="4" max="4" width="12.28515625" style="1" bestFit="1" customWidth="1"/>
    <col min="5" max="6" width="14.85546875" style="1" customWidth="1"/>
    <col min="7" max="7" width="14.85546875" style="59" customWidth="1"/>
    <col min="8" max="8" width="15.42578125" style="134" customWidth="1"/>
    <col min="9" max="9" width="14.7109375" style="1" bestFit="1" customWidth="1"/>
    <col min="10" max="10" width="14.28515625" style="1" bestFit="1" customWidth="1"/>
    <col min="11" max="11" width="9.140625" style="1"/>
    <col min="12" max="12" width="14.7109375" style="1" bestFit="1" customWidth="1"/>
    <col min="13" max="16384" width="9.140625" style="1"/>
  </cols>
  <sheetData>
    <row r="1" spans="2:13">
      <c r="B1" s="964" t="s">
        <v>687</v>
      </c>
      <c r="C1" s="965"/>
      <c r="D1" s="965"/>
      <c r="E1" s="965"/>
      <c r="F1" s="965"/>
      <c r="G1" s="966"/>
      <c r="H1" s="52"/>
    </row>
    <row r="2" spans="2:13" ht="20.25" customHeight="1">
      <c r="B2" s="983" t="s">
        <v>13321</v>
      </c>
      <c r="C2" s="984"/>
      <c r="D2" s="984"/>
      <c r="E2" s="984"/>
      <c r="F2" s="971"/>
      <c r="G2" s="972"/>
      <c r="H2" s="52"/>
    </row>
    <row r="3" spans="2:13" ht="20.25" customHeight="1" thickBot="1">
      <c r="B3" s="969"/>
      <c r="C3" s="970"/>
      <c r="D3" s="970"/>
      <c r="E3" s="970"/>
      <c r="F3" s="973"/>
      <c r="G3" s="974"/>
      <c r="H3" s="52"/>
    </row>
    <row r="4" spans="2:13" ht="13.5" thickBot="1">
      <c r="B4" s="46" t="s">
        <v>15</v>
      </c>
      <c r="C4" s="47"/>
      <c r="D4" s="191" t="s">
        <v>1</v>
      </c>
      <c r="E4" s="192" t="s">
        <v>2</v>
      </c>
      <c r="F4" s="190" t="s">
        <v>207</v>
      </c>
      <c r="G4" s="193" t="s">
        <v>208</v>
      </c>
      <c r="H4" s="52"/>
    </row>
    <row r="5" spans="2:13" ht="12.75" customHeight="1">
      <c r="B5" s="961" t="s">
        <v>418</v>
      </c>
      <c r="C5" s="220" t="s">
        <v>549</v>
      </c>
      <c r="D5" s="100"/>
      <c r="E5" s="197"/>
      <c r="F5" s="101"/>
      <c r="G5" s="217"/>
    </row>
    <row r="6" spans="2:13" ht="12.75" customHeight="1">
      <c r="B6" s="962"/>
      <c r="C6" s="286" t="s">
        <v>210</v>
      </c>
      <c r="D6" s="762" t="s">
        <v>719</v>
      </c>
      <c r="E6" s="562">
        <f>'P1''-EQUIPE-APOIO'!$F$37</f>
        <v>2</v>
      </c>
      <c r="F6" s="310"/>
      <c r="G6" s="335"/>
    </row>
    <row r="7" spans="2:13">
      <c r="B7" s="962"/>
      <c r="C7" s="768" t="s">
        <v>74</v>
      </c>
      <c r="D7" s="762" t="s">
        <v>719</v>
      </c>
      <c r="E7" s="562">
        <f>'P1''-EQUIPE-APOIO'!F38</f>
        <v>1</v>
      </c>
      <c r="F7" s="731"/>
      <c r="G7" s="335"/>
    </row>
    <row r="8" spans="2:13">
      <c r="B8" s="962"/>
      <c r="C8" s="768" t="s">
        <v>211</v>
      </c>
      <c r="D8" s="762" t="s">
        <v>719</v>
      </c>
      <c r="E8" s="562">
        <f>'P1''-EQUIPE-APOIO'!F39</f>
        <v>1</v>
      </c>
      <c r="F8" s="731"/>
      <c r="G8" s="335"/>
    </row>
    <row r="9" spans="2:13">
      <c r="B9" s="962"/>
      <c r="C9" s="901" t="s">
        <v>550</v>
      </c>
      <c r="D9" s="762"/>
      <c r="E9" s="896"/>
      <c r="F9" s="731"/>
      <c r="G9" s="335"/>
    </row>
    <row r="10" spans="2:13" ht="22.5">
      <c r="B10" s="962"/>
      <c r="C10" s="768" t="s">
        <v>398</v>
      </c>
      <c r="D10" s="762" t="s">
        <v>719</v>
      </c>
      <c r="E10" s="896">
        <f>'P1''-EQUIPE-APOIO'!$F$41</f>
        <v>1</v>
      </c>
      <c r="F10" s="731"/>
      <c r="G10" s="335"/>
      <c r="H10" s="311"/>
    </row>
    <row r="11" spans="2:13" ht="22.5">
      <c r="B11" s="962"/>
      <c r="C11" s="768" t="s">
        <v>73</v>
      </c>
      <c r="D11" s="762" t="s">
        <v>719</v>
      </c>
      <c r="E11" s="896">
        <f>'P1''-EQUIPE-APOIO'!$F$42</f>
        <v>1</v>
      </c>
      <c r="F11" s="731"/>
      <c r="G11" s="335"/>
    </row>
    <row r="12" spans="2:13" ht="22.5">
      <c r="B12" s="962"/>
      <c r="C12" s="768" t="s">
        <v>698</v>
      </c>
      <c r="D12" s="762" t="s">
        <v>719</v>
      </c>
      <c r="E12" s="896">
        <f>'P1''-EQUIPE-APOIO'!$F$42</f>
        <v>1</v>
      </c>
      <c r="F12" s="731"/>
      <c r="G12" s="335"/>
    </row>
    <row r="13" spans="2:13" ht="56.25">
      <c r="B13" s="962"/>
      <c r="C13" s="768" t="s">
        <v>656</v>
      </c>
      <c r="D13" s="762" t="s">
        <v>719</v>
      </c>
      <c r="E13" s="896">
        <f>'P1''-EQUIPE-APOIO'!F44</f>
        <v>1</v>
      </c>
      <c r="F13" s="731"/>
      <c r="G13" s="335"/>
    </row>
    <row r="14" spans="2:13" ht="13.5" thickBot="1">
      <c r="B14" s="963"/>
      <c r="C14" s="931" t="s">
        <v>4</v>
      </c>
      <c r="D14" s="975"/>
      <c r="E14" s="975"/>
      <c r="F14" s="975"/>
      <c r="G14" s="302"/>
    </row>
    <row r="15" spans="2:13" ht="13.5" thickBot="1">
      <c r="B15" s="60"/>
      <c r="C15" s="48"/>
      <c r="D15" s="48"/>
      <c r="E15" s="48"/>
      <c r="F15" s="48"/>
      <c r="G15" s="82"/>
    </row>
    <row r="16" spans="2:13" s="134" customFormat="1" ht="12.75" customHeight="1">
      <c r="B16" s="982" t="s">
        <v>13316</v>
      </c>
      <c r="C16" s="904"/>
      <c r="D16" s="390"/>
      <c r="E16" s="390"/>
      <c r="F16" s="401"/>
      <c r="G16" s="389"/>
      <c r="I16" s="1"/>
      <c r="J16" s="1"/>
      <c r="K16" s="1"/>
      <c r="L16" s="1"/>
      <c r="M16" s="1"/>
    </row>
    <row r="17" spans="2:14" s="134" customFormat="1">
      <c r="B17" s="942"/>
      <c r="C17" s="902" t="s">
        <v>513</v>
      </c>
      <c r="D17" s="762" t="s">
        <v>434</v>
      </c>
      <c r="E17" s="896">
        <f>'P1''-EQUIPE-APOIO'!$F$50</f>
        <v>569.14</v>
      </c>
      <c r="F17" s="731"/>
      <c r="G17" s="235"/>
      <c r="I17" s="1"/>
      <c r="J17" s="1"/>
      <c r="K17" s="1"/>
      <c r="L17" s="1"/>
      <c r="M17" s="1"/>
    </row>
    <row r="18" spans="2:14" s="134" customFormat="1">
      <c r="B18" s="942"/>
      <c r="C18" s="902" t="s">
        <v>523</v>
      </c>
      <c r="D18" s="762" t="s">
        <v>434</v>
      </c>
      <c r="E18" s="896">
        <f>'P1''-EQUIPE-APOIO'!$F$51</f>
        <v>5142.8500000000004</v>
      </c>
      <c r="F18" s="731"/>
      <c r="G18" s="235"/>
      <c r="I18" s="1"/>
      <c r="J18" s="1"/>
      <c r="K18" s="1"/>
      <c r="L18" s="1"/>
      <c r="M18" s="1"/>
    </row>
    <row r="19" spans="2:14">
      <c r="B19" s="942"/>
      <c r="C19" s="979" t="s">
        <v>12</v>
      </c>
      <c r="D19" s="980"/>
      <c r="E19" s="980"/>
      <c r="F19" s="981"/>
      <c r="G19" s="241"/>
    </row>
    <row r="20" spans="2:14" ht="13.5" thickBot="1">
      <c r="B20" s="943"/>
      <c r="C20" s="931" t="s">
        <v>5</v>
      </c>
      <c r="D20" s="975"/>
      <c r="E20" s="975"/>
      <c r="F20" s="939"/>
      <c r="G20" s="304"/>
    </row>
    <row r="21" spans="2:14" ht="13.5" thickBot="1">
      <c r="B21" s="60"/>
      <c r="C21" s="48"/>
      <c r="D21" s="48"/>
      <c r="E21" s="48"/>
      <c r="F21" s="48"/>
      <c r="G21" s="82"/>
    </row>
    <row r="22" spans="2:14" ht="12.75" customHeight="1">
      <c r="B22" s="978" t="s">
        <v>13317</v>
      </c>
      <c r="C22" s="391"/>
      <c r="D22" s="390"/>
      <c r="E22" s="390"/>
      <c r="F22" s="401"/>
      <c r="G22" s="389"/>
    </row>
    <row r="23" spans="2:14">
      <c r="B23" s="951"/>
      <c r="C23" s="902" t="s">
        <v>513</v>
      </c>
      <c r="D23" s="762" t="s">
        <v>435</v>
      </c>
      <c r="E23" s="896">
        <f>'P1''-EQUIPE-APOIO'!$G$50</f>
        <v>1692.68</v>
      </c>
      <c r="F23" s="731"/>
      <c r="G23" s="235"/>
    </row>
    <row r="24" spans="2:14" s="134" customFormat="1">
      <c r="B24" s="951"/>
      <c r="C24" s="979" t="s">
        <v>12</v>
      </c>
      <c r="D24" s="980"/>
      <c r="E24" s="980"/>
      <c r="F24" s="981"/>
      <c r="G24" s="241"/>
      <c r="I24" s="1"/>
      <c r="J24" s="1"/>
      <c r="K24" s="1"/>
      <c r="L24" s="1"/>
      <c r="M24" s="1"/>
      <c r="N24" s="1"/>
    </row>
    <row r="25" spans="2:14" s="134" customFormat="1">
      <c r="B25" s="951"/>
      <c r="C25" s="902" t="s">
        <v>85</v>
      </c>
      <c r="D25" s="762" t="s">
        <v>31</v>
      </c>
      <c r="E25" s="903">
        <v>0.1</v>
      </c>
      <c r="F25" s="731"/>
      <c r="G25" s="241"/>
      <c r="I25" s="1"/>
      <c r="J25" s="1"/>
      <c r="K25" s="1"/>
      <c r="L25" s="1"/>
      <c r="M25" s="1"/>
      <c r="N25" s="1"/>
    </row>
    <row r="26" spans="2:14" s="134" customFormat="1" ht="13.5" thickBot="1">
      <c r="B26" s="943"/>
      <c r="C26" s="940" t="s">
        <v>6</v>
      </c>
      <c r="D26" s="940"/>
      <c r="E26" s="940"/>
      <c r="F26" s="940"/>
      <c r="G26" s="304"/>
      <c r="I26" s="1"/>
      <c r="J26" s="1"/>
      <c r="K26" s="1"/>
      <c r="L26" s="1"/>
      <c r="M26" s="1"/>
      <c r="N26" s="1"/>
    </row>
    <row r="27" spans="2:14" s="134" customFormat="1" ht="13.5" thickBot="1">
      <c r="B27" s="695"/>
      <c r="C27" s="683"/>
      <c r="D27" s="683"/>
      <c r="E27" s="683"/>
      <c r="F27" s="683"/>
      <c r="G27" s="521"/>
      <c r="I27" s="1"/>
      <c r="J27" s="1"/>
      <c r="K27" s="1"/>
      <c r="L27" s="1"/>
      <c r="M27" s="1"/>
      <c r="N27" s="1"/>
    </row>
    <row r="28" spans="2:14" s="134" customFormat="1" ht="13.5" thickBot="1">
      <c r="B28" s="46" t="s">
        <v>13318</v>
      </c>
      <c r="C28" s="49"/>
      <c r="D28" s="49"/>
      <c r="E28" s="49"/>
      <c r="F28" s="49"/>
      <c r="G28" s="78"/>
      <c r="I28" s="1"/>
      <c r="J28" s="1"/>
      <c r="K28" s="1"/>
      <c r="L28" s="1"/>
      <c r="M28" s="1"/>
      <c r="N28" s="1"/>
    </row>
    <row r="29" spans="2:14">
      <c r="B29" s="60"/>
      <c r="C29" s="256"/>
      <c r="D29" s="256"/>
      <c r="E29" s="256"/>
      <c r="F29" s="257"/>
      <c r="G29" s="596"/>
    </row>
    <row r="30" spans="2:14">
      <c r="B30" s="60"/>
      <c r="C30" s="490"/>
      <c r="D30" s="490"/>
      <c r="E30" s="490"/>
      <c r="F30" s="257"/>
      <c r="G30" s="258"/>
    </row>
    <row r="31" spans="2:14">
      <c r="B31" s="311"/>
      <c r="C31" s="189"/>
      <c r="E31" s="580" t="s">
        <v>213</v>
      </c>
      <c r="F31" s="580"/>
      <c r="G31" s="597"/>
    </row>
    <row r="32" spans="2:14">
      <c r="B32" s="311"/>
      <c r="C32" s="312"/>
      <c r="E32" s="497" t="s">
        <v>215</v>
      </c>
      <c r="F32" s="497" t="s">
        <v>216</v>
      </c>
      <c r="G32" s="598" t="s">
        <v>31</v>
      </c>
      <c r="H32" s="177"/>
    </row>
    <row r="33" spans="2:9">
      <c r="B33" s="313"/>
      <c r="C33" s="314"/>
      <c r="E33" s="315" t="s">
        <v>100</v>
      </c>
      <c r="F33" s="316">
        <f>I33</f>
        <v>0</v>
      </c>
      <c r="G33" s="599" t="e">
        <f>+F33/$F$37</f>
        <v>#DIV/0!</v>
      </c>
      <c r="H33" s="178"/>
      <c r="I33" s="198">
        <f>'P1-PLAN.-RESUMO'!I71</f>
        <v>0</v>
      </c>
    </row>
    <row r="34" spans="2:9">
      <c r="B34" s="313"/>
      <c r="C34" s="317"/>
      <c r="E34" s="315" t="s">
        <v>101</v>
      </c>
      <c r="F34" s="316">
        <f>I34</f>
        <v>0</v>
      </c>
      <c r="G34" s="599" t="e">
        <f>+F34/$F$37</f>
        <v>#DIV/0!</v>
      </c>
      <c r="H34" s="84"/>
      <c r="I34" s="198">
        <f>'P2-PLAN.-RESUMO'!I41</f>
        <v>0</v>
      </c>
    </row>
    <row r="35" spans="2:9">
      <c r="B35" s="313"/>
      <c r="C35" s="318"/>
      <c r="E35" s="845" t="s">
        <v>113</v>
      </c>
      <c r="F35" s="316">
        <f>I35</f>
        <v>0</v>
      </c>
      <c r="G35" s="599" t="e">
        <f>+F35/$F$37</f>
        <v>#DIV/0!</v>
      </c>
      <c r="H35" s="137"/>
      <c r="I35" s="198">
        <f>'P3-PLAN.-RESUMO'!I27</f>
        <v>0</v>
      </c>
    </row>
    <row r="36" spans="2:9">
      <c r="B36" s="313"/>
      <c r="C36" s="318"/>
      <c r="E36" s="845" t="s">
        <v>214</v>
      </c>
      <c r="F36" s="316">
        <f>I36</f>
        <v>0</v>
      </c>
      <c r="G36" s="599" t="e">
        <f>+F36/$F$37</f>
        <v>#DIV/0!</v>
      </c>
      <c r="H36" s="137"/>
      <c r="I36" s="198">
        <f>'P4-PLAN.-RESUMO'!I25</f>
        <v>0</v>
      </c>
    </row>
    <row r="37" spans="2:9">
      <c r="B37" s="311"/>
      <c r="C37" s="189"/>
      <c r="E37" s="497" t="s">
        <v>24</v>
      </c>
      <c r="F37" s="319">
        <f>SUM(F33:F36)</f>
        <v>0</v>
      </c>
      <c r="G37" s="600" t="e">
        <f>+F37/$F$37</f>
        <v>#DIV/0!</v>
      </c>
    </row>
    <row r="38" spans="2:9" ht="13.5" thickBot="1">
      <c r="B38" s="522"/>
      <c r="C38" s="523"/>
      <c r="D38" s="523"/>
      <c r="E38" s="523"/>
      <c r="F38" s="523"/>
      <c r="G38" s="524"/>
    </row>
  </sheetData>
  <sortState xmlns:xlrd2="http://schemas.microsoft.com/office/spreadsheetml/2017/richdata2" ref="B7:G17">
    <sortCondition ref="C6"/>
  </sortState>
  <mergeCells count="11">
    <mergeCell ref="B1:G1"/>
    <mergeCell ref="F2:G3"/>
    <mergeCell ref="C14:F14"/>
    <mergeCell ref="B2:E3"/>
    <mergeCell ref="B5:B14"/>
    <mergeCell ref="B22:B26"/>
    <mergeCell ref="C24:F24"/>
    <mergeCell ref="C26:F26"/>
    <mergeCell ref="B16:B20"/>
    <mergeCell ref="C19:F19"/>
    <mergeCell ref="C20:F20"/>
  </mergeCells>
  <printOptions horizontalCentered="1"/>
  <pageMargins left="0.19685039370078741" right="0.19685039370078741" top="0.31496062992125984" bottom="0.31496062992125984" header="0.19685039370078741" footer="0"/>
  <pageSetup paperSize="9" scale="94"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D30"/>
  <sheetViews>
    <sheetView showGridLines="0" view="pageBreakPreview" zoomScale="115" zoomScaleNormal="100" zoomScaleSheetLayoutView="115" workbookViewId="0">
      <selection activeCell="F26" sqref="F26:F27"/>
    </sheetView>
  </sheetViews>
  <sheetFormatPr defaultColWidth="11.42578125" defaultRowHeight="12.75"/>
  <cols>
    <col min="1" max="1" width="43.42578125" customWidth="1"/>
    <col min="2" max="2" width="19.28515625" customWidth="1"/>
    <col min="4" max="4" width="3.5703125" customWidth="1"/>
  </cols>
  <sheetData>
    <row r="1" spans="1:4">
      <c r="A1" s="1282" t="s">
        <v>817</v>
      </c>
      <c r="B1" s="1283"/>
      <c r="C1" s="1283"/>
      <c r="D1" s="1283"/>
    </row>
    <row r="2" spans="1:4">
      <c r="A2" s="832"/>
      <c r="B2" s="789"/>
      <c r="C2" s="790"/>
      <c r="D2" s="790"/>
    </row>
    <row r="3" spans="1:4" ht="15">
      <c r="A3" s="1284" t="s">
        <v>773</v>
      </c>
      <c r="B3" s="1285"/>
      <c r="C3" s="787"/>
      <c r="D3" s="787"/>
    </row>
    <row r="4" spans="1:4" ht="30">
      <c r="A4" s="833" t="s">
        <v>774</v>
      </c>
      <c r="B4" s="834">
        <v>0.04</v>
      </c>
      <c r="C4" s="787"/>
      <c r="D4" s="787"/>
    </row>
    <row r="5" spans="1:4" ht="30">
      <c r="A5" s="833" t="s">
        <v>775</v>
      </c>
      <c r="B5" s="834">
        <v>1500</v>
      </c>
      <c r="C5" s="787"/>
      <c r="D5" s="787"/>
    </row>
    <row r="6" spans="1:4" ht="30">
      <c r="A6" s="833" t="s">
        <v>776</v>
      </c>
      <c r="B6" s="834">
        <f>B4*B5</f>
        <v>60</v>
      </c>
      <c r="C6" s="787"/>
      <c r="D6" s="787"/>
    </row>
    <row r="7" spans="1:4" ht="15">
      <c r="A7" s="835"/>
      <c r="B7" s="835"/>
      <c r="C7" s="787"/>
      <c r="D7" s="787"/>
    </row>
    <row r="8" spans="1:4" ht="15">
      <c r="A8" s="835"/>
      <c r="B8" s="835"/>
      <c r="C8" s="787"/>
      <c r="D8" s="787"/>
    </row>
    <row r="9" spans="1:4" ht="15">
      <c r="A9" s="1286" t="s">
        <v>777</v>
      </c>
      <c r="B9" s="1286"/>
      <c r="C9" s="787"/>
      <c r="D9" s="787"/>
    </row>
    <row r="10" spans="1:4" ht="15">
      <c r="A10" s="833" t="s">
        <v>778</v>
      </c>
      <c r="B10" s="834">
        <v>20</v>
      </c>
      <c r="C10" s="787"/>
      <c r="D10" s="787"/>
    </row>
    <row r="11" spans="1:4" ht="15">
      <c r="A11" s="833" t="s">
        <v>779</v>
      </c>
      <c r="B11" s="834">
        <f>B4*B10</f>
        <v>0.8</v>
      </c>
      <c r="C11" s="787"/>
      <c r="D11" s="787"/>
    </row>
    <row r="12" spans="1:4" ht="30">
      <c r="A12" s="833" t="s">
        <v>780</v>
      </c>
      <c r="B12" s="834">
        <v>1</v>
      </c>
      <c r="C12" s="787"/>
      <c r="D12" s="787"/>
    </row>
    <row r="13" spans="1:4" ht="30">
      <c r="A13" s="833" t="s">
        <v>781</v>
      </c>
      <c r="B13" s="836">
        <f>B30</f>
        <v>34126</v>
      </c>
      <c r="C13" s="787"/>
      <c r="D13" s="787"/>
    </row>
    <row r="14" spans="1:4" ht="15">
      <c r="A14" s="833" t="s">
        <v>782</v>
      </c>
      <c r="B14" s="836">
        <f>B13*B11/B12</f>
        <v>27300.800000000003</v>
      </c>
      <c r="C14" s="787"/>
      <c r="D14" s="787"/>
    </row>
    <row r="15" spans="1:4" ht="15">
      <c r="A15" s="835"/>
      <c r="B15" s="835"/>
      <c r="C15" s="787"/>
      <c r="D15" s="787"/>
    </row>
    <row r="16" spans="1:4" ht="15">
      <c r="A16" s="1286" t="s">
        <v>783</v>
      </c>
      <c r="B16" s="1286"/>
      <c r="C16" s="787"/>
      <c r="D16" s="787"/>
    </row>
    <row r="17" spans="1:4" ht="45">
      <c r="A17" s="833" t="s">
        <v>784</v>
      </c>
      <c r="B17" s="836">
        <v>2000</v>
      </c>
      <c r="C17" s="787"/>
      <c r="D17" s="787"/>
    </row>
    <row r="18" spans="1:4" ht="14.25">
      <c r="A18" s="837"/>
      <c r="B18" s="837"/>
      <c r="C18" s="787"/>
      <c r="D18" s="787"/>
    </row>
    <row r="19" spans="1:4" ht="14.25">
      <c r="A19" s="837"/>
      <c r="B19" s="837"/>
      <c r="C19" s="787"/>
      <c r="D19" s="787"/>
    </row>
    <row r="20" spans="1:4" ht="15">
      <c r="A20" s="838" t="s">
        <v>785</v>
      </c>
      <c r="B20" s="838" t="s">
        <v>786</v>
      </c>
      <c r="C20" s="787"/>
      <c r="D20" s="787"/>
    </row>
    <row r="21" spans="1:4" ht="15">
      <c r="A21" s="924" t="s">
        <v>787</v>
      </c>
      <c r="B21" s="777">
        <v>26580</v>
      </c>
      <c r="C21" s="787"/>
      <c r="D21" s="787"/>
    </row>
    <row r="22" spans="1:4" ht="15">
      <c r="A22" s="924" t="s">
        <v>788</v>
      </c>
      <c r="B22" s="777">
        <v>25676</v>
      </c>
      <c r="C22" s="839"/>
      <c r="D22" s="839"/>
    </row>
    <row r="23" spans="1:4" ht="15">
      <c r="A23" s="924" t="s">
        <v>789</v>
      </c>
      <c r="B23" s="777">
        <v>31665</v>
      </c>
      <c r="C23" s="839"/>
      <c r="D23" s="839"/>
    </row>
    <row r="24" spans="1:4" ht="15">
      <c r="A24" s="924" t="s">
        <v>790</v>
      </c>
      <c r="B24" s="777">
        <v>32204</v>
      </c>
      <c r="C24" s="839"/>
      <c r="D24" s="839"/>
    </row>
    <row r="25" spans="1:4" ht="15">
      <c r="A25" s="924" t="s">
        <v>791</v>
      </c>
      <c r="B25" s="777">
        <v>34126</v>
      </c>
      <c r="C25" s="839"/>
      <c r="D25" s="839"/>
    </row>
    <row r="26" spans="1:4" ht="15">
      <c r="A26" s="924" t="s">
        <v>792</v>
      </c>
      <c r="B26" s="777">
        <v>27972</v>
      </c>
      <c r="C26" s="839"/>
      <c r="D26" s="839"/>
    </row>
    <row r="27" spans="1:4" ht="15">
      <c r="A27" s="924" t="s">
        <v>793</v>
      </c>
      <c r="B27" s="777">
        <v>31104</v>
      </c>
      <c r="C27" s="839"/>
      <c r="D27" s="839"/>
    </row>
    <row r="28" spans="1:4" ht="15">
      <c r="A28" s="924" t="s">
        <v>794</v>
      </c>
      <c r="B28" s="777">
        <v>32046</v>
      </c>
      <c r="C28" s="839"/>
      <c r="D28" s="839"/>
    </row>
    <row r="29" spans="1:4" ht="15">
      <c r="A29" s="1281" t="s">
        <v>795</v>
      </c>
      <c r="B29" s="1281"/>
      <c r="C29" s="839"/>
      <c r="D29" s="839"/>
    </row>
    <row r="30" spans="1:4" ht="15">
      <c r="A30" s="924" t="s">
        <v>796</v>
      </c>
      <c r="B30" s="777">
        <f>LARGE(B21:B28,1)</f>
        <v>34126</v>
      </c>
      <c r="C30" s="839"/>
      <c r="D30" s="839"/>
    </row>
  </sheetData>
  <mergeCells count="5">
    <mergeCell ref="A29:B29"/>
    <mergeCell ref="A1:D1"/>
    <mergeCell ref="A3:B3"/>
    <mergeCell ref="A9:B9"/>
    <mergeCell ref="A16:B16"/>
  </mergeCells>
  <printOptions horizontalCentered="1"/>
  <pageMargins left="0.19685039370078741" right="0.19685039370078741" top="0.31496062992125984" bottom="0.31496062992125984" header="0.19685039370078741" footer="0"/>
  <pageSetup paperSize="9" orientation="portrait" r:id="rId1"/>
  <headerFooter>
    <oddFooter>&amp;L&amp;F&amp;C&amp;A&amp;R&amp;P de &amp;N</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249977111117893"/>
    <pageSetUpPr fitToPage="1"/>
  </sheetPr>
  <dimension ref="A1:S21"/>
  <sheetViews>
    <sheetView showGridLines="0" tabSelected="1" view="pageBreakPreview" topLeftCell="E1" zoomScaleSheetLayoutView="100" workbookViewId="0">
      <selection activeCell="L6" sqref="L6:M9"/>
    </sheetView>
  </sheetViews>
  <sheetFormatPr defaultColWidth="8.85546875" defaultRowHeight="12.75"/>
  <cols>
    <col min="1" max="1" width="9.28515625" customWidth="1"/>
    <col min="2" max="2" width="6.28515625" customWidth="1"/>
    <col min="3" max="4" width="9.42578125" customWidth="1"/>
    <col min="5" max="5" width="16" customWidth="1"/>
    <col min="6" max="10" width="17" customWidth="1"/>
    <col min="11" max="13" width="16.85546875" customWidth="1"/>
    <col min="14" max="14" width="9" bestFit="1" customWidth="1"/>
    <col min="15" max="15" width="18.42578125" customWidth="1"/>
    <col min="16" max="16" width="12.7109375" bestFit="1" customWidth="1"/>
  </cols>
  <sheetData>
    <row r="1" spans="1:19" ht="15.75" customHeight="1">
      <c r="A1" s="81"/>
      <c r="B1" s="96"/>
      <c r="C1" s="96"/>
      <c r="D1" s="96"/>
      <c r="E1" s="96"/>
      <c r="F1" s="96"/>
      <c r="G1" s="96"/>
      <c r="H1" s="96"/>
      <c r="I1" s="90"/>
      <c r="J1" s="90"/>
      <c r="L1" s="512"/>
      <c r="M1" s="513" t="s">
        <v>634</v>
      </c>
    </row>
    <row r="2" spans="1:19" ht="13.5" thickBot="1">
      <c r="A2" s="83"/>
      <c r="B2" s="83"/>
      <c r="C2" s="83"/>
      <c r="D2" s="83"/>
      <c r="E2" s="83"/>
      <c r="F2" s="83"/>
      <c r="G2" s="83"/>
      <c r="H2" s="83"/>
      <c r="I2" s="83"/>
      <c r="J2" s="83"/>
      <c r="K2" s="83"/>
      <c r="L2" s="83"/>
      <c r="M2" s="603">
        <f ca="1">NOW()</f>
        <v>44103.366436921293</v>
      </c>
    </row>
    <row r="3" spans="1:19" ht="16.5" thickBot="1">
      <c r="A3" s="1306" t="s">
        <v>696</v>
      </c>
      <c r="B3" s="1307"/>
      <c r="C3" s="1307"/>
      <c r="D3" s="1307"/>
      <c r="E3" s="1307"/>
      <c r="F3" s="1307"/>
      <c r="G3" s="1307"/>
      <c r="H3" s="1307"/>
      <c r="I3" s="1307"/>
      <c r="J3" s="1307"/>
      <c r="K3" s="1307"/>
      <c r="L3" s="1307"/>
      <c r="M3" s="1307"/>
      <c r="N3" s="1303" t="s">
        <v>31</v>
      </c>
    </row>
    <row r="4" spans="1:19">
      <c r="A4" s="1292" t="s">
        <v>42</v>
      </c>
      <c r="B4" s="1293"/>
      <c r="C4" s="1293"/>
      <c r="D4" s="1293"/>
      <c r="E4" s="1293"/>
      <c r="F4" s="1293"/>
      <c r="G4" s="1293"/>
      <c r="H4" s="1293"/>
      <c r="I4" s="1294"/>
      <c r="J4" s="1308" t="s">
        <v>48</v>
      </c>
      <c r="K4" s="1310" t="s">
        <v>49</v>
      </c>
      <c r="L4" s="1301" t="s">
        <v>47</v>
      </c>
      <c r="M4" s="1315" t="s">
        <v>585</v>
      </c>
      <c r="N4" s="1304"/>
    </row>
    <row r="5" spans="1:19" ht="13.5" thickBot="1">
      <c r="A5" s="1295"/>
      <c r="B5" s="1296"/>
      <c r="C5" s="1296"/>
      <c r="D5" s="1296"/>
      <c r="E5" s="1296"/>
      <c r="F5" s="1296"/>
      <c r="G5" s="1296"/>
      <c r="H5" s="1296"/>
      <c r="I5" s="1297"/>
      <c r="J5" s="1309"/>
      <c r="K5" s="1311"/>
      <c r="L5" s="1302"/>
      <c r="M5" s="1316"/>
      <c r="N5" s="1305"/>
    </row>
    <row r="6" spans="1:19" s="62" customFormat="1" ht="25.5" customHeight="1">
      <c r="A6" s="1312" t="s">
        <v>140</v>
      </c>
      <c r="B6" s="1313"/>
      <c r="C6" s="1313"/>
      <c r="D6" s="1313"/>
      <c r="E6" s="1313"/>
      <c r="F6" s="1313"/>
      <c r="G6" s="1314"/>
      <c r="H6" s="1314"/>
      <c r="I6" s="1314"/>
      <c r="J6" s="343" t="s">
        <v>28</v>
      </c>
      <c r="K6" s="295">
        <f>'P1-UTMB CEI-DIM.-EQUIP.-FER.'!C10</f>
        <v>15100</v>
      </c>
      <c r="L6" s="296"/>
      <c r="M6" s="291"/>
      <c r="N6" s="293" t="e">
        <f>M6/$M$10</f>
        <v>#DIV/0!</v>
      </c>
      <c r="O6" s="921"/>
      <c r="P6">
        <f>+K6*0.2</f>
        <v>3020</v>
      </c>
      <c r="Q6"/>
      <c r="R6"/>
      <c r="S6"/>
    </row>
    <row r="7" spans="1:19" s="62" customFormat="1">
      <c r="A7" s="1289" t="s">
        <v>658</v>
      </c>
      <c r="B7" s="1290"/>
      <c r="C7" s="1290"/>
      <c r="D7" s="1290"/>
      <c r="E7" s="1290"/>
      <c r="F7" s="1290"/>
      <c r="G7" s="1291"/>
      <c r="H7" s="1291"/>
      <c r="I7" s="1291"/>
      <c r="J7" s="345" t="s">
        <v>28</v>
      </c>
      <c r="K7" s="555">
        <f>'P2-OPER.COMPOSTAGEM'!$C$12</f>
        <v>6625.76</v>
      </c>
      <c r="L7" s="299"/>
      <c r="M7" s="292"/>
      <c r="N7" s="294" t="e">
        <f>M7/$M$10</f>
        <v>#DIV/0!</v>
      </c>
      <c r="O7" s="921"/>
      <c r="P7">
        <f>+K7*0.3</f>
        <v>1987.7280000000001</v>
      </c>
      <c r="Q7"/>
      <c r="R7"/>
      <c r="S7"/>
    </row>
    <row r="8" spans="1:19" s="62" customFormat="1">
      <c r="A8" s="1298" t="s">
        <v>659</v>
      </c>
      <c r="B8" s="1299"/>
      <c r="C8" s="1299"/>
      <c r="D8" s="1299"/>
      <c r="E8" s="1299"/>
      <c r="F8" s="1299"/>
      <c r="G8" s="1300"/>
      <c r="H8" s="1300"/>
      <c r="I8" s="1300"/>
      <c r="J8" s="344" t="s">
        <v>28</v>
      </c>
      <c r="K8" s="297">
        <f>'P3-PLAN.-RESUMO'!G42</f>
        <v>20661.05</v>
      </c>
      <c r="L8" s="298"/>
      <c r="M8" s="292"/>
      <c r="N8" s="294" t="e">
        <f>M8/$M$10</f>
        <v>#DIV/0!</v>
      </c>
      <c r="O8" s="921"/>
      <c r="P8"/>
      <c r="Q8"/>
      <c r="R8"/>
      <c r="S8"/>
    </row>
    <row r="9" spans="1:19" s="62" customFormat="1" ht="12.75" customHeight="1" thickBot="1">
      <c r="A9" s="1298" t="s">
        <v>660</v>
      </c>
      <c r="B9" s="1299"/>
      <c r="C9" s="1299"/>
      <c r="D9" s="1299"/>
      <c r="E9" s="1299"/>
      <c r="F9" s="1299"/>
      <c r="G9" s="1300"/>
      <c r="H9" s="1300"/>
      <c r="I9" s="1300"/>
      <c r="J9" s="344" t="s">
        <v>230</v>
      </c>
      <c r="K9" s="297">
        <f>'P4-PLAN.-RESUMO'!G40</f>
        <v>149.67543859649123</v>
      </c>
      <c r="L9" s="298"/>
      <c r="M9" s="292"/>
      <c r="N9" s="294" t="e">
        <f>M9/$M$10</f>
        <v>#DIV/0!</v>
      </c>
      <c r="O9" s="921"/>
      <c r="P9"/>
      <c r="Q9"/>
      <c r="R9"/>
      <c r="S9"/>
    </row>
    <row r="10" spans="1:19" ht="15.75" thickBot="1">
      <c r="A10" s="1287" t="s">
        <v>46</v>
      </c>
      <c r="B10" s="1288"/>
      <c r="C10" s="1288"/>
      <c r="D10" s="1288"/>
      <c r="E10" s="1288"/>
      <c r="F10" s="1288"/>
      <c r="G10" s="1288"/>
      <c r="H10" s="1288"/>
      <c r="I10" s="1288"/>
      <c r="J10" s="1288"/>
      <c r="K10" s="1288"/>
      <c r="L10" s="1288"/>
      <c r="M10" s="300">
        <f>SUM(M6:M9)</f>
        <v>0</v>
      </c>
      <c r="N10" s="342" t="e">
        <f>M10/$M$10</f>
        <v>#DIV/0!</v>
      </c>
    </row>
    <row r="11" spans="1:19" ht="15.75" thickBot="1">
      <c r="A11" s="1287" t="s">
        <v>667</v>
      </c>
      <c r="B11" s="1288"/>
      <c r="C11" s="1288"/>
      <c r="D11" s="1288"/>
      <c r="E11" s="1288"/>
      <c r="F11" s="1288"/>
      <c r="G11" s="1288"/>
      <c r="H11" s="1288"/>
      <c r="I11" s="1288"/>
      <c r="J11" s="1288"/>
      <c r="K11" s="1288"/>
      <c r="L11" s="1288"/>
      <c r="M11" s="300">
        <f>M10*6</f>
        <v>0</v>
      </c>
    </row>
    <row r="15" spans="1:19">
      <c r="F15" s="341"/>
    </row>
    <row r="16" spans="1:19">
      <c r="F16" s="341"/>
    </row>
    <row r="19" ht="12.75" customHeight="1"/>
    <row r="20" ht="12.75" customHeight="1"/>
    <row r="21" ht="12.75" customHeight="1"/>
  </sheetData>
  <mergeCells count="13">
    <mergeCell ref="N3:N5"/>
    <mergeCell ref="A3:M3"/>
    <mergeCell ref="J4:J5"/>
    <mergeCell ref="K4:K5"/>
    <mergeCell ref="A6:I6"/>
    <mergeCell ref="M4:M5"/>
    <mergeCell ref="A11:L11"/>
    <mergeCell ref="A7:I7"/>
    <mergeCell ref="A10:L10"/>
    <mergeCell ref="A4:I5"/>
    <mergeCell ref="A8:I8"/>
    <mergeCell ref="A9:I9"/>
    <mergeCell ref="L4:L5"/>
  </mergeCells>
  <printOptions horizontalCentered="1"/>
  <pageMargins left="0.19685039370078741" right="0.19685039370078741" top="0.31496062992125984" bottom="0.31496062992125984" header="0.19685039370078741" footer="0"/>
  <pageSetup paperSize="9" scale="75" orientation="landscape"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16"/>
  <sheetViews>
    <sheetView view="pageBreakPreview" zoomScale="60" zoomScaleNormal="100" workbookViewId="0">
      <selection activeCell="R30" sqref="R30"/>
    </sheetView>
  </sheetViews>
  <sheetFormatPr defaultColWidth="11.42578125" defaultRowHeight="12.75"/>
  <cols>
    <col min="1" max="1" width="28.28515625" customWidth="1"/>
    <col min="2" max="2" width="17.7109375" customWidth="1"/>
    <col min="3" max="3" width="16.28515625" bestFit="1" customWidth="1"/>
    <col min="4" max="4" width="18.140625" customWidth="1"/>
    <col min="5" max="5" width="17.28515625" bestFit="1" customWidth="1"/>
    <col min="6" max="6" width="17.7109375" bestFit="1" customWidth="1"/>
    <col min="7" max="7" width="16.85546875" bestFit="1" customWidth="1"/>
    <col min="8" max="8" width="17.7109375" bestFit="1" customWidth="1"/>
    <col min="9" max="9" width="17.28515625" bestFit="1" customWidth="1"/>
    <col min="10" max="10" width="16.85546875" bestFit="1" customWidth="1"/>
    <col min="11" max="11" width="10.140625" bestFit="1" customWidth="1"/>
    <col min="12" max="12" width="17.7109375" bestFit="1" customWidth="1"/>
    <col min="13" max="13" width="16.85546875" bestFit="1" customWidth="1"/>
    <col min="14" max="15" width="18.28515625" bestFit="1" customWidth="1"/>
  </cols>
  <sheetData>
    <row r="1" spans="1:15">
      <c r="A1" s="784" t="s">
        <v>746</v>
      </c>
      <c r="B1" s="785"/>
      <c r="C1" s="785"/>
      <c r="D1" s="785"/>
      <c r="E1" s="786"/>
      <c r="F1" s="785"/>
      <c r="G1" s="785"/>
      <c r="H1" s="785"/>
      <c r="I1" s="785"/>
      <c r="J1" s="786"/>
      <c r="K1" s="786"/>
      <c r="L1" s="786"/>
      <c r="M1" s="786"/>
      <c r="N1" s="786"/>
      <c r="O1" s="787"/>
    </row>
    <row r="2" spans="1:15">
      <c r="A2" s="788" t="s">
        <v>747</v>
      </c>
      <c r="B2" s="789"/>
      <c r="C2" s="790"/>
      <c r="D2" s="790"/>
      <c r="E2" s="786"/>
      <c r="F2" s="791"/>
      <c r="G2" s="789"/>
      <c r="H2" s="790"/>
      <c r="I2" s="790"/>
      <c r="J2" s="790"/>
      <c r="K2" s="790"/>
      <c r="L2" s="790"/>
      <c r="M2" s="790"/>
      <c r="N2" s="790"/>
      <c r="O2" s="787"/>
    </row>
    <row r="3" spans="1:15" ht="14.25">
      <c r="A3" s="792"/>
      <c r="B3" s="793" t="s">
        <v>748</v>
      </c>
      <c r="C3" s="794" t="s">
        <v>749</v>
      </c>
      <c r="D3" s="794" t="s">
        <v>750</v>
      </c>
      <c r="E3" s="795" t="s">
        <v>751</v>
      </c>
      <c r="F3" s="795" t="s">
        <v>752</v>
      </c>
      <c r="G3" s="794" t="s">
        <v>753</v>
      </c>
      <c r="H3" s="794" t="s">
        <v>650</v>
      </c>
      <c r="I3" s="794" t="s">
        <v>652</v>
      </c>
      <c r="J3" s="794" t="s">
        <v>754</v>
      </c>
      <c r="K3" s="794" t="s">
        <v>755</v>
      </c>
      <c r="L3" s="794" t="s">
        <v>756</v>
      </c>
      <c r="M3" s="794" t="s">
        <v>757</v>
      </c>
      <c r="N3" s="794" t="s">
        <v>758</v>
      </c>
      <c r="O3" s="795" t="s">
        <v>759</v>
      </c>
    </row>
    <row r="4" spans="1:15" ht="71.25">
      <c r="A4" s="796" t="s">
        <v>760</v>
      </c>
      <c r="B4" s="797">
        <v>1040</v>
      </c>
      <c r="C4" s="798">
        <v>12845.76</v>
      </c>
      <c r="D4" s="798">
        <v>15080</v>
      </c>
      <c r="E4" s="798">
        <v>14656</v>
      </c>
      <c r="F4" s="799">
        <v>11860.16</v>
      </c>
      <c r="G4" s="800">
        <f>2*4*1880</f>
        <v>15040</v>
      </c>
      <c r="H4" s="801">
        <f>AVERAGE(B4:G4)</f>
        <v>11753.653333333334</v>
      </c>
      <c r="I4" s="801">
        <f>MEDIAN(B4:G4)</f>
        <v>13750.880000000001</v>
      </c>
      <c r="J4" s="802">
        <f>_xlfn.STDEV.S(B4:G4)</f>
        <v>5408.7832480537318</v>
      </c>
      <c r="K4" s="803">
        <f>J4/H4</f>
        <v>0.46017889882071261</v>
      </c>
      <c r="L4" s="802">
        <f>H4+J4</f>
        <v>17162.436581387065</v>
      </c>
      <c r="M4" s="802">
        <f>H4-J4</f>
        <v>6344.8700852796019</v>
      </c>
      <c r="N4" s="804">
        <f>AVERAGE(C4:G4)</f>
        <v>13896.384</v>
      </c>
      <c r="O4" s="804">
        <f>MEDIAN(C4:G4)</f>
        <v>14656</v>
      </c>
    </row>
    <row r="5" spans="1:15" ht="71.25">
      <c r="A5" s="805" t="s">
        <v>761</v>
      </c>
      <c r="B5" s="806">
        <v>137280</v>
      </c>
      <c r="C5" s="799">
        <v>98138.4</v>
      </c>
      <c r="D5" s="799">
        <v>89136</v>
      </c>
      <c r="E5" s="799">
        <v>96000</v>
      </c>
      <c r="F5" s="799">
        <v>103525.44</v>
      </c>
      <c r="G5" s="807">
        <f>4*12*1600</f>
        <v>76800</v>
      </c>
      <c r="H5" s="801">
        <f>AVERAGE(B5:G5)</f>
        <v>100146.64000000001</v>
      </c>
      <c r="I5" s="801">
        <f>MEDIAN(B5:G5)</f>
        <v>97069.2</v>
      </c>
      <c r="J5" s="802">
        <f>_xlfn.STDEV.S(B5:G5)</f>
        <v>20385.436752819322</v>
      </c>
      <c r="K5" s="803">
        <f t="shared" ref="K5:K10" si="0">J5/H5</f>
        <v>0.20355587319573895</v>
      </c>
      <c r="L5" s="802">
        <f>I5+J5</f>
        <v>117454.63675281932</v>
      </c>
      <c r="M5" s="802">
        <f>I5-J5</f>
        <v>76683.763247180672</v>
      </c>
      <c r="N5" s="804">
        <f>AVERAGE(C5:G5)</f>
        <v>92719.968000000008</v>
      </c>
      <c r="O5" s="804">
        <f>MEDIAN(C5:G5)</f>
        <v>96000</v>
      </c>
    </row>
    <row r="6" spans="1:15" ht="57">
      <c r="A6" s="805" t="s">
        <v>762</v>
      </c>
      <c r="B6" s="808">
        <v>9958</v>
      </c>
      <c r="C6" s="806">
        <v>3600</v>
      </c>
      <c r="D6" s="799">
        <v>8260.24</v>
      </c>
      <c r="E6" s="799">
        <v>6800</v>
      </c>
      <c r="F6" s="799">
        <v>6925.76</v>
      </c>
      <c r="G6" s="807" t="s">
        <v>87</v>
      </c>
      <c r="H6" s="801">
        <f>AVERAGE(B6:F6)</f>
        <v>7108.8</v>
      </c>
      <c r="I6" s="801">
        <f>MEDIAN(B6:F6)</f>
        <v>6925.76</v>
      </c>
      <c r="J6" s="802">
        <f>_xlfn.STDEV.S(B6:F6)</f>
        <v>2339.0325583026838</v>
      </c>
      <c r="K6" s="803">
        <f t="shared" si="0"/>
        <v>0.32903338936285781</v>
      </c>
      <c r="L6" s="802">
        <f>I6+J6</f>
        <v>9264.7925583026845</v>
      </c>
      <c r="M6" s="802">
        <f>I6-J6</f>
        <v>4586.727441697316</v>
      </c>
      <c r="N6" s="804">
        <f>AVERAGE(D6:F6)</f>
        <v>7328.666666666667</v>
      </c>
      <c r="O6" s="804">
        <f>MEDIAN(D6:F6)</f>
        <v>6925.76</v>
      </c>
    </row>
    <row r="7" spans="1:15" ht="42.75">
      <c r="A7" s="805" t="s">
        <v>763</v>
      </c>
      <c r="B7" s="799">
        <v>10452</v>
      </c>
      <c r="C7" s="799">
        <v>10800</v>
      </c>
      <c r="D7" s="806">
        <f>2*9768</f>
        <v>19536</v>
      </c>
      <c r="E7" s="799">
        <v>11472</v>
      </c>
      <c r="F7" s="799">
        <f>2*12*415.64</f>
        <v>9975.36</v>
      </c>
      <c r="G7" s="809">
        <f>2*12*840</f>
        <v>20160</v>
      </c>
      <c r="H7" s="801">
        <f>AVERAGE(B7:G7)</f>
        <v>13732.56</v>
      </c>
      <c r="I7" s="801">
        <f>MEDIAN(B7:G7)</f>
        <v>11136</v>
      </c>
      <c r="J7" s="802">
        <f>_xlfn.STDEV.S(B7:G7)</f>
        <v>4766.1423857874815</v>
      </c>
      <c r="K7" s="803">
        <f t="shared" si="0"/>
        <v>0.34706874652559183</v>
      </c>
      <c r="L7" s="802">
        <f>I7+J7</f>
        <v>15902.142385787482</v>
      </c>
      <c r="M7" s="802">
        <f>I7-J7</f>
        <v>6369.8576142125185</v>
      </c>
      <c r="N7" s="804">
        <f>AVERAGE(B7:C7,E7,F7)</f>
        <v>10674.84</v>
      </c>
      <c r="O7" s="804">
        <f>MEDIAN(B7:C7,E7,F7)</f>
        <v>10626</v>
      </c>
    </row>
    <row r="8" spans="1:15" ht="71.25">
      <c r="A8" s="805" t="s">
        <v>764</v>
      </c>
      <c r="B8" s="799">
        <v>213840</v>
      </c>
      <c r="C8" s="810" t="s">
        <v>87</v>
      </c>
      <c r="D8" s="810" t="s">
        <v>87</v>
      </c>
      <c r="E8" s="799">
        <v>198216</v>
      </c>
      <c r="F8" s="806">
        <v>54056.88</v>
      </c>
      <c r="G8" s="807" t="s">
        <v>87</v>
      </c>
      <c r="H8" s="801">
        <f>AVERAGE(B8,E8,F8)</f>
        <v>155370.96</v>
      </c>
      <c r="I8" s="801">
        <f>MEDIAN(B8,E8,F8)</f>
        <v>198216</v>
      </c>
      <c r="J8" s="802">
        <f>_xlfn.STDEV.S(B8,E8,F8)</f>
        <v>88087.652078397456</v>
      </c>
      <c r="K8" s="803">
        <f t="shared" si="0"/>
        <v>0.56695055548602813</v>
      </c>
      <c r="L8" s="802">
        <f t="shared" ref="L8:L10" si="1">H8+J8</f>
        <v>243458.61207839745</v>
      </c>
      <c r="M8" s="802">
        <f t="shared" ref="M8:M10" si="2">H8-J8</f>
        <v>67283.307921602536</v>
      </c>
      <c r="N8" s="804">
        <f>AVERAGE(B8,E8)</f>
        <v>206028</v>
      </c>
      <c r="O8" s="804">
        <f>MEDIAN(B8,E8)</f>
        <v>206028</v>
      </c>
    </row>
    <row r="9" spans="1:15" ht="42.75">
      <c r="A9" s="805" t="s">
        <v>765</v>
      </c>
      <c r="B9" s="811" t="s">
        <v>87</v>
      </c>
      <c r="C9" s="812" t="s">
        <v>87</v>
      </c>
      <c r="D9" s="812" t="s">
        <v>87</v>
      </c>
      <c r="E9" s="811">
        <f>2*2*45</f>
        <v>180</v>
      </c>
      <c r="F9" s="811">
        <f>2*2*194.65</f>
        <v>778.6</v>
      </c>
      <c r="G9" s="807" t="s">
        <v>87</v>
      </c>
      <c r="H9" s="801">
        <f>AVERAGE(E9:F9)</f>
        <v>479.3</v>
      </c>
      <c r="I9" s="801">
        <f>MEDIAN(E9:F9)</f>
        <v>479.3</v>
      </c>
      <c r="J9" s="802">
        <f>_xlfn.STDEV.S(E9,F9)</f>
        <v>423.2741192182674</v>
      </c>
      <c r="K9" s="803">
        <f t="shared" si="0"/>
        <v>0.8831089489219015</v>
      </c>
      <c r="L9" s="802">
        <f t="shared" si="1"/>
        <v>902.57411921826747</v>
      </c>
      <c r="M9" s="802">
        <f t="shared" si="2"/>
        <v>56.02588078173261</v>
      </c>
      <c r="N9" s="804">
        <f>AVERAGE(E9:F9)</f>
        <v>479.3</v>
      </c>
      <c r="O9" s="804">
        <f>MEDIAN(E9:F9)</f>
        <v>479.3</v>
      </c>
    </row>
    <row r="10" spans="1:15" ht="42.75">
      <c r="A10" s="805" t="s">
        <v>766</v>
      </c>
      <c r="B10" s="799">
        <f>2*2*500</f>
        <v>2000</v>
      </c>
      <c r="C10" s="810" t="s">
        <v>87</v>
      </c>
      <c r="D10" s="810" t="s">
        <v>87</v>
      </c>
      <c r="E10" s="799">
        <f>2*2*600</f>
        <v>2400</v>
      </c>
      <c r="F10" s="806">
        <f>2*2*(102.4+227.5)</f>
        <v>1319.6</v>
      </c>
      <c r="G10" s="807" t="s">
        <v>87</v>
      </c>
      <c r="H10" s="801">
        <f>AVERAGE(B10,E10,F10)</f>
        <v>1906.5333333333335</v>
      </c>
      <c r="I10" s="801">
        <f>MEDIAN(B10,E10,F10)</f>
        <v>2000</v>
      </c>
      <c r="J10" s="802">
        <f>_xlfn.STDEV.S(B10,E10,F10)</f>
        <v>546.2307693029868</v>
      </c>
      <c r="K10" s="803">
        <f t="shared" si="0"/>
        <v>0.28650470450887477</v>
      </c>
      <c r="L10" s="802">
        <f t="shared" si="1"/>
        <v>2452.7641026363203</v>
      </c>
      <c r="M10" s="802">
        <f t="shared" si="2"/>
        <v>1360.3025640303467</v>
      </c>
      <c r="N10" s="804">
        <f>AVERAGE(E10,B10)</f>
        <v>2200</v>
      </c>
      <c r="O10" s="804">
        <f>MEDIAN(E10,B10)</f>
        <v>2200</v>
      </c>
    </row>
    <row r="11" spans="1:15" ht="15" thickBot="1">
      <c r="A11" s="813"/>
      <c r="B11" s="813"/>
      <c r="C11" s="813"/>
      <c r="D11" s="813"/>
      <c r="E11" s="813"/>
      <c r="F11" s="813"/>
      <c r="G11" s="813"/>
      <c r="H11" s="813"/>
      <c r="I11" s="813"/>
      <c r="J11" s="813"/>
      <c r="K11" s="813"/>
      <c r="L11" s="813"/>
      <c r="M11" s="813"/>
      <c r="N11" s="814"/>
      <c r="O11" s="815"/>
    </row>
    <row r="12" spans="1:15" ht="14.25">
      <c r="A12" s="816"/>
      <c r="B12" s="817" t="s">
        <v>767</v>
      </c>
      <c r="C12" s="818" t="s">
        <v>768</v>
      </c>
      <c r="D12" s="819" t="s">
        <v>769</v>
      </c>
      <c r="E12" s="820"/>
      <c r="F12" s="820"/>
      <c r="G12" s="820"/>
      <c r="H12" s="820"/>
      <c r="I12" s="820"/>
      <c r="J12" s="820"/>
      <c r="K12" s="813"/>
      <c r="L12" s="813"/>
      <c r="M12" s="813"/>
      <c r="N12" s="814"/>
      <c r="O12" s="815"/>
    </row>
    <row r="13" spans="1:15" ht="14.25">
      <c r="A13" s="830" t="s">
        <v>770</v>
      </c>
      <c r="B13" s="831">
        <f>SUM(N4,N5,O6,O7,O8,O9,O10)</f>
        <v>332875.41200000001</v>
      </c>
      <c r="C13" s="831">
        <f>B13/12</f>
        <v>27739.617666666669</v>
      </c>
      <c r="D13" s="819" t="s">
        <v>771</v>
      </c>
      <c r="E13" s="786"/>
      <c r="F13" s="821"/>
      <c r="G13" s="821"/>
      <c r="H13" s="820"/>
      <c r="I13" s="820"/>
      <c r="J13" s="820"/>
      <c r="K13" s="813"/>
      <c r="L13" s="813"/>
      <c r="M13" s="813"/>
      <c r="N13" s="813"/>
      <c r="O13" s="822"/>
    </row>
    <row r="14" spans="1:15" ht="14.25">
      <c r="A14" s="825"/>
      <c r="B14" s="829"/>
      <c r="C14" s="829"/>
      <c r="D14" s="819" t="s">
        <v>772</v>
      </c>
      <c r="E14" s="786"/>
      <c r="F14" s="823"/>
      <c r="G14" s="823"/>
      <c r="H14" s="824"/>
      <c r="I14" s="824"/>
      <c r="J14" s="820"/>
      <c r="K14" s="813"/>
      <c r="L14" s="813"/>
      <c r="M14" s="813"/>
      <c r="N14" s="813"/>
      <c r="O14" s="822"/>
    </row>
    <row r="15" spans="1:15" ht="14.25">
      <c r="A15" s="820"/>
      <c r="B15" s="823"/>
      <c r="C15" s="823"/>
      <c r="D15" s="823"/>
      <c r="E15" s="823"/>
      <c r="F15" s="823"/>
      <c r="G15" s="823"/>
      <c r="H15" s="824"/>
      <c r="I15" s="824"/>
      <c r="J15" s="813"/>
      <c r="K15" s="813"/>
      <c r="L15" s="813"/>
      <c r="M15" s="813"/>
      <c r="N15" s="813"/>
      <c r="O15" s="822"/>
    </row>
    <row r="16" spans="1:15" ht="14.25">
      <c r="A16" s="825"/>
      <c r="B16" s="826"/>
      <c r="C16" s="826"/>
      <c r="D16" s="826"/>
      <c r="E16" s="826"/>
      <c r="F16" s="826"/>
      <c r="G16" s="825"/>
      <c r="H16" s="826"/>
      <c r="I16" s="826"/>
      <c r="J16" s="827"/>
      <c r="K16" s="827"/>
      <c r="L16" s="827"/>
      <c r="M16" s="827"/>
      <c r="N16" s="827"/>
      <c r="O16" s="828"/>
    </row>
  </sheetData>
  <printOptions horizontalCentered="1"/>
  <pageMargins left="0.19685039370078741" right="0.19685039370078741" top="0.31496062992125984" bottom="0.31496062992125984" header="0.19685039370078741" footer="0"/>
  <pageSetup paperSize="9" scale="55" orientation="landscape" verticalDpi="0" r:id="rId1"/>
  <headerFooter>
    <oddFooter>&amp;L&amp;F&amp;C&amp;A&amp;R&amp;P de &amp;N</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E5288"/>
  <sheetViews>
    <sheetView workbookViewId="0">
      <selection activeCell="I17" sqref="I17"/>
    </sheetView>
  </sheetViews>
  <sheetFormatPr defaultColWidth="8.85546875" defaultRowHeight="12.75"/>
  <cols>
    <col min="1" max="1" width="10.42578125" customWidth="1"/>
    <col min="2" max="2" width="78.140625" customWidth="1"/>
    <col min="3" max="3" width="21.140625" customWidth="1"/>
    <col min="4" max="4" width="18.7109375" customWidth="1"/>
    <col min="5" max="5" width="22.28515625" customWidth="1"/>
    <col min="257" max="257" width="10.42578125" customWidth="1"/>
    <col min="258" max="258" width="78.140625" customWidth="1"/>
    <col min="259" max="259" width="21.140625" customWidth="1"/>
    <col min="260" max="260" width="18.7109375" customWidth="1"/>
    <col min="261" max="261" width="22.28515625" customWidth="1"/>
    <col min="513" max="513" width="10.42578125" customWidth="1"/>
    <col min="514" max="514" width="78.140625" customWidth="1"/>
    <col min="515" max="515" width="21.140625" customWidth="1"/>
    <col min="516" max="516" width="18.7109375" customWidth="1"/>
    <col min="517" max="517" width="22.28515625" customWidth="1"/>
    <col min="769" max="769" width="10.42578125" customWidth="1"/>
    <col min="770" max="770" width="78.140625" customWidth="1"/>
    <col min="771" max="771" width="21.140625" customWidth="1"/>
    <col min="772" max="772" width="18.7109375" customWidth="1"/>
    <col min="773" max="773" width="22.28515625" customWidth="1"/>
    <col min="1025" max="1025" width="10.42578125" customWidth="1"/>
    <col min="1026" max="1026" width="78.140625" customWidth="1"/>
    <col min="1027" max="1027" width="21.140625" customWidth="1"/>
    <col min="1028" max="1028" width="18.7109375" customWidth="1"/>
    <col min="1029" max="1029" width="22.28515625" customWidth="1"/>
    <col min="1281" max="1281" width="10.42578125" customWidth="1"/>
    <col min="1282" max="1282" width="78.140625" customWidth="1"/>
    <col min="1283" max="1283" width="21.140625" customWidth="1"/>
    <col min="1284" max="1284" width="18.7109375" customWidth="1"/>
    <col min="1285" max="1285" width="22.28515625" customWidth="1"/>
    <col min="1537" max="1537" width="10.42578125" customWidth="1"/>
    <col min="1538" max="1538" width="78.140625" customWidth="1"/>
    <col min="1539" max="1539" width="21.140625" customWidth="1"/>
    <col min="1540" max="1540" width="18.7109375" customWidth="1"/>
    <col min="1541" max="1541" width="22.28515625" customWidth="1"/>
    <col min="1793" max="1793" width="10.42578125" customWidth="1"/>
    <col min="1794" max="1794" width="78.140625" customWidth="1"/>
    <col min="1795" max="1795" width="21.140625" customWidth="1"/>
    <col min="1796" max="1796" width="18.7109375" customWidth="1"/>
    <col min="1797" max="1797" width="22.28515625" customWidth="1"/>
    <col min="2049" max="2049" width="10.42578125" customWidth="1"/>
    <col min="2050" max="2050" width="78.140625" customWidth="1"/>
    <col min="2051" max="2051" width="21.140625" customWidth="1"/>
    <col min="2052" max="2052" width="18.7109375" customWidth="1"/>
    <col min="2053" max="2053" width="22.28515625" customWidth="1"/>
    <col min="2305" max="2305" width="10.42578125" customWidth="1"/>
    <col min="2306" max="2306" width="78.140625" customWidth="1"/>
    <col min="2307" max="2307" width="21.140625" customWidth="1"/>
    <col min="2308" max="2308" width="18.7109375" customWidth="1"/>
    <col min="2309" max="2309" width="22.28515625" customWidth="1"/>
    <col min="2561" max="2561" width="10.42578125" customWidth="1"/>
    <col min="2562" max="2562" width="78.140625" customWidth="1"/>
    <col min="2563" max="2563" width="21.140625" customWidth="1"/>
    <col min="2564" max="2564" width="18.7109375" customWidth="1"/>
    <col min="2565" max="2565" width="22.28515625" customWidth="1"/>
    <col min="2817" max="2817" width="10.42578125" customWidth="1"/>
    <col min="2818" max="2818" width="78.140625" customWidth="1"/>
    <col min="2819" max="2819" width="21.140625" customWidth="1"/>
    <col min="2820" max="2820" width="18.7109375" customWidth="1"/>
    <col min="2821" max="2821" width="22.28515625" customWidth="1"/>
    <col min="3073" max="3073" width="10.42578125" customWidth="1"/>
    <col min="3074" max="3074" width="78.140625" customWidth="1"/>
    <col min="3075" max="3075" width="21.140625" customWidth="1"/>
    <col min="3076" max="3076" width="18.7109375" customWidth="1"/>
    <col min="3077" max="3077" width="22.28515625" customWidth="1"/>
    <col min="3329" max="3329" width="10.42578125" customWidth="1"/>
    <col min="3330" max="3330" width="78.140625" customWidth="1"/>
    <col min="3331" max="3331" width="21.140625" customWidth="1"/>
    <col min="3332" max="3332" width="18.7109375" customWidth="1"/>
    <col min="3333" max="3333" width="22.28515625" customWidth="1"/>
    <col min="3585" max="3585" width="10.42578125" customWidth="1"/>
    <col min="3586" max="3586" width="78.140625" customWidth="1"/>
    <col min="3587" max="3587" width="21.140625" customWidth="1"/>
    <col min="3588" max="3588" width="18.7109375" customWidth="1"/>
    <col min="3589" max="3589" width="22.28515625" customWidth="1"/>
    <col min="3841" max="3841" width="10.42578125" customWidth="1"/>
    <col min="3842" max="3842" width="78.140625" customWidth="1"/>
    <col min="3843" max="3843" width="21.140625" customWidth="1"/>
    <col min="3844" max="3844" width="18.7109375" customWidth="1"/>
    <col min="3845" max="3845" width="22.28515625" customWidth="1"/>
    <col min="4097" max="4097" width="10.42578125" customWidth="1"/>
    <col min="4098" max="4098" width="78.140625" customWidth="1"/>
    <col min="4099" max="4099" width="21.140625" customWidth="1"/>
    <col min="4100" max="4100" width="18.7109375" customWidth="1"/>
    <col min="4101" max="4101" width="22.28515625" customWidth="1"/>
    <col min="4353" max="4353" width="10.42578125" customWidth="1"/>
    <col min="4354" max="4354" width="78.140625" customWidth="1"/>
    <col min="4355" max="4355" width="21.140625" customWidth="1"/>
    <col min="4356" max="4356" width="18.7109375" customWidth="1"/>
    <col min="4357" max="4357" width="22.28515625" customWidth="1"/>
    <col min="4609" max="4609" width="10.42578125" customWidth="1"/>
    <col min="4610" max="4610" width="78.140625" customWidth="1"/>
    <col min="4611" max="4611" width="21.140625" customWidth="1"/>
    <col min="4612" max="4612" width="18.7109375" customWidth="1"/>
    <col min="4613" max="4613" width="22.28515625" customWidth="1"/>
    <col min="4865" max="4865" width="10.42578125" customWidth="1"/>
    <col min="4866" max="4866" width="78.140625" customWidth="1"/>
    <col min="4867" max="4867" width="21.140625" customWidth="1"/>
    <col min="4868" max="4868" width="18.7109375" customWidth="1"/>
    <col min="4869" max="4869" width="22.28515625" customWidth="1"/>
    <col min="5121" max="5121" width="10.42578125" customWidth="1"/>
    <col min="5122" max="5122" width="78.140625" customWidth="1"/>
    <col min="5123" max="5123" width="21.140625" customWidth="1"/>
    <col min="5124" max="5124" width="18.7109375" customWidth="1"/>
    <col min="5125" max="5125" width="22.28515625" customWidth="1"/>
    <col min="5377" max="5377" width="10.42578125" customWidth="1"/>
    <col min="5378" max="5378" width="78.140625" customWidth="1"/>
    <col min="5379" max="5379" width="21.140625" customWidth="1"/>
    <col min="5380" max="5380" width="18.7109375" customWidth="1"/>
    <col min="5381" max="5381" width="22.28515625" customWidth="1"/>
    <col min="5633" max="5633" width="10.42578125" customWidth="1"/>
    <col min="5634" max="5634" width="78.140625" customWidth="1"/>
    <col min="5635" max="5635" width="21.140625" customWidth="1"/>
    <col min="5636" max="5636" width="18.7109375" customWidth="1"/>
    <col min="5637" max="5637" width="22.28515625" customWidth="1"/>
    <col min="5889" max="5889" width="10.42578125" customWidth="1"/>
    <col min="5890" max="5890" width="78.140625" customWidth="1"/>
    <col min="5891" max="5891" width="21.140625" customWidth="1"/>
    <col min="5892" max="5892" width="18.7109375" customWidth="1"/>
    <col min="5893" max="5893" width="22.28515625" customWidth="1"/>
    <col min="6145" max="6145" width="10.42578125" customWidth="1"/>
    <col min="6146" max="6146" width="78.140625" customWidth="1"/>
    <col min="6147" max="6147" width="21.140625" customWidth="1"/>
    <col min="6148" max="6148" width="18.7109375" customWidth="1"/>
    <col min="6149" max="6149" width="22.28515625" customWidth="1"/>
    <col min="6401" max="6401" width="10.42578125" customWidth="1"/>
    <col min="6402" max="6402" width="78.140625" customWidth="1"/>
    <col min="6403" max="6403" width="21.140625" customWidth="1"/>
    <col min="6404" max="6404" width="18.7109375" customWidth="1"/>
    <col min="6405" max="6405" width="22.28515625" customWidth="1"/>
    <col min="6657" max="6657" width="10.42578125" customWidth="1"/>
    <col min="6658" max="6658" width="78.140625" customWidth="1"/>
    <col min="6659" max="6659" width="21.140625" customWidth="1"/>
    <col min="6660" max="6660" width="18.7109375" customWidth="1"/>
    <col min="6661" max="6661" width="22.28515625" customWidth="1"/>
    <col min="6913" max="6913" width="10.42578125" customWidth="1"/>
    <col min="6914" max="6914" width="78.140625" customWidth="1"/>
    <col min="6915" max="6915" width="21.140625" customWidth="1"/>
    <col min="6916" max="6916" width="18.7109375" customWidth="1"/>
    <col min="6917" max="6917" width="22.28515625" customWidth="1"/>
    <col min="7169" max="7169" width="10.42578125" customWidth="1"/>
    <col min="7170" max="7170" width="78.140625" customWidth="1"/>
    <col min="7171" max="7171" width="21.140625" customWidth="1"/>
    <col min="7172" max="7172" width="18.7109375" customWidth="1"/>
    <col min="7173" max="7173" width="22.28515625" customWidth="1"/>
    <col min="7425" max="7425" width="10.42578125" customWidth="1"/>
    <col min="7426" max="7426" width="78.140625" customWidth="1"/>
    <col min="7427" max="7427" width="21.140625" customWidth="1"/>
    <col min="7428" max="7428" width="18.7109375" customWidth="1"/>
    <col min="7429" max="7429" width="22.28515625" customWidth="1"/>
    <col min="7681" max="7681" width="10.42578125" customWidth="1"/>
    <col min="7682" max="7682" width="78.140625" customWidth="1"/>
    <col min="7683" max="7683" width="21.140625" customWidth="1"/>
    <col min="7684" max="7684" width="18.7109375" customWidth="1"/>
    <col min="7685" max="7685" width="22.28515625" customWidth="1"/>
    <col min="7937" max="7937" width="10.42578125" customWidth="1"/>
    <col min="7938" max="7938" width="78.140625" customWidth="1"/>
    <col min="7939" max="7939" width="21.140625" customWidth="1"/>
    <col min="7940" max="7940" width="18.7109375" customWidth="1"/>
    <col min="7941" max="7941" width="22.28515625" customWidth="1"/>
    <col min="8193" max="8193" width="10.42578125" customWidth="1"/>
    <col min="8194" max="8194" width="78.140625" customWidth="1"/>
    <col min="8195" max="8195" width="21.140625" customWidth="1"/>
    <col min="8196" max="8196" width="18.7109375" customWidth="1"/>
    <col min="8197" max="8197" width="22.28515625" customWidth="1"/>
    <col min="8449" max="8449" width="10.42578125" customWidth="1"/>
    <col min="8450" max="8450" width="78.140625" customWidth="1"/>
    <col min="8451" max="8451" width="21.140625" customWidth="1"/>
    <col min="8452" max="8452" width="18.7109375" customWidth="1"/>
    <col min="8453" max="8453" width="22.28515625" customWidth="1"/>
    <col min="8705" max="8705" width="10.42578125" customWidth="1"/>
    <col min="8706" max="8706" width="78.140625" customWidth="1"/>
    <col min="8707" max="8707" width="21.140625" customWidth="1"/>
    <col min="8708" max="8708" width="18.7109375" customWidth="1"/>
    <col min="8709" max="8709" width="22.28515625" customWidth="1"/>
    <col min="8961" max="8961" width="10.42578125" customWidth="1"/>
    <col min="8962" max="8962" width="78.140625" customWidth="1"/>
    <col min="8963" max="8963" width="21.140625" customWidth="1"/>
    <col min="8964" max="8964" width="18.7109375" customWidth="1"/>
    <col min="8965" max="8965" width="22.28515625" customWidth="1"/>
    <col min="9217" max="9217" width="10.42578125" customWidth="1"/>
    <col min="9218" max="9218" width="78.140625" customWidth="1"/>
    <col min="9219" max="9219" width="21.140625" customWidth="1"/>
    <col min="9220" max="9220" width="18.7109375" customWidth="1"/>
    <col min="9221" max="9221" width="22.28515625" customWidth="1"/>
    <col min="9473" max="9473" width="10.42578125" customWidth="1"/>
    <col min="9474" max="9474" width="78.140625" customWidth="1"/>
    <col min="9475" max="9475" width="21.140625" customWidth="1"/>
    <col min="9476" max="9476" width="18.7109375" customWidth="1"/>
    <col min="9477" max="9477" width="22.28515625" customWidth="1"/>
    <col min="9729" max="9729" width="10.42578125" customWidth="1"/>
    <col min="9730" max="9730" width="78.140625" customWidth="1"/>
    <col min="9731" max="9731" width="21.140625" customWidth="1"/>
    <col min="9732" max="9732" width="18.7109375" customWidth="1"/>
    <col min="9733" max="9733" width="22.28515625" customWidth="1"/>
    <col min="9985" max="9985" width="10.42578125" customWidth="1"/>
    <col min="9986" max="9986" width="78.140625" customWidth="1"/>
    <col min="9987" max="9987" width="21.140625" customWidth="1"/>
    <col min="9988" max="9988" width="18.7109375" customWidth="1"/>
    <col min="9989" max="9989" width="22.28515625" customWidth="1"/>
    <col min="10241" max="10241" width="10.42578125" customWidth="1"/>
    <col min="10242" max="10242" width="78.140625" customWidth="1"/>
    <col min="10243" max="10243" width="21.140625" customWidth="1"/>
    <col min="10244" max="10244" width="18.7109375" customWidth="1"/>
    <col min="10245" max="10245" width="22.28515625" customWidth="1"/>
    <col min="10497" max="10497" width="10.42578125" customWidth="1"/>
    <col min="10498" max="10498" width="78.140625" customWidth="1"/>
    <col min="10499" max="10499" width="21.140625" customWidth="1"/>
    <col min="10500" max="10500" width="18.7109375" customWidth="1"/>
    <col min="10501" max="10501" width="22.28515625" customWidth="1"/>
    <col min="10753" max="10753" width="10.42578125" customWidth="1"/>
    <col min="10754" max="10754" width="78.140625" customWidth="1"/>
    <col min="10755" max="10755" width="21.140625" customWidth="1"/>
    <col min="10756" max="10756" width="18.7109375" customWidth="1"/>
    <col min="10757" max="10757" width="22.28515625" customWidth="1"/>
    <col min="11009" max="11009" width="10.42578125" customWidth="1"/>
    <col min="11010" max="11010" width="78.140625" customWidth="1"/>
    <col min="11011" max="11011" width="21.140625" customWidth="1"/>
    <col min="11012" max="11012" width="18.7109375" customWidth="1"/>
    <col min="11013" max="11013" width="22.28515625" customWidth="1"/>
    <col min="11265" max="11265" width="10.42578125" customWidth="1"/>
    <col min="11266" max="11266" width="78.140625" customWidth="1"/>
    <col min="11267" max="11267" width="21.140625" customWidth="1"/>
    <col min="11268" max="11268" width="18.7109375" customWidth="1"/>
    <col min="11269" max="11269" width="22.28515625" customWidth="1"/>
    <col min="11521" max="11521" width="10.42578125" customWidth="1"/>
    <col min="11522" max="11522" width="78.140625" customWidth="1"/>
    <col min="11523" max="11523" width="21.140625" customWidth="1"/>
    <col min="11524" max="11524" width="18.7109375" customWidth="1"/>
    <col min="11525" max="11525" width="22.28515625" customWidth="1"/>
    <col min="11777" max="11777" width="10.42578125" customWidth="1"/>
    <col min="11778" max="11778" width="78.140625" customWidth="1"/>
    <col min="11779" max="11779" width="21.140625" customWidth="1"/>
    <col min="11780" max="11780" width="18.7109375" customWidth="1"/>
    <col min="11781" max="11781" width="22.28515625" customWidth="1"/>
    <col min="12033" max="12033" width="10.42578125" customWidth="1"/>
    <col min="12034" max="12034" width="78.140625" customWidth="1"/>
    <col min="12035" max="12035" width="21.140625" customWidth="1"/>
    <col min="12036" max="12036" width="18.7109375" customWidth="1"/>
    <col min="12037" max="12037" width="22.28515625" customWidth="1"/>
    <col min="12289" max="12289" width="10.42578125" customWidth="1"/>
    <col min="12290" max="12290" width="78.140625" customWidth="1"/>
    <col min="12291" max="12291" width="21.140625" customWidth="1"/>
    <col min="12292" max="12292" width="18.7109375" customWidth="1"/>
    <col min="12293" max="12293" width="22.28515625" customWidth="1"/>
    <col min="12545" max="12545" width="10.42578125" customWidth="1"/>
    <col min="12546" max="12546" width="78.140625" customWidth="1"/>
    <col min="12547" max="12547" width="21.140625" customWidth="1"/>
    <col min="12548" max="12548" width="18.7109375" customWidth="1"/>
    <col min="12549" max="12549" width="22.28515625" customWidth="1"/>
    <col min="12801" max="12801" width="10.42578125" customWidth="1"/>
    <col min="12802" max="12802" width="78.140625" customWidth="1"/>
    <col min="12803" max="12803" width="21.140625" customWidth="1"/>
    <col min="12804" max="12804" width="18.7109375" customWidth="1"/>
    <col min="12805" max="12805" width="22.28515625" customWidth="1"/>
    <col min="13057" max="13057" width="10.42578125" customWidth="1"/>
    <col min="13058" max="13058" width="78.140625" customWidth="1"/>
    <col min="13059" max="13059" width="21.140625" customWidth="1"/>
    <col min="13060" max="13060" width="18.7109375" customWidth="1"/>
    <col min="13061" max="13061" width="22.28515625" customWidth="1"/>
    <col min="13313" max="13313" width="10.42578125" customWidth="1"/>
    <col min="13314" max="13314" width="78.140625" customWidth="1"/>
    <col min="13315" max="13315" width="21.140625" customWidth="1"/>
    <col min="13316" max="13316" width="18.7109375" customWidth="1"/>
    <col min="13317" max="13317" width="22.28515625" customWidth="1"/>
    <col min="13569" max="13569" width="10.42578125" customWidth="1"/>
    <col min="13570" max="13570" width="78.140625" customWidth="1"/>
    <col min="13571" max="13571" width="21.140625" customWidth="1"/>
    <col min="13572" max="13572" width="18.7109375" customWidth="1"/>
    <col min="13573" max="13573" width="22.28515625" customWidth="1"/>
    <col min="13825" max="13825" width="10.42578125" customWidth="1"/>
    <col min="13826" max="13826" width="78.140625" customWidth="1"/>
    <col min="13827" max="13827" width="21.140625" customWidth="1"/>
    <col min="13828" max="13828" width="18.7109375" customWidth="1"/>
    <col min="13829" max="13829" width="22.28515625" customWidth="1"/>
    <col min="14081" max="14081" width="10.42578125" customWidth="1"/>
    <col min="14082" max="14082" width="78.140625" customWidth="1"/>
    <col min="14083" max="14083" width="21.140625" customWidth="1"/>
    <col min="14084" max="14084" width="18.7109375" customWidth="1"/>
    <col min="14085" max="14085" width="22.28515625" customWidth="1"/>
    <col min="14337" max="14337" width="10.42578125" customWidth="1"/>
    <col min="14338" max="14338" width="78.140625" customWidth="1"/>
    <col min="14339" max="14339" width="21.140625" customWidth="1"/>
    <col min="14340" max="14340" width="18.7109375" customWidth="1"/>
    <col min="14341" max="14341" width="22.28515625" customWidth="1"/>
    <col min="14593" max="14593" width="10.42578125" customWidth="1"/>
    <col min="14594" max="14594" width="78.140625" customWidth="1"/>
    <col min="14595" max="14595" width="21.140625" customWidth="1"/>
    <col min="14596" max="14596" width="18.7109375" customWidth="1"/>
    <col min="14597" max="14597" width="22.28515625" customWidth="1"/>
    <col min="14849" max="14849" width="10.42578125" customWidth="1"/>
    <col min="14850" max="14850" width="78.140625" customWidth="1"/>
    <col min="14851" max="14851" width="21.140625" customWidth="1"/>
    <col min="14852" max="14852" width="18.7109375" customWidth="1"/>
    <col min="14853" max="14853" width="22.28515625" customWidth="1"/>
    <col min="15105" max="15105" width="10.42578125" customWidth="1"/>
    <col min="15106" max="15106" width="78.140625" customWidth="1"/>
    <col min="15107" max="15107" width="21.140625" customWidth="1"/>
    <col min="15108" max="15108" width="18.7109375" customWidth="1"/>
    <col min="15109" max="15109" width="22.28515625" customWidth="1"/>
    <col min="15361" max="15361" width="10.42578125" customWidth="1"/>
    <col min="15362" max="15362" width="78.140625" customWidth="1"/>
    <col min="15363" max="15363" width="21.140625" customWidth="1"/>
    <col min="15364" max="15364" width="18.7109375" customWidth="1"/>
    <col min="15365" max="15365" width="22.28515625" customWidth="1"/>
    <col min="15617" max="15617" width="10.42578125" customWidth="1"/>
    <col min="15618" max="15618" width="78.140625" customWidth="1"/>
    <col min="15619" max="15619" width="21.140625" customWidth="1"/>
    <col min="15620" max="15620" width="18.7109375" customWidth="1"/>
    <col min="15621" max="15621" width="22.28515625" customWidth="1"/>
    <col min="15873" max="15873" width="10.42578125" customWidth="1"/>
    <col min="15874" max="15874" width="78.140625" customWidth="1"/>
    <col min="15875" max="15875" width="21.140625" customWidth="1"/>
    <col min="15876" max="15876" width="18.7109375" customWidth="1"/>
    <col min="15877" max="15877" width="22.28515625" customWidth="1"/>
    <col min="16129" max="16129" width="10.42578125" customWidth="1"/>
    <col min="16130" max="16130" width="78.140625" customWidth="1"/>
    <col min="16131" max="16131" width="21.140625" customWidth="1"/>
    <col min="16132" max="16132" width="18.7109375" customWidth="1"/>
    <col min="16133" max="16133" width="22.28515625" customWidth="1"/>
  </cols>
  <sheetData>
    <row r="1" spans="1:5">
      <c r="A1" t="s">
        <v>818</v>
      </c>
    </row>
    <row r="2" spans="1:5">
      <c r="A2" t="s">
        <v>819</v>
      </c>
    </row>
    <row r="3" spans="1:5">
      <c r="A3" t="s">
        <v>820</v>
      </c>
    </row>
    <row r="4" spans="1:5">
      <c r="A4" t="s">
        <v>821</v>
      </c>
    </row>
    <row r="5" spans="1:5">
      <c r="A5" t="s">
        <v>822</v>
      </c>
    </row>
    <row r="6" spans="1:5">
      <c r="A6" t="s">
        <v>819</v>
      </c>
    </row>
    <row r="7" spans="1:5">
      <c r="A7" t="s">
        <v>823</v>
      </c>
      <c r="B7" t="s">
        <v>824</v>
      </c>
      <c r="C7" t="s">
        <v>825</v>
      </c>
      <c r="D7" t="s">
        <v>826</v>
      </c>
      <c r="E7" t="s">
        <v>827</v>
      </c>
    </row>
    <row r="8" spans="1:5">
      <c r="A8">
        <v>41758</v>
      </c>
      <c r="B8" t="s">
        <v>828</v>
      </c>
      <c r="C8" t="s">
        <v>829</v>
      </c>
      <c r="D8" t="s">
        <v>830</v>
      </c>
      <c r="E8" s="865">
        <v>129.63</v>
      </c>
    </row>
    <row r="9" spans="1:5">
      <c r="A9">
        <v>1363</v>
      </c>
      <c r="B9" t="s">
        <v>831</v>
      </c>
      <c r="C9" t="s">
        <v>832</v>
      </c>
      <c r="D9" t="s">
        <v>833</v>
      </c>
      <c r="E9" s="865">
        <v>19.97</v>
      </c>
    </row>
    <row r="10" spans="1:5">
      <c r="A10">
        <v>1344</v>
      </c>
      <c r="B10" t="s">
        <v>834</v>
      </c>
      <c r="C10" t="s">
        <v>829</v>
      </c>
      <c r="D10" t="s">
        <v>830</v>
      </c>
      <c r="E10" s="865">
        <v>41.88</v>
      </c>
    </row>
    <row r="11" spans="1:5">
      <c r="A11">
        <v>1342</v>
      </c>
      <c r="B11" t="s">
        <v>835</v>
      </c>
      <c r="C11" t="s">
        <v>829</v>
      </c>
      <c r="D11" t="s">
        <v>830</v>
      </c>
      <c r="E11" s="865">
        <v>74.03</v>
      </c>
    </row>
    <row r="12" spans="1:5">
      <c r="A12">
        <v>1349</v>
      </c>
      <c r="B12" t="s">
        <v>836</v>
      </c>
      <c r="C12" t="s">
        <v>829</v>
      </c>
      <c r="D12" t="s">
        <v>830</v>
      </c>
      <c r="E12" s="865">
        <v>105.58</v>
      </c>
    </row>
    <row r="13" spans="1:5">
      <c r="A13">
        <v>1350</v>
      </c>
      <c r="B13" t="s">
        <v>837</v>
      </c>
      <c r="C13" t="s">
        <v>829</v>
      </c>
      <c r="D13" t="s">
        <v>833</v>
      </c>
      <c r="E13" s="865">
        <v>43.5</v>
      </c>
    </row>
    <row r="14" spans="1:5">
      <c r="A14">
        <v>1357</v>
      </c>
      <c r="B14" t="s">
        <v>838</v>
      </c>
      <c r="C14" t="s">
        <v>829</v>
      </c>
      <c r="D14" t="s">
        <v>830</v>
      </c>
      <c r="E14" s="865">
        <v>55.41</v>
      </c>
    </row>
    <row r="15" spans="1:5">
      <c r="A15">
        <v>1359</v>
      </c>
      <c r="B15" t="s">
        <v>839</v>
      </c>
      <c r="C15" t="s">
        <v>829</v>
      </c>
      <c r="D15" t="s">
        <v>830</v>
      </c>
      <c r="E15" s="865">
        <v>85.6</v>
      </c>
    </row>
    <row r="16" spans="1:5">
      <c r="A16">
        <v>1351</v>
      </c>
      <c r="B16" t="s">
        <v>840</v>
      </c>
      <c r="C16" t="s">
        <v>829</v>
      </c>
      <c r="D16" t="s">
        <v>830</v>
      </c>
      <c r="E16" s="865">
        <v>27.58</v>
      </c>
    </row>
    <row r="17" spans="1:5">
      <c r="A17">
        <v>3113</v>
      </c>
      <c r="B17" t="s">
        <v>841</v>
      </c>
      <c r="C17" t="s">
        <v>842</v>
      </c>
      <c r="D17" t="s">
        <v>830</v>
      </c>
      <c r="E17" s="865">
        <v>56.55</v>
      </c>
    </row>
    <row r="18" spans="1:5">
      <c r="A18">
        <v>2404</v>
      </c>
      <c r="B18" t="s">
        <v>843</v>
      </c>
      <c r="C18" t="s">
        <v>832</v>
      </c>
      <c r="D18" t="s">
        <v>844</v>
      </c>
      <c r="E18" s="865">
        <v>84.72</v>
      </c>
    </row>
    <row r="19" spans="1:5">
      <c r="A19">
        <v>2418</v>
      </c>
      <c r="B19" t="s">
        <v>845</v>
      </c>
      <c r="C19" t="s">
        <v>829</v>
      </c>
      <c r="D19" t="s">
        <v>833</v>
      </c>
      <c r="E19" s="865">
        <v>8</v>
      </c>
    </row>
    <row r="20" spans="1:5">
      <c r="A20">
        <v>2720</v>
      </c>
      <c r="B20" t="s">
        <v>846</v>
      </c>
      <c r="C20" t="s">
        <v>847</v>
      </c>
      <c r="D20" t="s">
        <v>844</v>
      </c>
      <c r="E20" s="865">
        <v>176.62</v>
      </c>
    </row>
    <row r="21" spans="1:5">
      <c r="A21">
        <v>2719</v>
      </c>
      <c r="B21" t="s">
        <v>848</v>
      </c>
      <c r="C21" t="s">
        <v>847</v>
      </c>
      <c r="D21" t="s">
        <v>844</v>
      </c>
      <c r="E21" s="865">
        <v>149.65</v>
      </c>
    </row>
    <row r="22" spans="1:5">
      <c r="A22">
        <v>6086</v>
      </c>
      <c r="B22" t="s">
        <v>849</v>
      </c>
      <c r="C22" t="s">
        <v>850</v>
      </c>
      <c r="D22" t="s">
        <v>830</v>
      </c>
      <c r="E22" s="865">
        <v>75.959999999999994</v>
      </c>
    </row>
    <row r="23" spans="1:5">
      <c r="A23">
        <v>38968</v>
      </c>
      <c r="B23" t="s">
        <v>851</v>
      </c>
      <c r="C23" t="s">
        <v>832</v>
      </c>
      <c r="D23" t="s">
        <v>844</v>
      </c>
      <c r="E23" s="865">
        <v>330.93</v>
      </c>
    </row>
    <row r="24" spans="1:5">
      <c r="A24">
        <v>3378</v>
      </c>
      <c r="B24" t="s">
        <v>852</v>
      </c>
      <c r="C24" t="s">
        <v>829</v>
      </c>
      <c r="D24" t="s">
        <v>830</v>
      </c>
      <c r="E24" s="865">
        <v>73.72</v>
      </c>
    </row>
    <row r="25" spans="1:5">
      <c r="A25">
        <v>3380</v>
      </c>
      <c r="B25" t="s">
        <v>853</v>
      </c>
      <c r="C25" t="s">
        <v>829</v>
      </c>
      <c r="D25" t="s">
        <v>833</v>
      </c>
      <c r="E25" s="865">
        <v>51.61</v>
      </c>
    </row>
    <row r="26" spans="1:5">
      <c r="A26">
        <v>3379</v>
      </c>
      <c r="B26" t="s">
        <v>854</v>
      </c>
      <c r="C26" t="s">
        <v>829</v>
      </c>
      <c r="D26" t="s">
        <v>830</v>
      </c>
      <c r="E26" s="865">
        <v>49.83</v>
      </c>
    </row>
    <row r="27" spans="1:5">
      <c r="A27">
        <v>615</v>
      </c>
      <c r="B27" t="s">
        <v>855</v>
      </c>
      <c r="C27" t="s">
        <v>832</v>
      </c>
      <c r="D27" t="s">
        <v>844</v>
      </c>
      <c r="E27" s="865">
        <v>391.29</v>
      </c>
    </row>
    <row r="28" spans="1:5">
      <c r="A28">
        <v>606</v>
      </c>
      <c r="B28" t="s">
        <v>856</v>
      </c>
      <c r="C28" t="s">
        <v>832</v>
      </c>
      <c r="D28" t="s">
        <v>844</v>
      </c>
      <c r="E28" s="865">
        <v>614.66999999999996</v>
      </c>
    </row>
    <row r="29" spans="1:5">
      <c r="A29">
        <v>11193</v>
      </c>
      <c r="B29" t="s">
        <v>857</v>
      </c>
      <c r="C29" t="s">
        <v>832</v>
      </c>
      <c r="D29" t="s">
        <v>844</v>
      </c>
      <c r="E29" s="865">
        <v>623.21</v>
      </c>
    </row>
    <row r="30" spans="1:5">
      <c r="A30">
        <v>11197</v>
      </c>
      <c r="B30" t="s">
        <v>858</v>
      </c>
      <c r="C30" t="s">
        <v>829</v>
      </c>
      <c r="D30" t="s">
        <v>844</v>
      </c>
      <c r="E30" s="865">
        <v>853.49</v>
      </c>
    </row>
    <row r="31" spans="1:5">
      <c r="A31">
        <v>3346</v>
      </c>
      <c r="B31" t="s">
        <v>859</v>
      </c>
      <c r="C31" t="s">
        <v>847</v>
      </c>
      <c r="D31" t="s">
        <v>844</v>
      </c>
      <c r="E31" s="865">
        <v>13.5</v>
      </c>
    </row>
    <row r="32" spans="1:5">
      <c r="A32">
        <v>3348</v>
      </c>
      <c r="B32" t="s">
        <v>860</v>
      </c>
      <c r="C32" t="s">
        <v>847</v>
      </c>
      <c r="D32" t="s">
        <v>844</v>
      </c>
      <c r="E32" s="865">
        <v>16.149999999999999</v>
      </c>
    </row>
    <row r="33" spans="1:5">
      <c r="A33">
        <v>3345</v>
      </c>
      <c r="B33" t="s">
        <v>861</v>
      </c>
      <c r="C33" t="s">
        <v>847</v>
      </c>
      <c r="D33" t="s">
        <v>844</v>
      </c>
      <c r="E33" s="865">
        <v>10.43</v>
      </c>
    </row>
    <row r="34" spans="1:5">
      <c r="A34">
        <v>39833</v>
      </c>
      <c r="B34" t="s">
        <v>862</v>
      </c>
      <c r="C34" t="s">
        <v>847</v>
      </c>
      <c r="D34" t="s">
        <v>844</v>
      </c>
      <c r="E34" s="865">
        <v>22.12</v>
      </c>
    </row>
    <row r="35" spans="1:5">
      <c r="A35">
        <v>39834</v>
      </c>
      <c r="B35" t="s">
        <v>863</v>
      </c>
      <c r="C35" t="s">
        <v>847</v>
      </c>
      <c r="D35" t="s">
        <v>844</v>
      </c>
      <c r="E35" s="865">
        <v>37.96</v>
      </c>
    </row>
    <row r="36" spans="1:5">
      <c r="A36">
        <v>39835</v>
      </c>
      <c r="B36" t="s">
        <v>864</v>
      </c>
      <c r="C36" t="s">
        <v>847</v>
      </c>
      <c r="D36" t="s">
        <v>844</v>
      </c>
      <c r="E36" s="865">
        <v>46.28</v>
      </c>
    </row>
    <row r="37" spans="1:5">
      <c r="A37">
        <v>3779</v>
      </c>
      <c r="B37" t="s">
        <v>865</v>
      </c>
      <c r="C37" t="s">
        <v>866</v>
      </c>
      <c r="D37" t="s">
        <v>830</v>
      </c>
      <c r="E37" s="865">
        <v>6.74</v>
      </c>
    </row>
    <row r="38" spans="1:5">
      <c r="A38">
        <v>13382</v>
      </c>
      <c r="B38" t="s">
        <v>867</v>
      </c>
      <c r="C38" t="s">
        <v>829</v>
      </c>
      <c r="D38" t="s">
        <v>844</v>
      </c>
      <c r="E38" s="865">
        <v>223.31</v>
      </c>
    </row>
    <row r="39" spans="1:5">
      <c r="A39">
        <v>4051</v>
      </c>
      <c r="B39" t="s">
        <v>868</v>
      </c>
      <c r="C39" t="s">
        <v>869</v>
      </c>
      <c r="D39" t="s">
        <v>830</v>
      </c>
      <c r="E39" s="865">
        <v>76.849999999999994</v>
      </c>
    </row>
    <row r="40" spans="1:5">
      <c r="A40">
        <v>4047</v>
      </c>
      <c r="B40" t="s">
        <v>868</v>
      </c>
      <c r="C40" t="s">
        <v>850</v>
      </c>
      <c r="D40" t="s">
        <v>833</v>
      </c>
      <c r="E40" s="865">
        <v>15.37</v>
      </c>
    </row>
    <row r="41" spans="1:5">
      <c r="A41">
        <v>11367</v>
      </c>
      <c r="B41" t="s">
        <v>870</v>
      </c>
      <c r="C41" t="s">
        <v>832</v>
      </c>
      <c r="D41" t="s">
        <v>830</v>
      </c>
      <c r="E41" s="865">
        <v>89.12</v>
      </c>
    </row>
    <row r="42" spans="1:5">
      <c r="A42">
        <v>11523</v>
      </c>
      <c r="B42" t="s">
        <v>871</v>
      </c>
      <c r="C42" t="s">
        <v>829</v>
      </c>
      <c r="D42" t="s">
        <v>830</v>
      </c>
      <c r="E42" s="865">
        <v>12.22</v>
      </c>
    </row>
    <row r="43" spans="1:5">
      <c r="A43">
        <v>6204</v>
      </c>
      <c r="B43" t="s">
        <v>872</v>
      </c>
      <c r="C43" t="s">
        <v>866</v>
      </c>
      <c r="D43" t="s">
        <v>830</v>
      </c>
      <c r="E43" s="865">
        <v>13.76</v>
      </c>
    </row>
    <row r="44" spans="1:5">
      <c r="A44">
        <v>6188</v>
      </c>
      <c r="B44" t="s">
        <v>873</v>
      </c>
      <c r="C44" t="s">
        <v>832</v>
      </c>
      <c r="D44" t="s">
        <v>830</v>
      </c>
      <c r="E44" s="865">
        <v>24.49</v>
      </c>
    </row>
    <row r="45" spans="1:5">
      <c r="A45">
        <v>4126</v>
      </c>
      <c r="B45" t="s">
        <v>874</v>
      </c>
      <c r="C45" t="s">
        <v>829</v>
      </c>
      <c r="D45" t="s">
        <v>844</v>
      </c>
      <c r="E45" s="865">
        <v>188.26</v>
      </c>
    </row>
    <row r="46" spans="1:5">
      <c r="A46">
        <v>7287</v>
      </c>
      <c r="B46" t="s">
        <v>875</v>
      </c>
      <c r="C46" t="s">
        <v>850</v>
      </c>
      <c r="D46" t="s">
        <v>830</v>
      </c>
      <c r="E46" s="865">
        <v>86.41</v>
      </c>
    </row>
    <row r="47" spans="1:5">
      <c r="A47">
        <v>7347</v>
      </c>
      <c r="B47" t="s">
        <v>876</v>
      </c>
      <c r="C47" t="s">
        <v>850</v>
      </c>
      <c r="D47" t="s">
        <v>830</v>
      </c>
      <c r="E47" s="865">
        <v>49.85</v>
      </c>
    </row>
    <row r="48" spans="1:5">
      <c r="A48">
        <v>7345</v>
      </c>
      <c r="B48" t="s">
        <v>877</v>
      </c>
      <c r="C48" t="s">
        <v>878</v>
      </c>
      <c r="D48" t="s">
        <v>830</v>
      </c>
      <c r="E48" s="865">
        <v>17.940000000000001</v>
      </c>
    </row>
    <row r="49" spans="1:5">
      <c r="A49">
        <v>7344</v>
      </c>
      <c r="B49" t="s">
        <v>877</v>
      </c>
      <c r="C49" t="s">
        <v>850</v>
      </c>
      <c r="D49" t="s">
        <v>833</v>
      </c>
      <c r="E49" s="865">
        <v>64.58</v>
      </c>
    </row>
    <row r="50" spans="1:5">
      <c r="A50">
        <v>40514</v>
      </c>
      <c r="B50" t="s">
        <v>879</v>
      </c>
      <c r="C50" t="s">
        <v>878</v>
      </c>
      <c r="D50" t="s">
        <v>833</v>
      </c>
      <c r="E50" s="865">
        <v>26.38</v>
      </c>
    </row>
    <row r="51" spans="1:5">
      <c r="A51">
        <v>4487</v>
      </c>
      <c r="B51" t="s">
        <v>880</v>
      </c>
      <c r="C51" t="s">
        <v>866</v>
      </c>
      <c r="D51" t="s">
        <v>830</v>
      </c>
      <c r="E51" s="865">
        <v>17.41</v>
      </c>
    </row>
    <row r="52" spans="1:5">
      <c r="A52">
        <v>11199</v>
      </c>
      <c r="B52" t="s">
        <v>881</v>
      </c>
      <c r="C52" t="s">
        <v>829</v>
      </c>
      <c r="D52" t="s">
        <v>844</v>
      </c>
      <c r="E52" s="865">
        <v>881.99</v>
      </c>
    </row>
    <row r="53" spans="1:5">
      <c r="A53">
        <v>4053</v>
      </c>
      <c r="B53" t="s">
        <v>882</v>
      </c>
      <c r="C53" t="s">
        <v>850</v>
      </c>
      <c r="D53" t="s">
        <v>830</v>
      </c>
      <c r="E53" s="865">
        <v>58.55</v>
      </c>
    </row>
    <row r="54" spans="1:5">
      <c r="A54">
        <v>4056</v>
      </c>
      <c r="B54" t="s">
        <v>883</v>
      </c>
      <c r="C54" t="s">
        <v>850</v>
      </c>
      <c r="D54" t="s">
        <v>830</v>
      </c>
      <c r="E54" s="865">
        <v>30.79</v>
      </c>
    </row>
    <row r="55" spans="1:5">
      <c r="A55">
        <v>21136</v>
      </c>
      <c r="B55" t="s">
        <v>884</v>
      </c>
      <c r="C55" t="s">
        <v>866</v>
      </c>
      <c r="D55" t="s">
        <v>844</v>
      </c>
      <c r="E55" s="865">
        <v>11.6</v>
      </c>
    </row>
    <row r="56" spans="1:5">
      <c r="A56">
        <v>21128</v>
      </c>
      <c r="B56" t="s">
        <v>885</v>
      </c>
      <c r="C56" t="s">
        <v>866</v>
      </c>
      <c r="D56" t="s">
        <v>844</v>
      </c>
      <c r="E56" s="865">
        <v>8.98</v>
      </c>
    </row>
    <row r="57" spans="1:5">
      <c r="A57">
        <v>21130</v>
      </c>
      <c r="B57" t="s">
        <v>886</v>
      </c>
      <c r="C57" t="s">
        <v>866</v>
      </c>
      <c r="D57" t="s">
        <v>844</v>
      </c>
      <c r="E57" s="865">
        <v>22.68</v>
      </c>
    </row>
    <row r="58" spans="1:5">
      <c r="A58">
        <v>21135</v>
      </c>
      <c r="B58" t="s">
        <v>887</v>
      </c>
      <c r="C58" t="s">
        <v>866</v>
      </c>
      <c r="D58" t="s">
        <v>844</v>
      </c>
      <c r="E58" s="865">
        <v>22.33</v>
      </c>
    </row>
    <row r="59" spans="1:5">
      <c r="A59">
        <v>38605</v>
      </c>
      <c r="B59" t="s">
        <v>888</v>
      </c>
      <c r="C59" t="s">
        <v>829</v>
      </c>
      <c r="D59" t="s">
        <v>830</v>
      </c>
      <c r="E59" s="865">
        <v>75.87</v>
      </c>
    </row>
    <row r="60" spans="1:5">
      <c r="A60">
        <v>11270</v>
      </c>
      <c r="B60" t="s">
        <v>889</v>
      </c>
      <c r="C60" t="s">
        <v>829</v>
      </c>
      <c r="D60" t="s">
        <v>830</v>
      </c>
      <c r="E60" s="865">
        <v>2.08</v>
      </c>
    </row>
    <row r="61" spans="1:5">
      <c r="A61">
        <v>412</v>
      </c>
      <c r="B61" t="s">
        <v>890</v>
      </c>
      <c r="C61" t="s">
        <v>829</v>
      </c>
      <c r="D61" t="s">
        <v>830</v>
      </c>
      <c r="E61" s="865">
        <v>0.97</v>
      </c>
    </row>
    <row r="62" spans="1:5">
      <c r="A62">
        <v>414</v>
      </c>
      <c r="B62" t="s">
        <v>891</v>
      </c>
      <c r="C62" t="s">
        <v>829</v>
      </c>
      <c r="D62" t="s">
        <v>830</v>
      </c>
      <c r="E62" s="865">
        <v>0.06</v>
      </c>
    </row>
    <row r="63" spans="1:5">
      <c r="A63">
        <v>410</v>
      </c>
      <c r="B63" t="s">
        <v>892</v>
      </c>
      <c r="C63" t="s">
        <v>829</v>
      </c>
      <c r="D63" t="s">
        <v>830</v>
      </c>
      <c r="E63" s="865">
        <v>0.15</v>
      </c>
    </row>
    <row r="64" spans="1:5">
      <c r="A64">
        <v>411</v>
      </c>
      <c r="B64" t="s">
        <v>893</v>
      </c>
      <c r="C64" t="s">
        <v>829</v>
      </c>
      <c r="D64" t="s">
        <v>833</v>
      </c>
      <c r="E64" s="865">
        <v>0.19</v>
      </c>
    </row>
    <row r="65" spans="1:5">
      <c r="A65">
        <v>408</v>
      </c>
      <c r="B65" t="s">
        <v>894</v>
      </c>
      <c r="C65" t="s">
        <v>829</v>
      </c>
      <c r="D65" t="s">
        <v>830</v>
      </c>
      <c r="E65" s="865">
        <v>0.94</v>
      </c>
    </row>
    <row r="66" spans="1:5">
      <c r="A66">
        <v>39131</v>
      </c>
      <c r="B66" t="s">
        <v>895</v>
      </c>
      <c r="C66" t="s">
        <v>829</v>
      </c>
      <c r="D66" t="s">
        <v>830</v>
      </c>
      <c r="E66" s="865">
        <v>2.21</v>
      </c>
    </row>
    <row r="67" spans="1:5">
      <c r="A67">
        <v>394</v>
      </c>
      <c r="B67" t="s">
        <v>896</v>
      </c>
      <c r="C67" t="s">
        <v>829</v>
      </c>
      <c r="D67" t="s">
        <v>830</v>
      </c>
      <c r="E67" s="865">
        <v>2.2400000000000002</v>
      </c>
    </row>
    <row r="68" spans="1:5">
      <c r="A68">
        <v>39130</v>
      </c>
      <c r="B68" t="s">
        <v>897</v>
      </c>
      <c r="C68" t="s">
        <v>829</v>
      </c>
      <c r="D68" t="s">
        <v>830</v>
      </c>
      <c r="E68" s="865">
        <v>2.0099999999999998</v>
      </c>
    </row>
    <row r="69" spans="1:5">
      <c r="A69">
        <v>395</v>
      </c>
      <c r="B69" t="s">
        <v>898</v>
      </c>
      <c r="C69" t="s">
        <v>829</v>
      </c>
      <c r="D69" t="s">
        <v>830</v>
      </c>
      <c r="E69" s="865">
        <v>2.15</v>
      </c>
    </row>
    <row r="70" spans="1:5">
      <c r="A70">
        <v>39127</v>
      </c>
      <c r="B70" t="s">
        <v>899</v>
      </c>
      <c r="C70" t="s">
        <v>829</v>
      </c>
      <c r="D70" t="s">
        <v>830</v>
      </c>
      <c r="E70" s="865">
        <v>1.06</v>
      </c>
    </row>
    <row r="71" spans="1:5">
      <c r="A71">
        <v>392</v>
      </c>
      <c r="B71" t="s">
        <v>900</v>
      </c>
      <c r="C71" t="s">
        <v>829</v>
      </c>
      <c r="D71" t="s">
        <v>830</v>
      </c>
      <c r="E71" s="865">
        <v>1.0900000000000001</v>
      </c>
    </row>
    <row r="72" spans="1:5">
      <c r="A72">
        <v>39129</v>
      </c>
      <c r="B72" t="s">
        <v>901</v>
      </c>
      <c r="C72" t="s">
        <v>829</v>
      </c>
      <c r="D72" t="s">
        <v>830</v>
      </c>
      <c r="E72" s="865">
        <v>1.24</v>
      </c>
    </row>
    <row r="73" spans="1:5">
      <c r="A73">
        <v>393</v>
      </c>
      <c r="B73" t="s">
        <v>902</v>
      </c>
      <c r="C73" t="s">
        <v>829</v>
      </c>
      <c r="D73" t="s">
        <v>833</v>
      </c>
      <c r="E73" s="865">
        <v>1.3</v>
      </c>
    </row>
    <row r="74" spans="1:5">
      <c r="A74">
        <v>39133</v>
      </c>
      <c r="B74" t="s">
        <v>903</v>
      </c>
      <c r="C74" t="s">
        <v>829</v>
      </c>
      <c r="D74" t="s">
        <v>830</v>
      </c>
      <c r="E74" s="865">
        <v>2.9</v>
      </c>
    </row>
    <row r="75" spans="1:5">
      <c r="A75">
        <v>397</v>
      </c>
      <c r="B75" t="s">
        <v>904</v>
      </c>
      <c r="C75" t="s">
        <v>829</v>
      </c>
      <c r="D75" t="s">
        <v>830</v>
      </c>
      <c r="E75" s="865">
        <v>3.2</v>
      </c>
    </row>
    <row r="76" spans="1:5">
      <c r="A76">
        <v>39132</v>
      </c>
      <c r="B76" t="s">
        <v>905</v>
      </c>
      <c r="C76" t="s">
        <v>829</v>
      </c>
      <c r="D76" t="s">
        <v>830</v>
      </c>
      <c r="E76" s="865">
        <v>2.3199999999999998</v>
      </c>
    </row>
    <row r="77" spans="1:5">
      <c r="A77">
        <v>396</v>
      </c>
      <c r="B77" t="s">
        <v>906</v>
      </c>
      <c r="C77" t="s">
        <v>829</v>
      </c>
      <c r="D77" t="s">
        <v>830</v>
      </c>
      <c r="E77" s="865">
        <v>2.48</v>
      </c>
    </row>
    <row r="78" spans="1:5">
      <c r="A78">
        <v>39135</v>
      </c>
      <c r="B78" t="s">
        <v>907</v>
      </c>
      <c r="C78" t="s">
        <v>829</v>
      </c>
      <c r="D78" t="s">
        <v>830</v>
      </c>
      <c r="E78" s="865">
        <v>4.6399999999999997</v>
      </c>
    </row>
    <row r="79" spans="1:5">
      <c r="A79">
        <v>39128</v>
      </c>
      <c r="B79" t="s">
        <v>908</v>
      </c>
      <c r="C79" t="s">
        <v>829</v>
      </c>
      <c r="D79" t="s">
        <v>830</v>
      </c>
      <c r="E79" s="865">
        <v>1.1599999999999999</v>
      </c>
    </row>
    <row r="80" spans="1:5">
      <c r="A80">
        <v>400</v>
      </c>
      <c r="B80" t="s">
        <v>909</v>
      </c>
      <c r="C80" t="s">
        <v>829</v>
      </c>
      <c r="D80" t="s">
        <v>830</v>
      </c>
      <c r="E80" s="865">
        <v>1.1299999999999999</v>
      </c>
    </row>
    <row r="81" spans="1:5">
      <c r="A81">
        <v>39125</v>
      </c>
      <c r="B81" t="s">
        <v>910</v>
      </c>
      <c r="C81" t="s">
        <v>829</v>
      </c>
      <c r="D81" t="s">
        <v>830</v>
      </c>
      <c r="E81" s="865">
        <v>1.1599999999999999</v>
      </c>
    </row>
    <row r="82" spans="1:5">
      <c r="A82">
        <v>39134</v>
      </c>
      <c r="B82" t="s">
        <v>911</v>
      </c>
      <c r="C82" t="s">
        <v>829</v>
      </c>
      <c r="D82" t="s">
        <v>830</v>
      </c>
      <c r="E82" s="865">
        <v>3.87</v>
      </c>
    </row>
    <row r="83" spans="1:5">
      <c r="A83">
        <v>398</v>
      </c>
      <c r="B83" t="s">
        <v>912</v>
      </c>
      <c r="C83" t="s">
        <v>829</v>
      </c>
      <c r="D83" t="s">
        <v>830</v>
      </c>
      <c r="E83" s="865">
        <v>3.56</v>
      </c>
    </row>
    <row r="84" spans="1:5">
      <c r="A84">
        <v>39126</v>
      </c>
      <c r="B84" t="s">
        <v>913</v>
      </c>
      <c r="C84" t="s">
        <v>829</v>
      </c>
      <c r="D84" t="s">
        <v>830</v>
      </c>
      <c r="E84" s="865">
        <v>5.22</v>
      </c>
    </row>
    <row r="85" spans="1:5">
      <c r="A85">
        <v>399</v>
      </c>
      <c r="B85" t="s">
        <v>914</v>
      </c>
      <c r="C85" t="s">
        <v>829</v>
      </c>
      <c r="D85" t="s">
        <v>830</v>
      </c>
      <c r="E85" s="865">
        <v>4.5999999999999996</v>
      </c>
    </row>
    <row r="86" spans="1:5">
      <c r="A86">
        <v>39158</v>
      </c>
      <c r="B86" t="s">
        <v>915</v>
      </c>
      <c r="C86" t="s">
        <v>829</v>
      </c>
      <c r="D86" t="s">
        <v>830</v>
      </c>
      <c r="E86" s="865">
        <v>12.36</v>
      </c>
    </row>
    <row r="87" spans="1:5">
      <c r="A87">
        <v>39141</v>
      </c>
      <c r="B87" t="s">
        <v>916</v>
      </c>
      <c r="C87" t="s">
        <v>829</v>
      </c>
      <c r="D87" t="s">
        <v>830</v>
      </c>
      <c r="E87" s="865">
        <v>0.89</v>
      </c>
    </row>
    <row r="88" spans="1:5">
      <c r="A88">
        <v>39140</v>
      </c>
      <c r="B88" t="s">
        <v>917</v>
      </c>
      <c r="C88" t="s">
        <v>829</v>
      </c>
      <c r="D88" t="s">
        <v>830</v>
      </c>
      <c r="E88" s="865">
        <v>0.81</v>
      </c>
    </row>
    <row r="89" spans="1:5">
      <c r="A89">
        <v>39137</v>
      </c>
      <c r="B89" t="s">
        <v>918</v>
      </c>
      <c r="C89" t="s">
        <v>829</v>
      </c>
      <c r="D89" t="s">
        <v>830</v>
      </c>
      <c r="E89" s="865">
        <v>0.47</v>
      </c>
    </row>
    <row r="90" spans="1:5">
      <c r="A90">
        <v>39139</v>
      </c>
      <c r="B90" t="s">
        <v>919</v>
      </c>
      <c r="C90" t="s">
        <v>829</v>
      </c>
      <c r="D90" t="s">
        <v>830</v>
      </c>
      <c r="E90" s="865">
        <v>0.67</v>
      </c>
    </row>
    <row r="91" spans="1:5">
      <c r="A91">
        <v>39143</v>
      </c>
      <c r="B91" t="s">
        <v>920</v>
      </c>
      <c r="C91" t="s">
        <v>829</v>
      </c>
      <c r="D91" t="s">
        <v>830</v>
      </c>
      <c r="E91" s="865">
        <v>1.85</v>
      </c>
    </row>
    <row r="92" spans="1:5">
      <c r="A92">
        <v>39142</v>
      </c>
      <c r="B92" t="s">
        <v>921</v>
      </c>
      <c r="C92" t="s">
        <v>829</v>
      </c>
      <c r="D92" t="s">
        <v>830</v>
      </c>
      <c r="E92" s="865">
        <v>1.32</v>
      </c>
    </row>
    <row r="93" spans="1:5">
      <c r="A93">
        <v>39138</v>
      </c>
      <c r="B93" t="s">
        <v>922</v>
      </c>
      <c r="C93" t="s">
        <v>829</v>
      </c>
      <c r="D93" t="s">
        <v>830</v>
      </c>
      <c r="E93" s="865">
        <v>0.49</v>
      </c>
    </row>
    <row r="94" spans="1:5">
      <c r="A94">
        <v>39136</v>
      </c>
      <c r="B94" t="s">
        <v>923</v>
      </c>
      <c r="C94" t="s">
        <v>829</v>
      </c>
      <c r="D94" t="s">
        <v>830</v>
      </c>
      <c r="E94" s="865">
        <v>0.33</v>
      </c>
    </row>
    <row r="95" spans="1:5">
      <c r="A95">
        <v>39144</v>
      </c>
      <c r="B95" t="s">
        <v>924</v>
      </c>
      <c r="C95" t="s">
        <v>829</v>
      </c>
      <c r="D95" t="s">
        <v>830</v>
      </c>
      <c r="E95" s="865">
        <v>2.15</v>
      </c>
    </row>
    <row r="96" spans="1:5">
      <c r="A96">
        <v>39145</v>
      </c>
      <c r="B96" t="s">
        <v>925</v>
      </c>
      <c r="C96" t="s">
        <v>829</v>
      </c>
      <c r="D96" t="s">
        <v>830</v>
      </c>
      <c r="E96" s="865">
        <v>3.55</v>
      </c>
    </row>
    <row r="97" spans="1:5">
      <c r="A97">
        <v>12615</v>
      </c>
      <c r="B97" t="s">
        <v>926</v>
      </c>
      <c r="C97" t="s">
        <v>829</v>
      </c>
      <c r="D97" t="s">
        <v>844</v>
      </c>
      <c r="E97" s="865">
        <v>2.99</v>
      </c>
    </row>
    <row r="98" spans="1:5">
      <c r="A98">
        <v>11927</v>
      </c>
      <c r="B98" t="s">
        <v>927</v>
      </c>
      <c r="C98" t="s">
        <v>829</v>
      </c>
      <c r="D98" t="s">
        <v>830</v>
      </c>
      <c r="E98" s="865">
        <v>6.23</v>
      </c>
    </row>
    <row r="99" spans="1:5">
      <c r="A99">
        <v>11928</v>
      </c>
      <c r="B99" t="s">
        <v>928</v>
      </c>
      <c r="C99" t="s">
        <v>829</v>
      </c>
      <c r="D99" t="s">
        <v>830</v>
      </c>
      <c r="E99" s="865">
        <v>7.14</v>
      </c>
    </row>
    <row r="100" spans="1:5">
      <c r="A100">
        <v>11929</v>
      </c>
      <c r="B100" t="s">
        <v>929</v>
      </c>
      <c r="C100" t="s">
        <v>829</v>
      </c>
      <c r="D100" t="s">
        <v>830</v>
      </c>
      <c r="E100" s="865">
        <v>11.04</v>
      </c>
    </row>
    <row r="101" spans="1:5">
      <c r="A101">
        <v>36801</v>
      </c>
      <c r="B101" t="s">
        <v>930</v>
      </c>
      <c r="C101" t="s">
        <v>829</v>
      </c>
      <c r="D101" t="s">
        <v>830</v>
      </c>
      <c r="E101" s="865">
        <v>20.27</v>
      </c>
    </row>
    <row r="102" spans="1:5">
      <c r="A102">
        <v>36246</v>
      </c>
      <c r="B102" t="s">
        <v>931</v>
      </c>
      <c r="C102" t="s">
        <v>866</v>
      </c>
      <c r="D102" t="s">
        <v>830</v>
      </c>
      <c r="E102" s="865">
        <v>1.96</v>
      </c>
    </row>
    <row r="103" spans="1:5">
      <c r="A103">
        <v>37600</v>
      </c>
      <c r="B103" t="s">
        <v>932</v>
      </c>
      <c r="C103" t="s">
        <v>829</v>
      </c>
      <c r="D103" t="s">
        <v>844</v>
      </c>
      <c r="E103" s="865">
        <v>76.91</v>
      </c>
    </row>
    <row r="104" spans="1:5">
      <c r="A104">
        <v>37599</v>
      </c>
      <c r="B104" t="s">
        <v>933</v>
      </c>
      <c r="C104" t="s">
        <v>829</v>
      </c>
      <c r="D104" t="s">
        <v>844</v>
      </c>
      <c r="E104" s="865">
        <v>71.59</v>
      </c>
    </row>
    <row r="105" spans="1:5">
      <c r="A105">
        <v>1</v>
      </c>
      <c r="B105" t="s">
        <v>934</v>
      </c>
      <c r="C105" t="s">
        <v>935</v>
      </c>
      <c r="D105" t="s">
        <v>833</v>
      </c>
      <c r="E105" s="865">
        <v>51.11</v>
      </c>
    </row>
    <row r="106" spans="1:5">
      <c r="A106">
        <v>3</v>
      </c>
      <c r="B106" t="s">
        <v>936</v>
      </c>
      <c r="C106" t="s">
        <v>878</v>
      </c>
      <c r="D106" t="s">
        <v>830</v>
      </c>
      <c r="E106" s="865">
        <v>4.5599999999999996</v>
      </c>
    </row>
    <row r="107" spans="1:5">
      <c r="A107">
        <v>43054</v>
      </c>
      <c r="B107" t="s">
        <v>937</v>
      </c>
      <c r="C107" t="s">
        <v>935</v>
      </c>
      <c r="D107" t="s">
        <v>830</v>
      </c>
      <c r="E107" s="865">
        <v>6.26</v>
      </c>
    </row>
    <row r="108" spans="1:5">
      <c r="A108">
        <v>42402</v>
      </c>
      <c r="B108" t="s">
        <v>938</v>
      </c>
      <c r="C108" t="s">
        <v>935</v>
      </c>
      <c r="D108" t="s">
        <v>830</v>
      </c>
      <c r="E108" s="865">
        <v>5.98</v>
      </c>
    </row>
    <row r="109" spans="1:5">
      <c r="A109">
        <v>42403</v>
      </c>
      <c r="B109" t="s">
        <v>939</v>
      </c>
      <c r="C109" t="s">
        <v>935</v>
      </c>
      <c r="D109" t="s">
        <v>830</v>
      </c>
      <c r="E109" s="865">
        <v>7.68</v>
      </c>
    </row>
    <row r="110" spans="1:5">
      <c r="A110">
        <v>42404</v>
      </c>
      <c r="B110" t="s">
        <v>940</v>
      </c>
      <c r="C110" t="s">
        <v>935</v>
      </c>
      <c r="D110" t="s">
        <v>830</v>
      </c>
      <c r="E110" s="865">
        <v>7.63</v>
      </c>
    </row>
    <row r="111" spans="1:5">
      <c r="A111">
        <v>42405</v>
      </c>
      <c r="B111" t="s">
        <v>941</v>
      </c>
      <c r="C111" t="s">
        <v>935</v>
      </c>
      <c r="D111" t="s">
        <v>830</v>
      </c>
      <c r="E111" s="865">
        <v>8.1300000000000008</v>
      </c>
    </row>
    <row r="112" spans="1:5">
      <c r="A112">
        <v>34341</v>
      </c>
      <c r="B112" t="s">
        <v>942</v>
      </c>
      <c r="C112" t="s">
        <v>935</v>
      </c>
      <c r="D112" t="s">
        <v>830</v>
      </c>
      <c r="E112" s="865">
        <v>7.06</v>
      </c>
    </row>
    <row r="113" spans="1:5">
      <c r="A113">
        <v>43053</v>
      </c>
      <c r="B113" t="s">
        <v>943</v>
      </c>
      <c r="C113" t="s">
        <v>935</v>
      </c>
      <c r="D113" t="s">
        <v>830</v>
      </c>
      <c r="E113" s="865">
        <v>5.59</v>
      </c>
    </row>
    <row r="114" spans="1:5">
      <c r="A114">
        <v>43058</v>
      </c>
      <c r="B114" t="s">
        <v>944</v>
      </c>
      <c r="C114" t="s">
        <v>935</v>
      </c>
      <c r="D114" t="s">
        <v>830</v>
      </c>
      <c r="E114" s="865">
        <v>5.8</v>
      </c>
    </row>
    <row r="115" spans="1:5">
      <c r="A115">
        <v>34</v>
      </c>
      <c r="B115" t="s">
        <v>945</v>
      </c>
      <c r="C115" t="s">
        <v>935</v>
      </c>
      <c r="D115" t="s">
        <v>830</v>
      </c>
      <c r="E115" s="865">
        <v>5.83</v>
      </c>
    </row>
    <row r="116" spans="1:5">
      <c r="A116">
        <v>43055</v>
      </c>
      <c r="B116" t="s">
        <v>946</v>
      </c>
      <c r="C116" t="s">
        <v>935</v>
      </c>
      <c r="D116" t="s">
        <v>833</v>
      </c>
      <c r="E116" s="865">
        <v>5.05</v>
      </c>
    </row>
    <row r="117" spans="1:5">
      <c r="A117">
        <v>43056</v>
      </c>
      <c r="B117" t="s">
        <v>947</v>
      </c>
      <c r="C117" t="s">
        <v>935</v>
      </c>
      <c r="D117" t="s">
        <v>830</v>
      </c>
      <c r="E117" s="865">
        <v>5.82</v>
      </c>
    </row>
    <row r="118" spans="1:5">
      <c r="A118">
        <v>43057</v>
      </c>
      <c r="B118" t="s">
        <v>948</v>
      </c>
      <c r="C118" t="s">
        <v>935</v>
      </c>
      <c r="D118" t="s">
        <v>830</v>
      </c>
      <c r="E118" s="865">
        <v>6.4</v>
      </c>
    </row>
    <row r="119" spans="1:5">
      <c r="A119">
        <v>34449</v>
      </c>
      <c r="B119" t="s">
        <v>949</v>
      </c>
      <c r="C119" t="s">
        <v>935</v>
      </c>
      <c r="D119" t="s">
        <v>830</v>
      </c>
      <c r="E119" s="865">
        <v>6.84</v>
      </c>
    </row>
    <row r="120" spans="1:5">
      <c r="A120">
        <v>32</v>
      </c>
      <c r="B120" t="s">
        <v>950</v>
      </c>
      <c r="C120" t="s">
        <v>935</v>
      </c>
      <c r="D120" t="s">
        <v>830</v>
      </c>
      <c r="E120" s="865">
        <v>6.15</v>
      </c>
    </row>
    <row r="121" spans="1:5">
      <c r="A121">
        <v>33</v>
      </c>
      <c r="B121" t="s">
        <v>951</v>
      </c>
      <c r="C121" t="s">
        <v>935</v>
      </c>
      <c r="D121" t="s">
        <v>830</v>
      </c>
      <c r="E121" s="865">
        <v>6.18</v>
      </c>
    </row>
    <row r="122" spans="1:5">
      <c r="A122">
        <v>43061</v>
      </c>
      <c r="B122" t="s">
        <v>952</v>
      </c>
      <c r="C122" t="s">
        <v>935</v>
      </c>
      <c r="D122" t="s">
        <v>830</v>
      </c>
      <c r="E122" s="865">
        <v>5.78</v>
      </c>
    </row>
    <row r="123" spans="1:5">
      <c r="A123">
        <v>43059</v>
      </c>
      <c r="B123" t="s">
        <v>953</v>
      </c>
      <c r="C123" t="s">
        <v>935</v>
      </c>
      <c r="D123" t="s">
        <v>830</v>
      </c>
      <c r="E123" s="865">
        <v>5.51</v>
      </c>
    </row>
    <row r="124" spans="1:5">
      <c r="A124">
        <v>43062</v>
      </c>
      <c r="B124" t="s">
        <v>954</v>
      </c>
      <c r="C124" t="s">
        <v>935</v>
      </c>
      <c r="D124" t="s">
        <v>830</v>
      </c>
      <c r="E124" s="865">
        <v>6.11</v>
      </c>
    </row>
    <row r="125" spans="1:5">
      <c r="A125">
        <v>43060</v>
      </c>
      <c r="B125" t="s">
        <v>955</v>
      </c>
      <c r="C125" t="s">
        <v>935</v>
      </c>
      <c r="D125" t="s">
        <v>830</v>
      </c>
      <c r="E125" s="865">
        <v>4.8</v>
      </c>
    </row>
    <row r="126" spans="1:5">
      <c r="A126">
        <v>20063</v>
      </c>
      <c r="B126" t="s">
        <v>956</v>
      </c>
      <c r="C126" t="s">
        <v>829</v>
      </c>
      <c r="D126" t="s">
        <v>844</v>
      </c>
      <c r="E126" s="865">
        <v>2.97</v>
      </c>
    </row>
    <row r="127" spans="1:5">
      <c r="A127">
        <v>40410</v>
      </c>
      <c r="B127" t="s">
        <v>957</v>
      </c>
      <c r="C127" t="s">
        <v>829</v>
      </c>
      <c r="D127" t="s">
        <v>844</v>
      </c>
      <c r="E127" s="865">
        <v>18.21</v>
      </c>
    </row>
    <row r="128" spans="1:5">
      <c r="A128">
        <v>40411</v>
      </c>
      <c r="B128" t="s">
        <v>958</v>
      </c>
      <c r="C128" t="s">
        <v>829</v>
      </c>
      <c r="D128" t="s">
        <v>844</v>
      </c>
      <c r="E128" s="865">
        <v>19.760000000000002</v>
      </c>
    </row>
    <row r="129" spans="1:5">
      <c r="A129">
        <v>40412</v>
      </c>
      <c r="B129" t="s">
        <v>959</v>
      </c>
      <c r="C129" t="s">
        <v>829</v>
      </c>
      <c r="D129" t="s">
        <v>844</v>
      </c>
      <c r="E129" s="865">
        <v>22.18</v>
      </c>
    </row>
    <row r="130" spans="1:5">
      <c r="A130">
        <v>38838</v>
      </c>
      <c r="B130" t="s">
        <v>960</v>
      </c>
      <c r="C130" t="s">
        <v>829</v>
      </c>
      <c r="D130" t="s">
        <v>844</v>
      </c>
      <c r="E130" s="865">
        <v>7.48</v>
      </c>
    </row>
    <row r="131" spans="1:5">
      <c r="A131">
        <v>38839</v>
      </c>
      <c r="B131" t="s">
        <v>961</v>
      </c>
      <c r="C131" t="s">
        <v>829</v>
      </c>
      <c r="D131" t="s">
        <v>844</v>
      </c>
      <c r="E131" s="865">
        <v>8.8000000000000007</v>
      </c>
    </row>
    <row r="132" spans="1:5">
      <c r="A132">
        <v>55</v>
      </c>
      <c r="B132" t="s">
        <v>962</v>
      </c>
      <c r="C132" t="s">
        <v>829</v>
      </c>
      <c r="D132" t="s">
        <v>844</v>
      </c>
      <c r="E132" s="865">
        <v>3.8</v>
      </c>
    </row>
    <row r="133" spans="1:5">
      <c r="A133">
        <v>61</v>
      </c>
      <c r="B133" t="s">
        <v>963</v>
      </c>
      <c r="C133" t="s">
        <v>829</v>
      </c>
      <c r="D133" t="s">
        <v>844</v>
      </c>
      <c r="E133" s="865">
        <v>3.59</v>
      </c>
    </row>
    <row r="134" spans="1:5">
      <c r="A134">
        <v>62</v>
      </c>
      <c r="B134" t="s">
        <v>964</v>
      </c>
      <c r="C134" t="s">
        <v>829</v>
      </c>
      <c r="D134" t="s">
        <v>844</v>
      </c>
      <c r="E134" s="865">
        <v>7.45</v>
      </c>
    </row>
    <row r="135" spans="1:5">
      <c r="A135">
        <v>77</v>
      </c>
      <c r="B135" t="s">
        <v>965</v>
      </c>
      <c r="C135" t="s">
        <v>829</v>
      </c>
      <c r="D135" t="s">
        <v>830</v>
      </c>
      <c r="E135" s="865">
        <v>0.85</v>
      </c>
    </row>
    <row r="136" spans="1:5">
      <c r="A136">
        <v>76</v>
      </c>
      <c r="B136" t="s">
        <v>966</v>
      </c>
      <c r="C136" t="s">
        <v>829</v>
      </c>
      <c r="D136" t="s">
        <v>830</v>
      </c>
      <c r="E136" s="865">
        <v>0.87</v>
      </c>
    </row>
    <row r="137" spans="1:5">
      <c r="A137">
        <v>67</v>
      </c>
      <c r="B137" t="s">
        <v>967</v>
      </c>
      <c r="C137" t="s">
        <v>829</v>
      </c>
      <c r="D137" t="s">
        <v>830</v>
      </c>
      <c r="E137" s="865">
        <v>8.39</v>
      </c>
    </row>
    <row r="138" spans="1:5">
      <c r="A138">
        <v>71</v>
      </c>
      <c r="B138" t="s">
        <v>968</v>
      </c>
      <c r="C138" t="s">
        <v>829</v>
      </c>
      <c r="D138" t="s">
        <v>830</v>
      </c>
      <c r="E138" s="865">
        <v>15.42</v>
      </c>
    </row>
    <row r="139" spans="1:5">
      <c r="A139">
        <v>73</v>
      </c>
      <c r="B139" t="s">
        <v>969</v>
      </c>
      <c r="C139" t="s">
        <v>829</v>
      </c>
      <c r="D139" t="s">
        <v>830</v>
      </c>
      <c r="E139" s="865">
        <v>11.52</v>
      </c>
    </row>
    <row r="140" spans="1:5">
      <c r="A140">
        <v>103</v>
      </c>
      <c r="B140" t="s">
        <v>970</v>
      </c>
      <c r="C140" t="s">
        <v>829</v>
      </c>
      <c r="D140" t="s">
        <v>830</v>
      </c>
      <c r="E140" s="865">
        <v>34.25</v>
      </c>
    </row>
    <row r="141" spans="1:5">
      <c r="A141">
        <v>107</v>
      </c>
      <c r="B141" t="s">
        <v>971</v>
      </c>
      <c r="C141" t="s">
        <v>829</v>
      </c>
      <c r="D141" t="s">
        <v>830</v>
      </c>
      <c r="E141" s="865">
        <v>0.53</v>
      </c>
    </row>
    <row r="142" spans="1:5">
      <c r="A142">
        <v>65</v>
      </c>
      <c r="B142" t="s">
        <v>972</v>
      </c>
      <c r="C142" t="s">
        <v>829</v>
      </c>
      <c r="D142" t="s">
        <v>830</v>
      </c>
      <c r="E142" s="865">
        <v>0.66</v>
      </c>
    </row>
    <row r="143" spans="1:5">
      <c r="A143">
        <v>108</v>
      </c>
      <c r="B143" t="s">
        <v>973</v>
      </c>
      <c r="C143" t="s">
        <v>829</v>
      </c>
      <c r="D143" t="s">
        <v>830</v>
      </c>
      <c r="E143" s="865">
        <v>1.37</v>
      </c>
    </row>
    <row r="144" spans="1:5">
      <c r="A144">
        <v>110</v>
      </c>
      <c r="B144" t="s">
        <v>974</v>
      </c>
      <c r="C144" t="s">
        <v>829</v>
      </c>
      <c r="D144" t="s">
        <v>830</v>
      </c>
      <c r="E144" s="865">
        <v>5.29</v>
      </c>
    </row>
    <row r="145" spans="1:5">
      <c r="A145">
        <v>109</v>
      </c>
      <c r="B145" t="s">
        <v>975</v>
      </c>
      <c r="C145" t="s">
        <v>829</v>
      </c>
      <c r="D145" t="s">
        <v>830</v>
      </c>
      <c r="E145" s="865">
        <v>2.6</v>
      </c>
    </row>
    <row r="146" spans="1:5">
      <c r="A146">
        <v>111</v>
      </c>
      <c r="B146" t="s">
        <v>976</v>
      </c>
      <c r="C146" t="s">
        <v>829</v>
      </c>
      <c r="D146" t="s">
        <v>830</v>
      </c>
      <c r="E146" s="865">
        <v>6.1</v>
      </c>
    </row>
    <row r="147" spans="1:5">
      <c r="A147">
        <v>112</v>
      </c>
      <c r="B147" t="s">
        <v>977</v>
      </c>
      <c r="C147" t="s">
        <v>829</v>
      </c>
      <c r="D147" t="s">
        <v>830</v>
      </c>
      <c r="E147" s="865">
        <v>3.32</v>
      </c>
    </row>
    <row r="148" spans="1:5">
      <c r="A148">
        <v>113</v>
      </c>
      <c r="B148" t="s">
        <v>978</v>
      </c>
      <c r="C148" t="s">
        <v>829</v>
      </c>
      <c r="D148" t="s">
        <v>830</v>
      </c>
      <c r="E148" s="865">
        <v>9.01</v>
      </c>
    </row>
    <row r="149" spans="1:5">
      <c r="A149">
        <v>104</v>
      </c>
      <c r="B149" t="s">
        <v>979</v>
      </c>
      <c r="C149" t="s">
        <v>829</v>
      </c>
      <c r="D149" t="s">
        <v>830</v>
      </c>
      <c r="E149" s="865">
        <v>13.1</v>
      </c>
    </row>
    <row r="150" spans="1:5">
      <c r="A150">
        <v>102</v>
      </c>
      <c r="B150" t="s">
        <v>980</v>
      </c>
      <c r="C150" t="s">
        <v>829</v>
      </c>
      <c r="D150" t="s">
        <v>830</v>
      </c>
      <c r="E150" s="865">
        <v>21.51</v>
      </c>
    </row>
    <row r="151" spans="1:5">
      <c r="A151">
        <v>95</v>
      </c>
      <c r="B151" t="s">
        <v>981</v>
      </c>
      <c r="C151" t="s">
        <v>829</v>
      </c>
      <c r="D151" t="s">
        <v>830</v>
      </c>
      <c r="E151" s="865">
        <v>7.28</v>
      </c>
    </row>
    <row r="152" spans="1:5">
      <c r="A152">
        <v>96</v>
      </c>
      <c r="B152" t="s">
        <v>982</v>
      </c>
      <c r="C152" t="s">
        <v>829</v>
      </c>
      <c r="D152" t="s">
        <v>830</v>
      </c>
      <c r="E152" s="865">
        <v>8.3699999999999992</v>
      </c>
    </row>
    <row r="153" spans="1:5">
      <c r="A153">
        <v>97</v>
      </c>
      <c r="B153" t="s">
        <v>983</v>
      </c>
      <c r="C153" t="s">
        <v>829</v>
      </c>
      <c r="D153" t="s">
        <v>830</v>
      </c>
      <c r="E153" s="865">
        <v>10.87</v>
      </c>
    </row>
    <row r="154" spans="1:5">
      <c r="A154">
        <v>98</v>
      </c>
      <c r="B154" t="s">
        <v>984</v>
      </c>
      <c r="C154" t="s">
        <v>829</v>
      </c>
      <c r="D154" t="s">
        <v>830</v>
      </c>
      <c r="E154" s="865">
        <v>14.66</v>
      </c>
    </row>
    <row r="155" spans="1:5">
      <c r="A155">
        <v>99</v>
      </c>
      <c r="B155" t="s">
        <v>985</v>
      </c>
      <c r="C155" t="s">
        <v>829</v>
      </c>
      <c r="D155" t="s">
        <v>830</v>
      </c>
      <c r="E155" s="865">
        <v>17.78</v>
      </c>
    </row>
    <row r="156" spans="1:5">
      <c r="A156">
        <v>100</v>
      </c>
      <c r="B156" t="s">
        <v>986</v>
      </c>
      <c r="C156" t="s">
        <v>829</v>
      </c>
      <c r="D156" t="s">
        <v>830</v>
      </c>
      <c r="E156" s="865">
        <v>24.8</v>
      </c>
    </row>
    <row r="157" spans="1:5">
      <c r="A157">
        <v>75</v>
      </c>
      <c r="B157" t="s">
        <v>987</v>
      </c>
      <c r="C157" t="s">
        <v>829</v>
      </c>
      <c r="D157" t="s">
        <v>830</v>
      </c>
      <c r="E157" s="865">
        <v>258.48</v>
      </c>
    </row>
    <row r="158" spans="1:5">
      <c r="A158">
        <v>114</v>
      </c>
      <c r="B158" t="s">
        <v>988</v>
      </c>
      <c r="C158" t="s">
        <v>829</v>
      </c>
      <c r="D158" t="s">
        <v>830</v>
      </c>
      <c r="E158" s="865">
        <v>9.42</v>
      </c>
    </row>
    <row r="159" spans="1:5">
      <c r="A159">
        <v>68</v>
      </c>
      <c r="B159" t="s">
        <v>989</v>
      </c>
      <c r="C159" t="s">
        <v>829</v>
      </c>
      <c r="D159" t="s">
        <v>830</v>
      </c>
      <c r="E159" s="865">
        <v>14.4</v>
      </c>
    </row>
    <row r="160" spans="1:5">
      <c r="A160">
        <v>86</v>
      </c>
      <c r="B160" t="s">
        <v>990</v>
      </c>
      <c r="C160" t="s">
        <v>829</v>
      </c>
      <c r="D160" t="s">
        <v>830</v>
      </c>
      <c r="E160" s="865">
        <v>26.77</v>
      </c>
    </row>
    <row r="161" spans="1:5">
      <c r="A161">
        <v>66</v>
      </c>
      <c r="B161" t="s">
        <v>991</v>
      </c>
      <c r="C161" t="s">
        <v>829</v>
      </c>
      <c r="D161" t="s">
        <v>830</v>
      </c>
      <c r="E161" s="865">
        <v>26.87</v>
      </c>
    </row>
    <row r="162" spans="1:5">
      <c r="A162">
        <v>69</v>
      </c>
      <c r="B162" t="s">
        <v>992</v>
      </c>
      <c r="C162" t="s">
        <v>829</v>
      </c>
      <c r="D162" t="s">
        <v>830</v>
      </c>
      <c r="E162" s="865">
        <v>41.07</v>
      </c>
    </row>
    <row r="163" spans="1:5">
      <c r="A163">
        <v>83</v>
      </c>
      <c r="B163" t="s">
        <v>993</v>
      </c>
      <c r="C163" t="s">
        <v>829</v>
      </c>
      <c r="D163" t="s">
        <v>830</v>
      </c>
      <c r="E163" s="865">
        <v>131.18</v>
      </c>
    </row>
    <row r="164" spans="1:5">
      <c r="A164">
        <v>74</v>
      </c>
      <c r="B164" t="s">
        <v>994</v>
      </c>
      <c r="C164" t="s">
        <v>829</v>
      </c>
      <c r="D164" t="s">
        <v>830</v>
      </c>
      <c r="E164" s="865">
        <v>183.14</v>
      </c>
    </row>
    <row r="165" spans="1:5">
      <c r="A165">
        <v>106</v>
      </c>
      <c r="B165" t="s">
        <v>995</v>
      </c>
      <c r="C165" t="s">
        <v>829</v>
      </c>
      <c r="D165" t="s">
        <v>830</v>
      </c>
      <c r="E165" s="865">
        <v>278.22000000000003</v>
      </c>
    </row>
    <row r="166" spans="1:5">
      <c r="A166">
        <v>87</v>
      </c>
      <c r="B166" t="s">
        <v>996</v>
      </c>
      <c r="C166" t="s">
        <v>829</v>
      </c>
      <c r="D166" t="s">
        <v>830</v>
      </c>
      <c r="E166" s="865">
        <v>13.22</v>
      </c>
    </row>
    <row r="167" spans="1:5">
      <c r="A167">
        <v>88</v>
      </c>
      <c r="B167" t="s">
        <v>997</v>
      </c>
      <c r="C167" t="s">
        <v>829</v>
      </c>
      <c r="D167" t="s">
        <v>830</v>
      </c>
      <c r="E167" s="865">
        <v>14.76</v>
      </c>
    </row>
    <row r="168" spans="1:5">
      <c r="A168">
        <v>89</v>
      </c>
      <c r="B168" t="s">
        <v>998</v>
      </c>
      <c r="C168" t="s">
        <v>829</v>
      </c>
      <c r="D168" t="s">
        <v>830</v>
      </c>
      <c r="E168" s="865">
        <v>21.82</v>
      </c>
    </row>
    <row r="169" spans="1:5">
      <c r="A169">
        <v>90</v>
      </c>
      <c r="B169" t="s">
        <v>999</v>
      </c>
      <c r="C169" t="s">
        <v>829</v>
      </c>
      <c r="D169" t="s">
        <v>830</v>
      </c>
      <c r="E169" s="865">
        <v>25</v>
      </c>
    </row>
    <row r="170" spans="1:5">
      <c r="A170">
        <v>81</v>
      </c>
      <c r="B170" t="s">
        <v>1000</v>
      </c>
      <c r="C170" t="s">
        <v>829</v>
      </c>
      <c r="D170" t="s">
        <v>830</v>
      </c>
      <c r="E170" s="865">
        <v>42.76</v>
      </c>
    </row>
    <row r="171" spans="1:5">
      <c r="A171">
        <v>82</v>
      </c>
      <c r="B171" t="s">
        <v>1001</v>
      </c>
      <c r="C171" t="s">
        <v>829</v>
      </c>
      <c r="D171" t="s">
        <v>830</v>
      </c>
      <c r="E171" s="865">
        <v>166</v>
      </c>
    </row>
    <row r="172" spans="1:5">
      <c r="A172">
        <v>105</v>
      </c>
      <c r="B172" t="s">
        <v>1002</v>
      </c>
      <c r="C172" t="s">
        <v>829</v>
      </c>
      <c r="D172" t="s">
        <v>830</v>
      </c>
      <c r="E172" s="865">
        <v>194.35</v>
      </c>
    </row>
    <row r="173" spans="1:5">
      <c r="A173">
        <v>60</v>
      </c>
      <c r="B173" t="s">
        <v>1003</v>
      </c>
      <c r="C173" t="s">
        <v>829</v>
      </c>
      <c r="D173" t="s">
        <v>844</v>
      </c>
      <c r="E173" s="865">
        <v>4.93</v>
      </c>
    </row>
    <row r="174" spans="1:5">
      <c r="A174">
        <v>72</v>
      </c>
      <c r="B174" t="s">
        <v>1004</v>
      </c>
      <c r="C174" t="s">
        <v>829</v>
      </c>
      <c r="D174" t="s">
        <v>830</v>
      </c>
      <c r="E174" s="865">
        <v>26.14</v>
      </c>
    </row>
    <row r="175" spans="1:5">
      <c r="A175">
        <v>70</v>
      </c>
      <c r="B175" t="s">
        <v>1005</v>
      </c>
      <c r="C175" t="s">
        <v>829</v>
      </c>
      <c r="D175" t="s">
        <v>830</v>
      </c>
      <c r="E175" s="865">
        <v>21.86</v>
      </c>
    </row>
    <row r="176" spans="1:5">
      <c r="A176">
        <v>85</v>
      </c>
      <c r="B176" t="s">
        <v>1006</v>
      </c>
      <c r="C176" t="s">
        <v>829</v>
      </c>
      <c r="D176" t="s">
        <v>830</v>
      </c>
      <c r="E176" s="865">
        <v>31.73</v>
      </c>
    </row>
    <row r="177" spans="1:5">
      <c r="A177">
        <v>84</v>
      </c>
      <c r="B177" t="s">
        <v>1007</v>
      </c>
      <c r="C177" t="s">
        <v>829</v>
      </c>
      <c r="D177" t="s">
        <v>830</v>
      </c>
      <c r="E177" s="865">
        <v>0.36</v>
      </c>
    </row>
    <row r="178" spans="1:5">
      <c r="A178">
        <v>37997</v>
      </c>
      <c r="B178" t="s">
        <v>1008</v>
      </c>
      <c r="C178" t="s">
        <v>829</v>
      </c>
      <c r="D178" t="s">
        <v>830</v>
      </c>
      <c r="E178" s="865">
        <v>3.88</v>
      </c>
    </row>
    <row r="179" spans="1:5">
      <c r="A179">
        <v>37998</v>
      </c>
      <c r="B179" t="s">
        <v>1009</v>
      </c>
      <c r="C179" t="s">
        <v>829</v>
      </c>
      <c r="D179" t="s">
        <v>830</v>
      </c>
      <c r="E179" s="865">
        <v>4.0199999999999996</v>
      </c>
    </row>
    <row r="180" spans="1:5">
      <c r="A180">
        <v>10899</v>
      </c>
      <c r="B180" t="s">
        <v>1010</v>
      </c>
      <c r="C180" t="s">
        <v>829</v>
      </c>
      <c r="D180" t="s">
        <v>830</v>
      </c>
      <c r="E180" s="865">
        <v>48.94</v>
      </c>
    </row>
    <row r="181" spans="1:5">
      <c r="A181">
        <v>10900</v>
      </c>
      <c r="B181" t="s">
        <v>1011</v>
      </c>
      <c r="C181" t="s">
        <v>829</v>
      </c>
      <c r="D181" t="s">
        <v>830</v>
      </c>
      <c r="E181" s="865">
        <v>38.299999999999997</v>
      </c>
    </row>
    <row r="182" spans="1:5">
      <c r="A182">
        <v>46</v>
      </c>
      <c r="B182" t="s">
        <v>1012</v>
      </c>
      <c r="C182" t="s">
        <v>829</v>
      </c>
      <c r="D182" t="s">
        <v>844</v>
      </c>
      <c r="E182" s="865">
        <v>35.799999999999997</v>
      </c>
    </row>
    <row r="183" spans="1:5">
      <c r="A183">
        <v>51</v>
      </c>
      <c r="B183" t="s">
        <v>1013</v>
      </c>
      <c r="C183" t="s">
        <v>829</v>
      </c>
      <c r="D183" t="s">
        <v>844</v>
      </c>
      <c r="E183" s="865">
        <v>98.76</v>
      </c>
    </row>
    <row r="184" spans="1:5">
      <c r="A184">
        <v>12863</v>
      </c>
      <c r="B184" t="s">
        <v>1014</v>
      </c>
      <c r="C184" t="s">
        <v>829</v>
      </c>
      <c r="D184" t="s">
        <v>844</v>
      </c>
      <c r="E184" s="865">
        <v>22.75</v>
      </c>
    </row>
    <row r="185" spans="1:5">
      <c r="A185">
        <v>50</v>
      </c>
      <c r="B185" t="s">
        <v>1015</v>
      </c>
      <c r="C185" t="s">
        <v>829</v>
      </c>
      <c r="D185" t="s">
        <v>844</v>
      </c>
      <c r="E185" s="865">
        <v>51.57</v>
      </c>
    </row>
    <row r="186" spans="1:5">
      <c r="A186">
        <v>47</v>
      </c>
      <c r="B186" t="s">
        <v>1016</v>
      </c>
      <c r="C186" t="s">
        <v>829</v>
      </c>
      <c r="D186" t="s">
        <v>844</v>
      </c>
      <c r="E186" s="865">
        <v>61.21</v>
      </c>
    </row>
    <row r="187" spans="1:5">
      <c r="A187">
        <v>48</v>
      </c>
      <c r="B187" t="s">
        <v>1017</v>
      </c>
      <c r="C187" t="s">
        <v>829</v>
      </c>
      <c r="D187" t="s">
        <v>844</v>
      </c>
      <c r="E187" s="865">
        <v>15.96</v>
      </c>
    </row>
    <row r="188" spans="1:5">
      <c r="A188">
        <v>52</v>
      </c>
      <c r="B188" t="s">
        <v>1018</v>
      </c>
      <c r="C188" t="s">
        <v>829</v>
      </c>
      <c r="D188" t="s">
        <v>844</v>
      </c>
      <c r="E188" s="865">
        <v>12.13</v>
      </c>
    </row>
    <row r="189" spans="1:5">
      <c r="A189">
        <v>43</v>
      </c>
      <c r="B189" t="s">
        <v>1019</v>
      </c>
      <c r="C189" t="s">
        <v>829</v>
      </c>
      <c r="D189" t="s">
        <v>844</v>
      </c>
      <c r="E189" s="865">
        <v>40.94</v>
      </c>
    </row>
    <row r="190" spans="1:5">
      <c r="A190">
        <v>4791</v>
      </c>
      <c r="B190" t="s">
        <v>1020</v>
      </c>
      <c r="C190" t="s">
        <v>935</v>
      </c>
      <c r="D190" t="s">
        <v>830</v>
      </c>
      <c r="E190" s="865">
        <v>25.95</v>
      </c>
    </row>
    <row r="191" spans="1:5">
      <c r="A191">
        <v>157</v>
      </c>
      <c r="B191" t="s">
        <v>1021</v>
      </c>
      <c r="C191" t="s">
        <v>935</v>
      </c>
      <c r="D191" t="s">
        <v>830</v>
      </c>
      <c r="E191" s="865">
        <v>107.2</v>
      </c>
    </row>
    <row r="192" spans="1:5">
      <c r="A192">
        <v>156</v>
      </c>
      <c r="B192" t="s">
        <v>1022</v>
      </c>
      <c r="C192" t="s">
        <v>935</v>
      </c>
      <c r="D192" t="s">
        <v>830</v>
      </c>
      <c r="E192" s="865">
        <v>38.17</v>
      </c>
    </row>
    <row r="193" spans="1:5">
      <c r="A193">
        <v>131</v>
      </c>
      <c r="B193" t="s">
        <v>1023</v>
      </c>
      <c r="C193" t="s">
        <v>935</v>
      </c>
      <c r="D193" t="s">
        <v>830</v>
      </c>
      <c r="E193" s="865">
        <v>32.64</v>
      </c>
    </row>
    <row r="194" spans="1:5">
      <c r="A194">
        <v>39719</v>
      </c>
      <c r="B194" t="s">
        <v>1024</v>
      </c>
      <c r="C194" t="s">
        <v>878</v>
      </c>
      <c r="D194" t="s">
        <v>830</v>
      </c>
      <c r="E194" s="865">
        <v>74.41</v>
      </c>
    </row>
    <row r="195" spans="1:5">
      <c r="A195">
        <v>21114</v>
      </c>
      <c r="B195" t="s">
        <v>1025</v>
      </c>
      <c r="C195" t="s">
        <v>829</v>
      </c>
      <c r="D195" t="s">
        <v>830</v>
      </c>
      <c r="E195" s="865">
        <v>15.94</v>
      </c>
    </row>
    <row r="196" spans="1:5">
      <c r="A196">
        <v>119</v>
      </c>
      <c r="B196" t="s">
        <v>1026</v>
      </c>
      <c r="C196" t="s">
        <v>829</v>
      </c>
      <c r="D196" t="s">
        <v>833</v>
      </c>
      <c r="E196" s="865">
        <v>6.29</v>
      </c>
    </row>
    <row r="197" spans="1:5">
      <c r="A197">
        <v>20080</v>
      </c>
      <c r="B197" t="s">
        <v>1027</v>
      </c>
      <c r="C197" t="s">
        <v>829</v>
      </c>
      <c r="D197" t="s">
        <v>830</v>
      </c>
      <c r="E197" s="865">
        <v>18.03</v>
      </c>
    </row>
    <row r="198" spans="1:5">
      <c r="A198">
        <v>122</v>
      </c>
      <c r="B198" t="s">
        <v>1028</v>
      </c>
      <c r="C198" t="s">
        <v>829</v>
      </c>
      <c r="D198" t="s">
        <v>830</v>
      </c>
      <c r="E198" s="865">
        <v>56.82</v>
      </c>
    </row>
    <row r="199" spans="1:5">
      <c r="A199">
        <v>3410</v>
      </c>
      <c r="B199" t="s">
        <v>1029</v>
      </c>
      <c r="C199" t="s">
        <v>935</v>
      </c>
      <c r="D199" t="s">
        <v>844</v>
      </c>
      <c r="E199" s="865">
        <v>19.72</v>
      </c>
    </row>
    <row r="200" spans="1:5">
      <c r="A200">
        <v>124</v>
      </c>
      <c r="B200" t="s">
        <v>1030</v>
      </c>
      <c r="C200" t="s">
        <v>878</v>
      </c>
      <c r="D200" t="s">
        <v>830</v>
      </c>
      <c r="E200" s="865">
        <v>12.59</v>
      </c>
    </row>
    <row r="201" spans="1:5">
      <c r="A201">
        <v>7334</v>
      </c>
      <c r="B201" t="s">
        <v>1031</v>
      </c>
      <c r="C201" t="s">
        <v>878</v>
      </c>
      <c r="D201" t="s">
        <v>830</v>
      </c>
      <c r="E201" s="865">
        <v>12.01</v>
      </c>
    </row>
    <row r="202" spans="1:5">
      <c r="A202">
        <v>123</v>
      </c>
      <c r="B202" t="s">
        <v>1032</v>
      </c>
      <c r="C202" t="s">
        <v>878</v>
      </c>
      <c r="D202" t="s">
        <v>833</v>
      </c>
      <c r="E202" s="865">
        <v>5.15</v>
      </c>
    </row>
    <row r="203" spans="1:5">
      <c r="A203">
        <v>127</v>
      </c>
      <c r="B203" t="s">
        <v>1033</v>
      </c>
      <c r="C203" t="s">
        <v>878</v>
      </c>
      <c r="D203" t="s">
        <v>830</v>
      </c>
      <c r="E203" s="865">
        <v>12.29</v>
      </c>
    </row>
    <row r="204" spans="1:5">
      <c r="A204">
        <v>41373</v>
      </c>
      <c r="B204" t="s">
        <v>1034</v>
      </c>
      <c r="C204" t="s">
        <v>878</v>
      </c>
      <c r="D204" t="s">
        <v>830</v>
      </c>
      <c r="E204" s="865">
        <v>17.13</v>
      </c>
    </row>
    <row r="205" spans="1:5">
      <c r="A205">
        <v>133</v>
      </c>
      <c r="B205" t="s">
        <v>1035</v>
      </c>
      <c r="C205" t="s">
        <v>878</v>
      </c>
      <c r="D205" t="s">
        <v>830</v>
      </c>
      <c r="E205" s="865">
        <v>5.0999999999999996</v>
      </c>
    </row>
    <row r="206" spans="1:5">
      <c r="A206">
        <v>43617</v>
      </c>
      <c r="B206" t="s">
        <v>1036</v>
      </c>
      <c r="C206" t="s">
        <v>878</v>
      </c>
      <c r="D206" t="s">
        <v>830</v>
      </c>
      <c r="E206" s="865">
        <v>5.7</v>
      </c>
    </row>
    <row r="207" spans="1:5">
      <c r="A207">
        <v>132</v>
      </c>
      <c r="B207" t="s">
        <v>1037</v>
      </c>
      <c r="C207" t="s">
        <v>878</v>
      </c>
      <c r="D207" t="s">
        <v>830</v>
      </c>
      <c r="E207" s="865">
        <v>5.29</v>
      </c>
    </row>
    <row r="208" spans="1:5">
      <c r="A208">
        <v>43618</v>
      </c>
      <c r="B208" t="s">
        <v>1038</v>
      </c>
      <c r="C208" t="s">
        <v>935</v>
      </c>
      <c r="D208" t="s">
        <v>830</v>
      </c>
      <c r="E208" s="865">
        <v>13.32</v>
      </c>
    </row>
    <row r="209" spans="1:5">
      <c r="A209">
        <v>37476</v>
      </c>
      <c r="B209" t="s">
        <v>1039</v>
      </c>
      <c r="C209" t="s">
        <v>829</v>
      </c>
      <c r="D209" t="s">
        <v>830</v>
      </c>
      <c r="E209" s="866">
        <v>2521.58</v>
      </c>
    </row>
    <row r="210" spans="1:5">
      <c r="A210">
        <v>37478</v>
      </c>
      <c r="B210" t="s">
        <v>1040</v>
      </c>
      <c r="C210" t="s">
        <v>829</v>
      </c>
      <c r="D210" t="s">
        <v>830</v>
      </c>
      <c r="E210" s="866">
        <v>3158.35</v>
      </c>
    </row>
    <row r="211" spans="1:5">
      <c r="A211">
        <v>37477</v>
      </c>
      <c r="B211" t="s">
        <v>1041</v>
      </c>
      <c r="C211" t="s">
        <v>829</v>
      </c>
      <c r="D211" t="s">
        <v>830</v>
      </c>
      <c r="E211" s="866">
        <v>4279.05</v>
      </c>
    </row>
    <row r="212" spans="1:5">
      <c r="A212">
        <v>37479</v>
      </c>
      <c r="B212" t="s">
        <v>1042</v>
      </c>
      <c r="C212" t="s">
        <v>829</v>
      </c>
      <c r="D212" t="s">
        <v>830</v>
      </c>
      <c r="E212" s="866">
        <v>5075.01</v>
      </c>
    </row>
    <row r="213" spans="1:5">
      <c r="A213">
        <v>41632</v>
      </c>
      <c r="B213" t="s">
        <v>1043</v>
      </c>
      <c r="C213" t="s">
        <v>829</v>
      </c>
      <c r="D213" t="s">
        <v>830</v>
      </c>
      <c r="E213" s="866">
        <v>2757.19</v>
      </c>
    </row>
    <row r="214" spans="1:5">
      <c r="A214">
        <v>41634</v>
      </c>
      <c r="B214" t="s">
        <v>1044</v>
      </c>
      <c r="C214" t="s">
        <v>829</v>
      </c>
      <c r="D214" t="s">
        <v>830</v>
      </c>
      <c r="E214" s="866">
        <v>3017.55</v>
      </c>
    </row>
    <row r="215" spans="1:5">
      <c r="A215">
        <v>41633</v>
      </c>
      <c r="B215" t="s">
        <v>1045</v>
      </c>
      <c r="C215" t="s">
        <v>829</v>
      </c>
      <c r="D215" t="s">
        <v>830</v>
      </c>
      <c r="E215" s="866">
        <v>3237.94</v>
      </c>
    </row>
    <row r="216" spans="1:5">
      <c r="A216">
        <v>41635</v>
      </c>
      <c r="B216" t="s">
        <v>1046</v>
      </c>
      <c r="C216" t="s">
        <v>829</v>
      </c>
      <c r="D216" t="s">
        <v>830</v>
      </c>
      <c r="E216" s="866">
        <v>3632.74</v>
      </c>
    </row>
    <row r="217" spans="1:5">
      <c r="A217">
        <v>4319</v>
      </c>
      <c r="B217" t="s">
        <v>1047</v>
      </c>
      <c r="C217" t="s">
        <v>829</v>
      </c>
      <c r="D217" t="s">
        <v>830</v>
      </c>
      <c r="E217" s="865">
        <v>1.1499999999999999</v>
      </c>
    </row>
    <row r="218" spans="1:5">
      <c r="A218">
        <v>42409</v>
      </c>
      <c r="B218" t="s">
        <v>1048</v>
      </c>
      <c r="C218" t="s">
        <v>935</v>
      </c>
      <c r="D218" t="s">
        <v>830</v>
      </c>
      <c r="E218" s="865">
        <v>8.39</v>
      </c>
    </row>
    <row r="219" spans="1:5">
      <c r="A219">
        <v>40553</v>
      </c>
      <c r="B219" t="s">
        <v>1049</v>
      </c>
      <c r="C219" t="s">
        <v>1050</v>
      </c>
      <c r="D219" t="s">
        <v>844</v>
      </c>
      <c r="E219" s="865">
        <v>35.75</v>
      </c>
    </row>
    <row r="220" spans="1:5">
      <c r="A220">
        <v>13003</v>
      </c>
      <c r="B220" t="s">
        <v>1051</v>
      </c>
      <c r="C220" t="s">
        <v>878</v>
      </c>
      <c r="D220" t="s">
        <v>830</v>
      </c>
      <c r="E220" s="865">
        <v>2.25</v>
      </c>
    </row>
    <row r="221" spans="1:5">
      <c r="A221">
        <v>6114</v>
      </c>
      <c r="B221" t="s">
        <v>1052</v>
      </c>
      <c r="C221" t="s">
        <v>847</v>
      </c>
      <c r="D221" t="s">
        <v>830</v>
      </c>
      <c r="E221" s="865">
        <v>11.43</v>
      </c>
    </row>
    <row r="222" spans="1:5">
      <c r="A222">
        <v>40912</v>
      </c>
      <c r="B222" t="s">
        <v>1053</v>
      </c>
      <c r="C222" t="s">
        <v>1054</v>
      </c>
      <c r="D222" t="s">
        <v>830</v>
      </c>
      <c r="E222" s="866">
        <v>2041.52</v>
      </c>
    </row>
    <row r="223" spans="1:5">
      <c r="A223">
        <v>247</v>
      </c>
      <c r="B223" t="s">
        <v>1055</v>
      </c>
      <c r="C223" t="s">
        <v>847</v>
      </c>
      <c r="D223" t="s">
        <v>830</v>
      </c>
      <c r="E223" s="865">
        <v>11.53</v>
      </c>
    </row>
    <row r="224" spans="1:5">
      <c r="A224">
        <v>40919</v>
      </c>
      <c r="B224" t="s">
        <v>1056</v>
      </c>
      <c r="C224" t="s">
        <v>1054</v>
      </c>
      <c r="D224" t="s">
        <v>830</v>
      </c>
      <c r="E224" s="866">
        <v>2058.71</v>
      </c>
    </row>
    <row r="225" spans="1:5">
      <c r="A225">
        <v>25958</v>
      </c>
      <c r="B225" t="s">
        <v>1057</v>
      </c>
      <c r="C225" t="s">
        <v>847</v>
      </c>
      <c r="D225" t="s">
        <v>830</v>
      </c>
      <c r="E225" s="865">
        <v>8.66</v>
      </c>
    </row>
    <row r="226" spans="1:5">
      <c r="A226">
        <v>40984</v>
      </c>
      <c r="B226" t="s">
        <v>1058</v>
      </c>
      <c r="C226" t="s">
        <v>1054</v>
      </c>
      <c r="D226" t="s">
        <v>830</v>
      </c>
      <c r="E226" s="866">
        <v>1545.25</v>
      </c>
    </row>
    <row r="227" spans="1:5">
      <c r="A227">
        <v>248</v>
      </c>
      <c r="B227" t="s">
        <v>1059</v>
      </c>
      <c r="C227" t="s">
        <v>847</v>
      </c>
      <c r="D227" t="s">
        <v>830</v>
      </c>
      <c r="E227" s="865">
        <v>11.83</v>
      </c>
    </row>
    <row r="228" spans="1:5">
      <c r="A228">
        <v>41086</v>
      </c>
      <c r="B228" t="s">
        <v>1060</v>
      </c>
      <c r="C228" t="s">
        <v>1054</v>
      </c>
      <c r="D228" t="s">
        <v>830</v>
      </c>
      <c r="E228" s="866">
        <v>2112.5100000000002</v>
      </c>
    </row>
    <row r="229" spans="1:5">
      <c r="A229">
        <v>34466</v>
      </c>
      <c r="B229" t="s">
        <v>1061</v>
      </c>
      <c r="C229" t="s">
        <v>847</v>
      </c>
      <c r="D229" t="s">
        <v>830</v>
      </c>
      <c r="E229" s="865">
        <v>11.83</v>
      </c>
    </row>
    <row r="230" spans="1:5">
      <c r="A230">
        <v>41083</v>
      </c>
      <c r="B230" t="s">
        <v>1062</v>
      </c>
      <c r="C230" t="s">
        <v>1054</v>
      </c>
      <c r="D230" t="s">
        <v>830</v>
      </c>
      <c r="E230" s="866">
        <v>2112.5100000000002</v>
      </c>
    </row>
    <row r="231" spans="1:5">
      <c r="A231">
        <v>252</v>
      </c>
      <c r="B231" t="s">
        <v>1063</v>
      </c>
      <c r="C231" t="s">
        <v>847</v>
      </c>
      <c r="D231" t="s">
        <v>830</v>
      </c>
      <c r="E231" s="865">
        <v>12.26</v>
      </c>
    </row>
    <row r="232" spans="1:5">
      <c r="A232">
        <v>40909</v>
      </c>
      <c r="B232" t="s">
        <v>1064</v>
      </c>
      <c r="C232" t="s">
        <v>1054</v>
      </c>
      <c r="D232" t="s">
        <v>830</v>
      </c>
      <c r="E232" s="866">
        <v>2189.73</v>
      </c>
    </row>
    <row r="233" spans="1:5">
      <c r="A233">
        <v>242</v>
      </c>
      <c r="B233" t="s">
        <v>1065</v>
      </c>
      <c r="C233" t="s">
        <v>847</v>
      </c>
      <c r="D233" t="s">
        <v>830</v>
      </c>
      <c r="E233" s="865">
        <v>13.85</v>
      </c>
    </row>
    <row r="234" spans="1:5">
      <c r="A234">
        <v>41085</v>
      </c>
      <c r="B234" t="s">
        <v>1066</v>
      </c>
      <c r="C234" t="s">
        <v>1054</v>
      </c>
      <c r="D234" t="s">
        <v>830</v>
      </c>
      <c r="E234" s="866">
        <v>2473.13</v>
      </c>
    </row>
    <row r="235" spans="1:5">
      <c r="A235">
        <v>427</v>
      </c>
      <c r="B235" t="s">
        <v>1067</v>
      </c>
      <c r="C235" t="s">
        <v>829</v>
      </c>
      <c r="D235" t="s">
        <v>844</v>
      </c>
      <c r="E235" s="865">
        <v>5.08</v>
      </c>
    </row>
    <row r="236" spans="1:5">
      <c r="A236">
        <v>417</v>
      </c>
      <c r="B236" t="s">
        <v>1068</v>
      </c>
      <c r="C236" t="s">
        <v>829</v>
      </c>
      <c r="D236" t="s">
        <v>844</v>
      </c>
      <c r="E236" s="865">
        <v>2.39</v>
      </c>
    </row>
    <row r="237" spans="1:5">
      <c r="A237">
        <v>11273</v>
      </c>
      <c r="B237" t="s">
        <v>1069</v>
      </c>
      <c r="C237" t="s">
        <v>829</v>
      </c>
      <c r="D237" t="s">
        <v>844</v>
      </c>
      <c r="E237" s="865">
        <v>7.44</v>
      </c>
    </row>
    <row r="238" spans="1:5">
      <c r="A238">
        <v>11272</v>
      </c>
      <c r="B238" t="s">
        <v>1070</v>
      </c>
      <c r="C238" t="s">
        <v>829</v>
      </c>
      <c r="D238" t="s">
        <v>844</v>
      </c>
      <c r="E238" s="865">
        <v>4.49</v>
      </c>
    </row>
    <row r="239" spans="1:5">
      <c r="A239">
        <v>11275</v>
      </c>
      <c r="B239" t="s">
        <v>1071</v>
      </c>
      <c r="C239" t="s">
        <v>829</v>
      </c>
      <c r="D239" t="s">
        <v>844</v>
      </c>
      <c r="E239" s="865">
        <v>1.8</v>
      </c>
    </row>
    <row r="240" spans="1:5">
      <c r="A240">
        <v>11274</v>
      </c>
      <c r="B240" t="s">
        <v>1072</v>
      </c>
      <c r="C240" t="s">
        <v>829</v>
      </c>
      <c r="D240" t="s">
        <v>844</v>
      </c>
      <c r="E240" s="865">
        <v>1.37</v>
      </c>
    </row>
    <row r="241" spans="1:5">
      <c r="A241">
        <v>38470</v>
      </c>
      <c r="B241" t="s">
        <v>1073</v>
      </c>
      <c r="C241" t="s">
        <v>829</v>
      </c>
      <c r="D241" t="s">
        <v>833</v>
      </c>
      <c r="E241" s="865">
        <v>38.57</v>
      </c>
    </row>
    <row r="242" spans="1:5">
      <c r="A242">
        <v>38547</v>
      </c>
      <c r="B242" t="s">
        <v>1074</v>
      </c>
      <c r="C242" t="s">
        <v>829</v>
      </c>
      <c r="D242" t="s">
        <v>830</v>
      </c>
      <c r="E242" s="865">
        <v>105.25</v>
      </c>
    </row>
    <row r="243" spans="1:5">
      <c r="A243">
        <v>38469</v>
      </c>
      <c r="B243" t="s">
        <v>1075</v>
      </c>
      <c r="C243" t="s">
        <v>829</v>
      </c>
      <c r="D243" t="s">
        <v>830</v>
      </c>
      <c r="E243" s="865">
        <v>113.17</v>
      </c>
    </row>
    <row r="244" spans="1:5">
      <c r="A244">
        <v>38467</v>
      </c>
      <c r="B244" t="s">
        <v>1076</v>
      </c>
      <c r="C244" t="s">
        <v>829</v>
      </c>
      <c r="D244" t="s">
        <v>830</v>
      </c>
      <c r="E244" s="865">
        <v>63.68</v>
      </c>
    </row>
    <row r="245" spans="1:5">
      <c r="A245">
        <v>38468</v>
      </c>
      <c r="B245" t="s">
        <v>1077</v>
      </c>
      <c r="C245" t="s">
        <v>829</v>
      </c>
      <c r="D245" t="s">
        <v>830</v>
      </c>
      <c r="E245" s="865">
        <v>70.069999999999993</v>
      </c>
    </row>
    <row r="246" spans="1:5">
      <c r="A246">
        <v>38471</v>
      </c>
      <c r="B246" t="s">
        <v>1078</v>
      </c>
      <c r="C246" t="s">
        <v>829</v>
      </c>
      <c r="D246" t="s">
        <v>830</v>
      </c>
      <c r="E246" s="865">
        <v>91</v>
      </c>
    </row>
    <row r="247" spans="1:5">
      <c r="A247">
        <v>37370</v>
      </c>
      <c r="B247" t="s">
        <v>1079</v>
      </c>
      <c r="C247" t="s">
        <v>847</v>
      </c>
      <c r="D247" t="s">
        <v>833</v>
      </c>
      <c r="E247" s="865">
        <v>2.57</v>
      </c>
    </row>
    <row r="248" spans="1:5">
      <c r="A248">
        <v>40862</v>
      </c>
      <c r="B248" t="s">
        <v>1080</v>
      </c>
      <c r="C248" t="s">
        <v>1054</v>
      </c>
      <c r="D248" t="s">
        <v>833</v>
      </c>
      <c r="E248" s="865">
        <v>485.2</v>
      </c>
    </row>
    <row r="249" spans="1:5">
      <c r="A249">
        <v>10658</v>
      </c>
      <c r="B249" t="s">
        <v>1081</v>
      </c>
      <c r="C249" t="s">
        <v>829</v>
      </c>
      <c r="D249" t="s">
        <v>844</v>
      </c>
      <c r="E249" s="866">
        <v>6945</v>
      </c>
    </row>
    <row r="250" spans="1:5">
      <c r="A250">
        <v>253</v>
      </c>
      <c r="B250" t="s">
        <v>1082</v>
      </c>
      <c r="C250" t="s">
        <v>847</v>
      </c>
      <c r="D250" t="s">
        <v>833</v>
      </c>
      <c r="E250" s="865">
        <v>25.52</v>
      </c>
    </row>
    <row r="251" spans="1:5">
      <c r="A251">
        <v>40809</v>
      </c>
      <c r="B251" t="s">
        <v>1083</v>
      </c>
      <c r="C251" t="s">
        <v>1054</v>
      </c>
      <c r="D251" t="s">
        <v>830</v>
      </c>
      <c r="E251" s="866">
        <v>4551.26</v>
      </c>
    </row>
    <row r="252" spans="1:5">
      <c r="A252">
        <v>42428</v>
      </c>
      <c r="B252" t="s">
        <v>1084</v>
      </c>
      <c r="C252" t="s">
        <v>829</v>
      </c>
      <c r="D252" t="s">
        <v>844</v>
      </c>
      <c r="E252" s="866">
        <v>1264</v>
      </c>
    </row>
    <row r="253" spans="1:5">
      <c r="A253">
        <v>583</v>
      </c>
      <c r="B253" t="s">
        <v>1085</v>
      </c>
      <c r="C253" t="s">
        <v>935</v>
      </c>
      <c r="D253" t="s">
        <v>844</v>
      </c>
      <c r="E253" s="865">
        <v>28.75</v>
      </c>
    </row>
    <row r="254" spans="1:5">
      <c r="A254">
        <v>299</v>
      </c>
      <c r="B254" t="s">
        <v>1086</v>
      </c>
      <c r="C254" t="s">
        <v>829</v>
      </c>
      <c r="D254" t="s">
        <v>830</v>
      </c>
      <c r="E254" s="865">
        <v>1.92</v>
      </c>
    </row>
    <row r="255" spans="1:5">
      <c r="A255">
        <v>298</v>
      </c>
      <c r="B255" t="s">
        <v>1087</v>
      </c>
      <c r="C255" t="s">
        <v>829</v>
      </c>
      <c r="D255" t="s">
        <v>830</v>
      </c>
      <c r="E255" s="865">
        <v>1.93</v>
      </c>
    </row>
    <row r="256" spans="1:5">
      <c r="A256">
        <v>295</v>
      </c>
      <c r="B256" t="s">
        <v>1088</v>
      </c>
      <c r="C256" t="s">
        <v>829</v>
      </c>
      <c r="D256" t="s">
        <v>830</v>
      </c>
      <c r="E256" s="865">
        <v>1.1499999999999999</v>
      </c>
    </row>
    <row r="257" spans="1:5">
      <c r="A257">
        <v>296</v>
      </c>
      <c r="B257" t="s">
        <v>1089</v>
      </c>
      <c r="C257" t="s">
        <v>829</v>
      </c>
      <c r="D257" t="s">
        <v>830</v>
      </c>
      <c r="E257" s="865">
        <v>1.19</v>
      </c>
    </row>
    <row r="258" spans="1:5">
      <c r="A258">
        <v>297</v>
      </c>
      <c r="B258" t="s">
        <v>1090</v>
      </c>
      <c r="C258" t="s">
        <v>829</v>
      </c>
      <c r="D258" t="s">
        <v>830</v>
      </c>
      <c r="E258" s="865">
        <v>1.69</v>
      </c>
    </row>
    <row r="259" spans="1:5">
      <c r="A259">
        <v>301</v>
      </c>
      <c r="B259" t="s">
        <v>1091</v>
      </c>
      <c r="C259" t="s">
        <v>829</v>
      </c>
      <c r="D259" t="s">
        <v>833</v>
      </c>
      <c r="E259" s="865">
        <v>2.12</v>
      </c>
    </row>
    <row r="260" spans="1:5">
      <c r="A260">
        <v>300</v>
      </c>
      <c r="B260" t="s">
        <v>1092</v>
      </c>
      <c r="C260" t="s">
        <v>829</v>
      </c>
      <c r="D260" t="s">
        <v>830</v>
      </c>
      <c r="E260" s="865">
        <v>8.9</v>
      </c>
    </row>
    <row r="261" spans="1:5">
      <c r="A261">
        <v>20084</v>
      </c>
      <c r="B261" t="s">
        <v>1093</v>
      </c>
      <c r="C261" t="s">
        <v>829</v>
      </c>
      <c r="D261" t="s">
        <v>830</v>
      </c>
      <c r="E261" s="865">
        <v>1.1499999999999999</v>
      </c>
    </row>
    <row r="262" spans="1:5">
      <c r="A262">
        <v>20085</v>
      </c>
      <c r="B262" t="s">
        <v>1094</v>
      </c>
      <c r="C262" t="s">
        <v>829</v>
      </c>
      <c r="D262" t="s">
        <v>830</v>
      </c>
      <c r="E262" s="865">
        <v>1.07</v>
      </c>
    </row>
    <row r="263" spans="1:5">
      <c r="A263">
        <v>311</v>
      </c>
      <c r="B263" t="s">
        <v>1095</v>
      </c>
      <c r="C263" t="s">
        <v>829</v>
      </c>
      <c r="D263" t="s">
        <v>830</v>
      </c>
      <c r="E263" s="865">
        <v>6.89</v>
      </c>
    </row>
    <row r="264" spans="1:5">
      <c r="A264">
        <v>318</v>
      </c>
      <c r="B264" t="s">
        <v>1096</v>
      </c>
      <c r="C264" t="s">
        <v>829</v>
      </c>
      <c r="D264" t="s">
        <v>830</v>
      </c>
      <c r="E264" s="865">
        <v>12.07</v>
      </c>
    </row>
    <row r="265" spans="1:5">
      <c r="A265">
        <v>319</v>
      </c>
      <c r="B265" t="s">
        <v>1097</v>
      </c>
      <c r="C265" t="s">
        <v>829</v>
      </c>
      <c r="D265" t="s">
        <v>830</v>
      </c>
      <c r="E265" s="865">
        <v>22.8</v>
      </c>
    </row>
    <row r="266" spans="1:5">
      <c r="A266">
        <v>320</v>
      </c>
      <c r="B266" t="s">
        <v>1098</v>
      </c>
      <c r="C266" t="s">
        <v>829</v>
      </c>
      <c r="D266" t="s">
        <v>830</v>
      </c>
      <c r="E266" s="865">
        <v>72.489999999999995</v>
      </c>
    </row>
    <row r="267" spans="1:5">
      <c r="A267">
        <v>314</v>
      </c>
      <c r="B267" t="s">
        <v>1099</v>
      </c>
      <c r="C267" t="s">
        <v>829</v>
      </c>
      <c r="D267" t="s">
        <v>830</v>
      </c>
      <c r="E267" s="865">
        <v>111.35</v>
      </c>
    </row>
    <row r="268" spans="1:5">
      <c r="A268">
        <v>303</v>
      </c>
      <c r="B268" t="s">
        <v>1100</v>
      </c>
      <c r="C268" t="s">
        <v>829</v>
      </c>
      <c r="D268" t="s">
        <v>830</v>
      </c>
      <c r="E268" s="865">
        <v>2.89</v>
      </c>
    </row>
    <row r="269" spans="1:5">
      <c r="A269">
        <v>304</v>
      </c>
      <c r="B269" t="s">
        <v>1101</v>
      </c>
      <c r="C269" t="s">
        <v>829</v>
      </c>
      <c r="D269" t="s">
        <v>830</v>
      </c>
      <c r="E269" s="865">
        <v>4.41</v>
      </c>
    </row>
    <row r="270" spans="1:5">
      <c r="A270">
        <v>305</v>
      </c>
      <c r="B270" t="s">
        <v>1102</v>
      </c>
      <c r="C270" t="s">
        <v>829</v>
      </c>
      <c r="D270" t="s">
        <v>830</v>
      </c>
      <c r="E270" s="865">
        <v>7.53</v>
      </c>
    </row>
    <row r="271" spans="1:5">
      <c r="A271">
        <v>306</v>
      </c>
      <c r="B271" t="s">
        <v>1103</v>
      </c>
      <c r="C271" t="s">
        <v>829</v>
      </c>
      <c r="D271" t="s">
        <v>830</v>
      </c>
      <c r="E271" s="865">
        <v>9.0500000000000007</v>
      </c>
    </row>
    <row r="272" spans="1:5">
      <c r="A272">
        <v>307</v>
      </c>
      <c r="B272" t="s">
        <v>1104</v>
      </c>
      <c r="C272" t="s">
        <v>829</v>
      </c>
      <c r="D272" t="s">
        <v>830</v>
      </c>
      <c r="E272" s="865">
        <v>17.88</v>
      </c>
    </row>
    <row r="273" spans="1:5">
      <c r="A273">
        <v>309</v>
      </c>
      <c r="B273" t="s">
        <v>1105</v>
      </c>
      <c r="C273" t="s">
        <v>829</v>
      </c>
      <c r="D273" t="s">
        <v>830</v>
      </c>
      <c r="E273" s="865">
        <v>36.630000000000003</v>
      </c>
    </row>
    <row r="274" spans="1:5">
      <c r="A274">
        <v>310</v>
      </c>
      <c r="B274" t="s">
        <v>1106</v>
      </c>
      <c r="C274" t="s">
        <v>829</v>
      </c>
      <c r="D274" t="s">
        <v>830</v>
      </c>
      <c r="E274" s="865">
        <v>46.46</v>
      </c>
    </row>
    <row r="275" spans="1:5">
      <c r="A275">
        <v>328</v>
      </c>
      <c r="B275" t="s">
        <v>1107</v>
      </c>
      <c r="C275" t="s">
        <v>829</v>
      </c>
      <c r="D275" t="s">
        <v>830</v>
      </c>
      <c r="E275" s="865">
        <v>5.54</v>
      </c>
    </row>
    <row r="276" spans="1:5">
      <c r="A276">
        <v>325</v>
      </c>
      <c r="B276" t="s">
        <v>1108</v>
      </c>
      <c r="C276" t="s">
        <v>829</v>
      </c>
      <c r="D276" t="s">
        <v>830</v>
      </c>
      <c r="E276" s="865">
        <v>2.15</v>
      </c>
    </row>
    <row r="277" spans="1:5">
      <c r="A277">
        <v>20326</v>
      </c>
      <c r="B277" t="s">
        <v>1109</v>
      </c>
      <c r="C277" t="s">
        <v>829</v>
      </c>
      <c r="D277" t="s">
        <v>830</v>
      </c>
      <c r="E277" s="865">
        <v>5.76</v>
      </c>
    </row>
    <row r="278" spans="1:5">
      <c r="A278">
        <v>329</v>
      </c>
      <c r="B278" t="s">
        <v>1110</v>
      </c>
      <c r="C278" t="s">
        <v>829</v>
      </c>
      <c r="D278" t="s">
        <v>830</v>
      </c>
      <c r="E278" s="865">
        <v>7.08</v>
      </c>
    </row>
    <row r="279" spans="1:5">
      <c r="A279">
        <v>308</v>
      </c>
      <c r="B279" t="s">
        <v>1111</v>
      </c>
      <c r="C279" t="s">
        <v>829</v>
      </c>
      <c r="D279" t="s">
        <v>830</v>
      </c>
      <c r="E279" s="865">
        <v>23.87</v>
      </c>
    </row>
    <row r="280" spans="1:5">
      <c r="A280">
        <v>39642</v>
      </c>
      <c r="B280" t="s">
        <v>1112</v>
      </c>
      <c r="C280" t="s">
        <v>829</v>
      </c>
      <c r="D280" t="s">
        <v>830</v>
      </c>
      <c r="E280" s="865">
        <v>1.45</v>
      </c>
    </row>
    <row r="281" spans="1:5">
      <c r="A281">
        <v>39641</v>
      </c>
      <c r="B281" t="s">
        <v>1113</v>
      </c>
      <c r="C281" t="s">
        <v>829</v>
      </c>
      <c r="D281" t="s">
        <v>830</v>
      </c>
      <c r="E281" s="865">
        <v>1.01</v>
      </c>
    </row>
    <row r="282" spans="1:5">
      <c r="A282">
        <v>39643</v>
      </c>
      <c r="B282" t="s">
        <v>1114</v>
      </c>
      <c r="C282" t="s">
        <v>829</v>
      </c>
      <c r="D282" t="s">
        <v>830</v>
      </c>
      <c r="E282" s="865">
        <v>4.0199999999999996</v>
      </c>
    </row>
    <row r="283" spans="1:5">
      <c r="A283">
        <v>39644</v>
      </c>
      <c r="B283" t="s">
        <v>1115</v>
      </c>
      <c r="C283" t="s">
        <v>829</v>
      </c>
      <c r="D283" t="s">
        <v>830</v>
      </c>
      <c r="E283" s="865">
        <v>5.2</v>
      </c>
    </row>
    <row r="284" spans="1:5">
      <c r="A284">
        <v>39645</v>
      </c>
      <c r="B284" t="s">
        <v>1116</v>
      </c>
      <c r="C284" t="s">
        <v>829</v>
      </c>
      <c r="D284" t="s">
        <v>830</v>
      </c>
      <c r="E284" s="865">
        <v>6.71</v>
      </c>
    </row>
    <row r="285" spans="1:5">
      <c r="A285">
        <v>41610</v>
      </c>
      <c r="B285" t="s">
        <v>1117</v>
      </c>
      <c r="C285" t="s">
        <v>829</v>
      </c>
      <c r="D285" t="s">
        <v>830</v>
      </c>
      <c r="E285" s="865">
        <v>467.81</v>
      </c>
    </row>
    <row r="286" spans="1:5">
      <c r="A286">
        <v>41611</v>
      </c>
      <c r="B286" t="s">
        <v>1118</v>
      </c>
      <c r="C286" t="s">
        <v>829</v>
      </c>
      <c r="D286" t="s">
        <v>830</v>
      </c>
      <c r="E286" s="865">
        <v>737.37</v>
      </c>
    </row>
    <row r="287" spans="1:5">
      <c r="A287">
        <v>41612</v>
      </c>
      <c r="B287" t="s">
        <v>1119</v>
      </c>
      <c r="C287" t="s">
        <v>829</v>
      </c>
      <c r="D287" t="s">
        <v>830</v>
      </c>
      <c r="E287" s="866">
        <v>1035.3699999999999</v>
      </c>
    </row>
    <row r="288" spans="1:5">
      <c r="A288">
        <v>41637</v>
      </c>
      <c r="B288" t="s">
        <v>1120</v>
      </c>
      <c r="C288" t="s">
        <v>829</v>
      </c>
      <c r="D288" t="s">
        <v>830</v>
      </c>
      <c r="E288" s="865">
        <v>96.78</v>
      </c>
    </row>
    <row r="289" spans="1:5">
      <c r="A289">
        <v>41638</v>
      </c>
      <c r="B289" t="s">
        <v>1121</v>
      </c>
      <c r="C289" t="s">
        <v>829</v>
      </c>
      <c r="D289" t="s">
        <v>830</v>
      </c>
      <c r="E289" s="865">
        <v>126.07</v>
      </c>
    </row>
    <row r="290" spans="1:5">
      <c r="A290">
        <v>41639</v>
      </c>
      <c r="B290" t="s">
        <v>1122</v>
      </c>
      <c r="C290" t="s">
        <v>829</v>
      </c>
      <c r="D290" t="s">
        <v>830</v>
      </c>
      <c r="E290" s="865">
        <v>305.01</v>
      </c>
    </row>
    <row r="291" spans="1:5">
      <c r="A291">
        <v>11789</v>
      </c>
      <c r="B291" t="s">
        <v>1123</v>
      </c>
      <c r="C291" t="s">
        <v>829</v>
      </c>
      <c r="D291" t="s">
        <v>844</v>
      </c>
      <c r="E291" s="865">
        <v>0.67</v>
      </c>
    </row>
    <row r="292" spans="1:5">
      <c r="A292">
        <v>20975</v>
      </c>
      <c r="B292" t="s">
        <v>1124</v>
      </c>
      <c r="C292" t="s">
        <v>829</v>
      </c>
      <c r="D292" t="s">
        <v>830</v>
      </c>
      <c r="E292" s="865">
        <v>7.67</v>
      </c>
    </row>
    <row r="293" spans="1:5">
      <c r="A293">
        <v>20976</v>
      </c>
      <c r="B293" t="s">
        <v>1125</v>
      </c>
      <c r="C293" t="s">
        <v>829</v>
      </c>
      <c r="D293" t="s">
        <v>830</v>
      </c>
      <c r="E293" s="865">
        <v>11.59</v>
      </c>
    </row>
    <row r="294" spans="1:5">
      <c r="A294">
        <v>40340</v>
      </c>
      <c r="B294" t="s">
        <v>1126</v>
      </c>
      <c r="C294" t="s">
        <v>829</v>
      </c>
      <c r="D294" t="s">
        <v>830</v>
      </c>
      <c r="E294" s="865">
        <v>56.14</v>
      </c>
    </row>
    <row r="295" spans="1:5">
      <c r="A295">
        <v>40341</v>
      </c>
      <c r="B295" t="s">
        <v>1127</v>
      </c>
      <c r="C295" t="s">
        <v>829</v>
      </c>
      <c r="D295" t="s">
        <v>830</v>
      </c>
      <c r="E295" s="865">
        <v>66.47</v>
      </c>
    </row>
    <row r="296" spans="1:5">
      <c r="A296">
        <v>40342</v>
      </c>
      <c r="B296" t="s">
        <v>1128</v>
      </c>
      <c r="C296" t="s">
        <v>829</v>
      </c>
      <c r="D296" t="s">
        <v>830</v>
      </c>
      <c r="E296" s="865">
        <v>84.27</v>
      </c>
    </row>
    <row r="297" spans="1:5">
      <c r="A297">
        <v>40343</v>
      </c>
      <c r="B297" t="s">
        <v>1129</v>
      </c>
      <c r="C297" t="s">
        <v>829</v>
      </c>
      <c r="D297" t="s">
        <v>830</v>
      </c>
      <c r="E297" s="865">
        <v>103.39</v>
      </c>
    </row>
    <row r="298" spans="1:5">
      <c r="A298">
        <v>40344</v>
      </c>
      <c r="B298" t="s">
        <v>1130</v>
      </c>
      <c r="C298" t="s">
        <v>829</v>
      </c>
      <c r="D298" t="s">
        <v>830</v>
      </c>
      <c r="E298" s="865">
        <v>109.32</v>
      </c>
    </row>
    <row r="299" spans="1:5">
      <c r="A299">
        <v>40345</v>
      </c>
      <c r="B299" t="s">
        <v>1131</v>
      </c>
      <c r="C299" t="s">
        <v>829</v>
      </c>
      <c r="D299" t="s">
        <v>830</v>
      </c>
      <c r="E299" s="865">
        <v>136.49</v>
      </c>
    </row>
    <row r="300" spans="1:5">
      <c r="A300">
        <v>40346</v>
      </c>
      <c r="B300" t="s">
        <v>1132</v>
      </c>
      <c r="C300" t="s">
        <v>829</v>
      </c>
      <c r="D300" t="s">
        <v>830</v>
      </c>
      <c r="E300" s="865">
        <v>128.4</v>
      </c>
    </row>
    <row r="301" spans="1:5">
      <c r="A301">
        <v>40347</v>
      </c>
      <c r="B301" t="s">
        <v>1133</v>
      </c>
      <c r="C301" t="s">
        <v>829</v>
      </c>
      <c r="D301" t="s">
        <v>830</v>
      </c>
      <c r="E301" s="865">
        <v>158.76</v>
      </c>
    </row>
    <row r="302" spans="1:5">
      <c r="A302">
        <v>38840</v>
      </c>
      <c r="B302" t="s">
        <v>1134</v>
      </c>
      <c r="C302" t="s">
        <v>829</v>
      </c>
      <c r="D302" t="s">
        <v>844</v>
      </c>
      <c r="E302" s="865">
        <v>2.09</v>
      </c>
    </row>
    <row r="303" spans="1:5">
      <c r="A303">
        <v>38841</v>
      </c>
      <c r="B303" t="s">
        <v>1135</v>
      </c>
      <c r="C303" t="s">
        <v>829</v>
      </c>
      <c r="D303" t="s">
        <v>844</v>
      </c>
      <c r="E303" s="865">
        <v>2.3199999999999998</v>
      </c>
    </row>
    <row r="304" spans="1:5">
      <c r="A304">
        <v>38842</v>
      </c>
      <c r="B304" t="s">
        <v>1136</v>
      </c>
      <c r="C304" t="s">
        <v>829</v>
      </c>
      <c r="D304" t="s">
        <v>844</v>
      </c>
      <c r="E304" s="865">
        <v>4.59</v>
      </c>
    </row>
    <row r="305" spans="1:5">
      <c r="A305">
        <v>38843</v>
      </c>
      <c r="B305" t="s">
        <v>1137</v>
      </c>
      <c r="C305" t="s">
        <v>829</v>
      </c>
      <c r="D305" t="s">
        <v>844</v>
      </c>
      <c r="E305" s="865">
        <v>7.17</v>
      </c>
    </row>
    <row r="306" spans="1:5">
      <c r="A306">
        <v>43424</v>
      </c>
      <c r="B306" t="s">
        <v>1138</v>
      </c>
      <c r="C306" t="s">
        <v>829</v>
      </c>
      <c r="D306" t="s">
        <v>830</v>
      </c>
      <c r="E306" s="865">
        <v>391.95</v>
      </c>
    </row>
    <row r="307" spans="1:5">
      <c r="A307">
        <v>43426</v>
      </c>
      <c r="B307" t="s">
        <v>1139</v>
      </c>
      <c r="C307" t="s">
        <v>829</v>
      </c>
      <c r="D307" t="s">
        <v>830</v>
      </c>
      <c r="E307" s="866">
        <v>1351.85</v>
      </c>
    </row>
    <row r="308" spans="1:5">
      <c r="A308">
        <v>12565</v>
      </c>
      <c r="B308" t="s">
        <v>1140</v>
      </c>
      <c r="C308" t="s">
        <v>829</v>
      </c>
      <c r="D308" t="s">
        <v>830</v>
      </c>
      <c r="E308" s="865">
        <v>474.07</v>
      </c>
    </row>
    <row r="309" spans="1:5">
      <c r="A309">
        <v>12567</v>
      </c>
      <c r="B309" t="s">
        <v>1141</v>
      </c>
      <c r="C309" t="s">
        <v>829</v>
      </c>
      <c r="D309" t="s">
        <v>830</v>
      </c>
      <c r="E309" s="865">
        <v>636.76</v>
      </c>
    </row>
    <row r="310" spans="1:5">
      <c r="A310">
        <v>12568</v>
      </c>
      <c r="B310" t="s">
        <v>1142</v>
      </c>
      <c r="C310" t="s">
        <v>829</v>
      </c>
      <c r="D310" t="s">
        <v>830</v>
      </c>
      <c r="E310" s="865">
        <v>891.47</v>
      </c>
    </row>
    <row r="311" spans="1:5">
      <c r="A311">
        <v>43441</v>
      </c>
      <c r="B311" t="s">
        <v>1143</v>
      </c>
      <c r="C311" t="s">
        <v>829</v>
      </c>
      <c r="D311" t="s">
        <v>830</v>
      </c>
      <c r="E311" s="865">
        <v>114.61</v>
      </c>
    </row>
    <row r="312" spans="1:5">
      <c r="A312">
        <v>43423</v>
      </c>
      <c r="B312" t="s">
        <v>1144</v>
      </c>
      <c r="C312" t="s">
        <v>829</v>
      </c>
      <c r="D312" t="s">
        <v>830</v>
      </c>
      <c r="E312" s="865">
        <v>53.48</v>
      </c>
    </row>
    <row r="313" spans="1:5">
      <c r="A313">
        <v>12532</v>
      </c>
      <c r="B313" t="s">
        <v>1145</v>
      </c>
      <c r="C313" t="s">
        <v>829</v>
      </c>
      <c r="D313" t="s">
        <v>830</v>
      </c>
      <c r="E313" s="865">
        <v>82.49</v>
      </c>
    </row>
    <row r="314" spans="1:5">
      <c r="A314">
        <v>43444</v>
      </c>
      <c r="B314" t="s">
        <v>1146</v>
      </c>
      <c r="C314" t="s">
        <v>829</v>
      </c>
      <c r="D314" t="s">
        <v>830</v>
      </c>
      <c r="E314" s="865">
        <v>276.99</v>
      </c>
    </row>
    <row r="315" spans="1:5">
      <c r="A315">
        <v>12551</v>
      </c>
      <c r="B315" t="s">
        <v>1147</v>
      </c>
      <c r="C315" t="s">
        <v>829</v>
      </c>
      <c r="D315" t="s">
        <v>830</v>
      </c>
      <c r="E315" s="865">
        <v>197.62</v>
      </c>
    </row>
    <row r="316" spans="1:5">
      <c r="A316">
        <v>43442</v>
      </c>
      <c r="B316" t="s">
        <v>1148</v>
      </c>
      <c r="C316" t="s">
        <v>829</v>
      </c>
      <c r="D316" t="s">
        <v>830</v>
      </c>
      <c r="E316" s="865">
        <v>152.82</v>
      </c>
    </row>
    <row r="317" spans="1:5">
      <c r="A317">
        <v>43443</v>
      </c>
      <c r="B317" t="s">
        <v>1149</v>
      </c>
      <c r="C317" t="s">
        <v>829</v>
      </c>
      <c r="D317" t="s">
        <v>830</v>
      </c>
      <c r="E317" s="865">
        <v>200.58</v>
      </c>
    </row>
    <row r="318" spans="1:5">
      <c r="A318">
        <v>12544</v>
      </c>
      <c r="B318" t="s">
        <v>1150</v>
      </c>
      <c r="C318" t="s">
        <v>829</v>
      </c>
      <c r="D318" t="s">
        <v>830</v>
      </c>
      <c r="E318" s="865">
        <v>108.24</v>
      </c>
    </row>
    <row r="319" spans="1:5">
      <c r="A319">
        <v>12547</v>
      </c>
      <c r="B319" t="s">
        <v>1151</v>
      </c>
      <c r="C319" t="s">
        <v>829</v>
      </c>
      <c r="D319" t="s">
        <v>830</v>
      </c>
      <c r="E319" s="865">
        <v>145.58000000000001</v>
      </c>
    </row>
    <row r="320" spans="1:5">
      <c r="A320">
        <v>43445</v>
      </c>
      <c r="B320" t="s">
        <v>1152</v>
      </c>
      <c r="C320" t="s">
        <v>829</v>
      </c>
      <c r="D320" t="s">
        <v>830</v>
      </c>
      <c r="E320" s="865">
        <v>382.05</v>
      </c>
    </row>
    <row r="321" spans="1:5">
      <c r="A321">
        <v>12563</v>
      </c>
      <c r="B321" t="s">
        <v>1153</v>
      </c>
      <c r="C321" t="s">
        <v>829</v>
      </c>
      <c r="D321" t="s">
        <v>830</v>
      </c>
      <c r="E321" s="865">
        <v>273.35000000000002</v>
      </c>
    </row>
    <row r="322" spans="1:5">
      <c r="A322">
        <v>43425</v>
      </c>
      <c r="B322" t="s">
        <v>1154</v>
      </c>
      <c r="C322" t="s">
        <v>829</v>
      </c>
      <c r="D322" t="s">
        <v>830</v>
      </c>
      <c r="E322" s="865">
        <v>171.92</v>
      </c>
    </row>
    <row r="323" spans="1:5">
      <c r="A323">
        <v>43446</v>
      </c>
      <c r="B323" t="s">
        <v>1155</v>
      </c>
      <c r="C323" t="s">
        <v>829</v>
      </c>
      <c r="D323" t="s">
        <v>830</v>
      </c>
      <c r="E323" s="865">
        <v>362.95</v>
      </c>
    </row>
    <row r="324" spans="1:5">
      <c r="A324">
        <v>43447</v>
      </c>
      <c r="B324" t="s">
        <v>1156</v>
      </c>
      <c r="C324" t="s">
        <v>829</v>
      </c>
      <c r="D324" t="s">
        <v>830</v>
      </c>
      <c r="E324" s="865">
        <v>445.73</v>
      </c>
    </row>
    <row r="325" spans="1:5">
      <c r="A325">
        <v>43448</v>
      </c>
      <c r="B325" t="s">
        <v>1157</v>
      </c>
      <c r="C325" t="s">
        <v>829</v>
      </c>
      <c r="D325" t="s">
        <v>830</v>
      </c>
      <c r="E325" s="865">
        <v>624.02</v>
      </c>
    </row>
    <row r="326" spans="1:5">
      <c r="A326">
        <v>13761</v>
      </c>
      <c r="B326" t="s">
        <v>1158</v>
      </c>
      <c r="C326" t="s">
        <v>829</v>
      </c>
      <c r="D326" t="s">
        <v>844</v>
      </c>
      <c r="E326" s="866">
        <v>2563.33</v>
      </c>
    </row>
    <row r="327" spans="1:5">
      <c r="A327">
        <v>12888</v>
      </c>
      <c r="B327" t="s">
        <v>1159</v>
      </c>
      <c r="C327" t="s">
        <v>1160</v>
      </c>
      <c r="D327" t="s">
        <v>844</v>
      </c>
      <c r="E327" s="865">
        <v>96.72</v>
      </c>
    </row>
    <row r="328" spans="1:5">
      <c r="A328">
        <v>12889</v>
      </c>
      <c r="B328" t="s">
        <v>1161</v>
      </c>
      <c r="C328" t="s">
        <v>1160</v>
      </c>
      <c r="D328" t="s">
        <v>844</v>
      </c>
      <c r="E328" s="865">
        <v>63.16</v>
      </c>
    </row>
    <row r="329" spans="1:5">
      <c r="A329">
        <v>4814</v>
      </c>
      <c r="B329" t="s">
        <v>1162</v>
      </c>
      <c r="C329" t="s">
        <v>829</v>
      </c>
      <c r="D329" t="s">
        <v>830</v>
      </c>
      <c r="E329" s="865">
        <v>124.15</v>
      </c>
    </row>
    <row r="330" spans="1:5">
      <c r="A330">
        <v>25967</v>
      </c>
      <c r="B330" t="s">
        <v>1163</v>
      </c>
      <c r="C330" t="s">
        <v>829</v>
      </c>
      <c r="D330" t="s">
        <v>844</v>
      </c>
      <c r="E330" s="866">
        <v>1816.26</v>
      </c>
    </row>
    <row r="331" spans="1:5">
      <c r="A331">
        <v>6122</v>
      </c>
      <c r="B331" t="s">
        <v>1164</v>
      </c>
      <c r="C331" t="s">
        <v>847</v>
      </c>
      <c r="D331" t="s">
        <v>830</v>
      </c>
      <c r="E331" s="865">
        <v>30.65</v>
      </c>
    </row>
    <row r="332" spans="1:5">
      <c r="A332">
        <v>40810</v>
      </c>
      <c r="B332" t="s">
        <v>1165</v>
      </c>
      <c r="C332" t="s">
        <v>1054</v>
      </c>
      <c r="D332" t="s">
        <v>830</v>
      </c>
      <c r="E332" s="866">
        <v>5468.15</v>
      </c>
    </row>
    <row r="333" spans="1:5">
      <c r="A333">
        <v>21100</v>
      </c>
      <c r="B333" t="s">
        <v>1166</v>
      </c>
      <c r="C333" t="s">
        <v>829</v>
      </c>
      <c r="D333" t="s">
        <v>844</v>
      </c>
      <c r="E333" s="866">
        <v>2506.8200000000002</v>
      </c>
    </row>
    <row r="334" spans="1:5">
      <c r="A334">
        <v>11816</v>
      </c>
      <c r="B334" t="s">
        <v>1167</v>
      </c>
      <c r="C334" t="s">
        <v>829</v>
      </c>
      <c r="D334" t="s">
        <v>844</v>
      </c>
      <c r="E334" s="866">
        <v>2673</v>
      </c>
    </row>
    <row r="335" spans="1:5">
      <c r="A335">
        <v>11814</v>
      </c>
      <c r="B335" t="s">
        <v>1168</v>
      </c>
      <c r="C335" t="s">
        <v>829</v>
      </c>
      <c r="D335" t="s">
        <v>844</v>
      </c>
      <c r="E335" s="866">
        <v>5818.45</v>
      </c>
    </row>
    <row r="336" spans="1:5">
      <c r="A336">
        <v>14186</v>
      </c>
      <c r="B336" t="s">
        <v>1169</v>
      </c>
      <c r="C336" t="s">
        <v>829</v>
      </c>
      <c r="D336" t="s">
        <v>844</v>
      </c>
      <c r="E336" s="866">
        <v>7305.85</v>
      </c>
    </row>
    <row r="337" spans="1:5">
      <c r="A337">
        <v>14185</v>
      </c>
      <c r="B337" t="s">
        <v>1170</v>
      </c>
      <c r="C337" t="s">
        <v>829</v>
      </c>
      <c r="D337" t="s">
        <v>844</v>
      </c>
      <c r="E337" s="866">
        <v>9463.92</v>
      </c>
    </row>
    <row r="338" spans="1:5">
      <c r="A338">
        <v>11811</v>
      </c>
      <c r="B338" t="s">
        <v>1171</v>
      </c>
      <c r="C338" t="s">
        <v>829</v>
      </c>
      <c r="D338" t="s">
        <v>844</v>
      </c>
      <c r="E338" s="866">
        <v>3618.64</v>
      </c>
    </row>
    <row r="339" spans="1:5">
      <c r="A339">
        <v>26038</v>
      </c>
      <c r="B339" t="s">
        <v>1172</v>
      </c>
      <c r="C339" t="s">
        <v>829</v>
      </c>
      <c r="D339" t="s">
        <v>844</v>
      </c>
      <c r="E339" s="866">
        <v>202992.51</v>
      </c>
    </row>
    <row r="340" spans="1:5">
      <c r="A340">
        <v>34482</v>
      </c>
      <c r="B340" t="s">
        <v>1173</v>
      </c>
      <c r="C340" t="s">
        <v>829</v>
      </c>
      <c r="D340" t="s">
        <v>844</v>
      </c>
      <c r="E340" s="866">
        <v>5463.04</v>
      </c>
    </row>
    <row r="341" spans="1:5">
      <c r="A341">
        <v>34469</v>
      </c>
      <c r="B341" t="s">
        <v>1174</v>
      </c>
      <c r="C341" t="s">
        <v>829</v>
      </c>
      <c r="D341" t="s">
        <v>844</v>
      </c>
      <c r="E341" s="866">
        <v>8450.65</v>
      </c>
    </row>
    <row r="342" spans="1:5">
      <c r="A342">
        <v>34472</v>
      </c>
      <c r="B342" t="s">
        <v>1175</v>
      </c>
      <c r="C342" t="s">
        <v>829</v>
      </c>
      <c r="D342" t="s">
        <v>844</v>
      </c>
      <c r="E342" s="866">
        <v>2600</v>
      </c>
    </row>
    <row r="343" spans="1:5">
      <c r="A343">
        <v>34476</v>
      </c>
      <c r="B343" t="s">
        <v>1176</v>
      </c>
      <c r="C343" t="s">
        <v>829</v>
      </c>
      <c r="D343" t="s">
        <v>844</v>
      </c>
      <c r="E343" s="866">
        <v>4407.37</v>
      </c>
    </row>
    <row r="344" spans="1:5">
      <c r="A344">
        <v>34477</v>
      </c>
      <c r="B344" t="s">
        <v>1177</v>
      </c>
      <c r="C344" t="s">
        <v>829</v>
      </c>
      <c r="D344" t="s">
        <v>844</v>
      </c>
      <c r="E344" s="866">
        <v>5849.43</v>
      </c>
    </row>
    <row r="345" spans="1:5">
      <c r="A345">
        <v>42425</v>
      </c>
      <c r="B345" t="s">
        <v>1178</v>
      </c>
      <c r="C345" t="s">
        <v>829</v>
      </c>
      <c r="D345" t="s">
        <v>830</v>
      </c>
      <c r="E345" s="866">
        <v>1817.4</v>
      </c>
    </row>
    <row r="346" spans="1:5">
      <c r="A346">
        <v>42422</v>
      </c>
      <c r="B346" t="s">
        <v>1179</v>
      </c>
      <c r="C346" t="s">
        <v>829</v>
      </c>
      <c r="D346" t="s">
        <v>833</v>
      </c>
      <c r="E346" s="866">
        <v>2697.99</v>
      </c>
    </row>
    <row r="347" spans="1:5">
      <c r="A347">
        <v>43184</v>
      </c>
      <c r="B347" t="s">
        <v>1180</v>
      </c>
      <c r="C347" t="s">
        <v>829</v>
      </c>
      <c r="D347" t="s">
        <v>830</v>
      </c>
      <c r="E347" s="866">
        <v>3728.88</v>
      </c>
    </row>
    <row r="348" spans="1:5">
      <c r="A348">
        <v>42424</v>
      </c>
      <c r="B348" t="s">
        <v>1181</v>
      </c>
      <c r="C348" t="s">
        <v>829</v>
      </c>
      <c r="D348" t="s">
        <v>830</v>
      </c>
      <c r="E348" s="866">
        <v>1623.09</v>
      </c>
    </row>
    <row r="349" spans="1:5">
      <c r="A349">
        <v>42421</v>
      </c>
      <c r="B349" t="s">
        <v>1182</v>
      </c>
      <c r="C349" t="s">
        <v>829</v>
      </c>
      <c r="D349" t="s">
        <v>830</v>
      </c>
      <c r="E349" s="866">
        <v>14778.11</v>
      </c>
    </row>
    <row r="350" spans="1:5">
      <c r="A350">
        <v>42416</v>
      </c>
      <c r="B350" t="s">
        <v>1183</v>
      </c>
      <c r="C350" t="s">
        <v>829</v>
      </c>
      <c r="D350" t="s">
        <v>830</v>
      </c>
      <c r="E350" s="866">
        <v>6996.98</v>
      </c>
    </row>
    <row r="351" spans="1:5">
      <c r="A351">
        <v>42417</v>
      </c>
      <c r="B351" t="s">
        <v>1184</v>
      </c>
      <c r="C351" t="s">
        <v>829</v>
      </c>
      <c r="D351" t="s">
        <v>830</v>
      </c>
      <c r="E351" s="866">
        <v>7844.18</v>
      </c>
    </row>
    <row r="352" spans="1:5">
      <c r="A352">
        <v>42419</v>
      </c>
      <c r="B352" t="s">
        <v>1185</v>
      </c>
      <c r="C352" t="s">
        <v>829</v>
      </c>
      <c r="D352" t="s">
        <v>830</v>
      </c>
      <c r="E352" s="866">
        <v>8862.26</v>
      </c>
    </row>
    <row r="353" spans="1:5">
      <c r="A353">
        <v>42420</v>
      </c>
      <c r="B353" t="s">
        <v>1186</v>
      </c>
      <c r="C353" t="s">
        <v>829</v>
      </c>
      <c r="D353" t="s">
        <v>830</v>
      </c>
      <c r="E353" s="866">
        <v>12180.53</v>
      </c>
    </row>
    <row r="354" spans="1:5">
      <c r="A354">
        <v>43195</v>
      </c>
      <c r="B354" t="s">
        <v>1187</v>
      </c>
      <c r="C354" t="s">
        <v>829</v>
      </c>
      <c r="D354" t="s">
        <v>830</v>
      </c>
      <c r="E354" s="866">
        <v>4288.93</v>
      </c>
    </row>
    <row r="355" spans="1:5">
      <c r="A355">
        <v>43196</v>
      </c>
      <c r="B355" t="s">
        <v>1188</v>
      </c>
      <c r="C355" t="s">
        <v>829</v>
      </c>
      <c r="D355" t="s">
        <v>830</v>
      </c>
      <c r="E355" s="866">
        <v>5315.52</v>
      </c>
    </row>
    <row r="356" spans="1:5">
      <c r="A356">
        <v>43198</v>
      </c>
      <c r="B356" t="s">
        <v>1189</v>
      </c>
      <c r="C356" t="s">
        <v>829</v>
      </c>
      <c r="D356" t="s">
        <v>830</v>
      </c>
      <c r="E356" s="866">
        <v>7898.74</v>
      </c>
    </row>
    <row r="357" spans="1:5">
      <c r="A357">
        <v>43199</v>
      </c>
      <c r="B357" t="s">
        <v>1190</v>
      </c>
      <c r="C357" t="s">
        <v>829</v>
      </c>
      <c r="D357" t="s">
        <v>830</v>
      </c>
      <c r="E357" s="866">
        <v>8188.17</v>
      </c>
    </row>
    <row r="358" spans="1:5">
      <c r="A358">
        <v>43200</v>
      </c>
      <c r="B358" t="s">
        <v>1191</v>
      </c>
      <c r="C358" t="s">
        <v>829</v>
      </c>
      <c r="D358" t="s">
        <v>830</v>
      </c>
      <c r="E358" s="866">
        <v>9396.52</v>
      </c>
    </row>
    <row r="359" spans="1:5">
      <c r="A359">
        <v>39556</v>
      </c>
      <c r="B359" t="s">
        <v>1192</v>
      </c>
      <c r="C359" t="s">
        <v>829</v>
      </c>
      <c r="D359" t="s">
        <v>830</v>
      </c>
      <c r="E359" s="866">
        <v>5132.1000000000004</v>
      </c>
    </row>
    <row r="360" spans="1:5">
      <c r="A360">
        <v>39557</v>
      </c>
      <c r="B360" t="s">
        <v>1193</v>
      </c>
      <c r="C360" t="s">
        <v>829</v>
      </c>
      <c r="D360" t="s">
        <v>830</v>
      </c>
      <c r="E360" s="866">
        <v>5526.16</v>
      </c>
    </row>
    <row r="361" spans="1:5">
      <c r="A361">
        <v>39559</v>
      </c>
      <c r="B361" t="s">
        <v>1194</v>
      </c>
      <c r="C361" t="s">
        <v>829</v>
      </c>
      <c r="D361" t="s">
        <v>830</v>
      </c>
      <c r="E361" s="866">
        <v>8166.6</v>
      </c>
    </row>
    <row r="362" spans="1:5">
      <c r="A362">
        <v>39560</v>
      </c>
      <c r="B362" t="s">
        <v>1195</v>
      </c>
      <c r="C362" t="s">
        <v>829</v>
      </c>
      <c r="D362" t="s">
        <v>830</v>
      </c>
      <c r="E362" s="866">
        <v>9447.9599999999991</v>
      </c>
    </row>
    <row r="363" spans="1:5">
      <c r="A363">
        <v>39561</v>
      </c>
      <c r="B363" t="s">
        <v>1196</v>
      </c>
      <c r="C363" t="s">
        <v>829</v>
      </c>
      <c r="D363" t="s">
        <v>830</v>
      </c>
      <c r="E363" s="866">
        <v>9883.77</v>
      </c>
    </row>
    <row r="364" spans="1:5">
      <c r="A364">
        <v>43190</v>
      </c>
      <c r="B364" t="s">
        <v>1197</v>
      </c>
      <c r="C364" t="s">
        <v>829</v>
      </c>
      <c r="D364" t="s">
        <v>830</v>
      </c>
      <c r="E364" s="866">
        <v>1458.58</v>
      </c>
    </row>
    <row r="365" spans="1:5">
      <c r="A365">
        <v>39555</v>
      </c>
      <c r="B365" t="s">
        <v>1198</v>
      </c>
      <c r="C365" t="s">
        <v>829</v>
      </c>
      <c r="D365" t="s">
        <v>830</v>
      </c>
      <c r="E365" s="866">
        <v>1577.81</v>
      </c>
    </row>
    <row r="366" spans="1:5">
      <c r="A366">
        <v>43191</v>
      </c>
      <c r="B366" t="s">
        <v>1199</v>
      </c>
      <c r="C366" t="s">
        <v>829</v>
      </c>
      <c r="D366" t="s">
        <v>830</v>
      </c>
      <c r="E366" s="866">
        <v>2098.6999999999998</v>
      </c>
    </row>
    <row r="367" spans="1:5">
      <c r="A367">
        <v>39548</v>
      </c>
      <c r="B367" t="s">
        <v>1200</v>
      </c>
      <c r="C367" t="s">
        <v>829</v>
      </c>
      <c r="D367" t="s">
        <v>830</v>
      </c>
      <c r="E367" s="866">
        <v>2340.38</v>
      </c>
    </row>
    <row r="368" spans="1:5">
      <c r="A368">
        <v>43192</v>
      </c>
      <c r="B368" t="s">
        <v>1201</v>
      </c>
      <c r="C368" t="s">
        <v>829</v>
      </c>
      <c r="D368" t="s">
        <v>830</v>
      </c>
      <c r="E368" s="866">
        <v>2749.11</v>
      </c>
    </row>
    <row r="369" spans="1:5">
      <c r="A369">
        <v>39554</v>
      </c>
      <c r="B369" t="s">
        <v>1202</v>
      </c>
      <c r="C369" t="s">
        <v>829</v>
      </c>
      <c r="D369" t="s">
        <v>830</v>
      </c>
      <c r="E369" s="866">
        <v>3094.8</v>
      </c>
    </row>
    <row r="370" spans="1:5">
      <c r="A370">
        <v>43194</v>
      </c>
      <c r="B370" t="s">
        <v>1203</v>
      </c>
      <c r="C370" t="s">
        <v>829</v>
      </c>
      <c r="D370" t="s">
        <v>830</v>
      </c>
      <c r="E370" s="866">
        <v>1249.52</v>
      </c>
    </row>
    <row r="371" spans="1:5">
      <c r="A371">
        <v>39551</v>
      </c>
      <c r="B371" t="s">
        <v>1204</v>
      </c>
      <c r="C371" t="s">
        <v>829</v>
      </c>
      <c r="D371" t="s">
        <v>830</v>
      </c>
      <c r="E371" s="866">
        <v>1375.86</v>
      </c>
    </row>
    <row r="372" spans="1:5">
      <c r="A372">
        <v>43185</v>
      </c>
      <c r="B372" t="s">
        <v>1205</v>
      </c>
      <c r="C372" t="s">
        <v>829</v>
      </c>
      <c r="D372" t="s">
        <v>830</v>
      </c>
      <c r="E372" s="866">
        <v>3909.94</v>
      </c>
    </row>
    <row r="373" spans="1:5">
      <c r="A373">
        <v>43186</v>
      </c>
      <c r="B373" t="s">
        <v>1206</v>
      </c>
      <c r="C373" t="s">
        <v>829</v>
      </c>
      <c r="D373" t="s">
        <v>830</v>
      </c>
      <c r="E373" s="866">
        <v>4124.2</v>
      </c>
    </row>
    <row r="374" spans="1:5">
      <c r="A374">
        <v>43187</v>
      </c>
      <c r="B374" t="s">
        <v>1207</v>
      </c>
      <c r="C374" t="s">
        <v>829</v>
      </c>
      <c r="D374" t="s">
        <v>830</v>
      </c>
      <c r="E374" s="866">
        <v>5472.86</v>
      </c>
    </row>
    <row r="375" spans="1:5">
      <c r="A375">
        <v>43188</v>
      </c>
      <c r="B375" t="s">
        <v>1208</v>
      </c>
      <c r="C375" t="s">
        <v>829</v>
      </c>
      <c r="D375" t="s">
        <v>830</v>
      </c>
      <c r="E375" s="866">
        <v>6631.09</v>
      </c>
    </row>
    <row r="376" spans="1:5">
      <c r="A376">
        <v>43189</v>
      </c>
      <c r="B376" t="s">
        <v>1209</v>
      </c>
      <c r="C376" t="s">
        <v>829</v>
      </c>
      <c r="D376" t="s">
        <v>830</v>
      </c>
      <c r="E376" s="866">
        <v>7458.87</v>
      </c>
    </row>
    <row r="377" spans="1:5">
      <c r="A377">
        <v>39580</v>
      </c>
      <c r="B377" t="s">
        <v>1210</v>
      </c>
      <c r="C377" t="s">
        <v>829</v>
      </c>
      <c r="D377" t="s">
        <v>830</v>
      </c>
      <c r="E377" s="866">
        <v>58779</v>
      </c>
    </row>
    <row r="378" spans="1:5">
      <c r="A378">
        <v>39577</v>
      </c>
      <c r="B378" t="s">
        <v>1211</v>
      </c>
      <c r="C378" t="s">
        <v>829</v>
      </c>
      <c r="D378" t="s">
        <v>830</v>
      </c>
      <c r="E378" s="866">
        <v>18397.7</v>
      </c>
    </row>
    <row r="379" spans="1:5">
      <c r="A379">
        <v>39578</v>
      </c>
      <c r="B379" t="s">
        <v>1212</v>
      </c>
      <c r="C379" t="s">
        <v>829</v>
      </c>
      <c r="D379" t="s">
        <v>830</v>
      </c>
      <c r="E379" s="866">
        <v>23742.6</v>
      </c>
    </row>
    <row r="380" spans="1:5">
      <c r="A380">
        <v>39579</v>
      </c>
      <c r="B380" t="s">
        <v>1213</v>
      </c>
      <c r="C380" t="s">
        <v>829</v>
      </c>
      <c r="D380" t="s">
        <v>830</v>
      </c>
      <c r="E380" s="866">
        <v>34543.620000000003</v>
      </c>
    </row>
    <row r="381" spans="1:5">
      <c r="A381">
        <v>39826</v>
      </c>
      <c r="B381" t="s">
        <v>1214</v>
      </c>
      <c r="C381" t="s">
        <v>829</v>
      </c>
      <c r="D381" t="s">
        <v>830</v>
      </c>
      <c r="E381" s="866">
        <v>4242.58</v>
      </c>
    </row>
    <row r="382" spans="1:5">
      <c r="A382">
        <v>10700</v>
      </c>
      <c r="B382" t="s">
        <v>1215</v>
      </c>
      <c r="C382" t="s">
        <v>829</v>
      </c>
      <c r="D382" t="s">
        <v>844</v>
      </c>
      <c r="E382" s="866">
        <v>12453.59</v>
      </c>
    </row>
    <row r="383" spans="1:5">
      <c r="A383">
        <v>346</v>
      </c>
      <c r="B383" t="s">
        <v>1216</v>
      </c>
      <c r="C383" t="s">
        <v>935</v>
      </c>
      <c r="D383" t="s">
        <v>830</v>
      </c>
      <c r="E383" s="865">
        <v>15.99</v>
      </c>
    </row>
    <row r="384" spans="1:5">
      <c r="A384">
        <v>3312</v>
      </c>
      <c r="B384" t="s">
        <v>1217</v>
      </c>
      <c r="C384" t="s">
        <v>935</v>
      </c>
      <c r="D384" t="s">
        <v>844</v>
      </c>
      <c r="E384" s="865">
        <v>21.12</v>
      </c>
    </row>
    <row r="385" spans="1:5">
      <c r="A385">
        <v>339</v>
      </c>
      <c r="B385" t="s">
        <v>1218</v>
      </c>
      <c r="C385" t="s">
        <v>866</v>
      </c>
      <c r="D385" t="s">
        <v>830</v>
      </c>
      <c r="E385" s="865">
        <v>0.82</v>
      </c>
    </row>
    <row r="386" spans="1:5">
      <c r="A386">
        <v>340</v>
      </c>
      <c r="B386" t="s">
        <v>1219</v>
      </c>
      <c r="C386" t="s">
        <v>866</v>
      </c>
      <c r="D386" t="s">
        <v>830</v>
      </c>
      <c r="E386" s="865">
        <v>0.74</v>
      </c>
    </row>
    <row r="387" spans="1:5">
      <c r="A387">
        <v>43130</v>
      </c>
      <c r="B387" t="s">
        <v>1220</v>
      </c>
      <c r="C387" t="s">
        <v>935</v>
      </c>
      <c r="D387" t="s">
        <v>833</v>
      </c>
      <c r="E387" s="865">
        <v>13.5</v>
      </c>
    </row>
    <row r="388" spans="1:5">
      <c r="A388">
        <v>344</v>
      </c>
      <c r="B388" t="s">
        <v>1221</v>
      </c>
      <c r="C388" t="s">
        <v>935</v>
      </c>
      <c r="D388" t="s">
        <v>830</v>
      </c>
      <c r="E388" s="865">
        <v>17.739999999999998</v>
      </c>
    </row>
    <row r="389" spans="1:5">
      <c r="A389">
        <v>345</v>
      </c>
      <c r="B389" t="s">
        <v>1222</v>
      </c>
      <c r="C389" t="s">
        <v>935</v>
      </c>
      <c r="D389" t="s">
        <v>830</v>
      </c>
      <c r="E389" s="865">
        <v>19.25</v>
      </c>
    </row>
    <row r="390" spans="1:5">
      <c r="A390">
        <v>43131</v>
      </c>
      <c r="B390" t="s">
        <v>1223</v>
      </c>
      <c r="C390" t="s">
        <v>935</v>
      </c>
      <c r="D390" t="s">
        <v>830</v>
      </c>
      <c r="E390" s="865">
        <v>15.68</v>
      </c>
    </row>
    <row r="391" spans="1:5">
      <c r="A391">
        <v>3313</v>
      </c>
      <c r="B391" t="s">
        <v>1224</v>
      </c>
      <c r="C391" t="s">
        <v>935</v>
      </c>
      <c r="D391" t="s">
        <v>844</v>
      </c>
      <c r="E391" s="865">
        <v>27.18</v>
      </c>
    </row>
    <row r="392" spans="1:5">
      <c r="A392">
        <v>43132</v>
      </c>
      <c r="B392" t="s">
        <v>1225</v>
      </c>
      <c r="C392" t="s">
        <v>935</v>
      </c>
      <c r="D392" t="s">
        <v>830</v>
      </c>
      <c r="E392" s="865">
        <v>13.5</v>
      </c>
    </row>
    <row r="393" spans="1:5">
      <c r="A393">
        <v>369</v>
      </c>
      <c r="B393" t="s">
        <v>1226</v>
      </c>
      <c r="C393" t="s">
        <v>1050</v>
      </c>
      <c r="D393" t="s">
        <v>830</v>
      </c>
      <c r="E393" s="865">
        <v>67.37</v>
      </c>
    </row>
    <row r="394" spans="1:5">
      <c r="A394">
        <v>366</v>
      </c>
      <c r="B394" t="s">
        <v>1227</v>
      </c>
      <c r="C394" t="s">
        <v>1050</v>
      </c>
      <c r="D394" t="s">
        <v>833</v>
      </c>
      <c r="E394" s="865">
        <v>105</v>
      </c>
    </row>
    <row r="395" spans="1:5">
      <c r="A395">
        <v>367</v>
      </c>
      <c r="B395" t="s">
        <v>1228</v>
      </c>
      <c r="C395" t="s">
        <v>1050</v>
      </c>
      <c r="D395" t="s">
        <v>833</v>
      </c>
      <c r="E395" s="865">
        <v>124.11</v>
      </c>
    </row>
    <row r="396" spans="1:5">
      <c r="A396">
        <v>370</v>
      </c>
      <c r="B396" t="s">
        <v>1229</v>
      </c>
      <c r="C396" t="s">
        <v>1050</v>
      </c>
      <c r="D396" t="s">
        <v>833</v>
      </c>
      <c r="E396" s="865">
        <v>98.75</v>
      </c>
    </row>
    <row r="397" spans="1:5">
      <c r="A397">
        <v>368</v>
      </c>
      <c r="B397" t="s">
        <v>1230</v>
      </c>
      <c r="C397" t="s">
        <v>1050</v>
      </c>
      <c r="D397" t="s">
        <v>830</v>
      </c>
      <c r="E397" s="865">
        <v>93.08</v>
      </c>
    </row>
    <row r="398" spans="1:5">
      <c r="A398">
        <v>11075</v>
      </c>
      <c r="B398" t="s">
        <v>1231</v>
      </c>
      <c r="C398" t="s">
        <v>1050</v>
      </c>
      <c r="D398" t="s">
        <v>830</v>
      </c>
      <c r="E398" s="866">
        <v>2032.3</v>
      </c>
    </row>
    <row r="399" spans="1:5">
      <c r="A399">
        <v>11076</v>
      </c>
      <c r="B399" t="s">
        <v>1232</v>
      </c>
      <c r="C399" t="s">
        <v>1050</v>
      </c>
      <c r="D399" t="s">
        <v>830</v>
      </c>
      <c r="E399" s="865">
        <v>155.13</v>
      </c>
    </row>
    <row r="400" spans="1:5">
      <c r="A400">
        <v>1381</v>
      </c>
      <c r="B400" t="s">
        <v>1233</v>
      </c>
      <c r="C400" t="s">
        <v>935</v>
      </c>
      <c r="D400" t="s">
        <v>833</v>
      </c>
      <c r="E400" s="865">
        <v>0.43</v>
      </c>
    </row>
    <row r="401" spans="1:5">
      <c r="A401">
        <v>34353</v>
      </c>
      <c r="B401" t="s">
        <v>1234</v>
      </c>
      <c r="C401" t="s">
        <v>935</v>
      </c>
      <c r="D401" t="s">
        <v>830</v>
      </c>
      <c r="E401" s="865">
        <v>0.8</v>
      </c>
    </row>
    <row r="402" spans="1:5">
      <c r="A402">
        <v>37595</v>
      </c>
      <c r="B402" t="s">
        <v>1235</v>
      </c>
      <c r="C402" t="s">
        <v>935</v>
      </c>
      <c r="D402" t="s">
        <v>830</v>
      </c>
      <c r="E402" s="865">
        <v>1.32</v>
      </c>
    </row>
    <row r="403" spans="1:5">
      <c r="A403">
        <v>37596</v>
      </c>
      <c r="B403" t="s">
        <v>1236</v>
      </c>
      <c r="C403" t="s">
        <v>935</v>
      </c>
      <c r="D403" t="s">
        <v>830</v>
      </c>
      <c r="E403" s="865">
        <v>1.51</v>
      </c>
    </row>
    <row r="404" spans="1:5">
      <c r="A404">
        <v>371</v>
      </c>
      <c r="B404" t="s">
        <v>1237</v>
      </c>
      <c r="C404" t="s">
        <v>935</v>
      </c>
      <c r="D404" t="s">
        <v>830</v>
      </c>
      <c r="E404" s="865">
        <v>0.47</v>
      </c>
    </row>
    <row r="405" spans="1:5">
      <c r="A405">
        <v>37553</v>
      </c>
      <c r="B405" t="s">
        <v>1238</v>
      </c>
      <c r="C405" t="s">
        <v>935</v>
      </c>
      <c r="D405" t="s">
        <v>830</v>
      </c>
      <c r="E405" s="865">
        <v>0.87</v>
      </c>
    </row>
    <row r="406" spans="1:5">
      <c r="A406">
        <v>37552</v>
      </c>
      <c r="B406" t="s">
        <v>1239</v>
      </c>
      <c r="C406" t="s">
        <v>935</v>
      </c>
      <c r="D406" t="s">
        <v>830</v>
      </c>
      <c r="E406" s="865">
        <v>1.41</v>
      </c>
    </row>
    <row r="407" spans="1:5">
      <c r="A407">
        <v>36880</v>
      </c>
      <c r="B407" t="s">
        <v>1240</v>
      </c>
      <c r="C407" t="s">
        <v>935</v>
      </c>
      <c r="D407" t="s">
        <v>830</v>
      </c>
      <c r="E407" s="865">
        <v>1.43</v>
      </c>
    </row>
    <row r="408" spans="1:5">
      <c r="A408">
        <v>34355</v>
      </c>
      <c r="B408" t="s">
        <v>1241</v>
      </c>
      <c r="C408" t="s">
        <v>935</v>
      </c>
      <c r="D408" t="s">
        <v>830</v>
      </c>
      <c r="E408" s="865">
        <v>1.23</v>
      </c>
    </row>
    <row r="409" spans="1:5">
      <c r="A409">
        <v>130</v>
      </c>
      <c r="B409" t="s">
        <v>1242</v>
      </c>
      <c r="C409" t="s">
        <v>935</v>
      </c>
      <c r="D409" t="s">
        <v>830</v>
      </c>
      <c r="E409" s="865">
        <v>2.93</v>
      </c>
    </row>
    <row r="410" spans="1:5">
      <c r="A410">
        <v>135</v>
      </c>
      <c r="B410" t="s">
        <v>1243</v>
      </c>
      <c r="C410" t="s">
        <v>935</v>
      </c>
      <c r="D410" t="s">
        <v>830</v>
      </c>
      <c r="E410" s="865">
        <v>2.36</v>
      </c>
    </row>
    <row r="411" spans="1:5">
      <c r="A411">
        <v>36886</v>
      </c>
      <c r="B411" t="s">
        <v>1244</v>
      </c>
      <c r="C411" t="s">
        <v>935</v>
      </c>
      <c r="D411" t="s">
        <v>830</v>
      </c>
      <c r="E411" s="865">
        <v>0.44</v>
      </c>
    </row>
    <row r="412" spans="1:5">
      <c r="A412">
        <v>38546</v>
      </c>
      <c r="B412" t="s">
        <v>1245</v>
      </c>
      <c r="C412" t="s">
        <v>1050</v>
      </c>
      <c r="D412" t="s">
        <v>830</v>
      </c>
      <c r="E412" s="865">
        <v>282.99</v>
      </c>
    </row>
    <row r="413" spans="1:5">
      <c r="A413">
        <v>34549</v>
      </c>
      <c r="B413" t="s">
        <v>1246</v>
      </c>
      <c r="C413" t="s">
        <v>1050</v>
      </c>
      <c r="D413" t="s">
        <v>830</v>
      </c>
      <c r="E413" s="865">
        <v>202.12</v>
      </c>
    </row>
    <row r="414" spans="1:5">
      <c r="A414">
        <v>6081</v>
      </c>
      <c r="B414" t="s">
        <v>1247</v>
      </c>
      <c r="C414" t="s">
        <v>1050</v>
      </c>
      <c r="D414" t="s">
        <v>830</v>
      </c>
      <c r="E414" s="865">
        <v>28.63</v>
      </c>
    </row>
    <row r="415" spans="1:5">
      <c r="A415">
        <v>6077</v>
      </c>
      <c r="B415" t="s">
        <v>1248</v>
      </c>
      <c r="C415" t="s">
        <v>1050</v>
      </c>
      <c r="D415" t="s">
        <v>830</v>
      </c>
      <c r="E415" s="865">
        <v>16.5</v>
      </c>
    </row>
    <row r="416" spans="1:5">
      <c r="A416">
        <v>6079</v>
      </c>
      <c r="B416" t="s">
        <v>1249</v>
      </c>
      <c r="C416" t="s">
        <v>1050</v>
      </c>
      <c r="D416" t="s">
        <v>830</v>
      </c>
      <c r="E416" s="865">
        <v>9.43</v>
      </c>
    </row>
    <row r="417" spans="1:5">
      <c r="A417">
        <v>1091</v>
      </c>
      <c r="B417" t="s">
        <v>1250</v>
      </c>
      <c r="C417" t="s">
        <v>829</v>
      </c>
      <c r="D417" t="s">
        <v>844</v>
      </c>
      <c r="E417" s="865">
        <v>20.25</v>
      </c>
    </row>
    <row r="418" spans="1:5">
      <c r="A418">
        <v>1094</v>
      </c>
      <c r="B418" t="s">
        <v>1251</v>
      </c>
      <c r="C418" t="s">
        <v>829</v>
      </c>
      <c r="D418" t="s">
        <v>844</v>
      </c>
      <c r="E418" s="865">
        <v>14.17</v>
      </c>
    </row>
    <row r="419" spans="1:5">
      <c r="A419">
        <v>1095</v>
      </c>
      <c r="B419" t="s">
        <v>1252</v>
      </c>
      <c r="C419" t="s">
        <v>829</v>
      </c>
      <c r="D419" t="s">
        <v>844</v>
      </c>
      <c r="E419" s="865">
        <v>30.11</v>
      </c>
    </row>
    <row r="420" spans="1:5">
      <c r="A420">
        <v>1092</v>
      </c>
      <c r="B420" t="s">
        <v>1253</v>
      </c>
      <c r="C420" t="s">
        <v>829</v>
      </c>
      <c r="D420" t="s">
        <v>844</v>
      </c>
      <c r="E420" s="865">
        <v>23.3</v>
      </c>
    </row>
    <row r="421" spans="1:5">
      <c r="A421">
        <v>1093</v>
      </c>
      <c r="B421" t="s">
        <v>1254</v>
      </c>
      <c r="C421" t="s">
        <v>829</v>
      </c>
      <c r="D421" t="s">
        <v>844</v>
      </c>
      <c r="E421" s="865">
        <v>54.41</v>
      </c>
    </row>
    <row r="422" spans="1:5">
      <c r="A422">
        <v>1090</v>
      </c>
      <c r="B422" t="s">
        <v>1255</v>
      </c>
      <c r="C422" t="s">
        <v>829</v>
      </c>
      <c r="D422" t="s">
        <v>844</v>
      </c>
      <c r="E422" s="865">
        <v>38.96</v>
      </c>
    </row>
    <row r="423" spans="1:5">
      <c r="A423">
        <v>1096</v>
      </c>
      <c r="B423" t="s">
        <v>1256</v>
      </c>
      <c r="C423" t="s">
        <v>829</v>
      </c>
      <c r="D423" t="s">
        <v>844</v>
      </c>
      <c r="E423" s="865">
        <v>70.11</v>
      </c>
    </row>
    <row r="424" spans="1:5">
      <c r="A424">
        <v>1097</v>
      </c>
      <c r="B424" t="s">
        <v>1257</v>
      </c>
      <c r="C424" t="s">
        <v>829</v>
      </c>
      <c r="D424" t="s">
        <v>844</v>
      </c>
      <c r="E424" s="865">
        <v>59.51</v>
      </c>
    </row>
    <row r="425" spans="1:5">
      <c r="A425">
        <v>378</v>
      </c>
      <c r="B425" t="s">
        <v>1258</v>
      </c>
      <c r="C425" t="s">
        <v>847</v>
      </c>
      <c r="D425" t="s">
        <v>830</v>
      </c>
      <c r="E425" s="865">
        <v>16.41</v>
      </c>
    </row>
    <row r="426" spans="1:5">
      <c r="A426">
        <v>40911</v>
      </c>
      <c r="B426" t="s">
        <v>1259</v>
      </c>
      <c r="C426" t="s">
        <v>1054</v>
      </c>
      <c r="D426" t="s">
        <v>830</v>
      </c>
      <c r="E426" s="866">
        <v>2926.62</v>
      </c>
    </row>
    <row r="427" spans="1:5">
      <c r="A427">
        <v>33939</v>
      </c>
      <c r="B427" t="s">
        <v>1260</v>
      </c>
      <c r="C427" t="s">
        <v>847</v>
      </c>
      <c r="D427" t="s">
        <v>830</v>
      </c>
      <c r="E427" s="865">
        <v>62.96</v>
      </c>
    </row>
    <row r="428" spans="1:5">
      <c r="A428">
        <v>40815</v>
      </c>
      <c r="B428" t="s">
        <v>1261</v>
      </c>
      <c r="C428" t="s">
        <v>1054</v>
      </c>
      <c r="D428" t="s">
        <v>830</v>
      </c>
      <c r="E428" s="866">
        <v>11230.93</v>
      </c>
    </row>
    <row r="429" spans="1:5">
      <c r="A429">
        <v>34760</v>
      </c>
      <c r="B429" t="s">
        <v>1262</v>
      </c>
      <c r="C429" t="s">
        <v>847</v>
      </c>
      <c r="D429" t="s">
        <v>830</v>
      </c>
      <c r="E429" s="865">
        <v>69.75</v>
      </c>
    </row>
    <row r="430" spans="1:5">
      <c r="A430">
        <v>40935</v>
      </c>
      <c r="B430" t="s">
        <v>1263</v>
      </c>
      <c r="C430" t="s">
        <v>1054</v>
      </c>
      <c r="D430" t="s">
        <v>830</v>
      </c>
      <c r="E430" s="866">
        <v>12442.67</v>
      </c>
    </row>
    <row r="431" spans="1:5">
      <c r="A431">
        <v>33952</v>
      </c>
      <c r="B431" t="s">
        <v>1264</v>
      </c>
      <c r="C431" t="s">
        <v>847</v>
      </c>
      <c r="D431" t="s">
        <v>830</v>
      </c>
      <c r="E431" s="865">
        <v>89.43</v>
      </c>
    </row>
    <row r="432" spans="1:5">
      <c r="A432">
        <v>40816</v>
      </c>
      <c r="B432" t="s">
        <v>1265</v>
      </c>
      <c r="C432" t="s">
        <v>1054</v>
      </c>
      <c r="D432" t="s">
        <v>830</v>
      </c>
      <c r="E432" s="866">
        <v>15952.63</v>
      </c>
    </row>
    <row r="433" spans="1:5">
      <c r="A433">
        <v>33953</v>
      </c>
      <c r="B433" t="s">
        <v>1266</v>
      </c>
      <c r="C433" t="s">
        <v>847</v>
      </c>
      <c r="D433" t="s">
        <v>830</v>
      </c>
      <c r="E433" s="865">
        <v>118.25</v>
      </c>
    </row>
    <row r="434" spans="1:5">
      <c r="A434">
        <v>40817</v>
      </c>
      <c r="B434" t="s">
        <v>1267</v>
      </c>
      <c r="C434" t="s">
        <v>1054</v>
      </c>
      <c r="D434" t="s">
        <v>830</v>
      </c>
      <c r="E434" s="866">
        <v>21090.78</v>
      </c>
    </row>
    <row r="435" spans="1:5">
      <c r="A435">
        <v>13348</v>
      </c>
      <c r="B435" t="s">
        <v>1268</v>
      </c>
      <c r="C435" t="s">
        <v>829</v>
      </c>
      <c r="D435" t="s">
        <v>844</v>
      </c>
      <c r="E435" s="865">
        <v>0.84</v>
      </c>
    </row>
    <row r="436" spans="1:5">
      <c r="A436">
        <v>39211</v>
      </c>
      <c r="B436" t="s">
        <v>1269</v>
      </c>
      <c r="C436" t="s">
        <v>829</v>
      </c>
      <c r="D436" t="s">
        <v>830</v>
      </c>
      <c r="E436" s="865">
        <v>0.94</v>
      </c>
    </row>
    <row r="437" spans="1:5">
      <c r="A437">
        <v>39212</v>
      </c>
      <c r="B437" t="s">
        <v>1270</v>
      </c>
      <c r="C437" t="s">
        <v>829</v>
      </c>
      <c r="D437" t="s">
        <v>830</v>
      </c>
      <c r="E437" s="865">
        <v>1.05</v>
      </c>
    </row>
    <row r="438" spans="1:5">
      <c r="A438">
        <v>39208</v>
      </c>
      <c r="B438" t="s">
        <v>1271</v>
      </c>
      <c r="C438" t="s">
        <v>829</v>
      </c>
      <c r="D438" t="s">
        <v>830</v>
      </c>
      <c r="E438" s="865">
        <v>0.28999999999999998</v>
      </c>
    </row>
    <row r="439" spans="1:5">
      <c r="A439">
        <v>39210</v>
      </c>
      <c r="B439" t="s">
        <v>1272</v>
      </c>
      <c r="C439" t="s">
        <v>829</v>
      </c>
      <c r="D439" t="s">
        <v>830</v>
      </c>
      <c r="E439" s="865">
        <v>0.53</v>
      </c>
    </row>
    <row r="440" spans="1:5">
      <c r="A440">
        <v>39214</v>
      </c>
      <c r="B440" t="s">
        <v>1273</v>
      </c>
      <c r="C440" t="s">
        <v>829</v>
      </c>
      <c r="D440" t="s">
        <v>830</v>
      </c>
      <c r="E440" s="865">
        <v>1.95</v>
      </c>
    </row>
    <row r="441" spans="1:5">
      <c r="A441">
        <v>39213</v>
      </c>
      <c r="B441" t="s">
        <v>1274</v>
      </c>
      <c r="C441" t="s">
        <v>829</v>
      </c>
      <c r="D441" t="s">
        <v>830</v>
      </c>
      <c r="E441" s="865">
        <v>1.38</v>
      </c>
    </row>
    <row r="442" spans="1:5">
      <c r="A442">
        <v>39209</v>
      </c>
      <c r="B442" t="s">
        <v>1275</v>
      </c>
      <c r="C442" t="s">
        <v>829</v>
      </c>
      <c r="D442" t="s">
        <v>830</v>
      </c>
      <c r="E442" s="865">
        <v>0.34</v>
      </c>
    </row>
    <row r="443" spans="1:5">
      <c r="A443">
        <v>39207</v>
      </c>
      <c r="B443" t="s">
        <v>1276</v>
      </c>
      <c r="C443" t="s">
        <v>829</v>
      </c>
      <c r="D443" t="s">
        <v>830</v>
      </c>
      <c r="E443" s="865">
        <v>0.53</v>
      </c>
    </row>
    <row r="444" spans="1:5">
      <c r="A444">
        <v>39215</v>
      </c>
      <c r="B444" t="s">
        <v>1277</v>
      </c>
      <c r="C444" t="s">
        <v>829</v>
      </c>
      <c r="D444" t="s">
        <v>830</v>
      </c>
      <c r="E444" s="865">
        <v>3.56</v>
      </c>
    </row>
    <row r="445" spans="1:5">
      <c r="A445">
        <v>39216</v>
      </c>
      <c r="B445" t="s">
        <v>1278</v>
      </c>
      <c r="C445" t="s">
        <v>829</v>
      </c>
      <c r="D445" t="s">
        <v>830</v>
      </c>
      <c r="E445" s="865">
        <v>4.97</v>
      </c>
    </row>
    <row r="446" spans="1:5">
      <c r="A446">
        <v>11267</v>
      </c>
      <c r="B446" t="s">
        <v>1279</v>
      </c>
      <c r="C446" t="s">
        <v>829</v>
      </c>
      <c r="D446" t="s">
        <v>844</v>
      </c>
      <c r="E446" s="865">
        <v>0.73</v>
      </c>
    </row>
    <row r="447" spans="1:5">
      <c r="A447">
        <v>379</v>
      </c>
      <c r="B447" t="s">
        <v>1280</v>
      </c>
      <c r="C447" t="s">
        <v>829</v>
      </c>
      <c r="D447" t="s">
        <v>844</v>
      </c>
      <c r="E447" s="865">
        <v>0.74</v>
      </c>
    </row>
    <row r="448" spans="1:5">
      <c r="A448">
        <v>41901</v>
      </c>
      <c r="B448" t="s">
        <v>1281</v>
      </c>
      <c r="C448" t="s">
        <v>935</v>
      </c>
      <c r="D448" t="s">
        <v>844</v>
      </c>
      <c r="E448" s="865">
        <v>5.1100000000000003</v>
      </c>
    </row>
    <row r="449" spans="1:5">
      <c r="A449">
        <v>510</v>
      </c>
      <c r="B449" t="s">
        <v>1282</v>
      </c>
      <c r="C449" t="s">
        <v>935</v>
      </c>
      <c r="D449" t="s">
        <v>844</v>
      </c>
      <c r="E449" s="865">
        <v>8.65</v>
      </c>
    </row>
    <row r="450" spans="1:5">
      <c r="A450">
        <v>516</v>
      </c>
      <c r="B450" t="s">
        <v>1283</v>
      </c>
      <c r="C450" t="s">
        <v>935</v>
      </c>
      <c r="D450" t="s">
        <v>844</v>
      </c>
      <c r="E450" s="865">
        <v>9.23</v>
      </c>
    </row>
    <row r="451" spans="1:5">
      <c r="A451">
        <v>509</v>
      </c>
      <c r="B451" t="s">
        <v>1284</v>
      </c>
      <c r="C451" t="s">
        <v>935</v>
      </c>
      <c r="D451" t="s">
        <v>844</v>
      </c>
      <c r="E451" s="865">
        <v>9.42</v>
      </c>
    </row>
    <row r="452" spans="1:5">
      <c r="A452">
        <v>40331</v>
      </c>
      <c r="B452" t="s">
        <v>1285</v>
      </c>
      <c r="C452" t="s">
        <v>847</v>
      </c>
      <c r="D452" t="s">
        <v>830</v>
      </c>
      <c r="E452" s="865">
        <v>12.45</v>
      </c>
    </row>
    <row r="453" spans="1:5">
      <c r="A453">
        <v>40930</v>
      </c>
      <c r="B453" t="s">
        <v>1286</v>
      </c>
      <c r="C453" t="s">
        <v>1054</v>
      </c>
      <c r="D453" t="s">
        <v>830</v>
      </c>
      <c r="E453" s="866">
        <v>2221.29</v>
      </c>
    </row>
    <row r="454" spans="1:5">
      <c r="A454">
        <v>11761</v>
      </c>
      <c r="B454" t="s">
        <v>1287</v>
      </c>
      <c r="C454" t="s">
        <v>829</v>
      </c>
      <c r="D454" t="s">
        <v>830</v>
      </c>
      <c r="E454" s="865">
        <v>52.13</v>
      </c>
    </row>
    <row r="455" spans="1:5">
      <c r="A455">
        <v>377</v>
      </c>
      <c r="B455" t="s">
        <v>1288</v>
      </c>
      <c r="C455" t="s">
        <v>829</v>
      </c>
      <c r="D455" t="s">
        <v>833</v>
      </c>
      <c r="E455" s="865">
        <v>24.5</v>
      </c>
    </row>
    <row r="456" spans="1:5">
      <c r="A456">
        <v>7588</v>
      </c>
      <c r="B456" t="s">
        <v>1289</v>
      </c>
      <c r="C456" t="s">
        <v>829</v>
      </c>
      <c r="D456" t="s">
        <v>833</v>
      </c>
      <c r="E456" s="865">
        <v>37</v>
      </c>
    </row>
    <row r="457" spans="1:5">
      <c r="A457">
        <v>34392</v>
      </c>
      <c r="B457" t="s">
        <v>1290</v>
      </c>
      <c r="C457" t="s">
        <v>847</v>
      </c>
      <c r="D457" t="s">
        <v>830</v>
      </c>
      <c r="E457" s="865">
        <v>19.53</v>
      </c>
    </row>
    <row r="458" spans="1:5">
      <c r="A458">
        <v>40908</v>
      </c>
      <c r="B458" t="s">
        <v>1291</v>
      </c>
      <c r="C458" t="s">
        <v>1054</v>
      </c>
      <c r="D458" t="s">
        <v>830</v>
      </c>
      <c r="E458" s="866">
        <v>3487.39</v>
      </c>
    </row>
    <row r="459" spans="1:5">
      <c r="A459">
        <v>34551</v>
      </c>
      <c r="B459" t="s">
        <v>1292</v>
      </c>
      <c r="C459" t="s">
        <v>847</v>
      </c>
      <c r="D459" t="s">
        <v>830</v>
      </c>
      <c r="E459" s="865">
        <v>11.96</v>
      </c>
    </row>
    <row r="460" spans="1:5">
      <c r="A460">
        <v>41078</v>
      </c>
      <c r="B460" t="s">
        <v>1293</v>
      </c>
      <c r="C460" t="s">
        <v>1054</v>
      </c>
      <c r="D460" t="s">
        <v>830</v>
      </c>
      <c r="E460" s="866">
        <v>2133.37</v>
      </c>
    </row>
    <row r="461" spans="1:5">
      <c r="A461">
        <v>246</v>
      </c>
      <c r="B461" t="s">
        <v>1294</v>
      </c>
      <c r="C461" t="s">
        <v>847</v>
      </c>
      <c r="D461" t="s">
        <v>830</v>
      </c>
      <c r="E461" s="865">
        <v>11.62</v>
      </c>
    </row>
    <row r="462" spans="1:5">
      <c r="A462">
        <v>40927</v>
      </c>
      <c r="B462" t="s">
        <v>1295</v>
      </c>
      <c r="C462" t="s">
        <v>1054</v>
      </c>
      <c r="D462" t="s">
        <v>830</v>
      </c>
      <c r="E462" s="866">
        <v>2074.9299999999998</v>
      </c>
    </row>
    <row r="463" spans="1:5">
      <c r="A463">
        <v>2350</v>
      </c>
      <c r="B463" t="s">
        <v>1296</v>
      </c>
      <c r="C463" t="s">
        <v>847</v>
      </c>
      <c r="D463" t="s">
        <v>830</v>
      </c>
      <c r="E463" s="865">
        <v>21.37</v>
      </c>
    </row>
    <row r="464" spans="1:5">
      <c r="A464">
        <v>40812</v>
      </c>
      <c r="B464" t="s">
        <v>1297</v>
      </c>
      <c r="C464" t="s">
        <v>1054</v>
      </c>
      <c r="D464" t="s">
        <v>830</v>
      </c>
      <c r="E464" s="866">
        <v>3811.92</v>
      </c>
    </row>
    <row r="465" spans="1:5">
      <c r="A465">
        <v>245</v>
      </c>
      <c r="B465" t="s">
        <v>1298</v>
      </c>
      <c r="C465" t="s">
        <v>847</v>
      </c>
      <c r="D465" t="s">
        <v>830</v>
      </c>
      <c r="E465" s="865">
        <v>27.9</v>
      </c>
    </row>
    <row r="466" spans="1:5">
      <c r="A466">
        <v>41090</v>
      </c>
      <c r="B466" t="s">
        <v>1299</v>
      </c>
      <c r="C466" t="s">
        <v>1054</v>
      </c>
      <c r="D466" t="s">
        <v>830</v>
      </c>
      <c r="E466" s="866">
        <v>4979.1899999999996</v>
      </c>
    </row>
    <row r="467" spans="1:5">
      <c r="A467">
        <v>251</v>
      </c>
      <c r="B467" t="s">
        <v>1300</v>
      </c>
      <c r="C467" t="s">
        <v>847</v>
      </c>
      <c r="D467" t="s">
        <v>830</v>
      </c>
      <c r="E467" s="865">
        <v>10.62</v>
      </c>
    </row>
    <row r="468" spans="1:5">
      <c r="A468">
        <v>40975</v>
      </c>
      <c r="B468" t="s">
        <v>1301</v>
      </c>
      <c r="C468" t="s">
        <v>1054</v>
      </c>
      <c r="D468" t="s">
        <v>830</v>
      </c>
      <c r="E468" s="866">
        <v>1897.43</v>
      </c>
    </row>
    <row r="469" spans="1:5">
      <c r="A469">
        <v>6127</v>
      </c>
      <c r="B469" t="s">
        <v>1302</v>
      </c>
      <c r="C469" t="s">
        <v>847</v>
      </c>
      <c r="D469" t="s">
        <v>830</v>
      </c>
      <c r="E469" s="865">
        <v>10.64</v>
      </c>
    </row>
    <row r="470" spans="1:5">
      <c r="A470">
        <v>41072</v>
      </c>
      <c r="B470" t="s">
        <v>1303</v>
      </c>
      <c r="C470" t="s">
        <v>1054</v>
      </c>
      <c r="D470" t="s">
        <v>830</v>
      </c>
      <c r="E470" s="866">
        <v>1900.18</v>
      </c>
    </row>
    <row r="471" spans="1:5">
      <c r="A471">
        <v>6121</v>
      </c>
      <c r="B471" t="s">
        <v>1304</v>
      </c>
      <c r="C471" t="s">
        <v>847</v>
      </c>
      <c r="D471" t="s">
        <v>830</v>
      </c>
      <c r="E471" s="865">
        <v>11.49</v>
      </c>
    </row>
    <row r="472" spans="1:5">
      <c r="A472">
        <v>41071</v>
      </c>
      <c r="B472" t="s">
        <v>1305</v>
      </c>
      <c r="C472" t="s">
        <v>1054</v>
      </c>
      <c r="D472" t="s">
        <v>830</v>
      </c>
      <c r="E472" s="866">
        <v>2051.48</v>
      </c>
    </row>
    <row r="473" spans="1:5">
      <c r="A473">
        <v>244</v>
      </c>
      <c r="B473" t="s">
        <v>1306</v>
      </c>
      <c r="C473" t="s">
        <v>847</v>
      </c>
      <c r="D473" t="s">
        <v>830</v>
      </c>
      <c r="E473" s="865">
        <v>6.68</v>
      </c>
    </row>
    <row r="474" spans="1:5">
      <c r="A474">
        <v>41093</v>
      </c>
      <c r="B474" t="s">
        <v>1307</v>
      </c>
      <c r="C474" t="s">
        <v>1054</v>
      </c>
      <c r="D474" t="s">
        <v>830</v>
      </c>
      <c r="E474" s="866">
        <v>1195.47</v>
      </c>
    </row>
    <row r="475" spans="1:5">
      <c r="A475">
        <v>532</v>
      </c>
      <c r="B475" t="s">
        <v>1308</v>
      </c>
      <c r="C475" t="s">
        <v>847</v>
      </c>
      <c r="D475" t="s">
        <v>830</v>
      </c>
      <c r="E475" s="865">
        <v>33.56</v>
      </c>
    </row>
    <row r="476" spans="1:5">
      <c r="A476">
        <v>40931</v>
      </c>
      <c r="B476" t="s">
        <v>1309</v>
      </c>
      <c r="C476" t="s">
        <v>1054</v>
      </c>
      <c r="D476" t="s">
        <v>830</v>
      </c>
      <c r="E476" s="866">
        <v>5988.82</v>
      </c>
    </row>
    <row r="477" spans="1:5">
      <c r="A477">
        <v>36150</v>
      </c>
      <c r="B477" t="s">
        <v>1310</v>
      </c>
      <c r="C477" t="s">
        <v>829</v>
      </c>
      <c r="D477" t="s">
        <v>830</v>
      </c>
      <c r="E477" s="865">
        <v>31.18</v>
      </c>
    </row>
    <row r="478" spans="1:5">
      <c r="A478">
        <v>4760</v>
      </c>
      <c r="B478" t="s">
        <v>1311</v>
      </c>
      <c r="C478" t="s">
        <v>847</v>
      </c>
      <c r="D478" t="s">
        <v>830</v>
      </c>
      <c r="E478" s="865">
        <v>16.41</v>
      </c>
    </row>
    <row r="479" spans="1:5">
      <c r="A479">
        <v>41069</v>
      </c>
      <c r="B479" t="s">
        <v>1312</v>
      </c>
      <c r="C479" t="s">
        <v>1054</v>
      </c>
      <c r="D479" t="s">
        <v>830</v>
      </c>
      <c r="E479" s="866">
        <v>2926.62</v>
      </c>
    </row>
    <row r="480" spans="1:5">
      <c r="A480">
        <v>10422</v>
      </c>
      <c r="B480" t="s">
        <v>1313</v>
      </c>
      <c r="C480" t="s">
        <v>829</v>
      </c>
      <c r="D480" t="s">
        <v>830</v>
      </c>
      <c r="E480" s="865">
        <v>295.83</v>
      </c>
    </row>
    <row r="481" spans="1:5">
      <c r="A481">
        <v>10420</v>
      </c>
      <c r="B481" t="s">
        <v>1314</v>
      </c>
      <c r="C481" t="s">
        <v>829</v>
      </c>
      <c r="D481" t="s">
        <v>833</v>
      </c>
      <c r="E481" s="865">
        <v>110.95</v>
      </c>
    </row>
    <row r="482" spans="1:5">
      <c r="A482">
        <v>10421</v>
      </c>
      <c r="B482" t="s">
        <v>1315</v>
      </c>
      <c r="C482" t="s">
        <v>829</v>
      </c>
      <c r="D482" t="s">
        <v>830</v>
      </c>
      <c r="E482" s="865">
        <v>148.47999999999999</v>
      </c>
    </row>
    <row r="483" spans="1:5">
      <c r="A483">
        <v>36520</v>
      </c>
      <c r="B483" t="s">
        <v>1316</v>
      </c>
      <c r="C483" t="s">
        <v>829</v>
      </c>
      <c r="D483" t="s">
        <v>830</v>
      </c>
      <c r="E483" s="865">
        <v>552.76</v>
      </c>
    </row>
    <row r="484" spans="1:5">
      <c r="A484">
        <v>11784</v>
      </c>
      <c r="B484" t="s">
        <v>1317</v>
      </c>
      <c r="C484" t="s">
        <v>829</v>
      </c>
      <c r="D484" t="s">
        <v>830</v>
      </c>
      <c r="E484" s="865">
        <v>415.15</v>
      </c>
    </row>
    <row r="485" spans="1:5">
      <c r="A485">
        <v>10</v>
      </c>
      <c r="B485" t="s">
        <v>1318</v>
      </c>
      <c r="C485" t="s">
        <v>829</v>
      </c>
      <c r="D485" t="s">
        <v>830</v>
      </c>
      <c r="E485" s="865">
        <v>8.77</v>
      </c>
    </row>
    <row r="486" spans="1:5">
      <c r="A486">
        <v>4815</v>
      </c>
      <c r="B486" t="s">
        <v>1319</v>
      </c>
      <c r="C486" t="s">
        <v>829</v>
      </c>
      <c r="D486" t="s">
        <v>830</v>
      </c>
      <c r="E486" s="865">
        <v>4.41</v>
      </c>
    </row>
    <row r="487" spans="1:5">
      <c r="A487">
        <v>541</v>
      </c>
      <c r="B487" t="s">
        <v>1320</v>
      </c>
      <c r="C487" t="s">
        <v>829</v>
      </c>
      <c r="D487" t="s">
        <v>833</v>
      </c>
      <c r="E487" s="865">
        <v>141.38</v>
      </c>
    </row>
    <row r="488" spans="1:5">
      <c r="A488">
        <v>542</v>
      </c>
      <c r="B488" t="s">
        <v>1321</v>
      </c>
      <c r="C488" t="s">
        <v>829</v>
      </c>
      <c r="D488" t="s">
        <v>830</v>
      </c>
      <c r="E488" s="865">
        <v>177.22</v>
      </c>
    </row>
    <row r="489" spans="1:5">
      <c r="A489">
        <v>540</v>
      </c>
      <c r="B489" t="s">
        <v>1322</v>
      </c>
      <c r="C489" t="s">
        <v>829</v>
      </c>
      <c r="D489" t="s">
        <v>830</v>
      </c>
      <c r="E489" s="865">
        <v>399.36</v>
      </c>
    </row>
    <row r="490" spans="1:5">
      <c r="A490">
        <v>38364</v>
      </c>
      <c r="B490" t="s">
        <v>1323</v>
      </c>
      <c r="C490" t="s">
        <v>829</v>
      </c>
      <c r="D490" t="s">
        <v>830</v>
      </c>
      <c r="E490" s="865">
        <v>691.82</v>
      </c>
    </row>
    <row r="491" spans="1:5">
      <c r="A491">
        <v>11692</v>
      </c>
      <c r="B491" t="s">
        <v>1324</v>
      </c>
      <c r="C491" t="s">
        <v>832</v>
      </c>
      <c r="D491" t="s">
        <v>830</v>
      </c>
      <c r="E491" s="865">
        <v>256.8</v>
      </c>
    </row>
    <row r="492" spans="1:5">
      <c r="A492">
        <v>1746</v>
      </c>
      <c r="B492" t="s">
        <v>1325</v>
      </c>
      <c r="C492" t="s">
        <v>829</v>
      </c>
      <c r="D492" t="s">
        <v>833</v>
      </c>
      <c r="E492" s="865">
        <v>169.9</v>
      </c>
    </row>
    <row r="493" spans="1:5">
      <c r="A493">
        <v>1748</v>
      </c>
      <c r="B493" t="s">
        <v>1326</v>
      </c>
      <c r="C493" t="s">
        <v>829</v>
      </c>
      <c r="D493" t="s">
        <v>830</v>
      </c>
      <c r="E493" s="865">
        <v>225.92</v>
      </c>
    </row>
    <row r="494" spans="1:5">
      <c r="A494">
        <v>1749</v>
      </c>
      <c r="B494" t="s">
        <v>1327</v>
      </c>
      <c r="C494" t="s">
        <v>829</v>
      </c>
      <c r="D494" t="s">
        <v>830</v>
      </c>
      <c r="E494" s="865">
        <v>327.32</v>
      </c>
    </row>
    <row r="495" spans="1:5">
      <c r="A495">
        <v>37412</v>
      </c>
      <c r="B495" t="s">
        <v>1328</v>
      </c>
      <c r="C495" t="s">
        <v>829</v>
      </c>
      <c r="D495" t="s">
        <v>830</v>
      </c>
      <c r="E495" s="865">
        <v>166.07</v>
      </c>
    </row>
    <row r="496" spans="1:5">
      <c r="A496">
        <v>1745</v>
      </c>
      <c r="B496" t="s">
        <v>1329</v>
      </c>
      <c r="C496" t="s">
        <v>829</v>
      </c>
      <c r="D496" t="s">
        <v>830</v>
      </c>
      <c r="E496" s="865">
        <v>197.48</v>
      </c>
    </row>
    <row r="497" spans="1:5">
      <c r="A497">
        <v>1750</v>
      </c>
      <c r="B497" t="s">
        <v>1330</v>
      </c>
      <c r="C497" t="s">
        <v>829</v>
      </c>
      <c r="D497" t="s">
        <v>830</v>
      </c>
      <c r="E497" s="865">
        <v>461.5</v>
      </c>
    </row>
    <row r="498" spans="1:5">
      <c r="A498">
        <v>11687</v>
      </c>
      <c r="B498" t="s">
        <v>1331</v>
      </c>
      <c r="C498" t="s">
        <v>866</v>
      </c>
      <c r="D498" t="s">
        <v>830</v>
      </c>
      <c r="E498" s="865">
        <v>735.31</v>
      </c>
    </row>
    <row r="499" spans="1:5">
      <c r="A499">
        <v>11689</v>
      </c>
      <c r="B499" t="s">
        <v>1332</v>
      </c>
      <c r="C499" t="s">
        <v>866</v>
      </c>
      <c r="D499" t="s">
        <v>830</v>
      </c>
      <c r="E499" s="865">
        <v>921.3</v>
      </c>
    </row>
    <row r="500" spans="1:5">
      <c r="A500">
        <v>11693</v>
      </c>
      <c r="B500" t="s">
        <v>1333</v>
      </c>
      <c r="C500" t="s">
        <v>832</v>
      </c>
      <c r="D500" t="s">
        <v>830</v>
      </c>
      <c r="E500" s="865">
        <v>156.76</v>
      </c>
    </row>
    <row r="501" spans="1:5">
      <c r="A501">
        <v>36215</v>
      </c>
      <c r="B501" t="s">
        <v>1334</v>
      </c>
      <c r="C501" t="s">
        <v>829</v>
      </c>
      <c r="D501" t="s">
        <v>830</v>
      </c>
      <c r="E501" s="865">
        <v>577.9</v>
      </c>
    </row>
    <row r="502" spans="1:5">
      <c r="A502">
        <v>42439</v>
      </c>
      <c r="B502" t="s">
        <v>1335</v>
      </c>
      <c r="C502" t="s">
        <v>829</v>
      </c>
      <c r="D502" t="s">
        <v>844</v>
      </c>
      <c r="E502" s="865">
        <v>672.26</v>
      </c>
    </row>
    <row r="503" spans="1:5">
      <c r="A503">
        <v>38381</v>
      </c>
      <c r="B503" t="s">
        <v>1336</v>
      </c>
      <c r="C503" t="s">
        <v>829</v>
      </c>
      <c r="D503" t="s">
        <v>830</v>
      </c>
      <c r="E503" s="865">
        <v>7.64</v>
      </c>
    </row>
    <row r="504" spans="1:5">
      <c r="A504">
        <v>39621</v>
      </c>
      <c r="B504" t="s">
        <v>1337</v>
      </c>
      <c r="C504" t="s">
        <v>1338</v>
      </c>
      <c r="D504" t="s">
        <v>830</v>
      </c>
      <c r="E504" s="866">
        <v>1369.2</v>
      </c>
    </row>
    <row r="505" spans="1:5">
      <c r="A505">
        <v>39624</v>
      </c>
      <c r="B505" t="s">
        <v>1339</v>
      </c>
      <c r="C505" t="s">
        <v>1338</v>
      </c>
      <c r="D505" t="s">
        <v>830</v>
      </c>
      <c r="E505" s="866">
        <v>1385.55</v>
      </c>
    </row>
    <row r="506" spans="1:5">
      <c r="A506">
        <v>39615</v>
      </c>
      <c r="B506" t="s">
        <v>1340</v>
      </c>
      <c r="C506" t="s">
        <v>829</v>
      </c>
      <c r="D506" t="s">
        <v>830</v>
      </c>
      <c r="E506" s="865">
        <v>477.68</v>
      </c>
    </row>
    <row r="507" spans="1:5">
      <c r="A507">
        <v>39620</v>
      </c>
      <c r="B507" t="s">
        <v>1341</v>
      </c>
      <c r="C507" t="s">
        <v>829</v>
      </c>
      <c r="D507" t="s">
        <v>830</v>
      </c>
      <c r="E507" s="865">
        <v>730.24</v>
      </c>
    </row>
    <row r="508" spans="1:5">
      <c r="A508">
        <v>39623</v>
      </c>
      <c r="B508" t="s">
        <v>1342</v>
      </c>
      <c r="C508" t="s">
        <v>829</v>
      </c>
      <c r="D508" t="s">
        <v>830</v>
      </c>
      <c r="E508" s="865">
        <v>707.11</v>
      </c>
    </row>
    <row r="509" spans="1:5">
      <c r="A509">
        <v>36207</v>
      </c>
      <c r="B509" t="s">
        <v>1343</v>
      </c>
      <c r="C509" t="s">
        <v>829</v>
      </c>
      <c r="D509" t="s">
        <v>830</v>
      </c>
      <c r="E509" s="865">
        <v>255.97</v>
      </c>
    </row>
    <row r="510" spans="1:5">
      <c r="A510">
        <v>36209</v>
      </c>
      <c r="B510" t="s">
        <v>1344</v>
      </c>
      <c r="C510" t="s">
        <v>829</v>
      </c>
      <c r="D510" t="s">
        <v>830</v>
      </c>
      <c r="E510" s="865">
        <v>293.76</v>
      </c>
    </row>
    <row r="511" spans="1:5">
      <c r="A511">
        <v>36210</v>
      </c>
      <c r="B511" t="s">
        <v>1345</v>
      </c>
      <c r="C511" t="s">
        <v>829</v>
      </c>
      <c r="D511" t="s">
        <v>830</v>
      </c>
      <c r="E511" s="865">
        <v>317.83999999999997</v>
      </c>
    </row>
    <row r="512" spans="1:5">
      <c r="A512">
        <v>36204</v>
      </c>
      <c r="B512" t="s">
        <v>1346</v>
      </c>
      <c r="C512" t="s">
        <v>829</v>
      </c>
      <c r="D512" t="s">
        <v>830</v>
      </c>
      <c r="E512" s="865">
        <v>112.69</v>
      </c>
    </row>
    <row r="513" spans="1:5">
      <c r="A513">
        <v>36205</v>
      </c>
      <c r="B513" t="s">
        <v>1347</v>
      </c>
      <c r="C513" t="s">
        <v>829</v>
      </c>
      <c r="D513" t="s">
        <v>830</v>
      </c>
      <c r="E513" s="865">
        <v>125.16</v>
      </c>
    </row>
    <row r="514" spans="1:5">
      <c r="A514">
        <v>36081</v>
      </c>
      <c r="B514" t="s">
        <v>1348</v>
      </c>
      <c r="C514" t="s">
        <v>829</v>
      </c>
      <c r="D514" t="s">
        <v>833</v>
      </c>
      <c r="E514" s="865">
        <v>133.44999999999999</v>
      </c>
    </row>
    <row r="515" spans="1:5">
      <c r="A515">
        <v>36206</v>
      </c>
      <c r="B515" t="s">
        <v>1349</v>
      </c>
      <c r="C515" t="s">
        <v>829</v>
      </c>
      <c r="D515" t="s">
        <v>830</v>
      </c>
      <c r="E515" s="865">
        <v>139.81</v>
      </c>
    </row>
    <row r="516" spans="1:5">
      <c r="A516">
        <v>36218</v>
      </c>
      <c r="B516" t="s">
        <v>1350</v>
      </c>
      <c r="C516" t="s">
        <v>829</v>
      </c>
      <c r="D516" t="s">
        <v>844</v>
      </c>
      <c r="E516" s="865">
        <v>104.81</v>
      </c>
    </row>
    <row r="517" spans="1:5">
      <c r="A517">
        <v>36220</v>
      </c>
      <c r="B517" t="s">
        <v>1351</v>
      </c>
      <c r="C517" t="s">
        <v>829</v>
      </c>
      <c r="D517" t="s">
        <v>844</v>
      </c>
      <c r="E517" s="865">
        <v>120.18</v>
      </c>
    </row>
    <row r="518" spans="1:5">
      <c r="A518">
        <v>36080</v>
      </c>
      <c r="B518" t="s">
        <v>1352</v>
      </c>
      <c r="C518" t="s">
        <v>829</v>
      </c>
      <c r="D518" t="s">
        <v>844</v>
      </c>
      <c r="E518" s="865">
        <v>130</v>
      </c>
    </row>
    <row r="519" spans="1:5">
      <c r="A519">
        <v>36223</v>
      </c>
      <c r="B519" t="s">
        <v>1353</v>
      </c>
      <c r="C519" t="s">
        <v>829</v>
      </c>
      <c r="D519" t="s">
        <v>844</v>
      </c>
      <c r="E519" s="865">
        <v>136.13</v>
      </c>
    </row>
    <row r="520" spans="1:5">
      <c r="A520">
        <v>546</v>
      </c>
      <c r="B520" t="s">
        <v>1354</v>
      </c>
      <c r="C520" t="s">
        <v>935</v>
      </c>
      <c r="D520" t="s">
        <v>833</v>
      </c>
      <c r="E520" s="865">
        <v>5.69</v>
      </c>
    </row>
    <row r="521" spans="1:5">
      <c r="A521">
        <v>557</v>
      </c>
      <c r="B521" t="s">
        <v>1355</v>
      </c>
      <c r="C521" t="s">
        <v>866</v>
      </c>
      <c r="D521" t="s">
        <v>830</v>
      </c>
      <c r="E521" s="865">
        <v>21.84</v>
      </c>
    </row>
    <row r="522" spans="1:5">
      <c r="A522">
        <v>552</v>
      </c>
      <c r="B522" t="s">
        <v>1356</v>
      </c>
      <c r="C522" t="s">
        <v>866</v>
      </c>
      <c r="D522" t="s">
        <v>830</v>
      </c>
      <c r="E522" s="865">
        <v>10.75</v>
      </c>
    </row>
    <row r="523" spans="1:5">
      <c r="A523">
        <v>555</v>
      </c>
      <c r="B523" t="s">
        <v>1357</v>
      </c>
      <c r="C523" t="s">
        <v>866</v>
      </c>
      <c r="D523" t="s">
        <v>830</v>
      </c>
      <c r="E523" s="865">
        <v>6.59</v>
      </c>
    </row>
    <row r="524" spans="1:5">
      <c r="A524">
        <v>565</v>
      </c>
      <c r="B524" t="s">
        <v>1358</v>
      </c>
      <c r="C524" t="s">
        <v>866</v>
      </c>
      <c r="D524" t="s">
        <v>830</v>
      </c>
      <c r="E524" s="865">
        <v>10.07</v>
      </c>
    </row>
    <row r="525" spans="1:5">
      <c r="A525">
        <v>549</v>
      </c>
      <c r="B525" t="s">
        <v>1359</v>
      </c>
      <c r="C525" t="s">
        <v>866</v>
      </c>
      <c r="D525" t="s">
        <v>830</v>
      </c>
      <c r="E525" s="865">
        <v>28.79</v>
      </c>
    </row>
    <row r="526" spans="1:5">
      <c r="A526">
        <v>559</v>
      </c>
      <c r="B526" t="s">
        <v>1360</v>
      </c>
      <c r="C526" t="s">
        <v>866</v>
      </c>
      <c r="D526" t="s">
        <v>830</v>
      </c>
      <c r="E526" s="865">
        <v>14.39</v>
      </c>
    </row>
    <row r="527" spans="1:5">
      <c r="A527">
        <v>551</v>
      </c>
      <c r="B527" t="s">
        <v>1361</v>
      </c>
      <c r="C527" t="s">
        <v>866</v>
      </c>
      <c r="D527" t="s">
        <v>830</v>
      </c>
      <c r="E527" s="865">
        <v>56.25</v>
      </c>
    </row>
    <row r="528" spans="1:5">
      <c r="A528">
        <v>547</v>
      </c>
      <c r="B528" t="s">
        <v>1362</v>
      </c>
      <c r="C528" t="s">
        <v>866</v>
      </c>
      <c r="D528" t="s">
        <v>830</v>
      </c>
      <c r="E528" s="865">
        <v>21.56</v>
      </c>
    </row>
    <row r="529" spans="1:5">
      <c r="A529">
        <v>560</v>
      </c>
      <c r="B529" t="s">
        <v>1363</v>
      </c>
      <c r="C529" t="s">
        <v>866</v>
      </c>
      <c r="D529" t="s">
        <v>830</v>
      </c>
      <c r="E529" s="865">
        <v>18.22</v>
      </c>
    </row>
    <row r="530" spans="1:5">
      <c r="A530">
        <v>566</v>
      </c>
      <c r="B530" t="s">
        <v>1364</v>
      </c>
      <c r="C530" t="s">
        <v>866</v>
      </c>
      <c r="D530" t="s">
        <v>830</v>
      </c>
      <c r="E530" s="865">
        <v>2.92</v>
      </c>
    </row>
    <row r="531" spans="1:5">
      <c r="A531">
        <v>563</v>
      </c>
      <c r="B531" t="s">
        <v>1365</v>
      </c>
      <c r="C531" t="s">
        <v>866</v>
      </c>
      <c r="D531" t="s">
        <v>830</v>
      </c>
      <c r="E531" s="865">
        <v>16.36</v>
      </c>
    </row>
    <row r="532" spans="1:5">
      <c r="A532">
        <v>38127</v>
      </c>
      <c r="B532" t="s">
        <v>1366</v>
      </c>
      <c r="C532" t="s">
        <v>829</v>
      </c>
      <c r="D532" t="s">
        <v>830</v>
      </c>
      <c r="E532" s="865">
        <v>355.15</v>
      </c>
    </row>
    <row r="533" spans="1:5">
      <c r="A533">
        <v>38060</v>
      </c>
      <c r="B533" t="s">
        <v>1367</v>
      </c>
      <c r="C533" t="s">
        <v>829</v>
      </c>
      <c r="D533" t="s">
        <v>830</v>
      </c>
      <c r="E533" s="865">
        <v>76.14</v>
      </c>
    </row>
    <row r="534" spans="1:5">
      <c r="A534">
        <v>10956</v>
      </c>
      <c r="B534" t="s">
        <v>1368</v>
      </c>
      <c r="C534" t="s">
        <v>829</v>
      </c>
      <c r="D534" t="s">
        <v>830</v>
      </c>
      <c r="E534" s="865">
        <v>79.09</v>
      </c>
    </row>
    <row r="535" spans="1:5">
      <c r="A535">
        <v>39380</v>
      </c>
      <c r="B535" t="s">
        <v>1369</v>
      </c>
      <c r="C535" t="s">
        <v>829</v>
      </c>
      <c r="D535" t="s">
        <v>844</v>
      </c>
      <c r="E535" s="865">
        <v>11.61</v>
      </c>
    </row>
    <row r="536" spans="1:5">
      <c r="A536">
        <v>13374</v>
      </c>
      <c r="B536" t="s">
        <v>1370</v>
      </c>
      <c r="C536" t="s">
        <v>829</v>
      </c>
      <c r="D536" t="s">
        <v>844</v>
      </c>
      <c r="E536" s="865">
        <v>89.96</v>
      </c>
    </row>
    <row r="537" spans="1:5">
      <c r="A537">
        <v>37597</v>
      </c>
      <c r="B537" t="s">
        <v>1371</v>
      </c>
      <c r="C537" t="s">
        <v>829</v>
      </c>
      <c r="D537" t="s">
        <v>844</v>
      </c>
      <c r="E537" s="866">
        <v>332215.39</v>
      </c>
    </row>
    <row r="538" spans="1:5">
      <c r="A538">
        <v>183</v>
      </c>
      <c r="B538" t="s">
        <v>1372</v>
      </c>
      <c r="C538" t="s">
        <v>1373</v>
      </c>
      <c r="D538" t="s">
        <v>833</v>
      </c>
      <c r="E538" s="865">
        <v>183.04</v>
      </c>
    </row>
    <row r="539" spans="1:5">
      <c r="A539">
        <v>184</v>
      </c>
      <c r="B539" t="s">
        <v>1374</v>
      </c>
      <c r="C539" t="s">
        <v>1373</v>
      </c>
      <c r="D539" t="s">
        <v>830</v>
      </c>
      <c r="E539" s="865">
        <v>120.98</v>
      </c>
    </row>
    <row r="540" spans="1:5">
      <c r="A540">
        <v>195</v>
      </c>
      <c r="B540" t="s">
        <v>1375</v>
      </c>
      <c r="C540" t="s">
        <v>1373</v>
      </c>
      <c r="D540" t="s">
        <v>830</v>
      </c>
      <c r="E540" s="865">
        <v>148.69</v>
      </c>
    </row>
    <row r="541" spans="1:5">
      <c r="A541">
        <v>194</v>
      </c>
      <c r="B541" t="s">
        <v>1376</v>
      </c>
      <c r="C541" t="s">
        <v>1373</v>
      </c>
      <c r="D541" t="s">
        <v>830</v>
      </c>
      <c r="E541" s="865">
        <v>80.83</v>
      </c>
    </row>
    <row r="542" spans="1:5">
      <c r="A542">
        <v>20001</v>
      </c>
      <c r="B542" t="s">
        <v>1377</v>
      </c>
      <c r="C542" t="s">
        <v>1373</v>
      </c>
      <c r="D542" t="s">
        <v>830</v>
      </c>
      <c r="E542" s="865">
        <v>148.16999999999999</v>
      </c>
    </row>
    <row r="543" spans="1:5">
      <c r="A543">
        <v>181</v>
      </c>
      <c r="B543" t="s">
        <v>1378</v>
      </c>
      <c r="C543" t="s">
        <v>1373</v>
      </c>
      <c r="D543" t="s">
        <v>830</v>
      </c>
      <c r="E543" s="865">
        <v>200.47</v>
      </c>
    </row>
    <row r="544" spans="1:5">
      <c r="A544">
        <v>39837</v>
      </c>
      <c r="B544" t="s">
        <v>1379</v>
      </c>
      <c r="C544" t="s">
        <v>1373</v>
      </c>
      <c r="D544" t="s">
        <v>830</v>
      </c>
      <c r="E544" s="865">
        <v>164.83</v>
      </c>
    </row>
    <row r="545" spans="1:5">
      <c r="A545">
        <v>10535</v>
      </c>
      <c r="B545" t="s">
        <v>1380</v>
      </c>
      <c r="C545" t="s">
        <v>829</v>
      </c>
      <c r="D545" t="s">
        <v>833</v>
      </c>
      <c r="E545" s="866">
        <v>3800</v>
      </c>
    </row>
    <row r="546" spans="1:5">
      <c r="A546">
        <v>10537</v>
      </c>
      <c r="B546" t="s">
        <v>1381</v>
      </c>
      <c r="C546" t="s">
        <v>829</v>
      </c>
      <c r="D546" t="s">
        <v>830</v>
      </c>
      <c r="E546" s="866">
        <v>5182.16</v>
      </c>
    </row>
    <row r="547" spans="1:5">
      <c r="A547">
        <v>13891</v>
      </c>
      <c r="B547" t="s">
        <v>1382</v>
      </c>
      <c r="C547" t="s">
        <v>829</v>
      </c>
      <c r="D547" t="s">
        <v>830</v>
      </c>
      <c r="E547" s="866">
        <v>4753.22</v>
      </c>
    </row>
    <row r="548" spans="1:5">
      <c r="A548">
        <v>25975</v>
      </c>
      <c r="B548" t="s">
        <v>1383</v>
      </c>
      <c r="C548" t="s">
        <v>829</v>
      </c>
      <c r="D548" t="s">
        <v>830</v>
      </c>
      <c r="E548" s="866">
        <v>20674.57</v>
      </c>
    </row>
    <row r="549" spans="1:5">
      <c r="A549">
        <v>36396</v>
      </c>
      <c r="B549" t="s">
        <v>1384</v>
      </c>
      <c r="C549" t="s">
        <v>829</v>
      </c>
      <c r="D549" t="s">
        <v>830</v>
      </c>
      <c r="E549" s="866">
        <v>4347.45</v>
      </c>
    </row>
    <row r="550" spans="1:5">
      <c r="A550">
        <v>36397</v>
      </c>
      <c r="B550" t="s">
        <v>1385</v>
      </c>
      <c r="C550" t="s">
        <v>829</v>
      </c>
      <c r="D550" t="s">
        <v>830</v>
      </c>
      <c r="E550" s="866">
        <v>15457.62</v>
      </c>
    </row>
    <row r="551" spans="1:5">
      <c r="A551">
        <v>36398</v>
      </c>
      <c r="B551" t="s">
        <v>1386</v>
      </c>
      <c r="C551" t="s">
        <v>829</v>
      </c>
      <c r="D551" t="s">
        <v>830</v>
      </c>
      <c r="E551" s="866">
        <v>18787.45</v>
      </c>
    </row>
    <row r="552" spans="1:5">
      <c r="A552">
        <v>647</v>
      </c>
      <c r="B552" t="s">
        <v>1387</v>
      </c>
      <c r="C552" t="s">
        <v>847</v>
      </c>
      <c r="D552" t="s">
        <v>830</v>
      </c>
      <c r="E552" s="865">
        <v>11.51</v>
      </c>
    </row>
    <row r="553" spans="1:5">
      <c r="A553">
        <v>40920</v>
      </c>
      <c r="B553" t="s">
        <v>1388</v>
      </c>
      <c r="C553" t="s">
        <v>1054</v>
      </c>
      <c r="D553" t="s">
        <v>830</v>
      </c>
      <c r="E553" s="866">
        <v>2056.5500000000002</v>
      </c>
    </row>
    <row r="554" spans="1:5">
      <c r="A554">
        <v>38783</v>
      </c>
      <c r="B554" t="s">
        <v>1389</v>
      </c>
      <c r="C554" t="s">
        <v>829</v>
      </c>
      <c r="D554" t="s">
        <v>830</v>
      </c>
      <c r="E554" s="865">
        <v>0.79</v>
      </c>
    </row>
    <row r="555" spans="1:5">
      <c r="A555">
        <v>37593</v>
      </c>
      <c r="B555" t="s">
        <v>1390</v>
      </c>
      <c r="C555" t="s">
        <v>829</v>
      </c>
      <c r="D555" t="s">
        <v>830</v>
      </c>
      <c r="E555" s="865">
        <v>1.95</v>
      </c>
    </row>
    <row r="556" spans="1:5">
      <c r="A556">
        <v>37594</v>
      </c>
      <c r="B556" t="s">
        <v>1391</v>
      </c>
      <c r="C556" t="s">
        <v>829</v>
      </c>
      <c r="D556" t="s">
        <v>830</v>
      </c>
      <c r="E556" s="865">
        <v>2.4300000000000002</v>
      </c>
    </row>
    <row r="557" spans="1:5">
      <c r="A557">
        <v>37592</v>
      </c>
      <c r="B557" t="s">
        <v>1392</v>
      </c>
      <c r="C557" t="s">
        <v>829</v>
      </c>
      <c r="D557" t="s">
        <v>830</v>
      </c>
      <c r="E557" s="865">
        <v>1.54</v>
      </c>
    </row>
    <row r="558" spans="1:5">
      <c r="A558">
        <v>7266</v>
      </c>
      <c r="B558" t="s">
        <v>1393</v>
      </c>
      <c r="C558" t="s">
        <v>1394</v>
      </c>
      <c r="D558" t="s">
        <v>833</v>
      </c>
      <c r="E558" s="865">
        <v>595</v>
      </c>
    </row>
    <row r="559" spans="1:5">
      <c r="A559">
        <v>7270</v>
      </c>
      <c r="B559" t="s">
        <v>1395</v>
      </c>
      <c r="C559" t="s">
        <v>829</v>
      </c>
      <c r="D559" t="s">
        <v>830</v>
      </c>
      <c r="E559" s="865">
        <v>0.68</v>
      </c>
    </row>
    <row r="560" spans="1:5">
      <c r="A560">
        <v>7267</v>
      </c>
      <c r="B560" t="s">
        <v>1396</v>
      </c>
      <c r="C560" t="s">
        <v>829</v>
      </c>
      <c r="D560" t="s">
        <v>830</v>
      </c>
      <c r="E560" s="865">
        <v>0.54</v>
      </c>
    </row>
    <row r="561" spans="1:5">
      <c r="A561">
        <v>7269</v>
      </c>
      <c r="B561" t="s">
        <v>1397</v>
      </c>
      <c r="C561" t="s">
        <v>829</v>
      </c>
      <c r="D561" t="s">
        <v>830</v>
      </c>
      <c r="E561" s="865">
        <v>0.54</v>
      </c>
    </row>
    <row r="562" spans="1:5">
      <c r="A562">
        <v>7271</v>
      </c>
      <c r="B562" t="s">
        <v>1398</v>
      </c>
      <c r="C562" t="s">
        <v>829</v>
      </c>
      <c r="D562" t="s">
        <v>830</v>
      </c>
      <c r="E562" s="865">
        <v>0.59</v>
      </c>
    </row>
    <row r="563" spans="1:5">
      <c r="A563">
        <v>7268</v>
      </c>
      <c r="B563" t="s">
        <v>1399</v>
      </c>
      <c r="C563" t="s">
        <v>829</v>
      </c>
      <c r="D563" t="s">
        <v>830</v>
      </c>
      <c r="E563" s="865">
        <v>0.82</v>
      </c>
    </row>
    <row r="564" spans="1:5">
      <c r="A564">
        <v>34556</v>
      </c>
      <c r="B564" t="s">
        <v>1400</v>
      </c>
      <c r="C564" t="s">
        <v>829</v>
      </c>
      <c r="D564" t="s">
        <v>830</v>
      </c>
      <c r="E564" s="865">
        <v>2.9</v>
      </c>
    </row>
    <row r="565" spans="1:5">
      <c r="A565">
        <v>37873</v>
      </c>
      <c r="B565" t="s">
        <v>1401</v>
      </c>
      <c r="C565" t="s">
        <v>829</v>
      </c>
      <c r="D565" t="s">
        <v>830</v>
      </c>
      <c r="E565" s="865">
        <v>2.95</v>
      </c>
    </row>
    <row r="566" spans="1:5">
      <c r="A566">
        <v>34564</v>
      </c>
      <c r="B566" t="s">
        <v>1402</v>
      </c>
      <c r="C566" t="s">
        <v>829</v>
      </c>
      <c r="D566" t="s">
        <v>830</v>
      </c>
      <c r="E566" s="865">
        <v>3.09</v>
      </c>
    </row>
    <row r="567" spans="1:5">
      <c r="A567">
        <v>34565</v>
      </c>
      <c r="B567" t="s">
        <v>1403</v>
      </c>
      <c r="C567" t="s">
        <v>829</v>
      </c>
      <c r="D567" t="s">
        <v>830</v>
      </c>
      <c r="E567" s="865">
        <v>3.26</v>
      </c>
    </row>
    <row r="568" spans="1:5">
      <c r="A568">
        <v>38590</v>
      </c>
      <c r="B568" t="s">
        <v>1404</v>
      </c>
      <c r="C568" t="s">
        <v>829</v>
      </c>
      <c r="D568" t="s">
        <v>830</v>
      </c>
      <c r="E568" s="865">
        <v>2.41</v>
      </c>
    </row>
    <row r="569" spans="1:5">
      <c r="A569">
        <v>34566</v>
      </c>
      <c r="B569" t="s">
        <v>1405</v>
      </c>
      <c r="C569" t="s">
        <v>829</v>
      </c>
      <c r="D569" t="s">
        <v>830</v>
      </c>
      <c r="E569" s="865">
        <v>2.5299999999999998</v>
      </c>
    </row>
    <row r="570" spans="1:5">
      <c r="A570">
        <v>34567</v>
      </c>
      <c r="B570" t="s">
        <v>1406</v>
      </c>
      <c r="C570" t="s">
        <v>829</v>
      </c>
      <c r="D570" t="s">
        <v>830</v>
      </c>
      <c r="E570" s="865">
        <v>2.69</v>
      </c>
    </row>
    <row r="571" spans="1:5">
      <c r="A571">
        <v>38591</v>
      </c>
      <c r="B571" t="s">
        <v>1407</v>
      </c>
      <c r="C571" t="s">
        <v>829</v>
      </c>
      <c r="D571" t="s">
        <v>830</v>
      </c>
      <c r="E571" s="865">
        <v>2.44</v>
      </c>
    </row>
    <row r="572" spans="1:5">
      <c r="A572">
        <v>34568</v>
      </c>
      <c r="B572" t="s">
        <v>1408</v>
      </c>
      <c r="C572" t="s">
        <v>829</v>
      </c>
      <c r="D572" t="s">
        <v>830</v>
      </c>
      <c r="E572" s="865">
        <v>3.18</v>
      </c>
    </row>
    <row r="573" spans="1:5">
      <c r="A573">
        <v>34569</v>
      </c>
      <c r="B573" t="s">
        <v>1409</v>
      </c>
      <c r="C573" t="s">
        <v>829</v>
      </c>
      <c r="D573" t="s">
        <v>830</v>
      </c>
      <c r="E573" s="865">
        <v>3.26</v>
      </c>
    </row>
    <row r="574" spans="1:5">
      <c r="A574">
        <v>34570</v>
      </c>
      <c r="B574" t="s">
        <v>1410</v>
      </c>
      <c r="C574" t="s">
        <v>829</v>
      </c>
      <c r="D574" t="s">
        <v>830</v>
      </c>
      <c r="E574" s="865">
        <v>3.54</v>
      </c>
    </row>
    <row r="575" spans="1:5">
      <c r="A575">
        <v>25070</v>
      </c>
      <c r="B575" t="s">
        <v>1411</v>
      </c>
      <c r="C575" t="s">
        <v>829</v>
      </c>
      <c r="D575" t="s">
        <v>830</v>
      </c>
      <c r="E575" s="865">
        <v>2.67</v>
      </c>
    </row>
    <row r="576" spans="1:5">
      <c r="A576">
        <v>34571</v>
      </c>
      <c r="B576" t="s">
        <v>1412</v>
      </c>
      <c r="C576" t="s">
        <v>829</v>
      </c>
      <c r="D576" t="s">
        <v>830</v>
      </c>
      <c r="E576" s="865">
        <v>2.69</v>
      </c>
    </row>
    <row r="577" spans="1:5">
      <c r="A577">
        <v>34573</v>
      </c>
      <c r="B577" t="s">
        <v>1413</v>
      </c>
      <c r="C577" t="s">
        <v>829</v>
      </c>
      <c r="D577" t="s">
        <v>830</v>
      </c>
      <c r="E577" s="865">
        <v>2.83</v>
      </c>
    </row>
    <row r="578" spans="1:5">
      <c r="A578">
        <v>37107</v>
      </c>
      <c r="B578" t="s">
        <v>1414</v>
      </c>
      <c r="C578" t="s">
        <v>829</v>
      </c>
      <c r="D578" t="s">
        <v>830</v>
      </c>
      <c r="E578" s="865">
        <v>3.74</v>
      </c>
    </row>
    <row r="579" spans="1:5">
      <c r="A579">
        <v>34576</v>
      </c>
      <c r="B579" t="s">
        <v>1415</v>
      </c>
      <c r="C579" t="s">
        <v>829</v>
      </c>
      <c r="D579" t="s">
        <v>830</v>
      </c>
      <c r="E579" s="865">
        <v>4.13</v>
      </c>
    </row>
    <row r="580" spans="1:5">
      <c r="A580">
        <v>34577</v>
      </c>
      <c r="B580" t="s">
        <v>1416</v>
      </c>
      <c r="C580" t="s">
        <v>829</v>
      </c>
      <c r="D580" t="s">
        <v>830</v>
      </c>
      <c r="E580" s="865">
        <v>4.3099999999999996</v>
      </c>
    </row>
    <row r="581" spans="1:5">
      <c r="A581">
        <v>34578</v>
      </c>
      <c r="B581" t="s">
        <v>1417</v>
      </c>
      <c r="C581" t="s">
        <v>829</v>
      </c>
      <c r="D581" t="s">
        <v>830</v>
      </c>
      <c r="E581" s="865">
        <v>4.67</v>
      </c>
    </row>
    <row r="582" spans="1:5">
      <c r="A582">
        <v>34579</v>
      </c>
      <c r="B582" t="s">
        <v>1418</v>
      </c>
      <c r="C582" t="s">
        <v>829</v>
      </c>
      <c r="D582" t="s">
        <v>830</v>
      </c>
      <c r="E582" s="865">
        <v>4.9800000000000004</v>
      </c>
    </row>
    <row r="583" spans="1:5">
      <c r="A583">
        <v>25067</v>
      </c>
      <c r="B583" t="s">
        <v>1419</v>
      </c>
      <c r="C583" t="s">
        <v>829</v>
      </c>
      <c r="D583" t="s">
        <v>830</v>
      </c>
      <c r="E583" s="865">
        <v>3.33</v>
      </c>
    </row>
    <row r="584" spans="1:5">
      <c r="A584">
        <v>34580</v>
      </c>
      <c r="B584" t="s">
        <v>1420</v>
      </c>
      <c r="C584" t="s">
        <v>829</v>
      </c>
      <c r="D584" t="s">
        <v>830</v>
      </c>
      <c r="E584" s="865">
        <v>3.72</v>
      </c>
    </row>
    <row r="585" spans="1:5">
      <c r="A585">
        <v>25071</v>
      </c>
      <c r="B585" t="s">
        <v>1421</v>
      </c>
      <c r="C585" t="s">
        <v>829</v>
      </c>
      <c r="D585" t="s">
        <v>830</v>
      </c>
      <c r="E585" s="865">
        <v>1.85</v>
      </c>
    </row>
    <row r="586" spans="1:5">
      <c r="A586">
        <v>38395</v>
      </c>
      <c r="B586" t="s">
        <v>1422</v>
      </c>
      <c r="C586" t="s">
        <v>829</v>
      </c>
      <c r="D586" t="s">
        <v>830</v>
      </c>
      <c r="E586" s="865">
        <v>6.38</v>
      </c>
    </row>
    <row r="587" spans="1:5">
      <c r="A587">
        <v>34583</v>
      </c>
      <c r="B587" t="s">
        <v>1423</v>
      </c>
      <c r="C587" t="s">
        <v>832</v>
      </c>
      <c r="D587" t="s">
        <v>830</v>
      </c>
      <c r="E587" s="865">
        <v>68.92</v>
      </c>
    </row>
    <row r="588" spans="1:5">
      <c r="A588">
        <v>34584</v>
      </c>
      <c r="B588" t="s">
        <v>1424</v>
      </c>
      <c r="C588" t="s">
        <v>832</v>
      </c>
      <c r="D588" t="s">
        <v>830</v>
      </c>
      <c r="E588" s="865">
        <v>38.58</v>
      </c>
    </row>
    <row r="589" spans="1:5">
      <c r="A589">
        <v>709</v>
      </c>
      <c r="B589" t="s">
        <v>1425</v>
      </c>
      <c r="C589" t="s">
        <v>832</v>
      </c>
      <c r="D589" t="s">
        <v>844</v>
      </c>
      <c r="E589" s="865">
        <v>541.30999999999995</v>
      </c>
    </row>
    <row r="590" spans="1:5">
      <c r="A590">
        <v>34599</v>
      </c>
      <c r="B590" t="s">
        <v>1426</v>
      </c>
      <c r="C590" t="s">
        <v>829</v>
      </c>
      <c r="D590" t="s">
        <v>830</v>
      </c>
      <c r="E590" s="865">
        <v>1.9</v>
      </c>
    </row>
    <row r="591" spans="1:5">
      <c r="A591">
        <v>34592</v>
      </c>
      <c r="B591" t="s">
        <v>1427</v>
      </c>
      <c r="C591" t="s">
        <v>829</v>
      </c>
      <c r="D591" t="s">
        <v>830</v>
      </c>
      <c r="E591" s="865">
        <v>2.12</v>
      </c>
    </row>
    <row r="592" spans="1:5">
      <c r="A592">
        <v>37103</v>
      </c>
      <c r="B592" t="s">
        <v>1428</v>
      </c>
      <c r="C592" t="s">
        <v>829</v>
      </c>
      <c r="D592" t="s">
        <v>830</v>
      </c>
      <c r="E592" s="865">
        <v>2.42</v>
      </c>
    </row>
    <row r="593" spans="1:5">
      <c r="A593">
        <v>34555</v>
      </c>
      <c r="B593" t="s">
        <v>1429</v>
      </c>
      <c r="C593" t="s">
        <v>829</v>
      </c>
      <c r="D593" t="s">
        <v>830</v>
      </c>
      <c r="E593" s="865">
        <v>3.08</v>
      </c>
    </row>
    <row r="594" spans="1:5">
      <c r="A594">
        <v>674</v>
      </c>
      <c r="B594" t="s">
        <v>1430</v>
      </c>
      <c r="C594" t="s">
        <v>832</v>
      </c>
      <c r="D594" t="s">
        <v>844</v>
      </c>
      <c r="E594" s="865">
        <v>48.64</v>
      </c>
    </row>
    <row r="595" spans="1:5">
      <c r="A595">
        <v>34600</v>
      </c>
      <c r="B595" t="s">
        <v>1431</v>
      </c>
      <c r="C595" t="s">
        <v>832</v>
      </c>
      <c r="D595" t="s">
        <v>844</v>
      </c>
      <c r="E595" s="865">
        <v>71.45</v>
      </c>
    </row>
    <row r="596" spans="1:5">
      <c r="A596">
        <v>652</v>
      </c>
      <c r="B596" t="s">
        <v>1432</v>
      </c>
      <c r="C596" t="s">
        <v>832</v>
      </c>
      <c r="D596" t="s">
        <v>844</v>
      </c>
      <c r="E596" s="865">
        <v>109.45</v>
      </c>
    </row>
    <row r="597" spans="1:5">
      <c r="A597">
        <v>651</v>
      </c>
      <c r="B597" t="s">
        <v>1433</v>
      </c>
      <c r="C597" t="s">
        <v>829</v>
      </c>
      <c r="D597" t="s">
        <v>830</v>
      </c>
      <c r="E597" s="865">
        <v>2.34</v>
      </c>
    </row>
    <row r="598" spans="1:5">
      <c r="A598">
        <v>654</v>
      </c>
      <c r="B598" t="s">
        <v>1434</v>
      </c>
      <c r="C598" t="s">
        <v>829</v>
      </c>
      <c r="D598" t="s">
        <v>830</v>
      </c>
      <c r="E598" s="865">
        <v>2.9</v>
      </c>
    </row>
    <row r="599" spans="1:5">
      <c r="A599">
        <v>650</v>
      </c>
      <c r="B599" t="s">
        <v>1435</v>
      </c>
      <c r="C599" t="s">
        <v>829</v>
      </c>
      <c r="D599" t="s">
        <v>833</v>
      </c>
      <c r="E599" s="865">
        <v>1.87</v>
      </c>
    </row>
    <row r="600" spans="1:5">
      <c r="A600">
        <v>716</v>
      </c>
      <c r="B600" t="s">
        <v>1436</v>
      </c>
      <c r="C600" t="s">
        <v>829</v>
      </c>
      <c r="D600" t="s">
        <v>830</v>
      </c>
      <c r="E600" s="865">
        <v>15.29</v>
      </c>
    </row>
    <row r="601" spans="1:5">
      <c r="A601">
        <v>715</v>
      </c>
      <c r="B601" t="s">
        <v>1437</v>
      </c>
      <c r="C601" t="s">
        <v>829</v>
      </c>
      <c r="D601" t="s">
        <v>833</v>
      </c>
      <c r="E601" s="865">
        <v>15.13</v>
      </c>
    </row>
    <row r="602" spans="1:5">
      <c r="A602">
        <v>718</v>
      </c>
      <c r="B602" t="s">
        <v>1438</v>
      </c>
      <c r="C602" t="s">
        <v>829</v>
      </c>
      <c r="D602" t="s">
        <v>830</v>
      </c>
      <c r="E602" s="865">
        <v>22.54</v>
      </c>
    </row>
    <row r="603" spans="1:5">
      <c r="A603">
        <v>11981</v>
      </c>
      <c r="B603" t="s">
        <v>1439</v>
      </c>
      <c r="C603" t="s">
        <v>829</v>
      </c>
      <c r="D603" t="s">
        <v>830</v>
      </c>
      <c r="E603" s="865">
        <v>15.46</v>
      </c>
    </row>
    <row r="604" spans="1:5">
      <c r="A604">
        <v>34586</v>
      </c>
      <c r="B604" t="s">
        <v>1440</v>
      </c>
      <c r="C604" t="s">
        <v>829</v>
      </c>
      <c r="D604" t="s">
        <v>830</v>
      </c>
      <c r="E604" s="865">
        <v>1.67</v>
      </c>
    </row>
    <row r="605" spans="1:5">
      <c r="A605">
        <v>38603</v>
      </c>
      <c r="B605" t="s">
        <v>1441</v>
      </c>
      <c r="C605" t="s">
        <v>829</v>
      </c>
      <c r="D605" t="s">
        <v>830</v>
      </c>
      <c r="E605" s="865">
        <v>2.02</v>
      </c>
    </row>
    <row r="606" spans="1:5">
      <c r="A606">
        <v>34588</v>
      </c>
      <c r="B606" t="s">
        <v>1442</v>
      </c>
      <c r="C606" t="s">
        <v>829</v>
      </c>
      <c r="D606" t="s">
        <v>830</v>
      </c>
      <c r="E606" s="865">
        <v>2.1800000000000002</v>
      </c>
    </row>
    <row r="607" spans="1:5">
      <c r="A607">
        <v>34590</v>
      </c>
      <c r="B607" t="s">
        <v>1443</v>
      </c>
      <c r="C607" t="s">
        <v>829</v>
      </c>
      <c r="D607" t="s">
        <v>830</v>
      </c>
      <c r="E607" s="865">
        <v>1.99</v>
      </c>
    </row>
    <row r="608" spans="1:5">
      <c r="A608">
        <v>34591</v>
      </c>
      <c r="B608" t="s">
        <v>1444</v>
      </c>
      <c r="C608" t="s">
        <v>829</v>
      </c>
      <c r="D608" t="s">
        <v>830</v>
      </c>
      <c r="E608" s="865">
        <v>2.69</v>
      </c>
    </row>
    <row r="609" spans="1:5">
      <c r="A609">
        <v>41372</v>
      </c>
      <c r="B609" t="s">
        <v>1445</v>
      </c>
      <c r="C609" t="s">
        <v>832</v>
      </c>
      <c r="D609" t="s">
        <v>844</v>
      </c>
      <c r="E609" s="865">
        <v>68.27</v>
      </c>
    </row>
    <row r="610" spans="1:5">
      <c r="A610">
        <v>41371</v>
      </c>
      <c r="B610" t="s">
        <v>1446</v>
      </c>
      <c r="C610" t="s">
        <v>832</v>
      </c>
      <c r="D610" t="s">
        <v>844</v>
      </c>
      <c r="E610" s="865">
        <v>40.35</v>
      </c>
    </row>
    <row r="611" spans="1:5">
      <c r="A611">
        <v>40517</v>
      </c>
      <c r="B611" t="s">
        <v>1447</v>
      </c>
      <c r="C611" t="s">
        <v>832</v>
      </c>
      <c r="D611" t="s">
        <v>830</v>
      </c>
      <c r="E611" s="865">
        <v>38.1</v>
      </c>
    </row>
    <row r="612" spans="1:5">
      <c r="A612">
        <v>40515</v>
      </c>
      <c r="B612" t="s">
        <v>1448</v>
      </c>
      <c r="C612" t="s">
        <v>832</v>
      </c>
      <c r="D612" t="s">
        <v>830</v>
      </c>
      <c r="E612" s="865">
        <v>85.74</v>
      </c>
    </row>
    <row r="613" spans="1:5">
      <c r="A613">
        <v>40529</v>
      </c>
      <c r="B613" t="s">
        <v>1449</v>
      </c>
      <c r="C613" t="s">
        <v>832</v>
      </c>
      <c r="D613" t="s">
        <v>830</v>
      </c>
      <c r="E613" s="865">
        <v>54.78</v>
      </c>
    </row>
    <row r="614" spans="1:5">
      <c r="A614">
        <v>36170</v>
      </c>
      <c r="B614" t="s">
        <v>1450</v>
      </c>
      <c r="C614" t="s">
        <v>832</v>
      </c>
      <c r="D614" t="s">
        <v>833</v>
      </c>
      <c r="E614" s="865">
        <v>45.45</v>
      </c>
    </row>
    <row r="615" spans="1:5">
      <c r="A615">
        <v>40524</v>
      </c>
      <c r="B615" t="s">
        <v>1451</v>
      </c>
      <c r="C615" t="s">
        <v>832</v>
      </c>
      <c r="D615" t="s">
        <v>830</v>
      </c>
      <c r="E615" s="865">
        <v>53.58</v>
      </c>
    </row>
    <row r="616" spans="1:5">
      <c r="A616">
        <v>36156</v>
      </c>
      <c r="B616" t="s">
        <v>1452</v>
      </c>
      <c r="C616" t="s">
        <v>832</v>
      </c>
      <c r="D616" t="s">
        <v>830</v>
      </c>
      <c r="E616" s="865">
        <v>41.68</v>
      </c>
    </row>
    <row r="617" spans="1:5">
      <c r="A617">
        <v>36155</v>
      </c>
      <c r="B617" t="s">
        <v>1453</v>
      </c>
      <c r="C617" t="s">
        <v>832</v>
      </c>
      <c r="D617" t="s">
        <v>830</v>
      </c>
      <c r="E617" s="865">
        <v>35.979999999999997</v>
      </c>
    </row>
    <row r="618" spans="1:5">
      <c r="A618">
        <v>36154</v>
      </c>
      <c r="B618" t="s">
        <v>1454</v>
      </c>
      <c r="C618" t="s">
        <v>832</v>
      </c>
      <c r="D618" t="s">
        <v>830</v>
      </c>
      <c r="E618" s="865">
        <v>50.01</v>
      </c>
    </row>
    <row r="619" spans="1:5">
      <c r="A619">
        <v>695</v>
      </c>
      <c r="B619" t="s">
        <v>1455</v>
      </c>
      <c r="C619" t="s">
        <v>832</v>
      </c>
      <c r="D619" t="s">
        <v>830</v>
      </c>
      <c r="E619" s="865">
        <v>36.729999999999997</v>
      </c>
    </row>
    <row r="620" spans="1:5">
      <c r="A620">
        <v>679</v>
      </c>
      <c r="B620" t="s">
        <v>1456</v>
      </c>
      <c r="C620" t="s">
        <v>832</v>
      </c>
      <c r="D620" t="s">
        <v>830</v>
      </c>
      <c r="E620" s="865">
        <v>54.78</v>
      </c>
    </row>
    <row r="621" spans="1:5">
      <c r="A621">
        <v>711</v>
      </c>
      <c r="B621" t="s">
        <v>1457</v>
      </c>
      <c r="C621" t="s">
        <v>832</v>
      </c>
      <c r="D621" t="s">
        <v>830</v>
      </c>
      <c r="E621" s="865">
        <v>36.229999999999997</v>
      </c>
    </row>
    <row r="622" spans="1:5">
      <c r="A622">
        <v>712</v>
      </c>
      <c r="B622" t="s">
        <v>1458</v>
      </c>
      <c r="C622" t="s">
        <v>832</v>
      </c>
      <c r="D622" t="s">
        <v>830</v>
      </c>
      <c r="E622" s="865">
        <v>45.64</v>
      </c>
    </row>
    <row r="623" spans="1:5">
      <c r="A623">
        <v>12614</v>
      </c>
      <c r="B623" t="s">
        <v>1459</v>
      </c>
      <c r="C623" t="s">
        <v>829</v>
      </c>
      <c r="D623" t="s">
        <v>844</v>
      </c>
      <c r="E623" s="865">
        <v>13.9</v>
      </c>
    </row>
    <row r="624" spans="1:5">
      <c r="A624">
        <v>6140</v>
      </c>
      <c r="B624" t="s">
        <v>1460</v>
      </c>
      <c r="C624" t="s">
        <v>829</v>
      </c>
      <c r="D624" t="s">
        <v>830</v>
      </c>
      <c r="E624" s="865">
        <v>2.57</v>
      </c>
    </row>
    <row r="625" spans="1:5">
      <c r="A625">
        <v>38399</v>
      </c>
      <c r="B625" t="s">
        <v>1461</v>
      </c>
      <c r="C625" t="s">
        <v>829</v>
      </c>
      <c r="D625" t="s">
        <v>830</v>
      </c>
      <c r="E625" s="865">
        <v>155.13</v>
      </c>
    </row>
    <row r="626" spans="1:5">
      <c r="A626">
        <v>735</v>
      </c>
      <c r="B626" t="s">
        <v>1462</v>
      </c>
      <c r="C626" t="s">
        <v>829</v>
      </c>
      <c r="D626" t="s">
        <v>830</v>
      </c>
      <c r="E626" s="866">
        <v>1564.31</v>
      </c>
    </row>
    <row r="627" spans="1:5">
      <c r="A627">
        <v>736</v>
      </c>
      <c r="B627" t="s">
        <v>1463</v>
      </c>
      <c r="C627" t="s">
        <v>829</v>
      </c>
      <c r="D627" t="s">
        <v>830</v>
      </c>
      <c r="E627" s="866">
        <v>1315.3</v>
      </c>
    </row>
    <row r="628" spans="1:5">
      <c r="A628">
        <v>729</v>
      </c>
      <c r="B628" t="s">
        <v>1464</v>
      </c>
      <c r="C628" t="s">
        <v>829</v>
      </c>
      <c r="D628" t="s">
        <v>833</v>
      </c>
      <c r="E628" s="865">
        <v>536</v>
      </c>
    </row>
    <row r="629" spans="1:5">
      <c r="A629">
        <v>39925</v>
      </c>
      <c r="B629" t="s">
        <v>1465</v>
      </c>
      <c r="C629" t="s">
        <v>829</v>
      </c>
      <c r="D629" t="s">
        <v>830</v>
      </c>
      <c r="E629" s="866">
        <v>7745.15</v>
      </c>
    </row>
    <row r="630" spans="1:5">
      <c r="A630">
        <v>731</v>
      </c>
      <c r="B630" t="s">
        <v>1466</v>
      </c>
      <c r="C630" t="s">
        <v>829</v>
      </c>
      <c r="D630" t="s">
        <v>830</v>
      </c>
      <c r="E630" s="865">
        <v>521.66</v>
      </c>
    </row>
    <row r="631" spans="1:5">
      <c r="A631">
        <v>10575</v>
      </c>
      <c r="B631" t="s">
        <v>1467</v>
      </c>
      <c r="C631" t="s">
        <v>829</v>
      </c>
      <c r="D631" t="s">
        <v>830</v>
      </c>
      <c r="E631" s="865">
        <v>814.09</v>
      </c>
    </row>
    <row r="632" spans="1:5">
      <c r="A632">
        <v>733</v>
      </c>
      <c r="B632" t="s">
        <v>1468</v>
      </c>
      <c r="C632" t="s">
        <v>829</v>
      </c>
      <c r="D632" t="s">
        <v>830</v>
      </c>
      <c r="E632" s="865">
        <v>891.33</v>
      </c>
    </row>
    <row r="633" spans="1:5">
      <c r="A633">
        <v>732</v>
      </c>
      <c r="B633" t="s">
        <v>1469</v>
      </c>
      <c r="C633" t="s">
        <v>829</v>
      </c>
      <c r="D633" t="s">
        <v>830</v>
      </c>
      <c r="E633" s="865">
        <v>879.34</v>
      </c>
    </row>
    <row r="634" spans="1:5">
      <c r="A634">
        <v>737</v>
      </c>
      <c r="B634" t="s">
        <v>1470</v>
      </c>
      <c r="C634" t="s">
        <v>829</v>
      </c>
      <c r="D634" t="s">
        <v>830</v>
      </c>
      <c r="E634" s="866">
        <v>4931.1099999999997</v>
      </c>
    </row>
    <row r="635" spans="1:5">
      <c r="A635">
        <v>738</v>
      </c>
      <c r="B635" t="s">
        <v>1471</v>
      </c>
      <c r="C635" t="s">
        <v>829</v>
      </c>
      <c r="D635" t="s">
        <v>830</v>
      </c>
      <c r="E635" s="866">
        <v>2286.52</v>
      </c>
    </row>
    <row r="636" spans="1:5">
      <c r="A636">
        <v>740</v>
      </c>
      <c r="B636" t="s">
        <v>1472</v>
      </c>
      <c r="C636" t="s">
        <v>829</v>
      </c>
      <c r="D636" t="s">
        <v>830</v>
      </c>
      <c r="E636" s="866">
        <v>4638.88</v>
      </c>
    </row>
    <row r="637" spans="1:5">
      <c r="A637">
        <v>734</v>
      </c>
      <c r="B637" t="s">
        <v>1473</v>
      </c>
      <c r="C637" t="s">
        <v>829</v>
      </c>
      <c r="D637" t="s">
        <v>830</v>
      </c>
      <c r="E637" s="865">
        <v>942.65</v>
      </c>
    </row>
    <row r="638" spans="1:5">
      <c r="A638">
        <v>39008</v>
      </c>
      <c r="B638" t="s">
        <v>1474</v>
      </c>
      <c r="C638" t="s">
        <v>829</v>
      </c>
      <c r="D638" t="s">
        <v>830</v>
      </c>
      <c r="E638" s="866">
        <v>46323.16</v>
      </c>
    </row>
    <row r="639" spans="1:5">
      <c r="A639">
        <v>39009</v>
      </c>
      <c r="B639" t="s">
        <v>1475</v>
      </c>
      <c r="C639" t="s">
        <v>829</v>
      </c>
      <c r="D639" t="s">
        <v>830</v>
      </c>
      <c r="E639" s="866">
        <v>49629.52</v>
      </c>
    </row>
    <row r="640" spans="1:5">
      <c r="A640">
        <v>10587</v>
      </c>
      <c r="B640" t="s">
        <v>1476</v>
      </c>
      <c r="C640" t="s">
        <v>829</v>
      </c>
      <c r="D640" t="s">
        <v>830</v>
      </c>
      <c r="E640" s="866">
        <v>3011.36</v>
      </c>
    </row>
    <row r="641" spans="1:5">
      <c r="A641">
        <v>759</v>
      </c>
      <c r="B641" t="s">
        <v>1477</v>
      </c>
      <c r="C641" t="s">
        <v>829</v>
      </c>
      <c r="D641" t="s">
        <v>830</v>
      </c>
      <c r="E641" s="866">
        <v>4329.7299999999996</v>
      </c>
    </row>
    <row r="642" spans="1:5">
      <c r="A642">
        <v>761</v>
      </c>
      <c r="B642" t="s">
        <v>1478</v>
      </c>
      <c r="C642" t="s">
        <v>829</v>
      </c>
      <c r="D642" t="s">
        <v>830</v>
      </c>
      <c r="E642" s="866">
        <v>7339.26</v>
      </c>
    </row>
    <row r="643" spans="1:5">
      <c r="A643">
        <v>750</v>
      </c>
      <c r="B643" t="s">
        <v>1479</v>
      </c>
      <c r="C643" t="s">
        <v>829</v>
      </c>
      <c r="D643" t="s">
        <v>830</v>
      </c>
      <c r="E643" s="866">
        <v>6968.05</v>
      </c>
    </row>
    <row r="644" spans="1:5">
      <c r="A644">
        <v>755</v>
      </c>
      <c r="B644" t="s">
        <v>1480</v>
      </c>
      <c r="C644" t="s">
        <v>829</v>
      </c>
      <c r="D644" t="s">
        <v>830</v>
      </c>
      <c r="E644" s="866">
        <v>28593.5</v>
      </c>
    </row>
    <row r="645" spans="1:5">
      <c r="A645">
        <v>749</v>
      </c>
      <c r="B645" t="s">
        <v>1481</v>
      </c>
      <c r="C645" t="s">
        <v>829</v>
      </c>
      <c r="D645" t="s">
        <v>830</v>
      </c>
      <c r="E645" s="866">
        <v>10516.16</v>
      </c>
    </row>
    <row r="646" spans="1:5">
      <c r="A646">
        <v>756</v>
      </c>
      <c r="B646" t="s">
        <v>1482</v>
      </c>
      <c r="C646" t="s">
        <v>829</v>
      </c>
      <c r="D646" t="s">
        <v>830</v>
      </c>
      <c r="E646" s="866">
        <v>31185.040000000001</v>
      </c>
    </row>
    <row r="647" spans="1:5">
      <c r="A647">
        <v>757</v>
      </c>
      <c r="B647" t="s">
        <v>1483</v>
      </c>
      <c r="C647" t="s">
        <v>829</v>
      </c>
      <c r="D647" t="s">
        <v>830</v>
      </c>
      <c r="E647" s="866">
        <v>14160</v>
      </c>
    </row>
    <row r="648" spans="1:5">
      <c r="A648">
        <v>10588</v>
      </c>
      <c r="B648" t="s">
        <v>1484</v>
      </c>
      <c r="C648" t="s">
        <v>829</v>
      </c>
      <c r="D648" t="s">
        <v>830</v>
      </c>
      <c r="E648" s="866">
        <v>3126.17</v>
      </c>
    </row>
    <row r="649" spans="1:5">
      <c r="A649">
        <v>10592</v>
      </c>
      <c r="B649" t="s">
        <v>1485</v>
      </c>
      <c r="C649" t="s">
        <v>829</v>
      </c>
      <c r="D649" t="s">
        <v>833</v>
      </c>
      <c r="E649" s="866">
        <v>3776</v>
      </c>
    </row>
    <row r="650" spans="1:5">
      <c r="A650">
        <v>10589</v>
      </c>
      <c r="B650" t="s">
        <v>1486</v>
      </c>
      <c r="C650" t="s">
        <v>829</v>
      </c>
      <c r="D650" t="s">
        <v>830</v>
      </c>
      <c r="E650" s="866">
        <v>5072.82</v>
      </c>
    </row>
    <row r="651" spans="1:5">
      <c r="A651">
        <v>760</v>
      </c>
      <c r="B651" t="s">
        <v>1487</v>
      </c>
      <c r="C651" t="s">
        <v>829</v>
      </c>
      <c r="D651" t="s">
        <v>830</v>
      </c>
      <c r="E651" s="866">
        <v>28320</v>
      </c>
    </row>
    <row r="652" spans="1:5">
      <c r="A652">
        <v>751</v>
      </c>
      <c r="B652" t="s">
        <v>1488</v>
      </c>
      <c r="C652" t="s">
        <v>829</v>
      </c>
      <c r="D652" t="s">
        <v>830</v>
      </c>
      <c r="E652" s="866">
        <v>4460.3999999999996</v>
      </c>
    </row>
    <row r="653" spans="1:5">
      <c r="A653">
        <v>754</v>
      </c>
      <c r="B653" t="s">
        <v>1489</v>
      </c>
      <c r="C653" t="s">
        <v>829</v>
      </c>
      <c r="D653" t="s">
        <v>830</v>
      </c>
      <c r="E653" s="866">
        <v>7080</v>
      </c>
    </row>
    <row r="654" spans="1:5">
      <c r="A654">
        <v>14013</v>
      </c>
      <c r="B654" t="s">
        <v>1490</v>
      </c>
      <c r="C654" t="s">
        <v>829</v>
      </c>
      <c r="D654" t="s">
        <v>830</v>
      </c>
      <c r="E654" s="866">
        <v>133249.35999999999</v>
      </c>
    </row>
    <row r="655" spans="1:5">
      <c r="A655">
        <v>39917</v>
      </c>
      <c r="B655" t="s">
        <v>1491</v>
      </c>
      <c r="C655" t="s">
        <v>829</v>
      </c>
      <c r="D655" t="s">
        <v>830</v>
      </c>
      <c r="E655" s="866">
        <v>71155.710000000006</v>
      </c>
    </row>
    <row r="656" spans="1:5">
      <c r="A656">
        <v>5081</v>
      </c>
      <c r="B656" t="s">
        <v>1492</v>
      </c>
      <c r="C656" t="s">
        <v>1338</v>
      </c>
      <c r="D656" t="s">
        <v>830</v>
      </c>
      <c r="E656" s="865">
        <v>18.670000000000002</v>
      </c>
    </row>
    <row r="657" spans="1:5">
      <c r="A657">
        <v>38167</v>
      </c>
      <c r="B657" t="s">
        <v>1493</v>
      </c>
      <c r="C657" t="s">
        <v>1338</v>
      </c>
      <c r="D657" t="s">
        <v>830</v>
      </c>
      <c r="E657" s="865">
        <v>16.09</v>
      </c>
    </row>
    <row r="658" spans="1:5">
      <c r="A658">
        <v>36145</v>
      </c>
      <c r="B658" t="s">
        <v>1494</v>
      </c>
      <c r="C658" t="s">
        <v>1338</v>
      </c>
      <c r="D658" t="s">
        <v>830</v>
      </c>
      <c r="E658" s="865">
        <v>30.24</v>
      </c>
    </row>
    <row r="659" spans="1:5">
      <c r="A659">
        <v>12893</v>
      </c>
      <c r="B659" t="s">
        <v>1495</v>
      </c>
      <c r="C659" t="s">
        <v>1338</v>
      </c>
      <c r="D659" t="s">
        <v>830</v>
      </c>
      <c r="E659" s="865">
        <v>50.4</v>
      </c>
    </row>
    <row r="660" spans="1:5">
      <c r="A660">
        <v>11685</v>
      </c>
      <c r="B660" t="s">
        <v>1496</v>
      </c>
      <c r="C660" t="s">
        <v>829</v>
      </c>
      <c r="D660" t="s">
        <v>830</v>
      </c>
      <c r="E660" s="865">
        <v>18.66</v>
      </c>
    </row>
    <row r="661" spans="1:5">
      <c r="A661">
        <v>11679</v>
      </c>
      <c r="B661" t="s">
        <v>1497</v>
      </c>
      <c r="C661" t="s">
        <v>829</v>
      </c>
      <c r="D661" t="s">
        <v>830</v>
      </c>
      <c r="E661" s="865">
        <v>6.71</v>
      </c>
    </row>
    <row r="662" spans="1:5">
      <c r="A662">
        <v>11680</v>
      </c>
      <c r="B662" t="s">
        <v>1498</v>
      </c>
      <c r="C662" t="s">
        <v>829</v>
      </c>
      <c r="D662" t="s">
        <v>830</v>
      </c>
      <c r="E662" s="865">
        <v>5.53</v>
      </c>
    </row>
    <row r="663" spans="1:5">
      <c r="A663">
        <v>2512</v>
      </c>
      <c r="B663" t="s">
        <v>1499</v>
      </c>
      <c r="C663" t="s">
        <v>829</v>
      </c>
      <c r="D663" t="s">
        <v>844</v>
      </c>
      <c r="E663" s="865">
        <v>22.33</v>
      </c>
    </row>
    <row r="664" spans="1:5">
      <c r="A664">
        <v>4374</v>
      </c>
      <c r="B664" t="s">
        <v>1500</v>
      </c>
      <c r="C664" t="s">
        <v>829</v>
      </c>
      <c r="D664" t="s">
        <v>830</v>
      </c>
      <c r="E664" s="865">
        <v>0.37</v>
      </c>
    </row>
    <row r="665" spans="1:5">
      <c r="A665">
        <v>7568</v>
      </c>
      <c r="B665" t="s">
        <v>1501</v>
      </c>
      <c r="C665" t="s">
        <v>829</v>
      </c>
      <c r="D665" t="s">
        <v>830</v>
      </c>
      <c r="E665" s="865">
        <v>0.61</v>
      </c>
    </row>
    <row r="666" spans="1:5">
      <c r="A666">
        <v>7584</v>
      </c>
      <c r="B666" t="s">
        <v>1502</v>
      </c>
      <c r="C666" t="s">
        <v>829</v>
      </c>
      <c r="D666" t="s">
        <v>830</v>
      </c>
      <c r="E666" s="865">
        <v>0.93</v>
      </c>
    </row>
    <row r="667" spans="1:5">
      <c r="A667">
        <v>11945</v>
      </c>
      <c r="B667" t="s">
        <v>1503</v>
      </c>
      <c r="C667" t="s">
        <v>829</v>
      </c>
      <c r="D667" t="s">
        <v>830</v>
      </c>
      <c r="E667" s="865">
        <v>0.06</v>
      </c>
    </row>
    <row r="668" spans="1:5">
      <c r="A668">
        <v>11946</v>
      </c>
      <c r="B668" t="s">
        <v>1504</v>
      </c>
      <c r="C668" t="s">
        <v>829</v>
      </c>
      <c r="D668" t="s">
        <v>830</v>
      </c>
      <c r="E668" s="865">
        <v>0.06</v>
      </c>
    </row>
    <row r="669" spans="1:5">
      <c r="A669">
        <v>4375</v>
      </c>
      <c r="B669" t="s">
        <v>1505</v>
      </c>
      <c r="C669" t="s">
        <v>829</v>
      </c>
      <c r="D669" t="s">
        <v>833</v>
      </c>
      <c r="E669" s="865">
        <v>0.1</v>
      </c>
    </row>
    <row r="670" spans="1:5">
      <c r="A670">
        <v>11950</v>
      </c>
      <c r="B670" t="s">
        <v>1506</v>
      </c>
      <c r="C670" t="s">
        <v>829</v>
      </c>
      <c r="D670" t="s">
        <v>830</v>
      </c>
      <c r="E670" s="865">
        <v>0.2</v>
      </c>
    </row>
    <row r="671" spans="1:5">
      <c r="A671">
        <v>4376</v>
      </c>
      <c r="B671" t="s">
        <v>1507</v>
      </c>
      <c r="C671" t="s">
        <v>829</v>
      </c>
      <c r="D671" t="s">
        <v>830</v>
      </c>
      <c r="E671" s="865">
        <v>0.19</v>
      </c>
    </row>
    <row r="672" spans="1:5">
      <c r="A672">
        <v>7583</v>
      </c>
      <c r="B672" t="s">
        <v>1508</v>
      </c>
      <c r="C672" t="s">
        <v>829</v>
      </c>
      <c r="D672" t="s">
        <v>830</v>
      </c>
      <c r="E672" s="865">
        <v>0.41</v>
      </c>
    </row>
    <row r="673" spans="1:5">
      <c r="A673">
        <v>4350</v>
      </c>
      <c r="B673" t="s">
        <v>1509</v>
      </c>
      <c r="C673" t="s">
        <v>829</v>
      </c>
      <c r="D673" t="s">
        <v>830</v>
      </c>
      <c r="E673" s="865">
        <v>0.51</v>
      </c>
    </row>
    <row r="674" spans="1:5">
      <c r="A674">
        <v>39886</v>
      </c>
      <c r="B674" t="s">
        <v>1510</v>
      </c>
      <c r="C674" t="s">
        <v>829</v>
      </c>
      <c r="D674" t="s">
        <v>844</v>
      </c>
      <c r="E674" s="865">
        <v>3.98</v>
      </c>
    </row>
    <row r="675" spans="1:5">
      <c r="A675">
        <v>39887</v>
      </c>
      <c r="B675" t="s">
        <v>1511</v>
      </c>
      <c r="C675" t="s">
        <v>829</v>
      </c>
      <c r="D675" t="s">
        <v>844</v>
      </c>
      <c r="E675" s="865">
        <v>5.97</v>
      </c>
    </row>
    <row r="676" spans="1:5">
      <c r="A676">
        <v>39888</v>
      </c>
      <c r="B676" t="s">
        <v>1512</v>
      </c>
      <c r="C676" t="s">
        <v>829</v>
      </c>
      <c r="D676" t="s">
        <v>844</v>
      </c>
      <c r="E676" s="865">
        <v>13.65</v>
      </c>
    </row>
    <row r="677" spans="1:5">
      <c r="A677">
        <v>39890</v>
      </c>
      <c r="B677" t="s">
        <v>1513</v>
      </c>
      <c r="C677" t="s">
        <v>829</v>
      </c>
      <c r="D677" t="s">
        <v>844</v>
      </c>
      <c r="E677" s="865">
        <v>23.3</v>
      </c>
    </row>
    <row r="678" spans="1:5">
      <c r="A678">
        <v>39891</v>
      </c>
      <c r="B678" t="s">
        <v>1514</v>
      </c>
      <c r="C678" t="s">
        <v>829</v>
      </c>
      <c r="D678" t="s">
        <v>844</v>
      </c>
      <c r="E678" s="865">
        <v>32.86</v>
      </c>
    </row>
    <row r="679" spans="1:5">
      <c r="A679">
        <v>39892</v>
      </c>
      <c r="B679" t="s">
        <v>1515</v>
      </c>
      <c r="C679" t="s">
        <v>829</v>
      </c>
      <c r="D679" t="s">
        <v>844</v>
      </c>
      <c r="E679" s="865">
        <v>102.42</v>
      </c>
    </row>
    <row r="680" spans="1:5">
      <c r="A680">
        <v>790</v>
      </c>
      <c r="B680" t="s">
        <v>1516</v>
      </c>
      <c r="C680" t="s">
        <v>829</v>
      </c>
      <c r="D680" t="s">
        <v>830</v>
      </c>
      <c r="E680" s="865">
        <v>11.5</v>
      </c>
    </row>
    <row r="681" spans="1:5">
      <c r="A681">
        <v>766</v>
      </c>
      <c r="B681" t="s">
        <v>1517</v>
      </c>
      <c r="C681" t="s">
        <v>829</v>
      </c>
      <c r="D681" t="s">
        <v>830</v>
      </c>
      <c r="E681" s="865">
        <v>11.5</v>
      </c>
    </row>
    <row r="682" spans="1:5">
      <c r="A682">
        <v>791</v>
      </c>
      <c r="B682" t="s">
        <v>1518</v>
      </c>
      <c r="C682" t="s">
        <v>829</v>
      </c>
      <c r="D682" t="s">
        <v>830</v>
      </c>
      <c r="E682" s="865">
        <v>11.5</v>
      </c>
    </row>
    <row r="683" spans="1:5">
      <c r="A683">
        <v>767</v>
      </c>
      <c r="B683" t="s">
        <v>1519</v>
      </c>
      <c r="C683" t="s">
        <v>829</v>
      </c>
      <c r="D683" t="s">
        <v>830</v>
      </c>
      <c r="E683" s="865">
        <v>11.5</v>
      </c>
    </row>
    <row r="684" spans="1:5">
      <c r="A684">
        <v>768</v>
      </c>
      <c r="B684" t="s">
        <v>1520</v>
      </c>
      <c r="C684" t="s">
        <v>829</v>
      </c>
      <c r="D684" t="s">
        <v>830</v>
      </c>
      <c r="E684" s="865">
        <v>9.0299999999999994</v>
      </c>
    </row>
    <row r="685" spans="1:5">
      <c r="A685">
        <v>789</v>
      </c>
      <c r="B685" t="s">
        <v>1521</v>
      </c>
      <c r="C685" t="s">
        <v>829</v>
      </c>
      <c r="D685" t="s">
        <v>830</v>
      </c>
      <c r="E685" s="865">
        <v>8.84</v>
      </c>
    </row>
    <row r="686" spans="1:5">
      <c r="A686">
        <v>769</v>
      </c>
      <c r="B686" t="s">
        <v>1522</v>
      </c>
      <c r="C686" t="s">
        <v>829</v>
      </c>
      <c r="D686" t="s">
        <v>830</v>
      </c>
      <c r="E686" s="865">
        <v>9.0299999999999994</v>
      </c>
    </row>
    <row r="687" spans="1:5">
      <c r="A687">
        <v>770</v>
      </c>
      <c r="B687" t="s">
        <v>1523</v>
      </c>
      <c r="C687" t="s">
        <v>829</v>
      </c>
      <c r="D687" t="s">
        <v>830</v>
      </c>
      <c r="E687" s="865">
        <v>3.19</v>
      </c>
    </row>
    <row r="688" spans="1:5">
      <c r="A688">
        <v>12394</v>
      </c>
      <c r="B688" t="s">
        <v>1524</v>
      </c>
      <c r="C688" t="s">
        <v>829</v>
      </c>
      <c r="D688" t="s">
        <v>830</v>
      </c>
      <c r="E688" s="865">
        <v>3.19</v>
      </c>
    </row>
    <row r="689" spans="1:5">
      <c r="A689">
        <v>764</v>
      </c>
      <c r="B689" t="s">
        <v>1525</v>
      </c>
      <c r="C689" t="s">
        <v>829</v>
      </c>
      <c r="D689" t="s">
        <v>833</v>
      </c>
      <c r="E689" s="865">
        <v>5.56</v>
      </c>
    </row>
    <row r="690" spans="1:5">
      <c r="A690">
        <v>765</v>
      </c>
      <c r="B690" t="s">
        <v>1526</v>
      </c>
      <c r="C690" t="s">
        <v>829</v>
      </c>
      <c r="D690" t="s">
        <v>830</v>
      </c>
      <c r="E690" s="865">
        <v>5.56</v>
      </c>
    </row>
    <row r="691" spans="1:5">
      <c r="A691">
        <v>787</v>
      </c>
      <c r="B691" t="s">
        <v>1527</v>
      </c>
      <c r="C691" t="s">
        <v>829</v>
      </c>
      <c r="D691" t="s">
        <v>830</v>
      </c>
      <c r="E691" s="865">
        <v>24.83</v>
      </c>
    </row>
    <row r="692" spans="1:5">
      <c r="A692">
        <v>774</v>
      </c>
      <c r="B692" t="s">
        <v>1528</v>
      </c>
      <c r="C692" t="s">
        <v>829</v>
      </c>
      <c r="D692" t="s">
        <v>830</v>
      </c>
      <c r="E692" s="865">
        <v>24.83</v>
      </c>
    </row>
    <row r="693" spans="1:5">
      <c r="A693">
        <v>773</v>
      </c>
      <c r="B693" t="s">
        <v>1529</v>
      </c>
      <c r="C693" t="s">
        <v>829</v>
      </c>
      <c r="D693" t="s">
        <v>830</v>
      </c>
      <c r="E693" s="865">
        <v>24.83</v>
      </c>
    </row>
    <row r="694" spans="1:5">
      <c r="A694">
        <v>775</v>
      </c>
      <c r="B694" t="s">
        <v>1530</v>
      </c>
      <c r="C694" t="s">
        <v>829</v>
      </c>
      <c r="D694" t="s">
        <v>830</v>
      </c>
      <c r="E694" s="865">
        <v>24.83</v>
      </c>
    </row>
    <row r="695" spans="1:5">
      <c r="A695">
        <v>788</v>
      </c>
      <c r="B695" t="s">
        <v>1531</v>
      </c>
      <c r="C695" t="s">
        <v>829</v>
      </c>
      <c r="D695" t="s">
        <v>830</v>
      </c>
      <c r="E695" s="865">
        <v>15.43</v>
      </c>
    </row>
    <row r="696" spans="1:5">
      <c r="A696">
        <v>772</v>
      </c>
      <c r="B696" t="s">
        <v>1532</v>
      </c>
      <c r="C696" t="s">
        <v>829</v>
      </c>
      <c r="D696" t="s">
        <v>830</v>
      </c>
      <c r="E696" s="865">
        <v>15.43</v>
      </c>
    </row>
    <row r="697" spans="1:5">
      <c r="A697">
        <v>771</v>
      </c>
      <c r="B697" t="s">
        <v>1533</v>
      </c>
      <c r="C697" t="s">
        <v>829</v>
      </c>
      <c r="D697" t="s">
        <v>830</v>
      </c>
      <c r="E697" s="865">
        <v>15.43</v>
      </c>
    </row>
    <row r="698" spans="1:5">
      <c r="A698">
        <v>779</v>
      </c>
      <c r="B698" t="s">
        <v>1534</v>
      </c>
      <c r="C698" t="s">
        <v>829</v>
      </c>
      <c r="D698" t="s">
        <v>830</v>
      </c>
      <c r="E698" s="865">
        <v>3.83</v>
      </c>
    </row>
    <row r="699" spans="1:5">
      <c r="A699">
        <v>776</v>
      </c>
      <c r="B699" t="s">
        <v>1535</v>
      </c>
      <c r="C699" t="s">
        <v>829</v>
      </c>
      <c r="D699" t="s">
        <v>830</v>
      </c>
      <c r="E699" s="865">
        <v>36.61</v>
      </c>
    </row>
    <row r="700" spans="1:5">
      <c r="A700">
        <v>777</v>
      </c>
      <c r="B700" t="s">
        <v>1536</v>
      </c>
      <c r="C700" t="s">
        <v>829</v>
      </c>
      <c r="D700" t="s">
        <v>830</v>
      </c>
      <c r="E700" s="865">
        <v>35.590000000000003</v>
      </c>
    </row>
    <row r="701" spans="1:5">
      <c r="A701">
        <v>780</v>
      </c>
      <c r="B701" t="s">
        <v>1537</v>
      </c>
      <c r="C701" t="s">
        <v>829</v>
      </c>
      <c r="D701" t="s">
        <v>830</v>
      </c>
      <c r="E701" s="865">
        <v>35.770000000000003</v>
      </c>
    </row>
    <row r="702" spans="1:5">
      <c r="A702">
        <v>778</v>
      </c>
      <c r="B702" t="s">
        <v>1538</v>
      </c>
      <c r="C702" t="s">
        <v>829</v>
      </c>
      <c r="D702" t="s">
        <v>830</v>
      </c>
      <c r="E702" s="865">
        <v>36.61</v>
      </c>
    </row>
    <row r="703" spans="1:5">
      <c r="A703">
        <v>781</v>
      </c>
      <c r="B703" t="s">
        <v>1539</v>
      </c>
      <c r="C703" t="s">
        <v>829</v>
      </c>
      <c r="D703" t="s">
        <v>830</v>
      </c>
      <c r="E703" s="865">
        <v>67.64</v>
      </c>
    </row>
    <row r="704" spans="1:5">
      <c r="A704">
        <v>786</v>
      </c>
      <c r="B704" t="s">
        <v>1540</v>
      </c>
      <c r="C704" t="s">
        <v>829</v>
      </c>
      <c r="D704" t="s">
        <v>830</v>
      </c>
      <c r="E704" s="865">
        <v>67.64</v>
      </c>
    </row>
    <row r="705" spans="1:5">
      <c r="A705">
        <v>782</v>
      </c>
      <c r="B705" t="s">
        <v>1541</v>
      </c>
      <c r="C705" t="s">
        <v>829</v>
      </c>
      <c r="D705" t="s">
        <v>830</v>
      </c>
      <c r="E705" s="865">
        <v>67.64</v>
      </c>
    </row>
    <row r="706" spans="1:5">
      <c r="A706">
        <v>783</v>
      </c>
      <c r="B706" t="s">
        <v>1542</v>
      </c>
      <c r="C706" t="s">
        <v>829</v>
      </c>
      <c r="D706" t="s">
        <v>830</v>
      </c>
      <c r="E706" s="865">
        <v>185.14</v>
      </c>
    </row>
    <row r="707" spans="1:5">
      <c r="A707">
        <v>785</v>
      </c>
      <c r="B707" t="s">
        <v>1543</v>
      </c>
      <c r="C707" t="s">
        <v>829</v>
      </c>
      <c r="D707" t="s">
        <v>830</v>
      </c>
      <c r="E707" s="865">
        <v>195.62</v>
      </c>
    </row>
    <row r="708" spans="1:5">
      <c r="A708">
        <v>784</v>
      </c>
      <c r="B708" t="s">
        <v>1544</v>
      </c>
      <c r="C708" t="s">
        <v>829</v>
      </c>
      <c r="D708" t="s">
        <v>830</v>
      </c>
      <c r="E708" s="865">
        <v>209.85</v>
      </c>
    </row>
    <row r="709" spans="1:5">
      <c r="A709">
        <v>831</v>
      </c>
      <c r="B709" t="s">
        <v>1545</v>
      </c>
      <c r="C709" t="s">
        <v>829</v>
      </c>
      <c r="D709" t="s">
        <v>830</v>
      </c>
      <c r="E709" s="865">
        <v>56.06</v>
      </c>
    </row>
    <row r="710" spans="1:5">
      <c r="A710">
        <v>828</v>
      </c>
      <c r="B710" t="s">
        <v>1546</v>
      </c>
      <c r="C710" t="s">
        <v>829</v>
      </c>
      <c r="D710" t="s">
        <v>830</v>
      </c>
      <c r="E710" s="865">
        <v>0.32</v>
      </c>
    </row>
    <row r="711" spans="1:5">
      <c r="A711">
        <v>829</v>
      </c>
      <c r="B711" t="s">
        <v>1547</v>
      </c>
      <c r="C711" t="s">
        <v>829</v>
      </c>
      <c r="D711" t="s">
        <v>830</v>
      </c>
      <c r="E711" s="865">
        <v>0.68</v>
      </c>
    </row>
    <row r="712" spans="1:5">
      <c r="A712">
        <v>812</v>
      </c>
      <c r="B712" t="s">
        <v>1548</v>
      </c>
      <c r="C712" t="s">
        <v>829</v>
      </c>
      <c r="D712" t="s">
        <v>830</v>
      </c>
      <c r="E712" s="865">
        <v>1.47</v>
      </c>
    </row>
    <row r="713" spans="1:5">
      <c r="A713">
        <v>819</v>
      </c>
      <c r="B713" t="s">
        <v>1549</v>
      </c>
      <c r="C713" t="s">
        <v>829</v>
      </c>
      <c r="D713" t="s">
        <v>830</v>
      </c>
      <c r="E713" s="865">
        <v>2.42</v>
      </c>
    </row>
    <row r="714" spans="1:5">
      <c r="A714">
        <v>818</v>
      </c>
      <c r="B714" t="s">
        <v>1550</v>
      </c>
      <c r="C714" t="s">
        <v>829</v>
      </c>
      <c r="D714" t="s">
        <v>830</v>
      </c>
      <c r="E714" s="865">
        <v>4.07</v>
      </c>
    </row>
    <row r="715" spans="1:5">
      <c r="A715">
        <v>823</v>
      </c>
      <c r="B715" t="s">
        <v>1551</v>
      </c>
      <c r="C715" t="s">
        <v>829</v>
      </c>
      <c r="D715" t="s">
        <v>830</v>
      </c>
      <c r="E715" s="865">
        <v>12.26</v>
      </c>
    </row>
    <row r="716" spans="1:5">
      <c r="A716">
        <v>830</v>
      </c>
      <c r="B716" t="s">
        <v>1552</v>
      </c>
      <c r="C716" t="s">
        <v>829</v>
      </c>
      <c r="D716" t="s">
        <v>830</v>
      </c>
      <c r="E716" s="865">
        <v>10.1</v>
      </c>
    </row>
    <row r="717" spans="1:5">
      <c r="A717">
        <v>826</v>
      </c>
      <c r="B717" t="s">
        <v>1553</v>
      </c>
      <c r="C717" t="s">
        <v>829</v>
      </c>
      <c r="D717" t="s">
        <v>830</v>
      </c>
      <c r="E717" s="865">
        <v>31.44</v>
      </c>
    </row>
    <row r="718" spans="1:5">
      <c r="A718">
        <v>827</v>
      </c>
      <c r="B718" t="s">
        <v>1554</v>
      </c>
      <c r="C718" t="s">
        <v>829</v>
      </c>
      <c r="D718" t="s">
        <v>830</v>
      </c>
      <c r="E718" s="865">
        <v>26.56</v>
      </c>
    </row>
    <row r="719" spans="1:5">
      <c r="A719">
        <v>832</v>
      </c>
      <c r="B719" t="s">
        <v>1555</v>
      </c>
      <c r="C719" t="s">
        <v>829</v>
      </c>
      <c r="D719" t="s">
        <v>830</v>
      </c>
      <c r="E719" s="865">
        <v>1.83</v>
      </c>
    </row>
    <row r="720" spans="1:5">
      <c r="A720">
        <v>833</v>
      </c>
      <c r="B720" t="s">
        <v>1556</v>
      </c>
      <c r="C720" t="s">
        <v>829</v>
      </c>
      <c r="D720" t="s">
        <v>830</v>
      </c>
      <c r="E720" s="865">
        <v>2.6</v>
      </c>
    </row>
    <row r="721" spans="1:5">
      <c r="A721">
        <v>834</v>
      </c>
      <c r="B721" t="s">
        <v>1557</v>
      </c>
      <c r="C721" t="s">
        <v>829</v>
      </c>
      <c r="D721" t="s">
        <v>830</v>
      </c>
      <c r="E721" s="865">
        <v>2.86</v>
      </c>
    </row>
    <row r="722" spans="1:5">
      <c r="A722">
        <v>825</v>
      </c>
      <c r="B722" t="s">
        <v>1558</v>
      </c>
      <c r="C722" t="s">
        <v>829</v>
      </c>
      <c r="D722" t="s">
        <v>830</v>
      </c>
      <c r="E722" s="865">
        <v>3.19</v>
      </c>
    </row>
    <row r="723" spans="1:5">
      <c r="A723">
        <v>813</v>
      </c>
      <c r="B723" t="s">
        <v>1559</v>
      </c>
      <c r="C723" t="s">
        <v>829</v>
      </c>
      <c r="D723" t="s">
        <v>830</v>
      </c>
      <c r="E723" s="865">
        <v>3.13</v>
      </c>
    </row>
    <row r="724" spans="1:5">
      <c r="A724">
        <v>820</v>
      </c>
      <c r="B724" t="s">
        <v>1560</v>
      </c>
      <c r="C724" t="s">
        <v>829</v>
      </c>
      <c r="D724" t="s">
        <v>830</v>
      </c>
      <c r="E724" s="865">
        <v>3.97</v>
      </c>
    </row>
    <row r="725" spans="1:5">
      <c r="A725">
        <v>816</v>
      </c>
      <c r="B725" t="s">
        <v>1561</v>
      </c>
      <c r="C725" t="s">
        <v>829</v>
      </c>
      <c r="D725" t="s">
        <v>830</v>
      </c>
      <c r="E725" s="865">
        <v>6.77</v>
      </c>
    </row>
    <row r="726" spans="1:5">
      <c r="A726">
        <v>814</v>
      </c>
      <c r="B726" t="s">
        <v>1562</v>
      </c>
      <c r="C726" t="s">
        <v>829</v>
      </c>
      <c r="D726" t="s">
        <v>830</v>
      </c>
      <c r="E726" s="865">
        <v>8.17</v>
      </c>
    </row>
    <row r="727" spans="1:5">
      <c r="A727">
        <v>815</v>
      </c>
      <c r="B727" t="s">
        <v>1563</v>
      </c>
      <c r="C727" t="s">
        <v>829</v>
      </c>
      <c r="D727" t="s">
        <v>830</v>
      </c>
      <c r="E727" s="865">
        <v>8.83</v>
      </c>
    </row>
    <row r="728" spans="1:5">
      <c r="A728">
        <v>822</v>
      </c>
      <c r="B728" t="s">
        <v>1564</v>
      </c>
      <c r="C728" t="s">
        <v>829</v>
      </c>
      <c r="D728" t="s">
        <v>830</v>
      </c>
      <c r="E728" s="865">
        <v>10.76</v>
      </c>
    </row>
    <row r="729" spans="1:5">
      <c r="A729">
        <v>821</v>
      </c>
      <c r="B729" t="s">
        <v>1565</v>
      </c>
      <c r="C729" t="s">
        <v>829</v>
      </c>
      <c r="D729" t="s">
        <v>830</v>
      </c>
      <c r="E729" s="865">
        <v>12.58</v>
      </c>
    </row>
    <row r="730" spans="1:5">
      <c r="A730">
        <v>817</v>
      </c>
      <c r="B730" t="s">
        <v>1566</v>
      </c>
      <c r="C730" t="s">
        <v>829</v>
      </c>
      <c r="D730" t="s">
        <v>830</v>
      </c>
      <c r="E730" s="865">
        <v>14.96</v>
      </c>
    </row>
    <row r="731" spans="1:5">
      <c r="A731">
        <v>20086</v>
      </c>
      <c r="B731" t="s">
        <v>1567</v>
      </c>
      <c r="C731" t="s">
        <v>829</v>
      </c>
      <c r="D731" t="s">
        <v>830</v>
      </c>
      <c r="E731" s="865">
        <v>1.45</v>
      </c>
    </row>
    <row r="732" spans="1:5">
      <c r="A732">
        <v>39191</v>
      </c>
      <c r="B732" t="s">
        <v>1568</v>
      </c>
      <c r="C732" t="s">
        <v>829</v>
      </c>
      <c r="D732" t="s">
        <v>830</v>
      </c>
      <c r="E732" s="865">
        <v>11.1</v>
      </c>
    </row>
    <row r="733" spans="1:5">
      <c r="A733">
        <v>39190</v>
      </c>
      <c r="B733" t="s">
        <v>1569</v>
      </c>
      <c r="C733" t="s">
        <v>829</v>
      </c>
      <c r="D733" t="s">
        <v>830</v>
      </c>
      <c r="E733" s="865">
        <v>11.6</v>
      </c>
    </row>
    <row r="734" spans="1:5">
      <c r="A734">
        <v>39189</v>
      </c>
      <c r="B734" t="s">
        <v>1570</v>
      </c>
      <c r="C734" t="s">
        <v>829</v>
      </c>
      <c r="D734" t="s">
        <v>830</v>
      </c>
      <c r="E734" s="865">
        <v>12.27</v>
      </c>
    </row>
    <row r="735" spans="1:5">
      <c r="A735">
        <v>39186</v>
      </c>
      <c r="B735" t="s">
        <v>1571</v>
      </c>
      <c r="C735" t="s">
        <v>829</v>
      </c>
      <c r="D735" t="s">
        <v>830</v>
      </c>
      <c r="E735" s="865">
        <v>10.98</v>
      </c>
    </row>
    <row r="736" spans="1:5">
      <c r="A736">
        <v>39188</v>
      </c>
      <c r="B736" t="s">
        <v>1572</v>
      </c>
      <c r="C736" t="s">
        <v>829</v>
      </c>
      <c r="D736" t="s">
        <v>830</v>
      </c>
      <c r="E736" s="865">
        <v>9.0299999999999994</v>
      </c>
    </row>
    <row r="737" spans="1:5">
      <c r="A737">
        <v>39187</v>
      </c>
      <c r="B737" t="s">
        <v>1573</v>
      </c>
      <c r="C737" t="s">
        <v>829</v>
      </c>
      <c r="D737" t="s">
        <v>830</v>
      </c>
      <c r="E737" s="865">
        <v>9.4700000000000006</v>
      </c>
    </row>
    <row r="738" spans="1:5">
      <c r="A738">
        <v>39184</v>
      </c>
      <c r="B738" t="s">
        <v>1574</v>
      </c>
      <c r="C738" t="s">
        <v>829</v>
      </c>
      <c r="D738" t="s">
        <v>830</v>
      </c>
      <c r="E738" s="865">
        <v>3.56</v>
      </c>
    </row>
    <row r="739" spans="1:5">
      <c r="A739">
        <v>39185</v>
      </c>
      <c r="B739" t="s">
        <v>1575</v>
      </c>
      <c r="C739" t="s">
        <v>829</v>
      </c>
      <c r="D739" t="s">
        <v>830</v>
      </c>
      <c r="E739" s="865">
        <v>3.25</v>
      </c>
    </row>
    <row r="740" spans="1:5">
      <c r="A740">
        <v>39198</v>
      </c>
      <c r="B740" t="s">
        <v>1576</v>
      </c>
      <c r="C740" t="s">
        <v>829</v>
      </c>
      <c r="D740" t="s">
        <v>830</v>
      </c>
      <c r="E740" s="865">
        <v>36.43</v>
      </c>
    </row>
    <row r="741" spans="1:5">
      <c r="A741">
        <v>39197</v>
      </c>
      <c r="B741" t="s">
        <v>1577</v>
      </c>
      <c r="C741" t="s">
        <v>829</v>
      </c>
      <c r="D741" t="s">
        <v>830</v>
      </c>
      <c r="E741" s="865">
        <v>38.049999999999997</v>
      </c>
    </row>
    <row r="742" spans="1:5">
      <c r="A742">
        <v>39196</v>
      </c>
      <c r="B742" t="s">
        <v>1578</v>
      </c>
      <c r="C742" t="s">
        <v>829</v>
      </c>
      <c r="D742" t="s">
        <v>830</v>
      </c>
      <c r="E742" s="865">
        <v>39.24</v>
      </c>
    </row>
    <row r="743" spans="1:5">
      <c r="A743">
        <v>39199</v>
      </c>
      <c r="B743" t="s">
        <v>1579</v>
      </c>
      <c r="C743" t="s">
        <v>829</v>
      </c>
      <c r="D743" t="s">
        <v>830</v>
      </c>
      <c r="E743" s="865">
        <v>35.049999999999997</v>
      </c>
    </row>
    <row r="744" spans="1:5">
      <c r="A744">
        <v>39195</v>
      </c>
      <c r="B744" t="s">
        <v>1580</v>
      </c>
      <c r="C744" t="s">
        <v>829</v>
      </c>
      <c r="D744" t="s">
        <v>830</v>
      </c>
      <c r="E744" s="865">
        <v>20.23</v>
      </c>
    </row>
    <row r="745" spans="1:5">
      <c r="A745">
        <v>39194</v>
      </c>
      <c r="B745" t="s">
        <v>1581</v>
      </c>
      <c r="C745" t="s">
        <v>829</v>
      </c>
      <c r="D745" t="s">
        <v>830</v>
      </c>
      <c r="E745" s="865">
        <v>21.65</v>
      </c>
    </row>
    <row r="746" spans="1:5">
      <c r="A746">
        <v>39193</v>
      </c>
      <c r="B746" t="s">
        <v>1582</v>
      </c>
      <c r="C746" t="s">
        <v>829</v>
      </c>
      <c r="D746" t="s">
        <v>830</v>
      </c>
      <c r="E746" s="865">
        <v>23.73</v>
      </c>
    </row>
    <row r="747" spans="1:5">
      <c r="A747">
        <v>39192</v>
      </c>
      <c r="B747" t="s">
        <v>1583</v>
      </c>
      <c r="C747" t="s">
        <v>829</v>
      </c>
      <c r="D747" t="s">
        <v>830</v>
      </c>
      <c r="E747" s="865">
        <v>24.69</v>
      </c>
    </row>
    <row r="748" spans="1:5">
      <c r="A748">
        <v>39920</v>
      </c>
      <c r="B748" t="s">
        <v>1584</v>
      </c>
      <c r="C748" t="s">
        <v>829</v>
      </c>
      <c r="D748" t="s">
        <v>830</v>
      </c>
      <c r="E748" s="865">
        <v>2.99</v>
      </c>
    </row>
    <row r="749" spans="1:5">
      <c r="A749">
        <v>39201</v>
      </c>
      <c r="B749" t="s">
        <v>1585</v>
      </c>
      <c r="C749" t="s">
        <v>829</v>
      </c>
      <c r="D749" t="s">
        <v>830</v>
      </c>
      <c r="E749" s="865">
        <v>43.55</v>
      </c>
    </row>
    <row r="750" spans="1:5">
      <c r="A750">
        <v>39200</v>
      </c>
      <c r="B750" t="s">
        <v>1586</v>
      </c>
      <c r="C750" t="s">
        <v>829</v>
      </c>
      <c r="D750" t="s">
        <v>830</v>
      </c>
      <c r="E750" s="865">
        <v>43.9</v>
      </c>
    </row>
    <row r="751" spans="1:5">
      <c r="A751">
        <v>39203</v>
      </c>
      <c r="B751" t="s">
        <v>1587</v>
      </c>
      <c r="C751" t="s">
        <v>829</v>
      </c>
      <c r="D751" t="s">
        <v>830</v>
      </c>
      <c r="E751" s="865">
        <v>35.450000000000003</v>
      </c>
    </row>
    <row r="752" spans="1:5">
      <c r="A752">
        <v>39202</v>
      </c>
      <c r="B752" t="s">
        <v>1588</v>
      </c>
      <c r="C752" t="s">
        <v>829</v>
      </c>
      <c r="D752" t="s">
        <v>830</v>
      </c>
      <c r="E752" s="865">
        <v>41.64</v>
      </c>
    </row>
    <row r="753" spans="1:5">
      <c r="A753">
        <v>39205</v>
      </c>
      <c r="B753" t="s">
        <v>1589</v>
      </c>
      <c r="C753" t="s">
        <v>829</v>
      </c>
      <c r="D753" t="s">
        <v>830</v>
      </c>
      <c r="E753" s="865">
        <v>69.47</v>
      </c>
    </row>
    <row r="754" spans="1:5">
      <c r="A754">
        <v>39204</v>
      </c>
      <c r="B754" t="s">
        <v>1590</v>
      </c>
      <c r="C754" t="s">
        <v>829</v>
      </c>
      <c r="D754" t="s">
        <v>830</v>
      </c>
      <c r="E754" s="865">
        <v>71.150000000000006</v>
      </c>
    </row>
    <row r="755" spans="1:5">
      <c r="A755">
        <v>39206</v>
      </c>
      <c r="B755" t="s">
        <v>1591</v>
      </c>
      <c r="C755" t="s">
        <v>829</v>
      </c>
      <c r="D755" t="s">
        <v>830</v>
      </c>
      <c r="E755" s="865">
        <v>67.5</v>
      </c>
    </row>
    <row r="756" spans="1:5">
      <c r="A756">
        <v>797</v>
      </c>
      <c r="B756" t="s">
        <v>1592</v>
      </c>
      <c r="C756" t="s">
        <v>829</v>
      </c>
      <c r="D756" t="s">
        <v>830</v>
      </c>
      <c r="E756" s="865">
        <v>5.85</v>
      </c>
    </row>
    <row r="757" spans="1:5">
      <c r="A757">
        <v>798</v>
      </c>
      <c r="B757" t="s">
        <v>1593</v>
      </c>
      <c r="C757" t="s">
        <v>829</v>
      </c>
      <c r="D757" t="s">
        <v>830</v>
      </c>
      <c r="E757" s="865">
        <v>0.8</v>
      </c>
    </row>
    <row r="758" spans="1:5">
      <c r="A758">
        <v>796</v>
      </c>
      <c r="B758" t="s">
        <v>1594</v>
      </c>
      <c r="C758" t="s">
        <v>829</v>
      </c>
      <c r="D758" t="s">
        <v>830</v>
      </c>
      <c r="E758" s="865">
        <v>5.6</v>
      </c>
    </row>
    <row r="759" spans="1:5">
      <c r="A759">
        <v>799</v>
      </c>
      <c r="B759" t="s">
        <v>1595</v>
      </c>
      <c r="C759" t="s">
        <v>829</v>
      </c>
      <c r="D759" t="s">
        <v>830</v>
      </c>
      <c r="E759" s="865">
        <v>2.63</v>
      </c>
    </row>
    <row r="760" spans="1:5">
      <c r="A760">
        <v>792</v>
      </c>
      <c r="B760" t="s">
        <v>1596</v>
      </c>
      <c r="C760" t="s">
        <v>829</v>
      </c>
      <c r="D760" t="s">
        <v>830</v>
      </c>
      <c r="E760" s="865">
        <v>2.68</v>
      </c>
    </row>
    <row r="761" spans="1:5">
      <c r="A761">
        <v>804</v>
      </c>
      <c r="B761" t="s">
        <v>1597</v>
      </c>
      <c r="C761" t="s">
        <v>829</v>
      </c>
      <c r="D761" t="s">
        <v>830</v>
      </c>
      <c r="E761" s="865">
        <v>13.29</v>
      </c>
    </row>
    <row r="762" spans="1:5">
      <c r="A762">
        <v>793</v>
      </c>
      <c r="B762" t="s">
        <v>1598</v>
      </c>
      <c r="C762" t="s">
        <v>829</v>
      </c>
      <c r="D762" t="s">
        <v>830</v>
      </c>
      <c r="E762" s="865">
        <v>5.7</v>
      </c>
    </row>
    <row r="763" spans="1:5">
      <c r="A763">
        <v>801</v>
      </c>
      <c r="B763" t="s">
        <v>1599</v>
      </c>
      <c r="C763" t="s">
        <v>829</v>
      </c>
      <c r="D763" t="s">
        <v>830</v>
      </c>
      <c r="E763" s="865">
        <v>4.07</v>
      </c>
    </row>
    <row r="764" spans="1:5">
      <c r="A764">
        <v>794</v>
      </c>
      <c r="B764" t="s">
        <v>1600</v>
      </c>
      <c r="C764" t="s">
        <v>829</v>
      </c>
      <c r="D764" t="s">
        <v>830</v>
      </c>
      <c r="E764" s="865">
        <v>4.2</v>
      </c>
    </row>
    <row r="765" spans="1:5">
      <c r="A765">
        <v>802</v>
      </c>
      <c r="B765" t="s">
        <v>1601</v>
      </c>
      <c r="C765" t="s">
        <v>829</v>
      </c>
      <c r="D765" t="s">
        <v>830</v>
      </c>
      <c r="E765" s="865">
        <v>11.72</v>
      </c>
    </row>
    <row r="766" spans="1:5">
      <c r="A766">
        <v>803</v>
      </c>
      <c r="B766" t="s">
        <v>1602</v>
      </c>
      <c r="C766" t="s">
        <v>829</v>
      </c>
      <c r="D766" t="s">
        <v>830</v>
      </c>
      <c r="E766" s="865">
        <v>10.220000000000001</v>
      </c>
    </row>
    <row r="767" spans="1:5">
      <c r="A767">
        <v>38001</v>
      </c>
      <c r="B767" t="s">
        <v>1603</v>
      </c>
      <c r="C767" t="s">
        <v>829</v>
      </c>
      <c r="D767" t="s">
        <v>830</v>
      </c>
      <c r="E767" s="865">
        <v>0.63</v>
      </c>
    </row>
    <row r="768" spans="1:5">
      <c r="A768">
        <v>38002</v>
      </c>
      <c r="B768" t="s">
        <v>1604</v>
      </c>
      <c r="C768" t="s">
        <v>829</v>
      </c>
      <c r="D768" t="s">
        <v>830</v>
      </c>
      <c r="E768" s="865">
        <v>1.18</v>
      </c>
    </row>
    <row r="769" spans="1:5">
      <c r="A769">
        <v>38003</v>
      </c>
      <c r="B769" t="s">
        <v>1605</v>
      </c>
      <c r="C769" t="s">
        <v>829</v>
      </c>
      <c r="D769" t="s">
        <v>830</v>
      </c>
      <c r="E769" s="865">
        <v>14.19</v>
      </c>
    </row>
    <row r="770" spans="1:5">
      <c r="A770">
        <v>38004</v>
      </c>
      <c r="B770" t="s">
        <v>1606</v>
      </c>
      <c r="C770" t="s">
        <v>829</v>
      </c>
      <c r="D770" t="s">
        <v>830</v>
      </c>
      <c r="E770" s="865">
        <v>18.98</v>
      </c>
    </row>
    <row r="771" spans="1:5">
      <c r="A771">
        <v>36327</v>
      </c>
      <c r="B771" t="s">
        <v>1607</v>
      </c>
      <c r="C771" t="s">
        <v>829</v>
      </c>
      <c r="D771" t="s">
        <v>844</v>
      </c>
      <c r="E771" s="865">
        <v>1.42</v>
      </c>
    </row>
    <row r="772" spans="1:5">
      <c r="A772">
        <v>38992</v>
      </c>
      <c r="B772" t="s">
        <v>1608</v>
      </c>
      <c r="C772" t="s">
        <v>829</v>
      </c>
      <c r="D772" t="s">
        <v>844</v>
      </c>
      <c r="E772" s="865">
        <v>2.2799999999999998</v>
      </c>
    </row>
    <row r="773" spans="1:5">
      <c r="A773">
        <v>38993</v>
      </c>
      <c r="B773" t="s">
        <v>1609</v>
      </c>
      <c r="C773" t="s">
        <v>829</v>
      </c>
      <c r="D773" t="s">
        <v>844</v>
      </c>
      <c r="E773" s="865">
        <v>6.5</v>
      </c>
    </row>
    <row r="774" spans="1:5">
      <c r="A774">
        <v>38418</v>
      </c>
      <c r="B774" t="s">
        <v>1610</v>
      </c>
      <c r="C774" t="s">
        <v>829</v>
      </c>
      <c r="D774" t="s">
        <v>830</v>
      </c>
      <c r="E774" s="865">
        <v>4.21</v>
      </c>
    </row>
    <row r="775" spans="1:5">
      <c r="A775">
        <v>39178</v>
      </c>
      <c r="B775" t="s">
        <v>1611</v>
      </c>
      <c r="C775" t="s">
        <v>829</v>
      </c>
      <c r="D775" t="s">
        <v>830</v>
      </c>
      <c r="E775" s="865">
        <v>1.2</v>
      </c>
    </row>
    <row r="776" spans="1:5">
      <c r="A776">
        <v>39177</v>
      </c>
      <c r="B776" t="s">
        <v>1612</v>
      </c>
      <c r="C776" t="s">
        <v>829</v>
      </c>
      <c r="D776" t="s">
        <v>830</v>
      </c>
      <c r="E776" s="865">
        <v>1.08</v>
      </c>
    </row>
    <row r="777" spans="1:5">
      <c r="A777">
        <v>39174</v>
      </c>
      <c r="B777" t="s">
        <v>1613</v>
      </c>
      <c r="C777" t="s">
        <v>829</v>
      </c>
      <c r="D777" t="s">
        <v>830</v>
      </c>
      <c r="E777" s="865">
        <v>0.54</v>
      </c>
    </row>
    <row r="778" spans="1:5">
      <c r="A778">
        <v>39176</v>
      </c>
      <c r="B778" t="s">
        <v>1614</v>
      </c>
      <c r="C778" t="s">
        <v>829</v>
      </c>
      <c r="D778" t="s">
        <v>830</v>
      </c>
      <c r="E778" s="865">
        <v>0.71</v>
      </c>
    </row>
    <row r="779" spans="1:5">
      <c r="A779">
        <v>39180</v>
      </c>
      <c r="B779" t="s">
        <v>1615</v>
      </c>
      <c r="C779" t="s">
        <v>829</v>
      </c>
      <c r="D779" t="s">
        <v>830</v>
      </c>
      <c r="E779" s="865">
        <v>3.26</v>
      </c>
    </row>
    <row r="780" spans="1:5">
      <c r="A780">
        <v>39179</v>
      </c>
      <c r="B780" t="s">
        <v>1616</v>
      </c>
      <c r="C780" t="s">
        <v>829</v>
      </c>
      <c r="D780" t="s">
        <v>830</v>
      </c>
      <c r="E780" s="865">
        <v>2.88</v>
      </c>
    </row>
    <row r="781" spans="1:5">
      <c r="A781">
        <v>39175</v>
      </c>
      <c r="B781" t="s">
        <v>1617</v>
      </c>
      <c r="C781" t="s">
        <v>829</v>
      </c>
      <c r="D781" t="s">
        <v>830</v>
      </c>
      <c r="E781" s="865">
        <v>0.66</v>
      </c>
    </row>
    <row r="782" spans="1:5">
      <c r="A782">
        <v>39217</v>
      </c>
      <c r="B782" t="s">
        <v>1618</v>
      </c>
      <c r="C782" t="s">
        <v>829</v>
      </c>
      <c r="D782" t="s">
        <v>830</v>
      </c>
      <c r="E782" s="865">
        <v>0.51</v>
      </c>
    </row>
    <row r="783" spans="1:5">
      <c r="A783">
        <v>39181</v>
      </c>
      <c r="B783" t="s">
        <v>1619</v>
      </c>
      <c r="C783" t="s">
        <v>829</v>
      </c>
      <c r="D783" t="s">
        <v>830</v>
      </c>
      <c r="E783" s="865">
        <v>4.37</v>
      </c>
    </row>
    <row r="784" spans="1:5">
      <c r="A784">
        <v>39182</v>
      </c>
      <c r="B784" t="s">
        <v>1620</v>
      </c>
      <c r="C784" t="s">
        <v>829</v>
      </c>
      <c r="D784" t="s">
        <v>830</v>
      </c>
      <c r="E784" s="865">
        <v>6.15</v>
      </c>
    </row>
    <row r="785" spans="1:5">
      <c r="A785">
        <v>12616</v>
      </c>
      <c r="B785" t="s">
        <v>1621</v>
      </c>
      <c r="C785" t="s">
        <v>829</v>
      </c>
      <c r="D785" t="s">
        <v>844</v>
      </c>
      <c r="E785" s="865">
        <v>4.12</v>
      </c>
    </row>
    <row r="786" spans="1:5">
      <c r="A786">
        <v>1049</v>
      </c>
      <c r="B786" t="s">
        <v>1622</v>
      </c>
      <c r="C786" t="s">
        <v>829</v>
      </c>
      <c r="D786" t="s">
        <v>830</v>
      </c>
      <c r="E786" s="865">
        <v>5.14</v>
      </c>
    </row>
    <row r="787" spans="1:5">
      <c r="A787">
        <v>1099</v>
      </c>
      <c r="B787" t="s">
        <v>1623</v>
      </c>
      <c r="C787" t="s">
        <v>829</v>
      </c>
      <c r="D787" t="s">
        <v>830</v>
      </c>
      <c r="E787" s="865">
        <v>3.93</v>
      </c>
    </row>
    <row r="788" spans="1:5">
      <c r="A788">
        <v>39678</v>
      </c>
      <c r="B788" t="s">
        <v>1624</v>
      </c>
      <c r="C788" t="s">
        <v>829</v>
      </c>
      <c r="D788" t="s">
        <v>830</v>
      </c>
      <c r="E788" s="865">
        <v>1.58</v>
      </c>
    </row>
    <row r="789" spans="1:5">
      <c r="A789">
        <v>1050</v>
      </c>
      <c r="B789" t="s">
        <v>1625</v>
      </c>
      <c r="C789" t="s">
        <v>829</v>
      </c>
      <c r="D789" t="s">
        <v>830</v>
      </c>
      <c r="E789" s="865">
        <v>2.69</v>
      </c>
    </row>
    <row r="790" spans="1:5">
      <c r="A790">
        <v>1101</v>
      </c>
      <c r="B790" t="s">
        <v>1626</v>
      </c>
      <c r="C790" t="s">
        <v>829</v>
      </c>
      <c r="D790" t="s">
        <v>830</v>
      </c>
      <c r="E790" s="865">
        <v>16.97</v>
      </c>
    </row>
    <row r="791" spans="1:5">
      <c r="A791">
        <v>1100</v>
      </c>
      <c r="B791" t="s">
        <v>1627</v>
      </c>
      <c r="C791" t="s">
        <v>829</v>
      </c>
      <c r="D791" t="s">
        <v>830</v>
      </c>
      <c r="E791" s="865">
        <v>8.76</v>
      </c>
    </row>
    <row r="792" spans="1:5">
      <c r="A792">
        <v>39679</v>
      </c>
      <c r="B792" t="s">
        <v>1628</v>
      </c>
      <c r="C792" t="s">
        <v>829</v>
      </c>
      <c r="D792" t="s">
        <v>830</v>
      </c>
      <c r="E792" s="865">
        <v>33.83</v>
      </c>
    </row>
    <row r="793" spans="1:5">
      <c r="A793">
        <v>1098</v>
      </c>
      <c r="B793" t="s">
        <v>1629</v>
      </c>
      <c r="C793" t="s">
        <v>829</v>
      </c>
      <c r="D793" t="s">
        <v>830</v>
      </c>
      <c r="E793" s="865">
        <v>2.1</v>
      </c>
    </row>
    <row r="794" spans="1:5">
      <c r="A794">
        <v>1102</v>
      </c>
      <c r="B794" t="s">
        <v>1630</v>
      </c>
      <c r="C794" t="s">
        <v>829</v>
      </c>
      <c r="D794" t="s">
        <v>830</v>
      </c>
      <c r="E794" s="865">
        <v>25.31</v>
      </c>
    </row>
    <row r="795" spans="1:5">
      <c r="A795">
        <v>1051</v>
      </c>
      <c r="B795" t="s">
        <v>1631</v>
      </c>
      <c r="C795" t="s">
        <v>829</v>
      </c>
      <c r="D795" t="s">
        <v>830</v>
      </c>
      <c r="E795" s="865">
        <v>36.79</v>
      </c>
    </row>
    <row r="796" spans="1:5">
      <c r="A796">
        <v>37399</v>
      </c>
      <c r="B796" t="s">
        <v>1632</v>
      </c>
      <c r="C796" t="s">
        <v>829</v>
      </c>
      <c r="D796" t="s">
        <v>830</v>
      </c>
      <c r="E796" s="865">
        <v>17.62</v>
      </c>
    </row>
    <row r="797" spans="1:5">
      <c r="A797">
        <v>41955</v>
      </c>
      <c r="B797" t="s">
        <v>1633</v>
      </c>
      <c r="C797" t="s">
        <v>935</v>
      </c>
      <c r="D797" t="s">
        <v>830</v>
      </c>
      <c r="E797" s="865">
        <v>45.18</v>
      </c>
    </row>
    <row r="798" spans="1:5">
      <c r="A798">
        <v>41953</v>
      </c>
      <c r="B798" t="s">
        <v>1634</v>
      </c>
      <c r="C798" t="s">
        <v>935</v>
      </c>
      <c r="D798" t="s">
        <v>830</v>
      </c>
      <c r="E798" s="865">
        <v>43.12</v>
      </c>
    </row>
    <row r="799" spans="1:5">
      <c r="A799">
        <v>41954</v>
      </c>
      <c r="B799" t="s">
        <v>1635</v>
      </c>
      <c r="C799" t="s">
        <v>935</v>
      </c>
      <c r="D799" t="s">
        <v>830</v>
      </c>
      <c r="E799" s="865">
        <v>42.71</v>
      </c>
    </row>
    <row r="800" spans="1:5">
      <c r="A800">
        <v>25004</v>
      </c>
      <c r="B800" t="s">
        <v>1636</v>
      </c>
      <c r="C800" t="s">
        <v>935</v>
      </c>
      <c r="D800" t="s">
        <v>844</v>
      </c>
      <c r="E800" s="865">
        <v>16.100000000000001</v>
      </c>
    </row>
    <row r="801" spans="1:5">
      <c r="A801">
        <v>25002</v>
      </c>
      <c r="B801" t="s">
        <v>1637</v>
      </c>
      <c r="C801" t="s">
        <v>935</v>
      </c>
      <c r="D801" t="s">
        <v>844</v>
      </c>
      <c r="E801" s="865">
        <v>16.239999999999998</v>
      </c>
    </row>
    <row r="802" spans="1:5">
      <c r="A802">
        <v>37409</v>
      </c>
      <c r="B802" t="s">
        <v>1638</v>
      </c>
      <c r="C802" t="s">
        <v>935</v>
      </c>
      <c r="D802" t="s">
        <v>844</v>
      </c>
      <c r="E802" s="865">
        <v>15.97</v>
      </c>
    </row>
    <row r="803" spans="1:5">
      <c r="A803">
        <v>841</v>
      </c>
      <c r="B803" t="s">
        <v>1639</v>
      </c>
      <c r="C803" t="s">
        <v>935</v>
      </c>
      <c r="D803" t="s">
        <v>844</v>
      </c>
      <c r="E803" s="865">
        <v>16.5</v>
      </c>
    </row>
    <row r="804" spans="1:5">
      <c r="A804">
        <v>25005</v>
      </c>
      <c r="B804" t="s">
        <v>1640</v>
      </c>
      <c r="C804" t="s">
        <v>935</v>
      </c>
      <c r="D804" t="s">
        <v>844</v>
      </c>
      <c r="E804" s="865">
        <v>18.09</v>
      </c>
    </row>
    <row r="805" spans="1:5">
      <c r="A805">
        <v>25003</v>
      </c>
      <c r="B805" t="s">
        <v>1641</v>
      </c>
      <c r="C805" t="s">
        <v>935</v>
      </c>
      <c r="D805" t="s">
        <v>844</v>
      </c>
      <c r="E805" s="865">
        <v>19.32</v>
      </c>
    </row>
    <row r="806" spans="1:5">
      <c r="A806">
        <v>37410</v>
      </c>
      <c r="B806" t="s">
        <v>1642</v>
      </c>
      <c r="C806" t="s">
        <v>935</v>
      </c>
      <c r="D806" t="s">
        <v>844</v>
      </c>
      <c r="E806" s="865">
        <v>18.09</v>
      </c>
    </row>
    <row r="807" spans="1:5">
      <c r="A807">
        <v>842</v>
      </c>
      <c r="B807" t="s">
        <v>1643</v>
      </c>
      <c r="C807" t="s">
        <v>935</v>
      </c>
      <c r="D807" t="s">
        <v>844</v>
      </c>
      <c r="E807" s="865">
        <v>20.350000000000001</v>
      </c>
    </row>
    <row r="808" spans="1:5">
      <c r="A808">
        <v>862</v>
      </c>
      <c r="B808" t="s">
        <v>1644</v>
      </c>
      <c r="C808" t="s">
        <v>866</v>
      </c>
      <c r="D808" t="s">
        <v>830</v>
      </c>
      <c r="E808" s="865">
        <v>5.58</v>
      </c>
    </row>
    <row r="809" spans="1:5">
      <c r="A809">
        <v>866</v>
      </c>
      <c r="B809" t="s">
        <v>1645</v>
      </c>
      <c r="C809" t="s">
        <v>866</v>
      </c>
      <c r="D809" t="s">
        <v>830</v>
      </c>
      <c r="E809" s="865">
        <v>68.67</v>
      </c>
    </row>
    <row r="810" spans="1:5">
      <c r="A810">
        <v>892</v>
      </c>
      <c r="B810" t="s">
        <v>1646</v>
      </c>
      <c r="C810" t="s">
        <v>866</v>
      </c>
      <c r="D810" t="s">
        <v>830</v>
      </c>
      <c r="E810" s="865">
        <v>87.33</v>
      </c>
    </row>
    <row r="811" spans="1:5">
      <c r="A811">
        <v>857</v>
      </c>
      <c r="B811" t="s">
        <v>1647</v>
      </c>
      <c r="C811" t="s">
        <v>866</v>
      </c>
      <c r="D811" t="s">
        <v>833</v>
      </c>
      <c r="E811" s="865">
        <v>8.89</v>
      </c>
    </row>
    <row r="812" spans="1:5">
      <c r="A812">
        <v>37404</v>
      </c>
      <c r="B812" t="s">
        <v>1648</v>
      </c>
      <c r="C812" t="s">
        <v>866</v>
      </c>
      <c r="D812" t="s">
        <v>830</v>
      </c>
      <c r="E812" s="865">
        <v>105.01</v>
      </c>
    </row>
    <row r="813" spans="1:5">
      <c r="A813">
        <v>868</v>
      </c>
      <c r="B813" t="s">
        <v>1649</v>
      </c>
      <c r="C813" t="s">
        <v>866</v>
      </c>
      <c r="D813" t="s">
        <v>830</v>
      </c>
      <c r="E813" s="865">
        <v>13.73</v>
      </c>
    </row>
    <row r="814" spans="1:5">
      <c r="A814">
        <v>870</v>
      </c>
      <c r="B814" t="s">
        <v>1650</v>
      </c>
      <c r="C814" t="s">
        <v>866</v>
      </c>
      <c r="D814" t="s">
        <v>830</v>
      </c>
      <c r="E814" s="865">
        <v>180.95</v>
      </c>
    </row>
    <row r="815" spans="1:5">
      <c r="A815">
        <v>863</v>
      </c>
      <c r="B815" t="s">
        <v>1651</v>
      </c>
      <c r="C815" t="s">
        <v>866</v>
      </c>
      <c r="D815" t="s">
        <v>830</v>
      </c>
      <c r="E815" s="865">
        <v>18.97</v>
      </c>
    </row>
    <row r="816" spans="1:5">
      <c r="A816">
        <v>867</v>
      </c>
      <c r="B816" t="s">
        <v>1652</v>
      </c>
      <c r="C816" t="s">
        <v>866</v>
      </c>
      <c r="D816" t="s">
        <v>830</v>
      </c>
      <c r="E816" s="865">
        <v>26.42</v>
      </c>
    </row>
    <row r="817" spans="1:5">
      <c r="A817">
        <v>891</v>
      </c>
      <c r="B817" t="s">
        <v>1653</v>
      </c>
      <c r="C817" t="s">
        <v>866</v>
      </c>
      <c r="D817" t="s">
        <v>830</v>
      </c>
      <c r="E817" s="865">
        <v>303.89</v>
      </c>
    </row>
    <row r="818" spans="1:5">
      <c r="A818">
        <v>864</v>
      </c>
      <c r="B818" t="s">
        <v>1654</v>
      </c>
      <c r="C818" t="s">
        <v>866</v>
      </c>
      <c r="D818" t="s">
        <v>830</v>
      </c>
      <c r="E818" s="865">
        <v>37.22</v>
      </c>
    </row>
    <row r="819" spans="1:5">
      <c r="A819">
        <v>865</v>
      </c>
      <c r="B819" t="s">
        <v>1655</v>
      </c>
      <c r="C819" t="s">
        <v>866</v>
      </c>
      <c r="D819" t="s">
        <v>830</v>
      </c>
      <c r="E819" s="865">
        <v>52.42</v>
      </c>
    </row>
    <row r="820" spans="1:5">
      <c r="A820">
        <v>1006</v>
      </c>
      <c r="B820" t="s">
        <v>1656</v>
      </c>
      <c r="C820" t="s">
        <v>866</v>
      </c>
      <c r="D820" t="s">
        <v>830</v>
      </c>
      <c r="E820" s="865">
        <v>92.22</v>
      </c>
    </row>
    <row r="821" spans="1:5">
      <c r="A821">
        <v>948</v>
      </c>
      <c r="B821" t="s">
        <v>1657</v>
      </c>
      <c r="C821" t="s">
        <v>866</v>
      </c>
      <c r="D821" t="s">
        <v>844</v>
      </c>
      <c r="E821" s="865">
        <v>27.06</v>
      </c>
    </row>
    <row r="822" spans="1:5">
      <c r="A822">
        <v>947</v>
      </c>
      <c r="B822" t="s">
        <v>1658</v>
      </c>
      <c r="C822" t="s">
        <v>866</v>
      </c>
      <c r="D822" t="s">
        <v>844</v>
      </c>
      <c r="E822" s="865">
        <v>27.53</v>
      </c>
    </row>
    <row r="823" spans="1:5">
      <c r="A823">
        <v>911</v>
      </c>
      <c r="B823" t="s">
        <v>1659</v>
      </c>
      <c r="C823" t="s">
        <v>866</v>
      </c>
      <c r="D823" t="s">
        <v>844</v>
      </c>
      <c r="E823" s="865">
        <v>40.03</v>
      </c>
    </row>
    <row r="824" spans="1:5">
      <c r="A824">
        <v>925</v>
      </c>
      <c r="B824" t="s">
        <v>1660</v>
      </c>
      <c r="C824" t="s">
        <v>866</v>
      </c>
      <c r="D824" t="s">
        <v>844</v>
      </c>
      <c r="E824" s="865">
        <v>37</v>
      </c>
    </row>
    <row r="825" spans="1:5">
      <c r="A825">
        <v>954</v>
      </c>
      <c r="B825" t="s">
        <v>1661</v>
      </c>
      <c r="C825" t="s">
        <v>866</v>
      </c>
      <c r="D825" t="s">
        <v>844</v>
      </c>
      <c r="E825" s="865">
        <v>40.880000000000003</v>
      </c>
    </row>
    <row r="826" spans="1:5">
      <c r="A826">
        <v>901</v>
      </c>
      <c r="B826" t="s">
        <v>1662</v>
      </c>
      <c r="C826" t="s">
        <v>866</v>
      </c>
      <c r="D826" t="s">
        <v>844</v>
      </c>
      <c r="E826" s="865">
        <v>43.75</v>
      </c>
    </row>
    <row r="827" spans="1:5">
      <c r="A827">
        <v>926</v>
      </c>
      <c r="B827" t="s">
        <v>1663</v>
      </c>
      <c r="C827" t="s">
        <v>866</v>
      </c>
      <c r="D827" t="s">
        <v>844</v>
      </c>
      <c r="E827" s="865">
        <v>46.23</v>
      </c>
    </row>
    <row r="828" spans="1:5">
      <c r="A828">
        <v>912</v>
      </c>
      <c r="B828" t="s">
        <v>1664</v>
      </c>
      <c r="C828" t="s">
        <v>866</v>
      </c>
      <c r="D828" t="s">
        <v>844</v>
      </c>
      <c r="E828" s="865">
        <v>46.52</v>
      </c>
    </row>
    <row r="829" spans="1:5">
      <c r="A829">
        <v>955</v>
      </c>
      <c r="B829" t="s">
        <v>1665</v>
      </c>
      <c r="C829" t="s">
        <v>866</v>
      </c>
      <c r="D829" t="s">
        <v>844</v>
      </c>
      <c r="E829" s="865">
        <v>55.52</v>
      </c>
    </row>
    <row r="830" spans="1:5">
      <c r="A830">
        <v>946</v>
      </c>
      <c r="B830" t="s">
        <v>1666</v>
      </c>
      <c r="C830" t="s">
        <v>866</v>
      </c>
      <c r="D830" t="s">
        <v>844</v>
      </c>
      <c r="E830" s="865">
        <v>62.42</v>
      </c>
    </row>
    <row r="831" spans="1:5">
      <c r="A831">
        <v>953</v>
      </c>
      <c r="B831" t="s">
        <v>1667</v>
      </c>
      <c r="C831" t="s">
        <v>866</v>
      </c>
      <c r="D831" t="s">
        <v>844</v>
      </c>
      <c r="E831" s="865">
        <v>56.81</v>
      </c>
    </row>
    <row r="832" spans="1:5">
      <c r="A832">
        <v>902</v>
      </c>
      <c r="B832" t="s">
        <v>1668</v>
      </c>
      <c r="C832" t="s">
        <v>866</v>
      </c>
      <c r="D832" t="s">
        <v>844</v>
      </c>
      <c r="E832" s="865">
        <v>69.06</v>
      </c>
    </row>
    <row r="833" spans="1:5">
      <c r="A833">
        <v>927</v>
      </c>
      <c r="B833" t="s">
        <v>1669</v>
      </c>
      <c r="C833" t="s">
        <v>866</v>
      </c>
      <c r="D833" t="s">
        <v>844</v>
      </c>
      <c r="E833" s="865">
        <v>66.930000000000007</v>
      </c>
    </row>
    <row r="834" spans="1:5">
      <c r="A834">
        <v>913</v>
      </c>
      <c r="B834" t="s">
        <v>1670</v>
      </c>
      <c r="C834" t="s">
        <v>866</v>
      </c>
      <c r="D834" t="s">
        <v>844</v>
      </c>
      <c r="E834" s="865">
        <v>74.709999999999994</v>
      </c>
    </row>
    <row r="835" spans="1:5">
      <c r="A835">
        <v>903</v>
      </c>
      <c r="B835" t="s">
        <v>1671</v>
      </c>
      <c r="C835" t="s">
        <v>866</v>
      </c>
      <c r="D835" t="s">
        <v>844</v>
      </c>
      <c r="E835" s="865">
        <v>84.55</v>
      </c>
    </row>
    <row r="836" spans="1:5">
      <c r="A836">
        <v>945</v>
      </c>
      <c r="B836" t="s">
        <v>1672</v>
      </c>
      <c r="C836" t="s">
        <v>866</v>
      </c>
      <c r="D836" t="s">
        <v>844</v>
      </c>
      <c r="E836" s="865">
        <v>89.44</v>
      </c>
    </row>
    <row r="837" spans="1:5">
      <c r="A837">
        <v>914</v>
      </c>
      <c r="B837" t="s">
        <v>1673</v>
      </c>
      <c r="C837" t="s">
        <v>866</v>
      </c>
      <c r="D837" t="s">
        <v>844</v>
      </c>
      <c r="E837" s="865">
        <v>91.63</v>
      </c>
    </row>
    <row r="838" spans="1:5">
      <c r="A838">
        <v>993</v>
      </c>
      <c r="B838" t="s">
        <v>1674</v>
      </c>
      <c r="C838" t="s">
        <v>866</v>
      </c>
      <c r="D838" t="s">
        <v>830</v>
      </c>
      <c r="E838" s="865">
        <v>1.98</v>
      </c>
    </row>
    <row r="839" spans="1:5">
      <c r="A839">
        <v>1020</v>
      </c>
      <c r="B839" t="s">
        <v>1675</v>
      </c>
      <c r="C839" t="s">
        <v>866</v>
      </c>
      <c r="D839" t="s">
        <v>830</v>
      </c>
      <c r="E839" s="865">
        <v>8.64</v>
      </c>
    </row>
    <row r="840" spans="1:5">
      <c r="A840">
        <v>1017</v>
      </c>
      <c r="B840" t="s">
        <v>1676</v>
      </c>
      <c r="C840" t="s">
        <v>866</v>
      </c>
      <c r="D840" t="s">
        <v>830</v>
      </c>
      <c r="E840" s="865">
        <v>95.01</v>
      </c>
    </row>
    <row r="841" spans="1:5">
      <c r="A841">
        <v>999</v>
      </c>
      <c r="B841" t="s">
        <v>1677</v>
      </c>
      <c r="C841" t="s">
        <v>866</v>
      </c>
      <c r="D841" t="s">
        <v>830</v>
      </c>
      <c r="E841" s="865">
        <v>117.72</v>
      </c>
    </row>
    <row r="842" spans="1:5">
      <c r="A842">
        <v>995</v>
      </c>
      <c r="B842" t="s">
        <v>1678</v>
      </c>
      <c r="C842" t="s">
        <v>866</v>
      </c>
      <c r="D842" t="s">
        <v>830</v>
      </c>
      <c r="E842" s="865">
        <v>13.26</v>
      </c>
    </row>
    <row r="843" spans="1:5">
      <c r="A843">
        <v>1000</v>
      </c>
      <c r="B843" t="s">
        <v>1679</v>
      </c>
      <c r="C843" t="s">
        <v>866</v>
      </c>
      <c r="D843" t="s">
        <v>830</v>
      </c>
      <c r="E843" s="865">
        <v>144.31</v>
      </c>
    </row>
    <row r="844" spans="1:5">
      <c r="A844">
        <v>1022</v>
      </c>
      <c r="B844" t="s">
        <v>1680</v>
      </c>
      <c r="C844" t="s">
        <v>866</v>
      </c>
      <c r="D844" t="s">
        <v>830</v>
      </c>
      <c r="E844" s="865">
        <v>2.75</v>
      </c>
    </row>
    <row r="845" spans="1:5">
      <c r="A845">
        <v>1015</v>
      </c>
      <c r="B845" t="s">
        <v>1681</v>
      </c>
      <c r="C845" t="s">
        <v>866</v>
      </c>
      <c r="D845" t="s">
        <v>830</v>
      </c>
      <c r="E845" s="865">
        <v>190.02</v>
      </c>
    </row>
    <row r="846" spans="1:5">
      <c r="A846">
        <v>996</v>
      </c>
      <c r="B846" t="s">
        <v>1682</v>
      </c>
      <c r="C846" t="s">
        <v>866</v>
      </c>
      <c r="D846" t="s">
        <v>830</v>
      </c>
      <c r="E846" s="865">
        <v>20.190000000000001</v>
      </c>
    </row>
    <row r="847" spans="1:5">
      <c r="A847">
        <v>1001</v>
      </c>
      <c r="B847" t="s">
        <v>1683</v>
      </c>
      <c r="C847" t="s">
        <v>866</v>
      </c>
      <c r="D847" t="s">
        <v>830</v>
      </c>
      <c r="E847" s="865">
        <v>237.8</v>
      </c>
    </row>
    <row r="848" spans="1:5">
      <c r="A848">
        <v>1019</v>
      </c>
      <c r="B848" t="s">
        <v>1684</v>
      </c>
      <c r="C848" t="s">
        <v>866</v>
      </c>
      <c r="D848" t="s">
        <v>830</v>
      </c>
      <c r="E848" s="865">
        <v>27.83</v>
      </c>
    </row>
    <row r="849" spans="1:5">
      <c r="A849">
        <v>1021</v>
      </c>
      <c r="B849" t="s">
        <v>1685</v>
      </c>
      <c r="C849" t="s">
        <v>866</v>
      </c>
      <c r="D849" t="s">
        <v>830</v>
      </c>
      <c r="E849" s="865">
        <v>3.95</v>
      </c>
    </row>
    <row r="850" spans="1:5">
      <c r="A850">
        <v>39249</v>
      </c>
      <c r="B850" t="s">
        <v>1686</v>
      </c>
      <c r="C850" t="s">
        <v>866</v>
      </c>
      <c r="D850" t="s">
        <v>830</v>
      </c>
      <c r="E850" s="865">
        <v>310.22000000000003</v>
      </c>
    </row>
    <row r="851" spans="1:5">
      <c r="A851">
        <v>1018</v>
      </c>
      <c r="B851" t="s">
        <v>1687</v>
      </c>
      <c r="C851" t="s">
        <v>866</v>
      </c>
      <c r="D851" t="s">
        <v>830</v>
      </c>
      <c r="E851" s="865">
        <v>39.659999999999997</v>
      </c>
    </row>
    <row r="852" spans="1:5">
      <c r="A852">
        <v>39250</v>
      </c>
      <c r="B852" t="s">
        <v>1688</v>
      </c>
      <c r="C852" t="s">
        <v>866</v>
      </c>
      <c r="D852" t="s">
        <v>830</v>
      </c>
      <c r="E852" s="865">
        <v>398.5</v>
      </c>
    </row>
    <row r="853" spans="1:5">
      <c r="A853">
        <v>994</v>
      </c>
      <c r="B853" t="s">
        <v>1689</v>
      </c>
      <c r="C853" t="s">
        <v>866</v>
      </c>
      <c r="D853" t="s">
        <v>830</v>
      </c>
      <c r="E853" s="865">
        <v>5.39</v>
      </c>
    </row>
    <row r="854" spans="1:5">
      <c r="A854">
        <v>977</v>
      </c>
      <c r="B854" t="s">
        <v>1690</v>
      </c>
      <c r="C854" t="s">
        <v>866</v>
      </c>
      <c r="D854" t="s">
        <v>830</v>
      </c>
      <c r="E854" s="865">
        <v>54.94</v>
      </c>
    </row>
    <row r="855" spans="1:5">
      <c r="A855">
        <v>998</v>
      </c>
      <c r="B855" t="s">
        <v>1691</v>
      </c>
      <c r="C855" t="s">
        <v>866</v>
      </c>
      <c r="D855" t="s">
        <v>830</v>
      </c>
      <c r="E855" s="865">
        <v>72.989999999999995</v>
      </c>
    </row>
    <row r="856" spans="1:5">
      <c r="A856">
        <v>39251</v>
      </c>
      <c r="B856" t="s">
        <v>1692</v>
      </c>
      <c r="C856" t="s">
        <v>866</v>
      </c>
      <c r="D856" t="s">
        <v>830</v>
      </c>
      <c r="E856" s="865">
        <v>0.53</v>
      </c>
    </row>
    <row r="857" spans="1:5">
      <c r="A857">
        <v>1011</v>
      </c>
      <c r="B857" t="s">
        <v>1693</v>
      </c>
      <c r="C857" t="s">
        <v>866</v>
      </c>
      <c r="D857" t="s">
        <v>830</v>
      </c>
      <c r="E857" s="865">
        <v>0.73</v>
      </c>
    </row>
    <row r="858" spans="1:5">
      <c r="A858">
        <v>39252</v>
      </c>
      <c r="B858" t="s">
        <v>1694</v>
      </c>
      <c r="C858" t="s">
        <v>866</v>
      </c>
      <c r="D858" t="s">
        <v>830</v>
      </c>
      <c r="E858" s="865">
        <v>0.87</v>
      </c>
    </row>
    <row r="859" spans="1:5">
      <c r="A859">
        <v>1013</v>
      </c>
      <c r="B859" t="s">
        <v>1695</v>
      </c>
      <c r="C859" t="s">
        <v>866</v>
      </c>
      <c r="D859" t="s">
        <v>830</v>
      </c>
      <c r="E859" s="865">
        <v>1.1599999999999999</v>
      </c>
    </row>
    <row r="860" spans="1:5">
      <c r="A860">
        <v>980</v>
      </c>
      <c r="B860" t="s">
        <v>1696</v>
      </c>
      <c r="C860" t="s">
        <v>866</v>
      </c>
      <c r="D860" t="s">
        <v>830</v>
      </c>
      <c r="E860" s="865">
        <v>7.93</v>
      </c>
    </row>
    <row r="861" spans="1:5">
      <c r="A861">
        <v>39237</v>
      </c>
      <c r="B861" t="s">
        <v>1697</v>
      </c>
      <c r="C861" t="s">
        <v>866</v>
      </c>
      <c r="D861" t="s">
        <v>830</v>
      </c>
      <c r="E861" s="865">
        <v>94.01</v>
      </c>
    </row>
    <row r="862" spans="1:5">
      <c r="A862">
        <v>39238</v>
      </c>
      <c r="B862" t="s">
        <v>1698</v>
      </c>
      <c r="C862" t="s">
        <v>866</v>
      </c>
      <c r="D862" t="s">
        <v>830</v>
      </c>
      <c r="E862" s="865">
        <v>117.38</v>
      </c>
    </row>
    <row r="863" spans="1:5">
      <c r="A863">
        <v>979</v>
      </c>
      <c r="B863" t="s">
        <v>1699</v>
      </c>
      <c r="C863" t="s">
        <v>866</v>
      </c>
      <c r="D863" t="s">
        <v>833</v>
      </c>
      <c r="E863" s="865">
        <v>12.22</v>
      </c>
    </row>
    <row r="864" spans="1:5">
      <c r="A864">
        <v>39239</v>
      </c>
      <c r="B864" t="s">
        <v>1700</v>
      </c>
      <c r="C864" t="s">
        <v>866</v>
      </c>
      <c r="D864" t="s">
        <v>830</v>
      </c>
      <c r="E864" s="865">
        <v>142.85</v>
      </c>
    </row>
    <row r="865" spans="1:5">
      <c r="A865">
        <v>1014</v>
      </c>
      <c r="B865" t="s">
        <v>1701</v>
      </c>
      <c r="C865" t="s">
        <v>866</v>
      </c>
      <c r="D865" t="s">
        <v>830</v>
      </c>
      <c r="E865" s="865">
        <v>1.85</v>
      </c>
    </row>
    <row r="866" spans="1:5">
      <c r="A866">
        <v>39240</v>
      </c>
      <c r="B866" t="s">
        <v>1702</v>
      </c>
      <c r="C866" t="s">
        <v>866</v>
      </c>
      <c r="D866" t="s">
        <v>830</v>
      </c>
      <c r="E866" s="865">
        <v>188.8</v>
      </c>
    </row>
    <row r="867" spans="1:5">
      <c r="A867">
        <v>39232</v>
      </c>
      <c r="B867" t="s">
        <v>1703</v>
      </c>
      <c r="C867" t="s">
        <v>866</v>
      </c>
      <c r="D867" t="s">
        <v>830</v>
      </c>
      <c r="E867" s="865">
        <v>19.600000000000001</v>
      </c>
    </row>
    <row r="868" spans="1:5">
      <c r="A868">
        <v>39233</v>
      </c>
      <c r="B868" t="s">
        <v>1704</v>
      </c>
      <c r="C868" t="s">
        <v>866</v>
      </c>
      <c r="D868" t="s">
        <v>830</v>
      </c>
      <c r="E868" s="865">
        <v>26.95</v>
      </c>
    </row>
    <row r="869" spans="1:5">
      <c r="A869">
        <v>981</v>
      </c>
      <c r="B869" t="s">
        <v>1705</v>
      </c>
      <c r="C869" t="s">
        <v>866</v>
      </c>
      <c r="D869" t="s">
        <v>830</v>
      </c>
      <c r="E869" s="865">
        <v>3.31</v>
      </c>
    </row>
    <row r="870" spans="1:5">
      <c r="A870">
        <v>39234</v>
      </c>
      <c r="B870" t="s">
        <v>1706</v>
      </c>
      <c r="C870" t="s">
        <v>866</v>
      </c>
      <c r="D870" t="s">
        <v>830</v>
      </c>
      <c r="E870" s="865">
        <v>39.56</v>
      </c>
    </row>
    <row r="871" spans="1:5">
      <c r="A871">
        <v>982</v>
      </c>
      <c r="B871" t="s">
        <v>1707</v>
      </c>
      <c r="C871" t="s">
        <v>866</v>
      </c>
      <c r="D871" t="s">
        <v>830</v>
      </c>
      <c r="E871" s="865">
        <v>4.6399999999999997</v>
      </c>
    </row>
    <row r="872" spans="1:5">
      <c r="A872">
        <v>39235</v>
      </c>
      <c r="B872" t="s">
        <v>1708</v>
      </c>
      <c r="C872" t="s">
        <v>866</v>
      </c>
      <c r="D872" t="s">
        <v>830</v>
      </c>
      <c r="E872" s="865">
        <v>55.63</v>
      </c>
    </row>
    <row r="873" spans="1:5">
      <c r="A873">
        <v>39236</v>
      </c>
      <c r="B873" t="s">
        <v>1709</v>
      </c>
      <c r="C873" t="s">
        <v>866</v>
      </c>
      <c r="D873" t="s">
        <v>830</v>
      </c>
      <c r="E873" s="865">
        <v>72.930000000000007</v>
      </c>
    </row>
    <row r="874" spans="1:5">
      <c r="A874">
        <v>876</v>
      </c>
      <c r="B874" t="s">
        <v>1710</v>
      </c>
      <c r="C874" t="s">
        <v>866</v>
      </c>
      <c r="D874" t="s">
        <v>830</v>
      </c>
      <c r="E874" s="865">
        <v>188.27</v>
      </c>
    </row>
    <row r="875" spans="1:5">
      <c r="A875">
        <v>877</v>
      </c>
      <c r="B875" t="s">
        <v>1711</v>
      </c>
      <c r="C875" t="s">
        <v>866</v>
      </c>
      <c r="D875" t="s">
        <v>830</v>
      </c>
      <c r="E875" s="865">
        <v>221.33</v>
      </c>
    </row>
    <row r="876" spans="1:5">
      <c r="A876">
        <v>882</v>
      </c>
      <c r="B876" t="s">
        <v>1712</v>
      </c>
      <c r="C876" t="s">
        <v>866</v>
      </c>
      <c r="D876" t="s">
        <v>830</v>
      </c>
      <c r="E876" s="865">
        <v>241.18</v>
      </c>
    </row>
    <row r="877" spans="1:5">
      <c r="A877">
        <v>878</v>
      </c>
      <c r="B877" t="s">
        <v>1713</v>
      </c>
      <c r="C877" t="s">
        <v>866</v>
      </c>
      <c r="D877" t="s">
        <v>830</v>
      </c>
      <c r="E877" s="865">
        <v>299.83999999999997</v>
      </c>
    </row>
    <row r="878" spans="1:5">
      <c r="A878">
        <v>879</v>
      </c>
      <c r="B878" t="s">
        <v>1714</v>
      </c>
      <c r="C878" t="s">
        <v>866</v>
      </c>
      <c r="D878" t="s">
        <v>830</v>
      </c>
      <c r="E878" s="865">
        <v>353.41</v>
      </c>
    </row>
    <row r="879" spans="1:5">
      <c r="A879">
        <v>880</v>
      </c>
      <c r="B879" t="s">
        <v>1715</v>
      </c>
      <c r="C879" t="s">
        <v>866</v>
      </c>
      <c r="D879" t="s">
        <v>830</v>
      </c>
      <c r="E879" s="865">
        <v>415.83</v>
      </c>
    </row>
    <row r="880" spans="1:5">
      <c r="A880">
        <v>873</v>
      </c>
      <c r="B880" t="s">
        <v>1716</v>
      </c>
      <c r="C880" t="s">
        <v>866</v>
      </c>
      <c r="D880" t="s">
        <v>830</v>
      </c>
      <c r="E880" s="865">
        <v>126.44</v>
      </c>
    </row>
    <row r="881" spans="1:5">
      <c r="A881">
        <v>881</v>
      </c>
      <c r="B881" t="s">
        <v>1717</v>
      </c>
      <c r="C881" t="s">
        <v>866</v>
      </c>
      <c r="D881" t="s">
        <v>830</v>
      </c>
      <c r="E881" s="865">
        <v>568.36</v>
      </c>
    </row>
    <row r="882" spans="1:5">
      <c r="A882">
        <v>874</v>
      </c>
      <c r="B882" t="s">
        <v>1718</v>
      </c>
      <c r="C882" t="s">
        <v>866</v>
      </c>
      <c r="D882" t="s">
        <v>830</v>
      </c>
      <c r="E882" s="865">
        <v>150.05000000000001</v>
      </c>
    </row>
    <row r="883" spans="1:5">
      <c r="A883">
        <v>875</v>
      </c>
      <c r="B883" t="s">
        <v>1719</v>
      </c>
      <c r="C883" t="s">
        <v>866</v>
      </c>
      <c r="D883" t="s">
        <v>830</v>
      </c>
      <c r="E883" s="865">
        <v>179.02</v>
      </c>
    </row>
    <row r="884" spans="1:5">
      <c r="A884">
        <v>983</v>
      </c>
      <c r="B884" t="s">
        <v>1720</v>
      </c>
      <c r="C884" t="s">
        <v>866</v>
      </c>
      <c r="D884" t="s">
        <v>830</v>
      </c>
      <c r="E884" s="865">
        <v>1.1200000000000001</v>
      </c>
    </row>
    <row r="885" spans="1:5">
      <c r="A885">
        <v>985</v>
      </c>
      <c r="B885" t="s">
        <v>1721</v>
      </c>
      <c r="C885" t="s">
        <v>866</v>
      </c>
      <c r="D885" t="s">
        <v>830</v>
      </c>
      <c r="E885" s="865">
        <v>8.41</v>
      </c>
    </row>
    <row r="886" spans="1:5">
      <c r="A886">
        <v>990</v>
      </c>
      <c r="B886" t="s">
        <v>1722</v>
      </c>
      <c r="C886" t="s">
        <v>866</v>
      </c>
      <c r="D886" t="s">
        <v>830</v>
      </c>
      <c r="E886" s="865">
        <v>115.09</v>
      </c>
    </row>
    <row r="887" spans="1:5">
      <c r="A887">
        <v>39241</v>
      </c>
      <c r="B887" t="s">
        <v>1723</v>
      </c>
      <c r="C887" t="s">
        <v>866</v>
      </c>
      <c r="D887" t="s">
        <v>830</v>
      </c>
      <c r="E887" s="865">
        <v>13.16</v>
      </c>
    </row>
    <row r="888" spans="1:5">
      <c r="A888">
        <v>1005</v>
      </c>
      <c r="B888" t="s">
        <v>1724</v>
      </c>
      <c r="C888" t="s">
        <v>866</v>
      </c>
      <c r="D888" t="s">
        <v>830</v>
      </c>
      <c r="E888" s="865">
        <v>141.25</v>
      </c>
    </row>
    <row r="889" spans="1:5">
      <c r="A889">
        <v>984</v>
      </c>
      <c r="B889" t="s">
        <v>1725</v>
      </c>
      <c r="C889" t="s">
        <v>866</v>
      </c>
      <c r="D889" t="s">
        <v>830</v>
      </c>
      <c r="E889" s="865">
        <v>2.9</v>
      </c>
    </row>
    <row r="890" spans="1:5">
      <c r="A890">
        <v>991</v>
      </c>
      <c r="B890" t="s">
        <v>1726</v>
      </c>
      <c r="C890" t="s">
        <v>866</v>
      </c>
      <c r="D890" t="s">
        <v>830</v>
      </c>
      <c r="E890" s="865">
        <v>186.65</v>
      </c>
    </row>
    <row r="891" spans="1:5">
      <c r="A891">
        <v>986</v>
      </c>
      <c r="B891" t="s">
        <v>1727</v>
      </c>
      <c r="C891" t="s">
        <v>866</v>
      </c>
      <c r="D891" t="s">
        <v>830</v>
      </c>
      <c r="E891" s="865">
        <v>20.11</v>
      </c>
    </row>
    <row r="892" spans="1:5">
      <c r="A892">
        <v>1024</v>
      </c>
      <c r="B892" t="s">
        <v>1728</v>
      </c>
      <c r="C892" t="s">
        <v>866</v>
      </c>
      <c r="D892" t="s">
        <v>830</v>
      </c>
      <c r="E892" s="865">
        <v>231.01</v>
      </c>
    </row>
    <row r="893" spans="1:5">
      <c r="A893">
        <v>987</v>
      </c>
      <c r="B893" t="s">
        <v>1729</v>
      </c>
      <c r="C893" t="s">
        <v>866</v>
      </c>
      <c r="D893" t="s">
        <v>830</v>
      </c>
      <c r="E893" s="865">
        <v>27.32</v>
      </c>
    </row>
    <row r="894" spans="1:5">
      <c r="A894">
        <v>1003</v>
      </c>
      <c r="B894" t="s">
        <v>1730</v>
      </c>
      <c r="C894" t="s">
        <v>866</v>
      </c>
      <c r="D894" t="s">
        <v>830</v>
      </c>
      <c r="E894" s="865">
        <v>4.25</v>
      </c>
    </row>
    <row r="895" spans="1:5">
      <c r="A895">
        <v>992</v>
      </c>
      <c r="B895" t="s">
        <v>1731</v>
      </c>
      <c r="C895" t="s">
        <v>866</v>
      </c>
      <c r="D895" t="s">
        <v>830</v>
      </c>
      <c r="E895" s="865">
        <v>298.88</v>
      </c>
    </row>
    <row r="896" spans="1:5">
      <c r="A896">
        <v>1007</v>
      </c>
      <c r="B896" t="s">
        <v>1732</v>
      </c>
      <c r="C896" t="s">
        <v>866</v>
      </c>
      <c r="D896" t="s">
        <v>830</v>
      </c>
      <c r="E896" s="865">
        <v>38.76</v>
      </c>
    </row>
    <row r="897" spans="1:5">
      <c r="A897">
        <v>39242</v>
      </c>
      <c r="B897" t="s">
        <v>1733</v>
      </c>
      <c r="C897" t="s">
        <v>866</v>
      </c>
      <c r="D897" t="s">
        <v>830</v>
      </c>
      <c r="E897" s="865">
        <v>370.32</v>
      </c>
    </row>
    <row r="898" spans="1:5">
      <c r="A898">
        <v>1008</v>
      </c>
      <c r="B898" t="s">
        <v>1734</v>
      </c>
      <c r="C898" t="s">
        <v>866</v>
      </c>
      <c r="D898" t="s">
        <v>830</v>
      </c>
      <c r="E898" s="865">
        <v>4.82</v>
      </c>
    </row>
    <row r="899" spans="1:5">
      <c r="A899">
        <v>988</v>
      </c>
      <c r="B899" t="s">
        <v>1735</v>
      </c>
      <c r="C899" t="s">
        <v>866</v>
      </c>
      <c r="D899" t="s">
        <v>830</v>
      </c>
      <c r="E899" s="865">
        <v>53.54</v>
      </c>
    </row>
    <row r="900" spans="1:5">
      <c r="A900">
        <v>989</v>
      </c>
      <c r="B900" t="s">
        <v>1736</v>
      </c>
      <c r="C900" t="s">
        <v>866</v>
      </c>
      <c r="D900" t="s">
        <v>830</v>
      </c>
      <c r="E900" s="865">
        <v>72.52</v>
      </c>
    </row>
    <row r="901" spans="1:5">
      <c r="A901">
        <v>39598</v>
      </c>
      <c r="B901" t="s">
        <v>1737</v>
      </c>
      <c r="C901" t="s">
        <v>866</v>
      </c>
      <c r="D901" t="s">
        <v>830</v>
      </c>
      <c r="E901" s="865">
        <v>1.27</v>
      </c>
    </row>
    <row r="902" spans="1:5">
      <c r="A902">
        <v>39599</v>
      </c>
      <c r="B902" t="s">
        <v>1738</v>
      </c>
      <c r="C902" t="s">
        <v>866</v>
      </c>
      <c r="D902" t="s">
        <v>830</v>
      </c>
      <c r="E902" s="865">
        <v>1.91</v>
      </c>
    </row>
    <row r="903" spans="1:5">
      <c r="A903">
        <v>34602</v>
      </c>
      <c r="B903" t="s">
        <v>1739</v>
      </c>
      <c r="C903" t="s">
        <v>866</v>
      </c>
      <c r="D903" t="s">
        <v>844</v>
      </c>
      <c r="E903" s="865">
        <v>2.5499999999999998</v>
      </c>
    </row>
    <row r="904" spans="1:5">
      <c r="A904">
        <v>34603</v>
      </c>
      <c r="B904" t="s">
        <v>1740</v>
      </c>
      <c r="C904" t="s">
        <v>866</v>
      </c>
      <c r="D904" t="s">
        <v>844</v>
      </c>
      <c r="E904" s="865">
        <v>12.26</v>
      </c>
    </row>
    <row r="905" spans="1:5">
      <c r="A905">
        <v>34607</v>
      </c>
      <c r="B905" t="s">
        <v>1741</v>
      </c>
      <c r="C905" t="s">
        <v>866</v>
      </c>
      <c r="D905" t="s">
        <v>844</v>
      </c>
      <c r="E905" s="865">
        <v>5.46</v>
      </c>
    </row>
    <row r="906" spans="1:5">
      <c r="A906">
        <v>34609</v>
      </c>
      <c r="B906" t="s">
        <v>1742</v>
      </c>
      <c r="C906" t="s">
        <v>866</v>
      </c>
      <c r="D906" t="s">
        <v>844</v>
      </c>
      <c r="E906" s="865">
        <v>8.1999999999999993</v>
      </c>
    </row>
    <row r="907" spans="1:5">
      <c r="A907">
        <v>34618</v>
      </c>
      <c r="B907" t="s">
        <v>1743</v>
      </c>
      <c r="C907" t="s">
        <v>866</v>
      </c>
      <c r="D907" t="s">
        <v>844</v>
      </c>
      <c r="E907" s="865">
        <v>3.38</v>
      </c>
    </row>
    <row r="908" spans="1:5">
      <c r="A908">
        <v>34620</v>
      </c>
      <c r="B908" t="s">
        <v>1744</v>
      </c>
      <c r="C908" t="s">
        <v>866</v>
      </c>
      <c r="D908" t="s">
        <v>844</v>
      </c>
      <c r="E908" s="865">
        <v>16.920000000000002</v>
      </c>
    </row>
    <row r="909" spans="1:5">
      <c r="A909">
        <v>34621</v>
      </c>
      <c r="B909" t="s">
        <v>1745</v>
      </c>
      <c r="C909" t="s">
        <v>866</v>
      </c>
      <c r="D909" t="s">
        <v>844</v>
      </c>
      <c r="E909" s="865">
        <v>7.85</v>
      </c>
    </row>
    <row r="910" spans="1:5">
      <c r="A910">
        <v>34622</v>
      </c>
      <c r="B910" t="s">
        <v>1746</v>
      </c>
      <c r="C910" t="s">
        <v>866</v>
      </c>
      <c r="D910" t="s">
        <v>844</v>
      </c>
      <c r="E910" s="865">
        <v>11.12</v>
      </c>
    </row>
    <row r="911" spans="1:5">
      <c r="A911">
        <v>34624</v>
      </c>
      <c r="B911" t="s">
        <v>1747</v>
      </c>
      <c r="C911" t="s">
        <v>866</v>
      </c>
      <c r="D911" t="s">
        <v>844</v>
      </c>
      <c r="E911" s="865">
        <v>4.32</v>
      </c>
    </row>
    <row r="912" spans="1:5">
      <c r="A912">
        <v>34626</v>
      </c>
      <c r="B912" t="s">
        <v>1748</v>
      </c>
      <c r="C912" t="s">
        <v>866</v>
      </c>
      <c r="D912" t="s">
        <v>844</v>
      </c>
      <c r="E912" s="865">
        <v>23.26</v>
      </c>
    </row>
    <row r="913" spans="1:5">
      <c r="A913">
        <v>34627</v>
      </c>
      <c r="B913" t="s">
        <v>1749</v>
      </c>
      <c r="C913" t="s">
        <v>866</v>
      </c>
      <c r="D913" t="s">
        <v>844</v>
      </c>
      <c r="E913" s="865">
        <v>10.02</v>
      </c>
    </row>
    <row r="914" spans="1:5">
      <c r="A914">
        <v>34629</v>
      </c>
      <c r="B914" t="s">
        <v>1750</v>
      </c>
      <c r="C914" t="s">
        <v>866</v>
      </c>
      <c r="D914" t="s">
        <v>844</v>
      </c>
      <c r="E914" s="865">
        <v>14.67</v>
      </c>
    </row>
    <row r="915" spans="1:5">
      <c r="A915">
        <v>39257</v>
      </c>
      <c r="B915" t="s">
        <v>1751</v>
      </c>
      <c r="C915" t="s">
        <v>866</v>
      </c>
      <c r="D915" t="s">
        <v>830</v>
      </c>
      <c r="E915" s="865">
        <v>5.0599999999999996</v>
      </c>
    </row>
    <row r="916" spans="1:5">
      <c r="A916">
        <v>39261</v>
      </c>
      <c r="B916" t="s">
        <v>1752</v>
      </c>
      <c r="C916" t="s">
        <v>866</v>
      </c>
      <c r="D916" t="s">
        <v>830</v>
      </c>
      <c r="E916" s="865">
        <v>26.98</v>
      </c>
    </row>
    <row r="917" spans="1:5">
      <c r="A917">
        <v>39268</v>
      </c>
      <c r="B917" t="s">
        <v>1753</v>
      </c>
      <c r="C917" t="s">
        <v>866</v>
      </c>
      <c r="D917" t="s">
        <v>830</v>
      </c>
      <c r="E917" s="865">
        <v>311.27999999999997</v>
      </c>
    </row>
    <row r="918" spans="1:5">
      <c r="A918">
        <v>39262</v>
      </c>
      <c r="B918" t="s">
        <v>1754</v>
      </c>
      <c r="C918" t="s">
        <v>866</v>
      </c>
      <c r="D918" t="s">
        <v>830</v>
      </c>
      <c r="E918" s="865">
        <v>42.18</v>
      </c>
    </row>
    <row r="919" spans="1:5">
      <c r="A919">
        <v>39258</v>
      </c>
      <c r="B919" t="s">
        <v>1755</v>
      </c>
      <c r="C919" t="s">
        <v>866</v>
      </c>
      <c r="D919" t="s">
        <v>830</v>
      </c>
      <c r="E919" s="865">
        <v>7.5</v>
      </c>
    </row>
    <row r="920" spans="1:5">
      <c r="A920">
        <v>39263</v>
      </c>
      <c r="B920" t="s">
        <v>1756</v>
      </c>
      <c r="C920" t="s">
        <v>866</v>
      </c>
      <c r="D920" t="s">
        <v>830</v>
      </c>
      <c r="E920" s="865">
        <v>65.27</v>
      </c>
    </row>
    <row r="921" spans="1:5">
      <c r="A921">
        <v>39264</v>
      </c>
      <c r="B921" t="s">
        <v>1757</v>
      </c>
      <c r="C921" t="s">
        <v>866</v>
      </c>
      <c r="D921" t="s">
        <v>830</v>
      </c>
      <c r="E921" s="865">
        <v>88.38</v>
      </c>
    </row>
    <row r="922" spans="1:5">
      <c r="A922">
        <v>39259</v>
      </c>
      <c r="B922" t="s">
        <v>1758</v>
      </c>
      <c r="C922" t="s">
        <v>866</v>
      </c>
      <c r="D922" t="s">
        <v>830</v>
      </c>
      <c r="E922" s="865">
        <v>11.43</v>
      </c>
    </row>
    <row r="923" spans="1:5">
      <c r="A923">
        <v>39265</v>
      </c>
      <c r="B923" t="s">
        <v>1759</v>
      </c>
      <c r="C923" t="s">
        <v>866</v>
      </c>
      <c r="D923" t="s">
        <v>830</v>
      </c>
      <c r="E923" s="865">
        <v>130.19</v>
      </c>
    </row>
    <row r="924" spans="1:5">
      <c r="A924">
        <v>39260</v>
      </c>
      <c r="B924" t="s">
        <v>1760</v>
      </c>
      <c r="C924" t="s">
        <v>866</v>
      </c>
      <c r="D924" t="s">
        <v>830</v>
      </c>
      <c r="E924" s="865">
        <v>16.27</v>
      </c>
    </row>
    <row r="925" spans="1:5">
      <c r="A925">
        <v>39266</v>
      </c>
      <c r="B925" t="s">
        <v>1761</v>
      </c>
      <c r="C925" t="s">
        <v>866</v>
      </c>
      <c r="D925" t="s">
        <v>830</v>
      </c>
      <c r="E925" s="865">
        <v>182.67</v>
      </c>
    </row>
    <row r="926" spans="1:5">
      <c r="A926">
        <v>39267</v>
      </c>
      <c r="B926" t="s">
        <v>1762</v>
      </c>
      <c r="C926" t="s">
        <v>866</v>
      </c>
      <c r="D926" t="s">
        <v>830</v>
      </c>
      <c r="E926" s="865">
        <v>239.45</v>
      </c>
    </row>
    <row r="927" spans="1:5">
      <c r="A927">
        <v>11901</v>
      </c>
      <c r="B927" t="s">
        <v>1763</v>
      </c>
      <c r="C927" t="s">
        <v>866</v>
      </c>
      <c r="D927" t="s">
        <v>833</v>
      </c>
      <c r="E927" s="865">
        <v>0.6</v>
      </c>
    </row>
    <row r="928" spans="1:5">
      <c r="A928">
        <v>11902</v>
      </c>
      <c r="B928" t="s">
        <v>1764</v>
      </c>
      <c r="C928" t="s">
        <v>866</v>
      </c>
      <c r="D928" t="s">
        <v>830</v>
      </c>
      <c r="E928" s="865">
        <v>1.04</v>
      </c>
    </row>
    <row r="929" spans="1:5">
      <c r="A929">
        <v>11903</v>
      </c>
      <c r="B929" t="s">
        <v>1765</v>
      </c>
      <c r="C929" t="s">
        <v>866</v>
      </c>
      <c r="D929" t="s">
        <v>830</v>
      </c>
      <c r="E929" s="865">
        <v>1.61</v>
      </c>
    </row>
    <row r="930" spans="1:5">
      <c r="A930">
        <v>11904</v>
      </c>
      <c r="B930" t="s">
        <v>1766</v>
      </c>
      <c r="C930" t="s">
        <v>866</v>
      </c>
      <c r="D930" t="s">
        <v>830</v>
      </c>
      <c r="E930" s="865">
        <v>2.0499999999999998</v>
      </c>
    </row>
    <row r="931" spans="1:5">
      <c r="A931">
        <v>11905</v>
      </c>
      <c r="B931" t="s">
        <v>1767</v>
      </c>
      <c r="C931" t="s">
        <v>866</v>
      </c>
      <c r="D931" t="s">
        <v>830</v>
      </c>
      <c r="E931" s="865">
        <v>2.77</v>
      </c>
    </row>
    <row r="932" spans="1:5">
      <c r="A932">
        <v>11906</v>
      </c>
      <c r="B932" t="s">
        <v>1768</v>
      </c>
      <c r="C932" t="s">
        <v>866</v>
      </c>
      <c r="D932" t="s">
        <v>830</v>
      </c>
      <c r="E932" s="865">
        <v>3.18</v>
      </c>
    </row>
    <row r="933" spans="1:5">
      <c r="A933">
        <v>11919</v>
      </c>
      <c r="B933" t="s">
        <v>1769</v>
      </c>
      <c r="C933" t="s">
        <v>866</v>
      </c>
      <c r="D933" t="s">
        <v>830</v>
      </c>
      <c r="E933" s="865">
        <v>6.25</v>
      </c>
    </row>
    <row r="934" spans="1:5">
      <c r="A934">
        <v>11920</v>
      </c>
      <c r="B934" t="s">
        <v>1770</v>
      </c>
      <c r="C934" t="s">
        <v>866</v>
      </c>
      <c r="D934" t="s">
        <v>830</v>
      </c>
      <c r="E934" s="865">
        <v>12.11</v>
      </c>
    </row>
    <row r="935" spans="1:5">
      <c r="A935">
        <v>11924</v>
      </c>
      <c r="B935" t="s">
        <v>1771</v>
      </c>
      <c r="C935" t="s">
        <v>866</v>
      </c>
      <c r="D935" t="s">
        <v>830</v>
      </c>
      <c r="E935" s="865">
        <v>117.74</v>
      </c>
    </row>
    <row r="936" spans="1:5">
      <c r="A936">
        <v>11921</v>
      </c>
      <c r="B936" t="s">
        <v>1772</v>
      </c>
      <c r="C936" t="s">
        <v>866</v>
      </c>
      <c r="D936" t="s">
        <v>830</v>
      </c>
      <c r="E936" s="865">
        <v>16.48</v>
      </c>
    </row>
    <row r="937" spans="1:5">
      <c r="A937">
        <v>11922</v>
      </c>
      <c r="B937" t="s">
        <v>1773</v>
      </c>
      <c r="C937" t="s">
        <v>866</v>
      </c>
      <c r="D937" t="s">
        <v>830</v>
      </c>
      <c r="E937" s="865">
        <v>29.26</v>
      </c>
    </row>
    <row r="938" spans="1:5">
      <c r="A938">
        <v>11923</v>
      </c>
      <c r="B938" t="s">
        <v>1774</v>
      </c>
      <c r="C938" t="s">
        <v>866</v>
      </c>
      <c r="D938" t="s">
        <v>830</v>
      </c>
      <c r="E938" s="865">
        <v>47.8</v>
      </c>
    </row>
    <row r="939" spans="1:5">
      <c r="A939">
        <v>11916</v>
      </c>
      <c r="B939" t="s">
        <v>1775</v>
      </c>
      <c r="C939" t="s">
        <v>866</v>
      </c>
      <c r="D939" t="s">
        <v>830</v>
      </c>
      <c r="E939" s="865">
        <v>8.11</v>
      </c>
    </row>
    <row r="940" spans="1:5">
      <c r="A940">
        <v>11914</v>
      </c>
      <c r="B940" t="s">
        <v>1776</v>
      </c>
      <c r="C940" t="s">
        <v>866</v>
      </c>
      <c r="D940" t="s">
        <v>830</v>
      </c>
      <c r="E940" s="865">
        <v>58.89</v>
      </c>
    </row>
    <row r="941" spans="1:5">
      <c r="A941">
        <v>11917</v>
      </c>
      <c r="B941" t="s">
        <v>1777</v>
      </c>
      <c r="C941" t="s">
        <v>866</v>
      </c>
      <c r="D941" t="s">
        <v>830</v>
      </c>
      <c r="E941" s="865">
        <v>14.11</v>
      </c>
    </row>
    <row r="942" spans="1:5">
      <c r="A942">
        <v>11918</v>
      </c>
      <c r="B942" t="s">
        <v>1778</v>
      </c>
      <c r="C942" t="s">
        <v>866</v>
      </c>
      <c r="D942" t="s">
        <v>830</v>
      </c>
      <c r="E942" s="865">
        <v>19.149999999999999</v>
      </c>
    </row>
    <row r="943" spans="1:5">
      <c r="A943">
        <v>37734</v>
      </c>
      <c r="B943" t="s">
        <v>1779</v>
      </c>
      <c r="C943" t="s">
        <v>829</v>
      </c>
      <c r="D943" t="s">
        <v>844</v>
      </c>
      <c r="E943" s="866">
        <v>47449.72</v>
      </c>
    </row>
    <row r="944" spans="1:5">
      <c r="A944">
        <v>42251</v>
      </c>
      <c r="B944" t="s">
        <v>1780</v>
      </c>
      <c r="C944" t="s">
        <v>829</v>
      </c>
      <c r="D944" t="s">
        <v>844</v>
      </c>
      <c r="E944" s="866">
        <v>53882.05</v>
      </c>
    </row>
    <row r="945" spans="1:5">
      <c r="A945">
        <v>37733</v>
      </c>
      <c r="B945" t="s">
        <v>1781</v>
      </c>
      <c r="C945" t="s">
        <v>829</v>
      </c>
      <c r="D945" t="s">
        <v>844</v>
      </c>
      <c r="E945" s="866">
        <v>35577.620000000003</v>
      </c>
    </row>
    <row r="946" spans="1:5">
      <c r="A946">
        <v>37735</v>
      </c>
      <c r="B946" t="s">
        <v>1782</v>
      </c>
      <c r="C946" t="s">
        <v>829</v>
      </c>
      <c r="D946" t="s">
        <v>844</v>
      </c>
      <c r="E946" s="866">
        <v>42871.03</v>
      </c>
    </row>
    <row r="947" spans="1:5">
      <c r="A947">
        <v>5090</v>
      </c>
      <c r="B947" t="s">
        <v>1783</v>
      </c>
      <c r="C947" t="s">
        <v>829</v>
      </c>
      <c r="D947" t="s">
        <v>833</v>
      </c>
      <c r="E947" s="865">
        <v>14.85</v>
      </c>
    </row>
    <row r="948" spans="1:5">
      <c r="A948">
        <v>5085</v>
      </c>
      <c r="B948" t="s">
        <v>1784</v>
      </c>
      <c r="C948" t="s">
        <v>829</v>
      </c>
      <c r="D948" t="s">
        <v>830</v>
      </c>
      <c r="E948" s="865">
        <v>16.55</v>
      </c>
    </row>
    <row r="949" spans="1:5">
      <c r="A949">
        <v>38374</v>
      </c>
      <c r="B949" t="s">
        <v>1785</v>
      </c>
      <c r="C949" t="s">
        <v>829</v>
      </c>
      <c r="D949" t="s">
        <v>830</v>
      </c>
      <c r="E949" s="865">
        <v>758.04</v>
      </c>
    </row>
    <row r="950" spans="1:5">
      <c r="A950">
        <v>20212</v>
      </c>
      <c r="B950" t="s">
        <v>1786</v>
      </c>
      <c r="C950" t="s">
        <v>866</v>
      </c>
      <c r="D950" t="s">
        <v>830</v>
      </c>
      <c r="E950" s="865">
        <v>15.85</v>
      </c>
    </row>
    <row r="951" spans="1:5">
      <c r="A951">
        <v>4430</v>
      </c>
      <c r="B951" t="s">
        <v>1787</v>
      </c>
      <c r="C951" t="s">
        <v>866</v>
      </c>
      <c r="D951" t="s">
        <v>833</v>
      </c>
      <c r="E951" s="865">
        <v>10.06</v>
      </c>
    </row>
    <row r="952" spans="1:5">
      <c r="A952">
        <v>4400</v>
      </c>
      <c r="B952" t="s">
        <v>1788</v>
      </c>
      <c r="C952" t="s">
        <v>866</v>
      </c>
      <c r="D952" t="s">
        <v>830</v>
      </c>
      <c r="E952" s="865">
        <v>12.7</v>
      </c>
    </row>
    <row r="953" spans="1:5">
      <c r="A953">
        <v>4500</v>
      </c>
      <c r="B953" t="s">
        <v>1789</v>
      </c>
      <c r="C953" t="s">
        <v>866</v>
      </c>
      <c r="D953" t="s">
        <v>830</v>
      </c>
      <c r="E953" s="865">
        <v>11.84</v>
      </c>
    </row>
    <row r="954" spans="1:5">
      <c r="A954">
        <v>4513</v>
      </c>
      <c r="B954" t="s">
        <v>1790</v>
      </c>
      <c r="C954" t="s">
        <v>866</v>
      </c>
      <c r="D954" t="s">
        <v>830</v>
      </c>
      <c r="E954" s="865">
        <v>3.17</v>
      </c>
    </row>
    <row r="955" spans="1:5">
      <c r="A955">
        <v>4496</v>
      </c>
      <c r="B955" t="s">
        <v>1791</v>
      </c>
      <c r="C955" t="s">
        <v>866</v>
      </c>
      <c r="D955" t="s">
        <v>830</v>
      </c>
      <c r="E955" s="865">
        <v>6.81</v>
      </c>
    </row>
    <row r="956" spans="1:5">
      <c r="A956">
        <v>11871</v>
      </c>
      <c r="B956" t="s">
        <v>1792</v>
      </c>
      <c r="C956" t="s">
        <v>829</v>
      </c>
      <c r="D956" t="s">
        <v>844</v>
      </c>
      <c r="E956" s="865">
        <v>269</v>
      </c>
    </row>
    <row r="957" spans="1:5">
      <c r="A957">
        <v>34636</v>
      </c>
      <c r="B957" t="s">
        <v>1793</v>
      </c>
      <c r="C957" t="s">
        <v>829</v>
      </c>
      <c r="D957" t="s">
        <v>833</v>
      </c>
      <c r="E957" s="865">
        <v>331.95</v>
      </c>
    </row>
    <row r="958" spans="1:5">
      <c r="A958">
        <v>34639</v>
      </c>
      <c r="B958" t="s">
        <v>1794</v>
      </c>
      <c r="C958" t="s">
        <v>829</v>
      </c>
      <c r="D958" t="s">
        <v>830</v>
      </c>
      <c r="E958" s="865">
        <v>674.19</v>
      </c>
    </row>
    <row r="959" spans="1:5">
      <c r="A959">
        <v>34640</v>
      </c>
      <c r="B959" t="s">
        <v>1795</v>
      </c>
      <c r="C959" t="s">
        <v>829</v>
      </c>
      <c r="D959" t="s">
        <v>830</v>
      </c>
      <c r="E959" s="865">
        <v>757.28</v>
      </c>
    </row>
    <row r="960" spans="1:5">
      <c r="A960">
        <v>34637</v>
      </c>
      <c r="B960" t="s">
        <v>1796</v>
      </c>
      <c r="C960" t="s">
        <v>829</v>
      </c>
      <c r="D960" t="s">
        <v>830</v>
      </c>
      <c r="E960" s="865">
        <v>190.58</v>
      </c>
    </row>
    <row r="961" spans="1:5">
      <c r="A961">
        <v>34638</v>
      </c>
      <c r="B961" t="s">
        <v>1797</v>
      </c>
      <c r="C961" t="s">
        <v>829</v>
      </c>
      <c r="D961" t="s">
        <v>830</v>
      </c>
      <c r="E961" s="865">
        <v>326.83</v>
      </c>
    </row>
    <row r="962" spans="1:5">
      <c r="A962">
        <v>11868</v>
      </c>
      <c r="B962" t="s">
        <v>1798</v>
      </c>
      <c r="C962" t="s">
        <v>829</v>
      </c>
      <c r="D962" t="s">
        <v>844</v>
      </c>
      <c r="E962" s="865">
        <v>369.7</v>
      </c>
    </row>
    <row r="963" spans="1:5">
      <c r="A963">
        <v>37106</v>
      </c>
      <c r="B963" t="s">
        <v>1799</v>
      </c>
      <c r="C963" t="s">
        <v>829</v>
      </c>
      <c r="D963" t="s">
        <v>844</v>
      </c>
      <c r="E963" s="866">
        <v>3570.92</v>
      </c>
    </row>
    <row r="964" spans="1:5">
      <c r="A964">
        <v>11869</v>
      </c>
      <c r="B964" t="s">
        <v>1800</v>
      </c>
      <c r="C964" t="s">
        <v>829</v>
      </c>
      <c r="D964" t="s">
        <v>844</v>
      </c>
      <c r="E964" s="865">
        <v>599.83000000000004</v>
      </c>
    </row>
    <row r="965" spans="1:5">
      <c r="A965">
        <v>37104</v>
      </c>
      <c r="B965" t="s">
        <v>1801</v>
      </c>
      <c r="C965" t="s">
        <v>829</v>
      </c>
      <c r="D965" t="s">
        <v>844</v>
      </c>
      <c r="E965" s="865">
        <v>773.23</v>
      </c>
    </row>
    <row r="966" spans="1:5">
      <c r="A966">
        <v>37105</v>
      </c>
      <c r="B966" t="s">
        <v>1802</v>
      </c>
      <c r="C966" t="s">
        <v>829</v>
      </c>
      <c r="D966" t="s">
        <v>844</v>
      </c>
      <c r="E966" s="866">
        <v>1722.1</v>
      </c>
    </row>
    <row r="967" spans="1:5">
      <c r="A967">
        <v>34641</v>
      </c>
      <c r="B967" t="s">
        <v>1803</v>
      </c>
      <c r="C967" t="s">
        <v>829</v>
      </c>
      <c r="D967" t="s">
        <v>830</v>
      </c>
      <c r="E967" s="865">
        <v>70.67</v>
      </c>
    </row>
    <row r="968" spans="1:5">
      <c r="A968">
        <v>43434</v>
      </c>
      <c r="B968" t="s">
        <v>1804</v>
      </c>
      <c r="C968" t="s">
        <v>829</v>
      </c>
      <c r="D968" t="s">
        <v>830</v>
      </c>
      <c r="E968" s="865">
        <v>76.41</v>
      </c>
    </row>
    <row r="969" spans="1:5">
      <c r="A969">
        <v>43435</v>
      </c>
      <c r="B969" t="s">
        <v>1805</v>
      </c>
      <c r="C969" t="s">
        <v>829</v>
      </c>
      <c r="D969" t="s">
        <v>830</v>
      </c>
      <c r="E969" s="865">
        <v>140.08000000000001</v>
      </c>
    </row>
    <row r="970" spans="1:5">
      <c r="A970">
        <v>43436</v>
      </c>
      <c r="B970" t="s">
        <v>1806</v>
      </c>
      <c r="C970" t="s">
        <v>829</v>
      </c>
      <c r="D970" t="s">
        <v>830</v>
      </c>
      <c r="E970" s="865">
        <v>245.15</v>
      </c>
    </row>
    <row r="971" spans="1:5">
      <c r="A971">
        <v>43437</v>
      </c>
      <c r="B971" t="s">
        <v>1807</v>
      </c>
      <c r="C971" t="s">
        <v>829</v>
      </c>
      <c r="D971" t="s">
        <v>830</v>
      </c>
      <c r="E971" s="865">
        <v>444.46</v>
      </c>
    </row>
    <row r="972" spans="1:5">
      <c r="A972">
        <v>43438</v>
      </c>
      <c r="B972" t="s">
        <v>1808</v>
      </c>
      <c r="C972" t="s">
        <v>829</v>
      </c>
      <c r="D972" t="s">
        <v>830</v>
      </c>
      <c r="E972" s="865">
        <v>795.95</v>
      </c>
    </row>
    <row r="973" spans="1:5">
      <c r="A973">
        <v>43429</v>
      </c>
      <c r="B973" t="s">
        <v>1809</v>
      </c>
      <c r="C973" t="s">
        <v>829</v>
      </c>
      <c r="D973" t="s">
        <v>830</v>
      </c>
      <c r="E973" s="865">
        <v>60.95</v>
      </c>
    </row>
    <row r="974" spans="1:5">
      <c r="A974">
        <v>43430</v>
      </c>
      <c r="B974" t="s">
        <v>1810</v>
      </c>
      <c r="C974" t="s">
        <v>829</v>
      </c>
      <c r="D974" t="s">
        <v>830</v>
      </c>
      <c r="E974" s="865">
        <v>101.24</v>
      </c>
    </row>
    <row r="975" spans="1:5">
      <c r="A975">
        <v>43431</v>
      </c>
      <c r="B975" t="s">
        <v>1811</v>
      </c>
      <c r="C975" t="s">
        <v>829</v>
      </c>
      <c r="D975" t="s">
        <v>830</v>
      </c>
      <c r="E975" s="865">
        <v>196.12</v>
      </c>
    </row>
    <row r="976" spans="1:5">
      <c r="A976">
        <v>43432</v>
      </c>
      <c r="B976" t="s">
        <v>1812</v>
      </c>
      <c r="C976" t="s">
        <v>829</v>
      </c>
      <c r="D976" t="s">
        <v>830</v>
      </c>
      <c r="E976" s="865">
        <v>407.52</v>
      </c>
    </row>
    <row r="977" spans="1:5">
      <c r="A977">
        <v>43433</v>
      </c>
      <c r="B977" t="s">
        <v>1813</v>
      </c>
      <c r="C977" t="s">
        <v>829</v>
      </c>
      <c r="D977" t="s">
        <v>830</v>
      </c>
      <c r="E977" s="865">
        <v>642.49</v>
      </c>
    </row>
    <row r="978" spans="1:5">
      <c r="A978">
        <v>43094</v>
      </c>
      <c r="B978" t="s">
        <v>1814</v>
      </c>
      <c r="C978" t="s">
        <v>829</v>
      </c>
      <c r="D978" t="s">
        <v>830</v>
      </c>
      <c r="E978" s="865">
        <v>203.6</v>
      </c>
    </row>
    <row r="979" spans="1:5">
      <c r="A979">
        <v>43093</v>
      </c>
      <c r="B979" t="s">
        <v>1815</v>
      </c>
      <c r="C979" t="s">
        <v>829</v>
      </c>
      <c r="D979" t="s">
        <v>830</v>
      </c>
      <c r="E979" s="865">
        <v>216.36</v>
      </c>
    </row>
    <row r="980" spans="1:5">
      <c r="A980">
        <v>1030</v>
      </c>
      <c r="B980" t="s">
        <v>1816</v>
      </c>
      <c r="C980" t="s">
        <v>829</v>
      </c>
      <c r="D980" t="s">
        <v>833</v>
      </c>
      <c r="E980" s="865">
        <v>29.6</v>
      </c>
    </row>
    <row r="981" spans="1:5">
      <c r="A981">
        <v>11694</v>
      </c>
      <c r="B981" t="s">
        <v>1817</v>
      </c>
      <c r="C981" t="s">
        <v>829</v>
      </c>
      <c r="D981" t="s">
        <v>830</v>
      </c>
      <c r="E981" s="865">
        <v>654.30999999999995</v>
      </c>
    </row>
    <row r="982" spans="1:5">
      <c r="A982">
        <v>11881</v>
      </c>
      <c r="B982" t="s">
        <v>1818</v>
      </c>
      <c r="C982" t="s">
        <v>829</v>
      </c>
      <c r="D982" t="s">
        <v>830</v>
      </c>
      <c r="E982" s="865">
        <v>108.24</v>
      </c>
    </row>
    <row r="983" spans="1:5">
      <c r="A983">
        <v>35277</v>
      </c>
      <c r="B983" t="s">
        <v>1819</v>
      </c>
      <c r="C983" t="s">
        <v>829</v>
      </c>
      <c r="D983" t="s">
        <v>830</v>
      </c>
      <c r="E983" s="865">
        <v>390.35</v>
      </c>
    </row>
    <row r="984" spans="1:5">
      <c r="A984">
        <v>10521</v>
      </c>
      <c r="B984" t="s">
        <v>1820</v>
      </c>
      <c r="C984" t="s">
        <v>829</v>
      </c>
      <c r="D984" t="s">
        <v>830</v>
      </c>
      <c r="E984" s="865">
        <v>181.36</v>
      </c>
    </row>
    <row r="985" spans="1:5">
      <c r="A985">
        <v>10885</v>
      </c>
      <c r="B985" t="s">
        <v>1821</v>
      </c>
      <c r="C985" t="s">
        <v>829</v>
      </c>
      <c r="D985" t="s">
        <v>830</v>
      </c>
      <c r="E985" s="865">
        <v>229.4</v>
      </c>
    </row>
    <row r="986" spans="1:5">
      <c r="A986">
        <v>20962</v>
      </c>
      <c r="B986" t="s">
        <v>1822</v>
      </c>
      <c r="C986" t="s">
        <v>829</v>
      </c>
      <c r="D986" t="s">
        <v>833</v>
      </c>
      <c r="E986" s="865">
        <v>190</v>
      </c>
    </row>
    <row r="987" spans="1:5">
      <c r="A987">
        <v>20963</v>
      </c>
      <c r="B987" t="s">
        <v>1823</v>
      </c>
      <c r="C987" t="s">
        <v>829</v>
      </c>
      <c r="D987" t="s">
        <v>830</v>
      </c>
      <c r="E987" s="865">
        <v>232.1</v>
      </c>
    </row>
    <row r="988" spans="1:5">
      <c r="A988">
        <v>41627</v>
      </c>
      <c r="B988" t="s">
        <v>1824</v>
      </c>
      <c r="C988" t="s">
        <v>829</v>
      </c>
      <c r="D988" t="s">
        <v>830</v>
      </c>
      <c r="E988" s="865">
        <v>117.8</v>
      </c>
    </row>
    <row r="989" spans="1:5">
      <c r="A989">
        <v>41628</v>
      </c>
      <c r="B989" t="s">
        <v>1825</v>
      </c>
      <c r="C989" t="s">
        <v>829</v>
      </c>
      <c r="D989" t="s">
        <v>830</v>
      </c>
      <c r="E989" s="865">
        <v>216.49</v>
      </c>
    </row>
    <row r="990" spans="1:5">
      <c r="A990">
        <v>41629</v>
      </c>
      <c r="B990" t="s">
        <v>1826</v>
      </c>
      <c r="C990" t="s">
        <v>829</v>
      </c>
      <c r="D990" t="s">
        <v>830</v>
      </c>
      <c r="E990" s="865">
        <v>275.08</v>
      </c>
    </row>
    <row r="991" spans="1:5">
      <c r="A991">
        <v>2555</v>
      </c>
      <c r="B991" t="s">
        <v>1827</v>
      </c>
      <c r="C991" t="s">
        <v>829</v>
      </c>
      <c r="D991" t="s">
        <v>830</v>
      </c>
      <c r="E991" s="865">
        <v>0.93</v>
      </c>
    </row>
    <row r="992" spans="1:5">
      <c r="A992">
        <v>2556</v>
      </c>
      <c r="B992" t="s">
        <v>1828</v>
      </c>
      <c r="C992" t="s">
        <v>829</v>
      </c>
      <c r="D992" t="s">
        <v>830</v>
      </c>
      <c r="E992" s="865">
        <v>0.96</v>
      </c>
    </row>
    <row r="993" spans="1:5">
      <c r="A993">
        <v>2557</v>
      </c>
      <c r="B993" t="s">
        <v>1829</v>
      </c>
      <c r="C993" t="s">
        <v>829</v>
      </c>
      <c r="D993" t="s">
        <v>830</v>
      </c>
      <c r="E993" s="865">
        <v>2.0299999999999998</v>
      </c>
    </row>
    <row r="994" spans="1:5">
      <c r="A994">
        <v>10569</v>
      </c>
      <c r="B994" t="s">
        <v>1830</v>
      </c>
      <c r="C994" t="s">
        <v>829</v>
      </c>
      <c r="D994" t="s">
        <v>830</v>
      </c>
      <c r="E994" s="865">
        <v>2.0299999999999998</v>
      </c>
    </row>
    <row r="995" spans="1:5">
      <c r="A995">
        <v>39810</v>
      </c>
      <c r="B995" t="s">
        <v>1831</v>
      </c>
      <c r="C995" t="s">
        <v>829</v>
      </c>
      <c r="D995" t="s">
        <v>830</v>
      </c>
      <c r="E995" s="865">
        <v>27.47</v>
      </c>
    </row>
    <row r="996" spans="1:5">
      <c r="A996">
        <v>39811</v>
      </c>
      <c r="B996" t="s">
        <v>1832</v>
      </c>
      <c r="C996" t="s">
        <v>829</v>
      </c>
      <c r="D996" t="s">
        <v>830</v>
      </c>
      <c r="E996" s="865">
        <v>33.61</v>
      </c>
    </row>
    <row r="997" spans="1:5">
      <c r="A997">
        <v>39812</v>
      </c>
      <c r="B997" t="s">
        <v>1833</v>
      </c>
      <c r="C997" t="s">
        <v>829</v>
      </c>
      <c r="D997" t="s">
        <v>830</v>
      </c>
      <c r="E997" s="865">
        <v>55.26</v>
      </c>
    </row>
    <row r="998" spans="1:5">
      <c r="A998">
        <v>43096</v>
      </c>
      <c r="B998" t="s">
        <v>1834</v>
      </c>
      <c r="C998" t="s">
        <v>829</v>
      </c>
      <c r="D998" t="s">
        <v>830</v>
      </c>
      <c r="E998" s="865">
        <v>183.17</v>
      </c>
    </row>
    <row r="999" spans="1:5">
      <c r="A999">
        <v>43102</v>
      </c>
      <c r="B999" t="s">
        <v>1835</v>
      </c>
      <c r="C999" t="s">
        <v>829</v>
      </c>
      <c r="D999" t="s">
        <v>830</v>
      </c>
      <c r="E999" s="865">
        <v>111.38</v>
      </c>
    </row>
    <row r="1000" spans="1:5">
      <c r="A1000">
        <v>43103</v>
      </c>
      <c r="B1000" t="s">
        <v>1836</v>
      </c>
      <c r="C1000" t="s">
        <v>829</v>
      </c>
      <c r="D1000" t="s">
        <v>830</v>
      </c>
      <c r="E1000" s="865">
        <v>164.01</v>
      </c>
    </row>
    <row r="1001" spans="1:5">
      <c r="A1001">
        <v>43098</v>
      </c>
      <c r="B1001" t="s">
        <v>1837</v>
      </c>
      <c r="C1001" t="s">
        <v>829</v>
      </c>
      <c r="D1001" t="s">
        <v>830</v>
      </c>
      <c r="E1001" s="865">
        <v>62.04</v>
      </c>
    </row>
    <row r="1002" spans="1:5">
      <c r="A1002">
        <v>43097</v>
      </c>
      <c r="B1002" t="s">
        <v>1838</v>
      </c>
      <c r="C1002" t="s">
        <v>829</v>
      </c>
      <c r="D1002" t="s">
        <v>830</v>
      </c>
      <c r="E1002" s="865">
        <v>36.76</v>
      </c>
    </row>
    <row r="1003" spans="1:5">
      <c r="A1003">
        <v>43104</v>
      </c>
      <c r="B1003" t="s">
        <v>1839</v>
      </c>
      <c r="C1003" t="s">
        <v>829</v>
      </c>
      <c r="D1003" t="s">
        <v>830</v>
      </c>
      <c r="E1003" s="865">
        <v>434.83</v>
      </c>
    </row>
    <row r="1004" spans="1:5">
      <c r="A1004">
        <v>39771</v>
      </c>
      <c r="B1004" t="s">
        <v>1840</v>
      </c>
      <c r="C1004" t="s">
        <v>829</v>
      </c>
      <c r="D1004" t="s">
        <v>830</v>
      </c>
      <c r="E1004" s="865">
        <v>19.510000000000002</v>
      </c>
    </row>
    <row r="1005" spans="1:5">
      <c r="A1005">
        <v>39772</v>
      </c>
      <c r="B1005" t="s">
        <v>1841</v>
      </c>
      <c r="C1005" t="s">
        <v>829</v>
      </c>
      <c r="D1005" t="s">
        <v>830</v>
      </c>
      <c r="E1005" s="865">
        <v>38.35</v>
      </c>
    </row>
    <row r="1006" spans="1:5">
      <c r="A1006">
        <v>39773</v>
      </c>
      <c r="B1006" t="s">
        <v>1842</v>
      </c>
      <c r="C1006" t="s">
        <v>829</v>
      </c>
      <c r="D1006" t="s">
        <v>830</v>
      </c>
      <c r="E1006" s="865">
        <v>61.65</v>
      </c>
    </row>
    <row r="1007" spans="1:5">
      <c r="A1007">
        <v>39774</v>
      </c>
      <c r="B1007" t="s">
        <v>1843</v>
      </c>
      <c r="C1007" t="s">
        <v>829</v>
      </c>
      <c r="D1007" t="s">
        <v>830</v>
      </c>
      <c r="E1007" s="865">
        <v>92.21</v>
      </c>
    </row>
    <row r="1008" spans="1:5">
      <c r="A1008">
        <v>39775</v>
      </c>
      <c r="B1008" t="s">
        <v>1844</v>
      </c>
      <c r="C1008" t="s">
        <v>829</v>
      </c>
      <c r="D1008" t="s">
        <v>830</v>
      </c>
      <c r="E1008" s="865">
        <v>123.07</v>
      </c>
    </row>
    <row r="1009" spans="1:5">
      <c r="A1009">
        <v>39776</v>
      </c>
      <c r="B1009" t="s">
        <v>1845</v>
      </c>
      <c r="C1009" t="s">
        <v>829</v>
      </c>
      <c r="D1009" t="s">
        <v>830</v>
      </c>
      <c r="E1009" s="865">
        <v>148.74</v>
      </c>
    </row>
    <row r="1010" spans="1:5">
      <c r="A1010">
        <v>39777</v>
      </c>
      <c r="B1010" t="s">
        <v>1846</v>
      </c>
      <c r="C1010" t="s">
        <v>829</v>
      </c>
      <c r="D1010" t="s">
        <v>830</v>
      </c>
      <c r="E1010" s="865">
        <v>188.52</v>
      </c>
    </row>
    <row r="1011" spans="1:5">
      <c r="A1011">
        <v>20254</v>
      </c>
      <c r="B1011" t="s">
        <v>1847</v>
      </c>
      <c r="C1011" t="s">
        <v>829</v>
      </c>
      <c r="D1011" t="s">
        <v>830</v>
      </c>
      <c r="E1011" s="865">
        <v>13.68</v>
      </c>
    </row>
    <row r="1012" spans="1:5">
      <c r="A1012">
        <v>20253</v>
      </c>
      <c r="B1012" t="s">
        <v>1848</v>
      </c>
      <c r="C1012" t="s">
        <v>829</v>
      </c>
      <c r="D1012" t="s">
        <v>830</v>
      </c>
      <c r="E1012" s="865">
        <v>44.93</v>
      </c>
    </row>
    <row r="1013" spans="1:5">
      <c r="A1013">
        <v>11247</v>
      </c>
      <c r="B1013" t="s">
        <v>1849</v>
      </c>
      <c r="C1013" t="s">
        <v>829</v>
      </c>
      <c r="D1013" t="s">
        <v>830</v>
      </c>
      <c r="E1013" s="865">
        <v>863.99</v>
      </c>
    </row>
    <row r="1014" spans="1:5">
      <c r="A1014">
        <v>11250</v>
      </c>
      <c r="B1014" t="s">
        <v>1850</v>
      </c>
      <c r="C1014" t="s">
        <v>829</v>
      </c>
      <c r="D1014" t="s">
        <v>830</v>
      </c>
      <c r="E1014" s="865">
        <v>37.19</v>
      </c>
    </row>
    <row r="1015" spans="1:5">
      <c r="A1015">
        <v>11249</v>
      </c>
      <c r="B1015" t="s">
        <v>1851</v>
      </c>
      <c r="C1015" t="s">
        <v>829</v>
      </c>
      <c r="D1015" t="s">
        <v>830</v>
      </c>
      <c r="E1015" s="866">
        <v>1687.67</v>
      </c>
    </row>
    <row r="1016" spans="1:5">
      <c r="A1016">
        <v>11251</v>
      </c>
      <c r="B1016" t="s">
        <v>1852</v>
      </c>
      <c r="C1016" t="s">
        <v>829</v>
      </c>
      <c r="D1016" t="s">
        <v>830</v>
      </c>
      <c r="E1016" s="865">
        <v>82.39</v>
      </c>
    </row>
    <row r="1017" spans="1:5">
      <c r="A1017">
        <v>11253</v>
      </c>
      <c r="B1017" t="s">
        <v>1853</v>
      </c>
      <c r="C1017" t="s">
        <v>829</v>
      </c>
      <c r="D1017" t="s">
        <v>830</v>
      </c>
      <c r="E1017" s="865">
        <v>136.53</v>
      </c>
    </row>
    <row r="1018" spans="1:5">
      <c r="A1018">
        <v>11255</v>
      </c>
      <c r="B1018" t="s">
        <v>1854</v>
      </c>
      <c r="C1018" t="s">
        <v>829</v>
      </c>
      <c r="D1018" t="s">
        <v>830</v>
      </c>
      <c r="E1018" s="865">
        <v>204.11</v>
      </c>
    </row>
    <row r="1019" spans="1:5">
      <c r="A1019">
        <v>14055</v>
      </c>
      <c r="B1019" t="s">
        <v>1855</v>
      </c>
      <c r="C1019" t="s">
        <v>829</v>
      </c>
      <c r="D1019" t="s">
        <v>830</v>
      </c>
      <c r="E1019" s="865">
        <v>410.6</v>
      </c>
    </row>
    <row r="1020" spans="1:5">
      <c r="A1020">
        <v>11256</v>
      </c>
      <c r="B1020" t="s">
        <v>1856</v>
      </c>
      <c r="C1020" t="s">
        <v>829</v>
      </c>
      <c r="D1020" t="s">
        <v>830</v>
      </c>
      <c r="E1020" s="865">
        <v>255.67</v>
      </c>
    </row>
    <row r="1021" spans="1:5">
      <c r="A1021">
        <v>1872</v>
      </c>
      <c r="B1021" t="s">
        <v>1857</v>
      </c>
      <c r="C1021" t="s">
        <v>829</v>
      </c>
      <c r="D1021" t="s">
        <v>830</v>
      </c>
      <c r="E1021" s="865">
        <v>1.5</v>
      </c>
    </row>
    <row r="1022" spans="1:5">
      <c r="A1022">
        <v>1873</v>
      </c>
      <c r="B1022" t="s">
        <v>1858</v>
      </c>
      <c r="C1022" t="s">
        <v>829</v>
      </c>
      <c r="D1022" t="s">
        <v>830</v>
      </c>
      <c r="E1022" s="865">
        <v>2.99</v>
      </c>
    </row>
    <row r="1023" spans="1:5">
      <c r="A1023">
        <v>39693</v>
      </c>
      <c r="B1023" t="s">
        <v>1859</v>
      </c>
      <c r="C1023" t="s">
        <v>829</v>
      </c>
      <c r="D1023" t="s">
        <v>830</v>
      </c>
      <c r="E1023" s="866">
        <v>1605.72</v>
      </c>
    </row>
    <row r="1024" spans="1:5">
      <c r="A1024">
        <v>39692</v>
      </c>
      <c r="B1024" t="s">
        <v>1860</v>
      </c>
      <c r="C1024" t="s">
        <v>829</v>
      </c>
      <c r="D1024" t="s">
        <v>830</v>
      </c>
      <c r="E1024" s="865">
        <v>513.79</v>
      </c>
    </row>
    <row r="1025" spans="1:5">
      <c r="A1025">
        <v>34643</v>
      </c>
      <c r="B1025" t="s">
        <v>1861</v>
      </c>
      <c r="C1025" t="s">
        <v>829</v>
      </c>
      <c r="D1025" t="s">
        <v>830</v>
      </c>
      <c r="E1025" s="865">
        <v>12.63</v>
      </c>
    </row>
    <row r="1026" spans="1:5">
      <c r="A1026">
        <v>1062</v>
      </c>
      <c r="B1026" t="s">
        <v>1862</v>
      </c>
      <c r="C1026" t="s">
        <v>829</v>
      </c>
      <c r="D1026" t="s">
        <v>830</v>
      </c>
      <c r="E1026" s="865">
        <v>162.83000000000001</v>
      </c>
    </row>
    <row r="1027" spans="1:5">
      <c r="A1027">
        <v>39686</v>
      </c>
      <c r="B1027" t="s">
        <v>1863</v>
      </c>
      <c r="C1027" t="s">
        <v>829</v>
      </c>
      <c r="D1027" t="s">
        <v>830</v>
      </c>
      <c r="E1027" s="865">
        <v>263.64999999999998</v>
      </c>
    </row>
    <row r="1028" spans="1:5">
      <c r="A1028">
        <v>43095</v>
      </c>
      <c r="B1028" t="s">
        <v>1864</v>
      </c>
      <c r="C1028" t="s">
        <v>829</v>
      </c>
      <c r="D1028" t="s">
        <v>830</v>
      </c>
      <c r="E1028" s="865">
        <v>120.7</v>
      </c>
    </row>
    <row r="1029" spans="1:5">
      <c r="A1029">
        <v>1871</v>
      </c>
      <c r="B1029" t="s">
        <v>1865</v>
      </c>
      <c r="C1029" t="s">
        <v>829</v>
      </c>
      <c r="D1029" t="s">
        <v>830</v>
      </c>
      <c r="E1029" s="865">
        <v>2.69</v>
      </c>
    </row>
    <row r="1030" spans="1:5">
      <c r="A1030">
        <v>12001</v>
      </c>
      <c r="B1030" t="s">
        <v>1866</v>
      </c>
      <c r="C1030" t="s">
        <v>829</v>
      </c>
      <c r="D1030" t="s">
        <v>830</v>
      </c>
      <c r="E1030" s="865">
        <v>3.88</v>
      </c>
    </row>
    <row r="1031" spans="1:5">
      <c r="A1031">
        <v>11882</v>
      </c>
      <c r="B1031" t="s">
        <v>1867</v>
      </c>
      <c r="C1031" t="s">
        <v>829</v>
      </c>
      <c r="D1031" t="s">
        <v>830</v>
      </c>
      <c r="E1031" s="865">
        <v>77.680000000000007</v>
      </c>
    </row>
    <row r="1032" spans="1:5">
      <c r="A1032">
        <v>1068</v>
      </c>
      <c r="B1032" t="s">
        <v>1868</v>
      </c>
      <c r="C1032" t="s">
        <v>829</v>
      </c>
      <c r="D1032" t="s">
        <v>830</v>
      </c>
      <c r="E1032" s="866">
        <v>1074.03</v>
      </c>
    </row>
    <row r="1033" spans="1:5">
      <c r="A1033">
        <v>39690</v>
      </c>
      <c r="B1033" t="s">
        <v>1869</v>
      </c>
      <c r="C1033" t="s">
        <v>829</v>
      </c>
      <c r="D1033" t="s">
        <v>830</v>
      </c>
      <c r="E1033" s="866">
        <v>1801.88</v>
      </c>
    </row>
    <row r="1034" spans="1:5">
      <c r="A1034">
        <v>39691</v>
      </c>
      <c r="B1034" t="s">
        <v>1870</v>
      </c>
      <c r="C1034" t="s">
        <v>829</v>
      </c>
      <c r="D1034" t="s">
        <v>830</v>
      </c>
      <c r="E1034" s="866">
        <v>2266.2600000000002</v>
      </c>
    </row>
    <row r="1035" spans="1:5">
      <c r="A1035">
        <v>39808</v>
      </c>
      <c r="B1035" t="s">
        <v>1871</v>
      </c>
      <c r="C1035" t="s">
        <v>829</v>
      </c>
      <c r="D1035" t="s">
        <v>830</v>
      </c>
      <c r="E1035" s="865">
        <v>63.01</v>
      </c>
    </row>
    <row r="1036" spans="1:5">
      <c r="A1036">
        <v>39809</v>
      </c>
      <c r="B1036" t="s">
        <v>1872</v>
      </c>
      <c r="C1036" t="s">
        <v>829</v>
      </c>
      <c r="D1036" t="s">
        <v>830</v>
      </c>
      <c r="E1036" s="865">
        <v>149.46</v>
      </c>
    </row>
    <row r="1037" spans="1:5">
      <c r="A1037">
        <v>43439</v>
      </c>
      <c r="B1037" t="s">
        <v>1873</v>
      </c>
      <c r="C1037" t="s">
        <v>829</v>
      </c>
      <c r="D1037" t="s">
        <v>830</v>
      </c>
      <c r="E1037" s="865">
        <v>356.58</v>
      </c>
    </row>
    <row r="1038" spans="1:5">
      <c r="A1038">
        <v>11713</v>
      </c>
      <c r="B1038" t="s">
        <v>1874</v>
      </c>
      <c r="C1038" t="s">
        <v>829</v>
      </c>
      <c r="D1038" t="s">
        <v>830</v>
      </c>
      <c r="E1038" s="865">
        <v>27.42</v>
      </c>
    </row>
    <row r="1039" spans="1:5">
      <c r="A1039">
        <v>11716</v>
      </c>
      <c r="B1039" t="s">
        <v>1875</v>
      </c>
      <c r="C1039" t="s">
        <v>829</v>
      </c>
      <c r="D1039" t="s">
        <v>830</v>
      </c>
      <c r="E1039" s="865">
        <v>11.71</v>
      </c>
    </row>
    <row r="1040" spans="1:5">
      <c r="A1040">
        <v>5103</v>
      </c>
      <c r="B1040" t="s">
        <v>1876</v>
      </c>
      <c r="C1040" t="s">
        <v>829</v>
      </c>
      <c r="D1040" t="s">
        <v>830</v>
      </c>
      <c r="E1040" s="865">
        <v>11.87</v>
      </c>
    </row>
    <row r="1041" spans="1:5">
      <c r="A1041">
        <v>11712</v>
      </c>
      <c r="B1041" t="s">
        <v>1877</v>
      </c>
      <c r="C1041" t="s">
        <v>829</v>
      </c>
      <c r="D1041" t="s">
        <v>833</v>
      </c>
      <c r="E1041" s="865">
        <v>27.65</v>
      </c>
    </row>
    <row r="1042" spans="1:5">
      <c r="A1042">
        <v>11717</v>
      </c>
      <c r="B1042" t="s">
        <v>1878</v>
      </c>
      <c r="C1042" t="s">
        <v>829</v>
      </c>
      <c r="D1042" t="s">
        <v>830</v>
      </c>
      <c r="E1042" s="865">
        <v>30.04</v>
      </c>
    </row>
    <row r="1043" spans="1:5">
      <c r="A1043">
        <v>11714</v>
      </c>
      <c r="B1043" t="s">
        <v>1879</v>
      </c>
      <c r="C1043" t="s">
        <v>829</v>
      </c>
      <c r="D1043" t="s">
        <v>830</v>
      </c>
      <c r="E1043" s="865">
        <v>37.380000000000003</v>
      </c>
    </row>
    <row r="1044" spans="1:5">
      <c r="A1044">
        <v>11715</v>
      </c>
      <c r="B1044" t="s">
        <v>1880</v>
      </c>
      <c r="C1044" t="s">
        <v>829</v>
      </c>
      <c r="D1044" t="s">
        <v>830</v>
      </c>
      <c r="E1044" s="865">
        <v>43.01</v>
      </c>
    </row>
    <row r="1045" spans="1:5">
      <c r="A1045">
        <v>11880</v>
      </c>
      <c r="B1045" t="s">
        <v>1881</v>
      </c>
      <c r="C1045" t="s">
        <v>829</v>
      </c>
      <c r="D1045" t="s">
        <v>830</v>
      </c>
      <c r="E1045" s="865">
        <v>77.31</v>
      </c>
    </row>
    <row r="1046" spans="1:5">
      <c r="A1046">
        <v>1106</v>
      </c>
      <c r="B1046" t="s">
        <v>1882</v>
      </c>
      <c r="C1046" t="s">
        <v>935</v>
      </c>
      <c r="D1046" t="s">
        <v>833</v>
      </c>
      <c r="E1046" s="865">
        <v>0.8</v>
      </c>
    </row>
    <row r="1047" spans="1:5">
      <c r="A1047">
        <v>11161</v>
      </c>
      <c r="B1047" t="s">
        <v>1883</v>
      </c>
      <c r="C1047" t="s">
        <v>935</v>
      </c>
      <c r="D1047" t="s">
        <v>830</v>
      </c>
      <c r="E1047" s="865">
        <v>1.33</v>
      </c>
    </row>
    <row r="1048" spans="1:5">
      <c r="A1048">
        <v>1107</v>
      </c>
      <c r="B1048" t="s">
        <v>1884</v>
      </c>
      <c r="C1048" t="s">
        <v>935</v>
      </c>
      <c r="D1048" t="s">
        <v>830</v>
      </c>
      <c r="E1048" s="865">
        <v>0.68</v>
      </c>
    </row>
    <row r="1049" spans="1:5">
      <c r="A1049">
        <v>4758</v>
      </c>
      <c r="B1049" t="s">
        <v>1885</v>
      </c>
      <c r="C1049" t="s">
        <v>847</v>
      </c>
      <c r="D1049" t="s">
        <v>830</v>
      </c>
      <c r="E1049" s="865">
        <v>19.98</v>
      </c>
    </row>
    <row r="1050" spans="1:5">
      <c r="A1050">
        <v>41080</v>
      </c>
      <c r="B1050" t="s">
        <v>1886</v>
      </c>
      <c r="C1050" t="s">
        <v>1054</v>
      </c>
      <c r="D1050" t="s">
        <v>830</v>
      </c>
      <c r="E1050" s="866">
        <v>3565.38</v>
      </c>
    </row>
    <row r="1051" spans="1:5">
      <c r="A1051">
        <v>25963</v>
      </c>
      <c r="B1051" t="s">
        <v>1887</v>
      </c>
      <c r="C1051" t="s">
        <v>935</v>
      </c>
      <c r="D1051" t="s">
        <v>830</v>
      </c>
      <c r="E1051" s="865">
        <v>0.09</v>
      </c>
    </row>
    <row r="1052" spans="1:5">
      <c r="A1052">
        <v>4759</v>
      </c>
      <c r="B1052" t="s">
        <v>1888</v>
      </c>
      <c r="C1052" t="s">
        <v>847</v>
      </c>
      <c r="D1052" t="s">
        <v>830</v>
      </c>
      <c r="E1052" s="865">
        <v>15.17</v>
      </c>
    </row>
    <row r="1053" spans="1:5">
      <c r="A1053">
        <v>41068</v>
      </c>
      <c r="B1053" t="s">
        <v>1889</v>
      </c>
      <c r="C1053" t="s">
        <v>1054</v>
      </c>
      <c r="D1053" t="s">
        <v>830</v>
      </c>
      <c r="E1053" s="866">
        <v>2709.6</v>
      </c>
    </row>
    <row r="1054" spans="1:5">
      <c r="A1054">
        <v>1108</v>
      </c>
      <c r="B1054" t="s">
        <v>1890</v>
      </c>
      <c r="C1054" t="s">
        <v>866</v>
      </c>
      <c r="D1054" t="s">
        <v>830</v>
      </c>
      <c r="E1054" s="865">
        <v>17.510000000000002</v>
      </c>
    </row>
    <row r="1055" spans="1:5">
      <c r="A1055">
        <v>1117</v>
      </c>
      <c r="B1055" t="s">
        <v>1891</v>
      </c>
      <c r="C1055" t="s">
        <v>866</v>
      </c>
      <c r="D1055" t="s">
        <v>830</v>
      </c>
      <c r="E1055" s="865">
        <v>17.649999999999999</v>
      </c>
    </row>
    <row r="1056" spans="1:5">
      <c r="A1056">
        <v>1118</v>
      </c>
      <c r="B1056" t="s">
        <v>1892</v>
      </c>
      <c r="C1056" t="s">
        <v>866</v>
      </c>
      <c r="D1056" t="s">
        <v>830</v>
      </c>
      <c r="E1056" s="865">
        <v>20.86</v>
      </c>
    </row>
    <row r="1057" spans="1:5">
      <c r="A1057">
        <v>1110</v>
      </c>
      <c r="B1057" t="s">
        <v>1893</v>
      </c>
      <c r="C1057" t="s">
        <v>866</v>
      </c>
      <c r="D1057" t="s">
        <v>830</v>
      </c>
      <c r="E1057" s="865">
        <v>20.86</v>
      </c>
    </row>
    <row r="1058" spans="1:5">
      <c r="A1058">
        <v>12618</v>
      </c>
      <c r="B1058" t="s">
        <v>1894</v>
      </c>
      <c r="C1058" t="s">
        <v>829</v>
      </c>
      <c r="D1058" t="s">
        <v>844</v>
      </c>
      <c r="E1058" s="865">
        <v>33.159999999999997</v>
      </c>
    </row>
    <row r="1059" spans="1:5">
      <c r="A1059">
        <v>40784</v>
      </c>
      <c r="B1059" t="s">
        <v>1895</v>
      </c>
      <c r="C1059" t="s">
        <v>866</v>
      </c>
      <c r="D1059" t="s">
        <v>830</v>
      </c>
      <c r="E1059" s="865">
        <v>57.54</v>
      </c>
    </row>
    <row r="1060" spans="1:5">
      <c r="A1060">
        <v>40782</v>
      </c>
      <c r="B1060" t="s">
        <v>1896</v>
      </c>
      <c r="C1060" t="s">
        <v>866</v>
      </c>
      <c r="D1060" t="s">
        <v>830</v>
      </c>
      <c r="E1060" s="865">
        <v>22.58</v>
      </c>
    </row>
    <row r="1061" spans="1:5">
      <c r="A1061">
        <v>40783</v>
      </c>
      <c r="B1061" t="s">
        <v>1897</v>
      </c>
      <c r="C1061" t="s">
        <v>866</v>
      </c>
      <c r="D1061" t="s">
        <v>830</v>
      </c>
      <c r="E1061" s="865">
        <v>29.41</v>
      </c>
    </row>
    <row r="1062" spans="1:5">
      <c r="A1062">
        <v>1109</v>
      </c>
      <c r="B1062" t="s">
        <v>1898</v>
      </c>
      <c r="C1062" t="s">
        <v>866</v>
      </c>
      <c r="D1062" t="s">
        <v>830</v>
      </c>
      <c r="E1062" s="865">
        <v>17.510000000000002</v>
      </c>
    </row>
    <row r="1063" spans="1:5">
      <c r="A1063">
        <v>1119</v>
      </c>
      <c r="B1063" t="s">
        <v>1899</v>
      </c>
      <c r="C1063" t="s">
        <v>866</v>
      </c>
      <c r="D1063" t="s">
        <v>830</v>
      </c>
      <c r="E1063" s="865">
        <v>11.29</v>
      </c>
    </row>
    <row r="1064" spans="1:5">
      <c r="A1064">
        <v>13115</v>
      </c>
      <c r="B1064" t="s">
        <v>1900</v>
      </c>
      <c r="C1064" t="s">
        <v>866</v>
      </c>
      <c r="D1064" t="s">
        <v>830</v>
      </c>
      <c r="E1064" s="865">
        <v>15.64</v>
      </c>
    </row>
    <row r="1065" spans="1:5">
      <c r="A1065">
        <v>10541</v>
      </c>
      <c r="B1065" t="s">
        <v>1901</v>
      </c>
      <c r="C1065" t="s">
        <v>866</v>
      </c>
      <c r="D1065" t="s">
        <v>830</v>
      </c>
      <c r="E1065" s="865">
        <v>19.11</v>
      </c>
    </row>
    <row r="1066" spans="1:5">
      <c r="A1066">
        <v>10542</v>
      </c>
      <c r="B1066" t="s">
        <v>1902</v>
      </c>
      <c r="C1066" t="s">
        <v>866</v>
      </c>
      <c r="D1066" t="s">
        <v>830</v>
      </c>
      <c r="E1066" s="865">
        <v>24.99</v>
      </c>
    </row>
    <row r="1067" spans="1:5">
      <c r="A1067">
        <v>10543</v>
      </c>
      <c r="B1067" t="s">
        <v>1903</v>
      </c>
      <c r="C1067" t="s">
        <v>866</v>
      </c>
      <c r="D1067" t="s">
        <v>830</v>
      </c>
      <c r="E1067" s="865">
        <v>40.549999999999997</v>
      </c>
    </row>
    <row r="1068" spans="1:5">
      <c r="A1068">
        <v>10544</v>
      </c>
      <c r="B1068" t="s">
        <v>1904</v>
      </c>
      <c r="C1068" t="s">
        <v>866</v>
      </c>
      <c r="D1068" t="s">
        <v>830</v>
      </c>
      <c r="E1068" s="865">
        <v>52.44</v>
      </c>
    </row>
    <row r="1069" spans="1:5">
      <c r="A1069">
        <v>10545</v>
      </c>
      <c r="B1069" t="s">
        <v>1905</v>
      </c>
      <c r="C1069" t="s">
        <v>866</v>
      </c>
      <c r="D1069" t="s">
        <v>830</v>
      </c>
      <c r="E1069" s="865">
        <v>98.01</v>
      </c>
    </row>
    <row r="1070" spans="1:5">
      <c r="A1070">
        <v>38365</v>
      </c>
      <c r="B1070" t="s">
        <v>1906</v>
      </c>
      <c r="C1070" t="s">
        <v>832</v>
      </c>
      <c r="D1070" t="s">
        <v>830</v>
      </c>
      <c r="E1070" s="865">
        <v>1.51</v>
      </c>
    </row>
    <row r="1071" spans="1:5">
      <c r="A1071">
        <v>37745</v>
      </c>
      <c r="B1071" t="s">
        <v>1907</v>
      </c>
      <c r="C1071" t="s">
        <v>829</v>
      </c>
      <c r="D1071" t="s">
        <v>844</v>
      </c>
      <c r="E1071" s="866">
        <v>240871.75</v>
      </c>
    </row>
    <row r="1072" spans="1:5">
      <c r="A1072">
        <v>37754</v>
      </c>
      <c r="B1072" t="s">
        <v>1908</v>
      </c>
      <c r="C1072" t="s">
        <v>829</v>
      </c>
      <c r="D1072" t="s">
        <v>844</v>
      </c>
      <c r="E1072" s="866">
        <v>251543.28</v>
      </c>
    </row>
    <row r="1073" spans="1:5">
      <c r="A1073">
        <v>37748</v>
      </c>
      <c r="B1073" t="s">
        <v>1909</v>
      </c>
      <c r="C1073" t="s">
        <v>829</v>
      </c>
      <c r="D1073" t="s">
        <v>844</v>
      </c>
      <c r="E1073" s="866">
        <v>256078.68</v>
      </c>
    </row>
    <row r="1074" spans="1:5">
      <c r="A1074">
        <v>37761</v>
      </c>
      <c r="B1074" t="s">
        <v>1910</v>
      </c>
      <c r="C1074" t="s">
        <v>829</v>
      </c>
      <c r="D1074" t="s">
        <v>844</v>
      </c>
      <c r="E1074" s="866">
        <v>211906.15</v>
      </c>
    </row>
    <row r="1075" spans="1:5">
      <c r="A1075">
        <v>37757</v>
      </c>
      <c r="B1075" t="s">
        <v>1911</v>
      </c>
      <c r="C1075" t="s">
        <v>829</v>
      </c>
      <c r="D1075" t="s">
        <v>844</v>
      </c>
      <c r="E1075" s="866">
        <v>294991.65000000002</v>
      </c>
    </row>
    <row r="1076" spans="1:5">
      <c r="A1076">
        <v>37759</v>
      </c>
      <c r="B1076" t="s">
        <v>1912</v>
      </c>
      <c r="C1076" t="s">
        <v>829</v>
      </c>
      <c r="D1076" t="s">
        <v>844</v>
      </c>
      <c r="E1076" s="866">
        <v>296135.05</v>
      </c>
    </row>
    <row r="1077" spans="1:5">
      <c r="A1077">
        <v>37766</v>
      </c>
      <c r="B1077" t="s">
        <v>1913</v>
      </c>
      <c r="C1077" t="s">
        <v>829</v>
      </c>
      <c r="D1077" t="s">
        <v>844</v>
      </c>
      <c r="E1077" s="866">
        <v>296135.02</v>
      </c>
    </row>
    <row r="1078" spans="1:5">
      <c r="A1078">
        <v>37752</v>
      </c>
      <c r="B1078" t="s">
        <v>1914</v>
      </c>
      <c r="C1078" t="s">
        <v>829</v>
      </c>
      <c r="D1078" t="s">
        <v>844</v>
      </c>
      <c r="E1078" s="866">
        <v>268541.5</v>
      </c>
    </row>
    <row r="1079" spans="1:5">
      <c r="A1079">
        <v>37760</v>
      </c>
      <c r="B1079" t="s">
        <v>1915</v>
      </c>
      <c r="C1079" t="s">
        <v>829</v>
      </c>
      <c r="D1079" t="s">
        <v>844</v>
      </c>
      <c r="E1079" s="866">
        <v>282795.62</v>
      </c>
    </row>
    <row r="1080" spans="1:5">
      <c r="A1080">
        <v>37765</v>
      </c>
      <c r="B1080" t="s">
        <v>1916</v>
      </c>
      <c r="C1080" t="s">
        <v>829</v>
      </c>
      <c r="D1080" t="s">
        <v>844</v>
      </c>
      <c r="E1080" s="866">
        <v>197423.37</v>
      </c>
    </row>
    <row r="1081" spans="1:5">
      <c r="A1081">
        <v>37746</v>
      </c>
      <c r="B1081" t="s">
        <v>1917</v>
      </c>
      <c r="C1081" t="s">
        <v>829</v>
      </c>
      <c r="D1081" t="s">
        <v>844</v>
      </c>
      <c r="E1081" s="866">
        <v>216441.54</v>
      </c>
    </row>
    <row r="1082" spans="1:5">
      <c r="A1082">
        <v>37750</v>
      </c>
      <c r="B1082" t="s">
        <v>1918</v>
      </c>
      <c r="C1082" t="s">
        <v>829</v>
      </c>
      <c r="D1082" t="s">
        <v>844</v>
      </c>
      <c r="E1082" s="866">
        <v>215679.31</v>
      </c>
    </row>
    <row r="1083" spans="1:5">
      <c r="A1083">
        <v>37753</v>
      </c>
      <c r="B1083" t="s">
        <v>1919</v>
      </c>
      <c r="C1083" t="s">
        <v>829</v>
      </c>
      <c r="D1083" t="s">
        <v>844</v>
      </c>
      <c r="E1083" s="866">
        <v>214917.04</v>
      </c>
    </row>
    <row r="1084" spans="1:5">
      <c r="A1084">
        <v>37756</v>
      </c>
      <c r="B1084" t="s">
        <v>1920</v>
      </c>
      <c r="C1084" t="s">
        <v>829</v>
      </c>
      <c r="D1084" t="s">
        <v>844</v>
      </c>
      <c r="E1084" s="866">
        <v>211906.15</v>
      </c>
    </row>
    <row r="1085" spans="1:5">
      <c r="A1085">
        <v>37755</v>
      </c>
      <c r="B1085" t="s">
        <v>1921</v>
      </c>
      <c r="C1085" t="s">
        <v>829</v>
      </c>
      <c r="D1085" t="s">
        <v>844</v>
      </c>
      <c r="E1085" s="866">
        <v>307949.95</v>
      </c>
    </row>
    <row r="1086" spans="1:5">
      <c r="A1086">
        <v>37758</v>
      </c>
      <c r="B1086" t="s">
        <v>1922</v>
      </c>
      <c r="C1086" t="s">
        <v>829</v>
      </c>
      <c r="D1086" t="s">
        <v>844</v>
      </c>
      <c r="E1086" s="866">
        <v>347587.08</v>
      </c>
    </row>
    <row r="1087" spans="1:5">
      <c r="A1087">
        <v>37747</v>
      </c>
      <c r="B1087" t="s">
        <v>1923</v>
      </c>
      <c r="C1087" t="s">
        <v>829</v>
      </c>
      <c r="D1087" t="s">
        <v>844</v>
      </c>
      <c r="E1087" s="866">
        <v>312752.14</v>
      </c>
    </row>
    <row r="1088" spans="1:5">
      <c r="A1088">
        <v>37767</v>
      </c>
      <c r="B1088" t="s">
        <v>1924</v>
      </c>
      <c r="C1088" t="s">
        <v>829</v>
      </c>
      <c r="D1088" t="s">
        <v>844</v>
      </c>
      <c r="E1088" s="866">
        <v>330055.28000000003</v>
      </c>
    </row>
    <row r="1089" spans="1:5">
      <c r="A1089">
        <v>37751</v>
      </c>
      <c r="B1089" t="s">
        <v>1925</v>
      </c>
      <c r="C1089" t="s">
        <v>829</v>
      </c>
      <c r="D1089" t="s">
        <v>844</v>
      </c>
      <c r="E1089" s="866">
        <v>330055.28000000003</v>
      </c>
    </row>
    <row r="1090" spans="1:5">
      <c r="A1090">
        <v>37749</v>
      </c>
      <c r="B1090" t="s">
        <v>1926</v>
      </c>
      <c r="C1090" t="s">
        <v>829</v>
      </c>
      <c r="D1090" t="s">
        <v>844</v>
      </c>
      <c r="E1090" s="866">
        <v>326244.02</v>
      </c>
    </row>
    <row r="1091" spans="1:5">
      <c r="A1091">
        <v>1159</v>
      </c>
      <c r="B1091" t="s">
        <v>1927</v>
      </c>
      <c r="C1091" t="s">
        <v>829</v>
      </c>
      <c r="D1091" t="s">
        <v>833</v>
      </c>
      <c r="E1091" s="866">
        <v>163536</v>
      </c>
    </row>
    <row r="1092" spans="1:5">
      <c r="A1092">
        <v>12114</v>
      </c>
      <c r="B1092" t="s">
        <v>1928</v>
      </c>
      <c r="C1092" t="s">
        <v>829</v>
      </c>
      <c r="D1092" t="s">
        <v>830</v>
      </c>
      <c r="E1092" s="865">
        <v>114.28</v>
      </c>
    </row>
    <row r="1093" spans="1:5">
      <c r="A1093">
        <v>38106</v>
      </c>
      <c r="B1093" t="s">
        <v>1929</v>
      </c>
      <c r="C1093" t="s">
        <v>829</v>
      </c>
      <c r="D1093" t="s">
        <v>830</v>
      </c>
      <c r="E1093" s="865">
        <v>15.53</v>
      </c>
    </row>
    <row r="1094" spans="1:5">
      <c r="A1094">
        <v>38085</v>
      </c>
      <c r="B1094" t="s">
        <v>1930</v>
      </c>
      <c r="C1094" t="s">
        <v>829</v>
      </c>
      <c r="D1094" t="s">
        <v>830</v>
      </c>
      <c r="E1094" s="865">
        <v>18.34</v>
      </c>
    </row>
    <row r="1095" spans="1:5">
      <c r="A1095">
        <v>38599</v>
      </c>
      <c r="B1095" t="s">
        <v>1931</v>
      </c>
      <c r="C1095" t="s">
        <v>829</v>
      </c>
      <c r="D1095" t="s">
        <v>830</v>
      </c>
      <c r="E1095" s="865">
        <v>3.6</v>
      </c>
    </row>
    <row r="1096" spans="1:5">
      <c r="A1096">
        <v>38596</v>
      </c>
      <c r="B1096" t="s">
        <v>1932</v>
      </c>
      <c r="C1096" t="s">
        <v>829</v>
      </c>
      <c r="D1096" t="s">
        <v>830</v>
      </c>
      <c r="E1096" s="865">
        <v>2.98</v>
      </c>
    </row>
    <row r="1097" spans="1:5">
      <c r="A1097">
        <v>38600</v>
      </c>
      <c r="B1097" t="s">
        <v>1933</v>
      </c>
      <c r="C1097" t="s">
        <v>829</v>
      </c>
      <c r="D1097" t="s">
        <v>830</v>
      </c>
      <c r="E1097" s="865">
        <v>3.81</v>
      </c>
    </row>
    <row r="1098" spans="1:5">
      <c r="A1098">
        <v>38597</v>
      </c>
      <c r="B1098" t="s">
        <v>1934</v>
      </c>
      <c r="C1098" t="s">
        <v>829</v>
      </c>
      <c r="D1098" t="s">
        <v>830</v>
      </c>
      <c r="E1098" s="865">
        <v>3</v>
      </c>
    </row>
    <row r="1099" spans="1:5">
      <c r="A1099">
        <v>659</v>
      </c>
      <c r="B1099" t="s">
        <v>1935</v>
      </c>
      <c r="C1099" t="s">
        <v>829</v>
      </c>
      <c r="D1099" t="s">
        <v>830</v>
      </c>
      <c r="E1099" s="865">
        <v>1.73</v>
      </c>
    </row>
    <row r="1100" spans="1:5">
      <c r="A1100">
        <v>660</v>
      </c>
      <c r="B1100" t="s">
        <v>1936</v>
      </c>
      <c r="C1100" t="s">
        <v>829</v>
      </c>
      <c r="D1100" t="s">
        <v>830</v>
      </c>
      <c r="E1100" s="865">
        <v>2.0699999999999998</v>
      </c>
    </row>
    <row r="1101" spans="1:5">
      <c r="A1101">
        <v>658</v>
      </c>
      <c r="B1101" t="s">
        <v>1937</v>
      </c>
      <c r="C1101" t="s">
        <v>829</v>
      </c>
      <c r="D1101" t="s">
        <v>830</v>
      </c>
      <c r="E1101" s="865">
        <v>1.17</v>
      </c>
    </row>
    <row r="1102" spans="1:5">
      <c r="A1102">
        <v>38548</v>
      </c>
      <c r="B1102" t="s">
        <v>1938</v>
      </c>
      <c r="C1102" t="s">
        <v>829</v>
      </c>
      <c r="D1102" t="s">
        <v>830</v>
      </c>
      <c r="E1102" s="865">
        <v>1.45</v>
      </c>
    </row>
    <row r="1103" spans="1:5">
      <c r="A1103">
        <v>34649</v>
      </c>
      <c r="B1103" t="s">
        <v>1939</v>
      </c>
      <c r="C1103" t="s">
        <v>829</v>
      </c>
      <c r="D1103" t="s">
        <v>830</v>
      </c>
      <c r="E1103" s="865">
        <v>1.96</v>
      </c>
    </row>
    <row r="1104" spans="1:5">
      <c r="A1104">
        <v>34655</v>
      </c>
      <c r="B1104" t="s">
        <v>1940</v>
      </c>
      <c r="C1104" t="s">
        <v>829</v>
      </c>
      <c r="D1104" t="s">
        <v>830</v>
      </c>
      <c r="E1104" s="865">
        <v>2.6</v>
      </c>
    </row>
    <row r="1105" spans="1:5">
      <c r="A1105">
        <v>40607</v>
      </c>
      <c r="B1105" t="s">
        <v>1941</v>
      </c>
      <c r="C1105" t="s">
        <v>829</v>
      </c>
      <c r="D1105" t="s">
        <v>830</v>
      </c>
      <c r="E1105" s="865">
        <v>4.08</v>
      </c>
    </row>
    <row r="1106" spans="1:5">
      <c r="A1106">
        <v>585</v>
      </c>
      <c r="B1106" t="s">
        <v>1942</v>
      </c>
      <c r="C1106" t="s">
        <v>935</v>
      </c>
      <c r="D1106" t="s">
        <v>844</v>
      </c>
      <c r="E1106" s="865">
        <v>23.33</v>
      </c>
    </row>
    <row r="1107" spans="1:5">
      <c r="A1107">
        <v>4777</v>
      </c>
      <c r="B1107" t="s">
        <v>1943</v>
      </c>
      <c r="C1107" t="s">
        <v>935</v>
      </c>
      <c r="D1107" t="s">
        <v>844</v>
      </c>
      <c r="E1107" s="865">
        <v>4.6900000000000004</v>
      </c>
    </row>
    <row r="1108" spans="1:5">
      <c r="A1108">
        <v>587</v>
      </c>
      <c r="B1108" t="s">
        <v>1944</v>
      </c>
      <c r="C1108" t="s">
        <v>935</v>
      </c>
      <c r="D1108" t="s">
        <v>844</v>
      </c>
      <c r="E1108" s="865">
        <v>25</v>
      </c>
    </row>
    <row r="1109" spans="1:5">
      <c r="A1109">
        <v>590</v>
      </c>
      <c r="B1109" t="s">
        <v>1945</v>
      </c>
      <c r="C1109" t="s">
        <v>935</v>
      </c>
      <c r="D1109" t="s">
        <v>844</v>
      </c>
      <c r="E1109" s="865">
        <v>24.16</v>
      </c>
    </row>
    <row r="1110" spans="1:5">
      <c r="A1110">
        <v>592</v>
      </c>
      <c r="B1110" t="s">
        <v>1946</v>
      </c>
      <c r="C1110" t="s">
        <v>935</v>
      </c>
      <c r="D1110" t="s">
        <v>844</v>
      </c>
      <c r="E1110" s="865">
        <v>25</v>
      </c>
    </row>
    <row r="1111" spans="1:5">
      <c r="A1111">
        <v>586</v>
      </c>
      <c r="B1111" t="s">
        <v>1947</v>
      </c>
      <c r="C1111" t="s">
        <v>866</v>
      </c>
      <c r="D1111" t="s">
        <v>844</v>
      </c>
      <c r="E1111" s="865">
        <v>14.7</v>
      </c>
    </row>
    <row r="1112" spans="1:5">
      <c r="A1112">
        <v>591</v>
      </c>
      <c r="B1112" t="s">
        <v>1948</v>
      </c>
      <c r="C1112" t="s">
        <v>935</v>
      </c>
      <c r="D1112" t="s">
        <v>844</v>
      </c>
      <c r="E1112" s="865">
        <v>23.33</v>
      </c>
    </row>
    <row r="1113" spans="1:5">
      <c r="A1113">
        <v>588</v>
      </c>
      <c r="B1113" t="s">
        <v>1949</v>
      </c>
      <c r="C1113" t="s">
        <v>866</v>
      </c>
      <c r="D1113" t="s">
        <v>844</v>
      </c>
      <c r="E1113" s="865">
        <v>23.25</v>
      </c>
    </row>
    <row r="1114" spans="1:5">
      <c r="A1114">
        <v>589</v>
      </c>
      <c r="B1114" t="s">
        <v>1950</v>
      </c>
      <c r="C1114" t="s">
        <v>866</v>
      </c>
      <c r="D1114" t="s">
        <v>844</v>
      </c>
      <c r="E1114" s="865">
        <v>39.299999999999997</v>
      </c>
    </row>
    <row r="1115" spans="1:5">
      <c r="A1115">
        <v>584</v>
      </c>
      <c r="B1115" t="s">
        <v>1951</v>
      </c>
      <c r="C1115" t="s">
        <v>866</v>
      </c>
      <c r="D1115" t="s">
        <v>844</v>
      </c>
      <c r="E1115" s="865">
        <v>24.83</v>
      </c>
    </row>
    <row r="1116" spans="1:5">
      <c r="A1116">
        <v>574</v>
      </c>
      <c r="B1116" t="s">
        <v>1952</v>
      </c>
      <c r="C1116" t="s">
        <v>866</v>
      </c>
      <c r="D1116" t="s">
        <v>830</v>
      </c>
      <c r="E1116" s="865">
        <v>20.23</v>
      </c>
    </row>
    <row r="1117" spans="1:5">
      <c r="A1117">
        <v>567</v>
      </c>
      <c r="B1117" t="s">
        <v>1953</v>
      </c>
      <c r="C1117" t="s">
        <v>866</v>
      </c>
      <c r="D1117" t="s">
        <v>830</v>
      </c>
      <c r="E1117" s="865">
        <v>7.5</v>
      </c>
    </row>
    <row r="1118" spans="1:5">
      <c r="A1118">
        <v>568</v>
      </c>
      <c r="B1118" t="s">
        <v>1954</v>
      </c>
      <c r="C1118" t="s">
        <v>866</v>
      </c>
      <c r="D1118" t="s">
        <v>830</v>
      </c>
      <c r="E1118" s="865">
        <v>45.4</v>
      </c>
    </row>
    <row r="1119" spans="1:5">
      <c r="A1119">
        <v>569</v>
      </c>
      <c r="B1119" t="s">
        <v>1955</v>
      </c>
      <c r="C1119" t="s">
        <v>935</v>
      </c>
      <c r="D1119" t="s">
        <v>830</v>
      </c>
      <c r="E1119" s="865">
        <v>6.31</v>
      </c>
    </row>
    <row r="1120" spans="1:5">
      <c r="A1120">
        <v>1165</v>
      </c>
      <c r="B1120" t="s">
        <v>1956</v>
      </c>
      <c r="C1120" t="s">
        <v>829</v>
      </c>
      <c r="D1120" t="s">
        <v>830</v>
      </c>
      <c r="E1120" s="865">
        <v>10.66</v>
      </c>
    </row>
    <row r="1121" spans="1:5">
      <c r="A1121">
        <v>1164</v>
      </c>
      <c r="B1121" t="s">
        <v>1957</v>
      </c>
      <c r="C1121" t="s">
        <v>829</v>
      </c>
      <c r="D1121" t="s">
        <v>830</v>
      </c>
      <c r="E1121" s="865">
        <v>8.6300000000000008</v>
      </c>
    </row>
    <row r="1122" spans="1:5">
      <c r="A1122">
        <v>1162</v>
      </c>
      <c r="B1122" t="s">
        <v>1958</v>
      </c>
      <c r="C1122" t="s">
        <v>829</v>
      </c>
      <c r="D1122" t="s">
        <v>830</v>
      </c>
      <c r="E1122" s="865">
        <v>3</v>
      </c>
    </row>
    <row r="1123" spans="1:5">
      <c r="A1123">
        <v>12395</v>
      </c>
      <c r="B1123" t="s">
        <v>1959</v>
      </c>
      <c r="C1123" t="s">
        <v>829</v>
      </c>
      <c r="D1123" t="s">
        <v>830</v>
      </c>
      <c r="E1123" s="865">
        <v>2.91</v>
      </c>
    </row>
    <row r="1124" spans="1:5">
      <c r="A1124">
        <v>1170</v>
      </c>
      <c r="B1124" t="s">
        <v>1960</v>
      </c>
      <c r="C1124" t="s">
        <v>829</v>
      </c>
      <c r="D1124" t="s">
        <v>830</v>
      </c>
      <c r="E1124" s="865">
        <v>5.65</v>
      </c>
    </row>
    <row r="1125" spans="1:5">
      <c r="A1125">
        <v>1169</v>
      </c>
      <c r="B1125" t="s">
        <v>1961</v>
      </c>
      <c r="C1125" t="s">
        <v>829</v>
      </c>
      <c r="D1125" t="s">
        <v>830</v>
      </c>
      <c r="E1125" s="865">
        <v>27.77</v>
      </c>
    </row>
    <row r="1126" spans="1:5">
      <c r="A1126">
        <v>1166</v>
      </c>
      <c r="B1126" t="s">
        <v>1962</v>
      </c>
      <c r="C1126" t="s">
        <v>829</v>
      </c>
      <c r="D1126" t="s">
        <v>830</v>
      </c>
      <c r="E1126" s="865">
        <v>15.4</v>
      </c>
    </row>
    <row r="1127" spans="1:5">
      <c r="A1127">
        <v>1163</v>
      </c>
      <c r="B1127" t="s">
        <v>1963</v>
      </c>
      <c r="C1127" t="s">
        <v>829</v>
      </c>
      <c r="D1127" t="s">
        <v>830</v>
      </c>
      <c r="E1127" s="865">
        <v>3.88</v>
      </c>
    </row>
    <row r="1128" spans="1:5">
      <c r="A1128">
        <v>12396</v>
      </c>
      <c r="B1128" t="s">
        <v>1964</v>
      </c>
      <c r="C1128" t="s">
        <v>829</v>
      </c>
      <c r="D1128" t="s">
        <v>830</v>
      </c>
      <c r="E1128" s="865">
        <v>2.91</v>
      </c>
    </row>
    <row r="1129" spans="1:5">
      <c r="A1129">
        <v>1168</v>
      </c>
      <c r="B1129" t="s">
        <v>1965</v>
      </c>
      <c r="C1129" t="s">
        <v>829</v>
      </c>
      <c r="D1129" t="s">
        <v>830</v>
      </c>
      <c r="E1129" s="865">
        <v>39.590000000000003</v>
      </c>
    </row>
    <row r="1130" spans="1:5">
      <c r="A1130">
        <v>1167</v>
      </c>
      <c r="B1130" t="s">
        <v>1966</v>
      </c>
      <c r="C1130" t="s">
        <v>829</v>
      </c>
      <c r="D1130" t="s">
        <v>830</v>
      </c>
      <c r="E1130" s="865">
        <v>66.23</v>
      </c>
    </row>
    <row r="1131" spans="1:5">
      <c r="A1131">
        <v>36331</v>
      </c>
      <c r="B1131" t="s">
        <v>1967</v>
      </c>
      <c r="C1131" t="s">
        <v>829</v>
      </c>
      <c r="D1131" t="s">
        <v>844</v>
      </c>
      <c r="E1131" s="865">
        <v>1.1000000000000001</v>
      </c>
    </row>
    <row r="1132" spans="1:5">
      <c r="A1132">
        <v>36346</v>
      </c>
      <c r="B1132" t="s">
        <v>1968</v>
      </c>
      <c r="C1132" t="s">
        <v>829</v>
      </c>
      <c r="D1132" t="s">
        <v>844</v>
      </c>
      <c r="E1132" s="865">
        <v>1.89</v>
      </c>
    </row>
    <row r="1133" spans="1:5">
      <c r="A1133">
        <v>1210</v>
      </c>
      <c r="B1133" t="s">
        <v>1969</v>
      </c>
      <c r="C1133" t="s">
        <v>829</v>
      </c>
      <c r="D1133" t="s">
        <v>830</v>
      </c>
      <c r="E1133" s="865">
        <v>9.0500000000000007</v>
      </c>
    </row>
    <row r="1134" spans="1:5">
      <c r="A1134">
        <v>1203</v>
      </c>
      <c r="B1134" t="s">
        <v>1970</v>
      </c>
      <c r="C1134" t="s">
        <v>829</v>
      </c>
      <c r="D1134" t="s">
        <v>830</v>
      </c>
      <c r="E1134" s="865">
        <v>8.77</v>
      </c>
    </row>
    <row r="1135" spans="1:5">
      <c r="A1135">
        <v>1197</v>
      </c>
      <c r="B1135" t="s">
        <v>1971</v>
      </c>
      <c r="C1135" t="s">
        <v>829</v>
      </c>
      <c r="D1135" t="s">
        <v>830</v>
      </c>
      <c r="E1135" s="865">
        <v>1.1200000000000001</v>
      </c>
    </row>
    <row r="1136" spans="1:5">
      <c r="A1136">
        <v>1202</v>
      </c>
      <c r="B1136" t="s">
        <v>1972</v>
      </c>
      <c r="C1136" t="s">
        <v>829</v>
      </c>
      <c r="D1136" t="s">
        <v>830</v>
      </c>
      <c r="E1136" s="865">
        <v>3.02</v>
      </c>
    </row>
    <row r="1137" spans="1:5">
      <c r="A1137">
        <v>1188</v>
      </c>
      <c r="B1137" t="s">
        <v>1973</v>
      </c>
      <c r="C1137" t="s">
        <v>829</v>
      </c>
      <c r="D1137" t="s">
        <v>830</v>
      </c>
      <c r="E1137" s="865">
        <v>17.84</v>
      </c>
    </row>
    <row r="1138" spans="1:5">
      <c r="A1138">
        <v>1211</v>
      </c>
      <c r="B1138" t="s">
        <v>1974</v>
      </c>
      <c r="C1138" t="s">
        <v>829</v>
      </c>
      <c r="D1138" t="s">
        <v>830</v>
      </c>
      <c r="E1138" s="865">
        <v>9.2100000000000009</v>
      </c>
    </row>
    <row r="1139" spans="1:5">
      <c r="A1139">
        <v>1198</v>
      </c>
      <c r="B1139" t="s">
        <v>1975</v>
      </c>
      <c r="C1139" t="s">
        <v>829</v>
      </c>
      <c r="D1139" t="s">
        <v>830</v>
      </c>
      <c r="E1139" s="865">
        <v>1.66</v>
      </c>
    </row>
    <row r="1140" spans="1:5">
      <c r="A1140">
        <v>1199</v>
      </c>
      <c r="B1140" t="s">
        <v>1976</v>
      </c>
      <c r="C1140" t="s">
        <v>829</v>
      </c>
      <c r="D1140" t="s">
        <v>830</v>
      </c>
      <c r="E1140" s="865">
        <v>23.3</v>
      </c>
    </row>
    <row r="1141" spans="1:5">
      <c r="A1141">
        <v>20088</v>
      </c>
      <c r="B1141" t="s">
        <v>1977</v>
      </c>
      <c r="C1141" t="s">
        <v>829</v>
      </c>
      <c r="D1141" t="s">
        <v>830</v>
      </c>
      <c r="E1141" s="865">
        <v>9.69</v>
      </c>
    </row>
    <row r="1142" spans="1:5">
      <c r="A1142">
        <v>20089</v>
      </c>
      <c r="B1142" t="s">
        <v>1978</v>
      </c>
      <c r="C1142" t="s">
        <v>829</v>
      </c>
      <c r="D1142" t="s">
        <v>830</v>
      </c>
      <c r="E1142" s="865">
        <v>46.19</v>
      </c>
    </row>
    <row r="1143" spans="1:5">
      <c r="A1143">
        <v>20087</v>
      </c>
      <c r="B1143" t="s">
        <v>1979</v>
      </c>
      <c r="C1143" t="s">
        <v>829</v>
      </c>
      <c r="D1143" t="s">
        <v>830</v>
      </c>
      <c r="E1143" s="865">
        <v>6.98</v>
      </c>
    </row>
    <row r="1144" spans="1:5">
      <c r="A1144">
        <v>1200</v>
      </c>
      <c r="B1144" t="s">
        <v>1980</v>
      </c>
      <c r="C1144" t="s">
        <v>829</v>
      </c>
      <c r="D1144" t="s">
        <v>830</v>
      </c>
      <c r="E1144" s="865">
        <v>5.67</v>
      </c>
    </row>
    <row r="1145" spans="1:5">
      <c r="A1145">
        <v>12909</v>
      </c>
      <c r="B1145" t="s">
        <v>1981</v>
      </c>
      <c r="C1145" t="s">
        <v>829</v>
      </c>
      <c r="D1145" t="s">
        <v>830</v>
      </c>
      <c r="E1145" s="865">
        <v>2.57</v>
      </c>
    </row>
    <row r="1146" spans="1:5">
      <c r="A1146">
        <v>12910</v>
      </c>
      <c r="B1146" t="s">
        <v>1982</v>
      </c>
      <c r="C1146" t="s">
        <v>829</v>
      </c>
      <c r="D1146" t="s">
        <v>830</v>
      </c>
      <c r="E1146" s="865">
        <v>4.29</v>
      </c>
    </row>
    <row r="1147" spans="1:5">
      <c r="A1147">
        <v>1184</v>
      </c>
      <c r="B1147" t="s">
        <v>1983</v>
      </c>
      <c r="C1147" t="s">
        <v>829</v>
      </c>
      <c r="D1147" t="s">
        <v>830</v>
      </c>
      <c r="E1147" s="865">
        <v>57.3</v>
      </c>
    </row>
    <row r="1148" spans="1:5">
      <c r="A1148">
        <v>1191</v>
      </c>
      <c r="B1148" t="s">
        <v>1984</v>
      </c>
      <c r="C1148" t="s">
        <v>829</v>
      </c>
      <c r="D1148" t="s">
        <v>830</v>
      </c>
      <c r="E1148" s="865">
        <v>0.81</v>
      </c>
    </row>
    <row r="1149" spans="1:5">
      <c r="A1149">
        <v>1185</v>
      </c>
      <c r="B1149" t="s">
        <v>1985</v>
      </c>
      <c r="C1149" t="s">
        <v>829</v>
      </c>
      <c r="D1149" t="s">
        <v>830</v>
      </c>
      <c r="E1149" s="865">
        <v>0.93</v>
      </c>
    </row>
    <row r="1150" spans="1:5">
      <c r="A1150">
        <v>1189</v>
      </c>
      <c r="B1150" t="s">
        <v>1986</v>
      </c>
      <c r="C1150" t="s">
        <v>829</v>
      </c>
      <c r="D1150" t="s">
        <v>830</v>
      </c>
      <c r="E1150" s="865">
        <v>1.61</v>
      </c>
    </row>
    <row r="1151" spans="1:5">
      <c r="A1151">
        <v>1193</v>
      </c>
      <c r="B1151" t="s">
        <v>1987</v>
      </c>
      <c r="C1151" t="s">
        <v>829</v>
      </c>
      <c r="D1151" t="s">
        <v>830</v>
      </c>
      <c r="E1151" s="865">
        <v>3.1</v>
      </c>
    </row>
    <row r="1152" spans="1:5">
      <c r="A1152">
        <v>1194</v>
      </c>
      <c r="B1152" t="s">
        <v>1988</v>
      </c>
      <c r="C1152" t="s">
        <v>829</v>
      </c>
      <c r="D1152" t="s">
        <v>830</v>
      </c>
      <c r="E1152" s="865">
        <v>5.87</v>
      </c>
    </row>
    <row r="1153" spans="1:5">
      <c r="A1153">
        <v>1195</v>
      </c>
      <c r="B1153" t="s">
        <v>1989</v>
      </c>
      <c r="C1153" t="s">
        <v>829</v>
      </c>
      <c r="D1153" t="s">
        <v>830</v>
      </c>
      <c r="E1153" s="865">
        <v>8.84</v>
      </c>
    </row>
    <row r="1154" spans="1:5">
      <c r="A1154">
        <v>1204</v>
      </c>
      <c r="B1154" t="s">
        <v>1990</v>
      </c>
      <c r="C1154" t="s">
        <v>829</v>
      </c>
      <c r="D1154" t="s">
        <v>830</v>
      </c>
      <c r="E1154" s="865">
        <v>16.07</v>
      </c>
    </row>
    <row r="1155" spans="1:5">
      <c r="A1155">
        <v>1205</v>
      </c>
      <c r="B1155" t="s">
        <v>1991</v>
      </c>
      <c r="C1155" t="s">
        <v>829</v>
      </c>
      <c r="D1155" t="s">
        <v>830</v>
      </c>
      <c r="E1155" s="865">
        <v>38.119999999999997</v>
      </c>
    </row>
    <row r="1156" spans="1:5">
      <c r="A1156">
        <v>1207</v>
      </c>
      <c r="B1156" t="s">
        <v>1992</v>
      </c>
      <c r="C1156" t="s">
        <v>829</v>
      </c>
      <c r="D1156" t="s">
        <v>844</v>
      </c>
      <c r="E1156" s="865">
        <v>25.07</v>
      </c>
    </row>
    <row r="1157" spans="1:5">
      <c r="A1157">
        <v>1206</v>
      </c>
      <c r="B1157" t="s">
        <v>1993</v>
      </c>
      <c r="C1157" t="s">
        <v>829</v>
      </c>
      <c r="D1157" t="s">
        <v>844</v>
      </c>
      <c r="E1157" s="865">
        <v>6.28</v>
      </c>
    </row>
    <row r="1158" spans="1:5">
      <c r="A1158">
        <v>1183</v>
      </c>
      <c r="B1158" t="s">
        <v>1994</v>
      </c>
      <c r="C1158" t="s">
        <v>829</v>
      </c>
      <c r="D1158" t="s">
        <v>844</v>
      </c>
      <c r="E1158" s="865">
        <v>16.37</v>
      </c>
    </row>
    <row r="1159" spans="1:5">
      <c r="A1159">
        <v>42685</v>
      </c>
      <c r="B1159" t="s">
        <v>1995</v>
      </c>
      <c r="C1159" t="s">
        <v>829</v>
      </c>
      <c r="D1159" t="s">
        <v>844</v>
      </c>
      <c r="E1159" s="865">
        <v>42.45</v>
      </c>
    </row>
    <row r="1160" spans="1:5">
      <c r="A1160">
        <v>42686</v>
      </c>
      <c r="B1160" t="s">
        <v>1996</v>
      </c>
      <c r="C1160" t="s">
        <v>829</v>
      </c>
      <c r="D1160" t="s">
        <v>844</v>
      </c>
      <c r="E1160" s="865">
        <v>66.09</v>
      </c>
    </row>
    <row r="1161" spans="1:5">
      <c r="A1161">
        <v>12894</v>
      </c>
      <c r="B1161" t="s">
        <v>1997</v>
      </c>
      <c r="C1161" t="s">
        <v>829</v>
      </c>
      <c r="D1161" t="s">
        <v>830</v>
      </c>
      <c r="E1161" s="865">
        <v>13.65</v>
      </c>
    </row>
    <row r="1162" spans="1:5">
      <c r="A1162">
        <v>12895</v>
      </c>
      <c r="B1162" t="s">
        <v>1998</v>
      </c>
      <c r="C1162" t="s">
        <v>829</v>
      </c>
      <c r="D1162" t="s">
        <v>833</v>
      </c>
      <c r="E1162" s="865">
        <v>10.5</v>
      </c>
    </row>
    <row r="1163" spans="1:5">
      <c r="A1163">
        <v>1631</v>
      </c>
      <c r="B1163" t="s">
        <v>1999</v>
      </c>
      <c r="C1163" t="s">
        <v>829</v>
      </c>
      <c r="D1163" t="s">
        <v>844</v>
      </c>
      <c r="E1163" s="865">
        <v>114.31</v>
      </c>
    </row>
    <row r="1164" spans="1:5">
      <c r="A1164">
        <v>1633</v>
      </c>
      <c r="B1164" t="s">
        <v>2000</v>
      </c>
      <c r="C1164" t="s">
        <v>829</v>
      </c>
      <c r="D1164" t="s">
        <v>844</v>
      </c>
      <c r="E1164" s="865">
        <v>194.23</v>
      </c>
    </row>
    <row r="1165" spans="1:5">
      <c r="A1165">
        <v>10818</v>
      </c>
      <c r="B1165" t="s">
        <v>2001</v>
      </c>
      <c r="C1165" t="s">
        <v>935</v>
      </c>
      <c r="D1165" t="s">
        <v>830</v>
      </c>
      <c r="E1165" s="865">
        <v>23</v>
      </c>
    </row>
    <row r="1166" spans="1:5">
      <c r="A1166">
        <v>39359</v>
      </c>
      <c r="B1166" t="s">
        <v>2002</v>
      </c>
      <c r="C1166" t="s">
        <v>829</v>
      </c>
      <c r="D1166" t="s">
        <v>844</v>
      </c>
      <c r="E1166" s="865">
        <v>23.68</v>
      </c>
    </row>
    <row r="1167" spans="1:5">
      <c r="A1167">
        <v>39360</v>
      </c>
      <c r="B1167" t="s">
        <v>2003</v>
      </c>
      <c r="C1167" t="s">
        <v>829</v>
      </c>
      <c r="D1167" t="s">
        <v>844</v>
      </c>
      <c r="E1167" s="865">
        <v>21.52</v>
      </c>
    </row>
    <row r="1168" spans="1:5">
      <c r="A1168">
        <v>10710</v>
      </c>
      <c r="B1168" t="s">
        <v>2004</v>
      </c>
      <c r="C1168" t="s">
        <v>832</v>
      </c>
      <c r="D1168" t="s">
        <v>844</v>
      </c>
      <c r="E1168" s="865">
        <v>103.73</v>
      </c>
    </row>
    <row r="1169" spans="1:5">
      <c r="A1169">
        <v>10709</v>
      </c>
      <c r="B1169" t="s">
        <v>2005</v>
      </c>
      <c r="C1169" t="s">
        <v>832</v>
      </c>
      <c r="D1169" t="s">
        <v>844</v>
      </c>
      <c r="E1169" s="865">
        <v>127.43</v>
      </c>
    </row>
    <row r="1170" spans="1:5">
      <c r="A1170">
        <v>39636</v>
      </c>
      <c r="B1170" t="s">
        <v>2006</v>
      </c>
      <c r="C1170" t="s">
        <v>832</v>
      </c>
      <c r="D1170" t="s">
        <v>844</v>
      </c>
      <c r="E1170" s="865">
        <v>130.13</v>
      </c>
    </row>
    <row r="1171" spans="1:5">
      <c r="A1171">
        <v>10708</v>
      </c>
      <c r="B1171" t="s">
        <v>2007</v>
      </c>
      <c r="C1171" t="s">
        <v>832</v>
      </c>
      <c r="D1171" t="s">
        <v>844</v>
      </c>
      <c r="E1171" s="865">
        <v>40.15</v>
      </c>
    </row>
    <row r="1172" spans="1:5">
      <c r="A1172">
        <v>39635</v>
      </c>
      <c r="B1172" t="s">
        <v>2008</v>
      </c>
      <c r="C1172" t="s">
        <v>832</v>
      </c>
      <c r="D1172" t="s">
        <v>844</v>
      </c>
      <c r="E1172" s="865">
        <v>68.36</v>
      </c>
    </row>
    <row r="1173" spans="1:5">
      <c r="A1173">
        <v>6117</v>
      </c>
      <c r="B1173" t="s">
        <v>2009</v>
      </c>
      <c r="C1173" t="s">
        <v>847</v>
      </c>
      <c r="D1173" t="s">
        <v>830</v>
      </c>
      <c r="E1173" s="865">
        <v>12.91</v>
      </c>
    </row>
    <row r="1174" spans="1:5">
      <c r="A1174">
        <v>40913</v>
      </c>
      <c r="B1174" t="s">
        <v>2010</v>
      </c>
      <c r="C1174" t="s">
        <v>1054</v>
      </c>
      <c r="D1174" t="s">
        <v>830</v>
      </c>
      <c r="E1174" s="866">
        <v>2305.75</v>
      </c>
    </row>
    <row r="1175" spans="1:5">
      <c r="A1175">
        <v>1214</v>
      </c>
      <c r="B1175" t="s">
        <v>2011</v>
      </c>
      <c r="C1175" t="s">
        <v>847</v>
      </c>
      <c r="D1175" t="s">
        <v>830</v>
      </c>
      <c r="E1175" s="865">
        <v>16.41</v>
      </c>
    </row>
    <row r="1176" spans="1:5">
      <c r="A1176">
        <v>40915</v>
      </c>
      <c r="B1176" t="s">
        <v>2012</v>
      </c>
      <c r="C1176" t="s">
        <v>1054</v>
      </c>
      <c r="D1176" t="s">
        <v>830</v>
      </c>
      <c r="E1176" s="866">
        <v>2926.62</v>
      </c>
    </row>
    <row r="1177" spans="1:5">
      <c r="A1177">
        <v>1213</v>
      </c>
      <c r="B1177" t="s">
        <v>2013</v>
      </c>
      <c r="C1177" t="s">
        <v>847</v>
      </c>
      <c r="D1177" t="s">
        <v>833</v>
      </c>
      <c r="E1177" s="865">
        <v>16.41</v>
      </c>
    </row>
    <row r="1178" spans="1:5">
      <c r="A1178">
        <v>40914</v>
      </c>
      <c r="B1178" t="s">
        <v>2014</v>
      </c>
      <c r="C1178" t="s">
        <v>1054</v>
      </c>
      <c r="D1178" t="s">
        <v>830</v>
      </c>
      <c r="E1178" s="866">
        <v>2926.62</v>
      </c>
    </row>
    <row r="1179" spans="1:5">
      <c r="A1179">
        <v>5091</v>
      </c>
      <c r="B1179" t="s">
        <v>2015</v>
      </c>
      <c r="C1179" t="s">
        <v>829</v>
      </c>
      <c r="D1179" t="s">
        <v>830</v>
      </c>
      <c r="E1179" s="865">
        <v>14.5</v>
      </c>
    </row>
    <row r="1180" spans="1:5">
      <c r="A1180">
        <v>14615</v>
      </c>
      <c r="B1180" t="s">
        <v>2016</v>
      </c>
      <c r="C1180" t="s">
        <v>829</v>
      </c>
      <c r="D1180" t="s">
        <v>844</v>
      </c>
      <c r="E1180" s="866">
        <v>3434.5</v>
      </c>
    </row>
    <row r="1181" spans="1:5">
      <c r="A1181">
        <v>2711</v>
      </c>
      <c r="B1181" t="s">
        <v>2017</v>
      </c>
      <c r="C1181" t="s">
        <v>829</v>
      </c>
      <c r="D1181" t="s">
        <v>833</v>
      </c>
      <c r="E1181" s="865">
        <v>125.54</v>
      </c>
    </row>
    <row r="1182" spans="1:5">
      <c r="A1182">
        <v>37727</v>
      </c>
      <c r="B1182" t="s">
        <v>2018</v>
      </c>
      <c r="C1182" t="s">
        <v>829</v>
      </c>
      <c r="D1182" t="s">
        <v>844</v>
      </c>
      <c r="E1182" s="866">
        <v>11060</v>
      </c>
    </row>
    <row r="1183" spans="1:5">
      <c r="A1183">
        <v>37728</v>
      </c>
      <c r="B1183" t="s">
        <v>2019</v>
      </c>
      <c r="C1183" t="s">
        <v>829</v>
      </c>
      <c r="D1183" t="s">
        <v>844</v>
      </c>
      <c r="E1183" s="866">
        <v>15004.47</v>
      </c>
    </row>
    <row r="1184" spans="1:5">
      <c r="A1184">
        <v>37729</v>
      </c>
      <c r="B1184" t="s">
        <v>2020</v>
      </c>
      <c r="C1184" t="s">
        <v>829</v>
      </c>
      <c r="D1184" t="s">
        <v>844</v>
      </c>
      <c r="E1184" s="866">
        <v>16241.95</v>
      </c>
    </row>
    <row r="1185" spans="1:5">
      <c r="A1185">
        <v>37730</v>
      </c>
      <c r="B1185" t="s">
        <v>2021</v>
      </c>
      <c r="C1185" t="s">
        <v>829</v>
      </c>
      <c r="D1185" t="s">
        <v>844</v>
      </c>
      <c r="E1185" s="866">
        <v>17479.439999999999</v>
      </c>
    </row>
    <row r="1186" spans="1:5">
      <c r="A1186">
        <v>37731</v>
      </c>
      <c r="B1186" t="s">
        <v>2022</v>
      </c>
      <c r="C1186" t="s">
        <v>829</v>
      </c>
      <c r="D1186" t="s">
        <v>844</v>
      </c>
      <c r="E1186" s="866">
        <v>18716.919999999998</v>
      </c>
    </row>
    <row r="1187" spans="1:5">
      <c r="A1187">
        <v>37732</v>
      </c>
      <c r="B1187" t="s">
        <v>2023</v>
      </c>
      <c r="C1187" t="s">
        <v>829</v>
      </c>
      <c r="D1187" t="s">
        <v>844</v>
      </c>
      <c r="E1187" s="866">
        <v>21346.57</v>
      </c>
    </row>
    <row r="1188" spans="1:5">
      <c r="A1188">
        <v>42250</v>
      </c>
      <c r="B1188" t="s">
        <v>2024</v>
      </c>
      <c r="C1188" t="s">
        <v>2025</v>
      </c>
      <c r="D1188" t="s">
        <v>830</v>
      </c>
      <c r="E1188" s="866">
        <v>1747.11</v>
      </c>
    </row>
    <row r="1189" spans="1:5">
      <c r="A1189">
        <v>42256</v>
      </c>
      <c r="B1189" t="s">
        <v>2026</v>
      </c>
      <c r="C1189" t="s">
        <v>935</v>
      </c>
      <c r="D1189" t="s">
        <v>830</v>
      </c>
      <c r="E1189" s="865">
        <v>3.66</v>
      </c>
    </row>
    <row r="1190" spans="1:5">
      <c r="A1190">
        <v>4743</v>
      </c>
      <c r="B1190" t="s">
        <v>2027</v>
      </c>
      <c r="C1190" t="s">
        <v>1050</v>
      </c>
      <c r="D1190" t="s">
        <v>830</v>
      </c>
      <c r="E1190" s="865">
        <v>30.3</v>
      </c>
    </row>
    <row r="1191" spans="1:5">
      <c r="A1191">
        <v>4744</v>
      </c>
      <c r="B1191" t="s">
        <v>2028</v>
      </c>
      <c r="C1191" t="s">
        <v>1050</v>
      </c>
      <c r="D1191" t="s">
        <v>830</v>
      </c>
      <c r="E1191" s="865">
        <v>39.61</v>
      </c>
    </row>
    <row r="1192" spans="1:5">
      <c r="A1192">
        <v>4745</v>
      </c>
      <c r="B1192" t="s">
        <v>2029</v>
      </c>
      <c r="C1192" t="s">
        <v>1050</v>
      </c>
      <c r="D1192" t="s">
        <v>830</v>
      </c>
      <c r="E1192" s="865">
        <v>53.06</v>
      </c>
    </row>
    <row r="1193" spans="1:5">
      <c r="A1193">
        <v>36496</v>
      </c>
      <c r="B1193" t="s">
        <v>2030</v>
      </c>
      <c r="C1193" t="s">
        <v>829</v>
      </c>
      <c r="D1193" t="s">
        <v>844</v>
      </c>
      <c r="E1193" s="866">
        <v>8720.14</v>
      </c>
    </row>
    <row r="1194" spans="1:5">
      <c r="A1194">
        <v>10630</v>
      </c>
      <c r="B1194" t="s">
        <v>2031</v>
      </c>
      <c r="C1194" t="s">
        <v>829</v>
      </c>
      <c r="D1194" t="s">
        <v>844</v>
      </c>
      <c r="E1194" s="866">
        <v>459226.96</v>
      </c>
    </row>
    <row r="1195" spans="1:5">
      <c r="A1195">
        <v>37762</v>
      </c>
      <c r="B1195" t="s">
        <v>2032</v>
      </c>
      <c r="C1195" t="s">
        <v>829</v>
      </c>
      <c r="D1195" t="s">
        <v>844</v>
      </c>
      <c r="E1195" s="866">
        <v>393850.98</v>
      </c>
    </row>
    <row r="1196" spans="1:5">
      <c r="A1196">
        <v>37763</v>
      </c>
      <c r="B1196" t="s">
        <v>2033</v>
      </c>
      <c r="C1196" t="s">
        <v>829</v>
      </c>
      <c r="D1196" t="s">
        <v>844</v>
      </c>
      <c r="E1196" s="866">
        <v>398634.52</v>
      </c>
    </row>
    <row r="1197" spans="1:5">
      <c r="A1197">
        <v>41992</v>
      </c>
      <c r="B1197" t="s">
        <v>2034</v>
      </c>
      <c r="C1197" t="s">
        <v>829</v>
      </c>
      <c r="D1197" t="s">
        <v>844</v>
      </c>
      <c r="E1197" s="866">
        <v>453167.79</v>
      </c>
    </row>
    <row r="1198" spans="1:5">
      <c r="A1198">
        <v>13215</v>
      </c>
      <c r="B1198" t="s">
        <v>2035</v>
      </c>
      <c r="C1198" t="s">
        <v>829</v>
      </c>
      <c r="D1198" t="s">
        <v>844</v>
      </c>
      <c r="E1198" s="866">
        <v>555696.54</v>
      </c>
    </row>
    <row r="1199" spans="1:5">
      <c r="A1199">
        <v>4235</v>
      </c>
      <c r="B1199" t="s">
        <v>2036</v>
      </c>
      <c r="C1199" t="s">
        <v>847</v>
      </c>
      <c r="D1199" t="s">
        <v>830</v>
      </c>
      <c r="E1199" s="865">
        <v>9.9600000000000009</v>
      </c>
    </row>
    <row r="1200" spans="1:5">
      <c r="A1200">
        <v>40976</v>
      </c>
      <c r="B1200" t="s">
        <v>2037</v>
      </c>
      <c r="C1200" t="s">
        <v>1054</v>
      </c>
      <c r="D1200" t="s">
        <v>830</v>
      </c>
      <c r="E1200" s="866">
        <v>1779.35</v>
      </c>
    </row>
    <row r="1201" spans="1:5">
      <c r="A1201">
        <v>39013</v>
      </c>
      <c r="B1201" t="s">
        <v>2038</v>
      </c>
      <c r="C1201" t="s">
        <v>829</v>
      </c>
      <c r="D1201" t="s">
        <v>844</v>
      </c>
      <c r="E1201" s="865">
        <v>0.9</v>
      </c>
    </row>
    <row r="1202" spans="1:5">
      <c r="A1202">
        <v>43091</v>
      </c>
      <c r="B1202" t="s">
        <v>2039</v>
      </c>
      <c r="C1202" t="s">
        <v>829</v>
      </c>
      <c r="D1202" t="s">
        <v>830</v>
      </c>
      <c r="E1202" s="866">
        <v>5041.54</v>
      </c>
    </row>
    <row r="1203" spans="1:5">
      <c r="A1203">
        <v>43092</v>
      </c>
      <c r="B1203" t="s">
        <v>2040</v>
      </c>
      <c r="C1203" t="s">
        <v>829</v>
      </c>
      <c r="D1203" t="s">
        <v>830</v>
      </c>
      <c r="E1203" s="866">
        <v>6722.05</v>
      </c>
    </row>
    <row r="1204" spans="1:5">
      <c r="A1204">
        <v>43089</v>
      </c>
      <c r="B1204" t="s">
        <v>2041</v>
      </c>
      <c r="C1204" t="s">
        <v>829</v>
      </c>
      <c r="D1204" t="s">
        <v>830</v>
      </c>
      <c r="E1204" s="866">
        <v>1171.51</v>
      </c>
    </row>
    <row r="1205" spans="1:5">
      <c r="A1205">
        <v>43090</v>
      </c>
      <c r="B1205" t="s">
        <v>2042</v>
      </c>
      <c r="C1205" t="s">
        <v>829</v>
      </c>
      <c r="D1205" t="s">
        <v>830</v>
      </c>
      <c r="E1205" s="866">
        <v>2585.4</v>
      </c>
    </row>
    <row r="1206" spans="1:5">
      <c r="A1206">
        <v>41967</v>
      </c>
      <c r="B1206" t="s">
        <v>2043</v>
      </c>
      <c r="C1206" t="s">
        <v>878</v>
      </c>
      <c r="D1206" t="s">
        <v>830</v>
      </c>
      <c r="E1206" s="865">
        <v>6.64</v>
      </c>
    </row>
    <row r="1207" spans="1:5">
      <c r="A1207">
        <v>12760</v>
      </c>
      <c r="B1207" t="s">
        <v>2044</v>
      </c>
      <c r="C1207" t="s">
        <v>832</v>
      </c>
      <c r="D1207" t="s">
        <v>830</v>
      </c>
      <c r="E1207" s="865">
        <v>987.96</v>
      </c>
    </row>
    <row r="1208" spans="1:5">
      <c r="A1208">
        <v>12759</v>
      </c>
      <c r="B1208" t="s">
        <v>2045</v>
      </c>
      <c r="C1208" t="s">
        <v>832</v>
      </c>
      <c r="D1208" t="s">
        <v>830</v>
      </c>
      <c r="E1208" s="865">
        <v>658.63</v>
      </c>
    </row>
    <row r="1209" spans="1:5">
      <c r="A1209">
        <v>43105</v>
      </c>
      <c r="B1209" t="s">
        <v>2046</v>
      </c>
      <c r="C1209" t="s">
        <v>935</v>
      </c>
      <c r="D1209" t="s">
        <v>830</v>
      </c>
      <c r="E1209" s="865">
        <v>22.78</v>
      </c>
    </row>
    <row r="1210" spans="1:5">
      <c r="A1210">
        <v>40424</v>
      </c>
      <c r="B1210" t="s">
        <v>2047</v>
      </c>
      <c r="C1210" t="s">
        <v>935</v>
      </c>
      <c r="D1210" t="s">
        <v>830</v>
      </c>
      <c r="E1210" s="865">
        <v>5.78</v>
      </c>
    </row>
    <row r="1211" spans="1:5">
      <c r="A1211">
        <v>1325</v>
      </c>
      <c r="B1211" t="s">
        <v>2048</v>
      </c>
      <c r="C1211" t="s">
        <v>935</v>
      </c>
      <c r="D1211" t="s">
        <v>830</v>
      </c>
      <c r="E1211" s="865">
        <v>6.33</v>
      </c>
    </row>
    <row r="1212" spans="1:5">
      <c r="A1212">
        <v>1327</v>
      </c>
      <c r="B1212" t="s">
        <v>2049</v>
      </c>
      <c r="C1212" t="s">
        <v>935</v>
      </c>
      <c r="D1212" t="s">
        <v>830</v>
      </c>
      <c r="E1212" s="865">
        <v>6.75</v>
      </c>
    </row>
    <row r="1213" spans="1:5">
      <c r="A1213">
        <v>1328</v>
      </c>
      <c r="B1213" t="s">
        <v>2050</v>
      </c>
      <c r="C1213" t="s">
        <v>935</v>
      </c>
      <c r="D1213" t="s">
        <v>830</v>
      </c>
      <c r="E1213" s="865">
        <v>6.35</v>
      </c>
    </row>
    <row r="1214" spans="1:5">
      <c r="A1214">
        <v>1321</v>
      </c>
      <c r="B1214" t="s">
        <v>2051</v>
      </c>
      <c r="C1214" t="s">
        <v>935</v>
      </c>
      <c r="D1214" t="s">
        <v>830</v>
      </c>
      <c r="E1214" s="865">
        <v>5.88</v>
      </c>
    </row>
    <row r="1215" spans="1:5">
      <c r="A1215">
        <v>1318</v>
      </c>
      <c r="B1215" t="s">
        <v>2052</v>
      </c>
      <c r="C1215" t="s">
        <v>935</v>
      </c>
      <c r="D1215" t="s">
        <v>830</v>
      </c>
      <c r="E1215" s="865">
        <v>5.89</v>
      </c>
    </row>
    <row r="1216" spans="1:5">
      <c r="A1216">
        <v>1322</v>
      </c>
      <c r="B1216" t="s">
        <v>2053</v>
      </c>
      <c r="C1216" t="s">
        <v>935</v>
      </c>
      <c r="D1216" t="s">
        <v>830</v>
      </c>
      <c r="E1216" s="865">
        <v>6.22</v>
      </c>
    </row>
    <row r="1217" spans="1:5">
      <c r="A1217">
        <v>1323</v>
      </c>
      <c r="B1217" t="s">
        <v>2054</v>
      </c>
      <c r="C1217" t="s">
        <v>935</v>
      </c>
      <c r="D1217" t="s">
        <v>830</v>
      </c>
      <c r="E1217" s="865">
        <v>6.22</v>
      </c>
    </row>
    <row r="1218" spans="1:5">
      <c r="A1218">
        <v>1319</v>
      </c>
      <c r="B1218" t="s">
        <v>2055</v>
      </c>
      <c r="C1218" t="s">
        <v>935</v>
      </c>
      <c r="D1218" t="s">
        <v>830</v>
      </c>
      <c r="E1218" s="865">
        <v>5.24</v>
      </c>
    </row>
    <row r="1219" spans="1:5">
      <c r="A1219">
        <v>11026</v>
      </c>
      <c r="B1219" t="s">
        <v>2056</v>
      </c>
      <c r="C1219" t="s">
        <v>935</v>
      </c>
      <c r="D1219" t="s">
        <v>830</v>
      </c>
      <c r="E1219" s="865">
        <v>7.21</v>
      </c>
    </row>
    <row r="1220" spans="1:5">
      <c r="A1220">
        <v>11027</v>
      </c>
      <c r="B1220" t="s">
        <v>2057</v>
      </c>
      <c r="C1220" t="s">
        <v>935</v>
      </c>
      <c r="D1220" t="s">
        <v>830</v>
      </c>
      <c r="E1220" s="865">
        <v>7.5</v>
      </c>
    </row>
    <row r="1221" spans="1:5">
      <c r="A1221">
        <v>11046</v>
      </c>
      <c r="B1221" t="s">
        <v>2058</v>
      </c>
      <c r="C1221" t="s">
        <v>935</v>
      </c>
      <c r="D1221" t="s">
        <v>830</v>
      </c>
      <c r="E1221" s="865">
        <v>7.19</v>
      </c>
    </row>
    <row r="1222" spans="1:5">
      <c r="A1222">
        <v>11047</v>
      </c>
      <c r="B1222" t="s">
        <v>2059</v>
      </c>
      <c r="C1222" t="s">
        <v>935</v>
      </c>
      <c r="D1222" t="s">
        <v>830</v>
      </c>
      <c r="E1222" s="865">
        <v>7.83</v>
      </c>
    </row>
    <row r="1223" spans="1:5">
      <c r="A1223">
        <v>43668</v>
      </c>
      <c r="B1223" t="s">
        <v>2060</v>
      </c>
      <c r="C1223" t="s">
        <v>935</v>
      </c>
      <c r="D1223" t="s">
        <v>830</v>
      </c>
      <c r="E1223" s="865">
        <v>6.91</v>
      </c>
    </row>
    <row r="1224" spans="1:5">
      <c r="A1224">
        <v>11049</v>
      </c>
      <c r="B1224" t="s">
        <v>2061</v>
      </c>
      <c r="C1224" t="s">
        <v>935</v>
      </c>
      <c r="D1224" t="s">
        <v>833</v>
      </c>
      <c r="E1224" s="865">
        <v>7.49</v>
      </c>
    </row>
    <row r="1225" spans="1:5">
      <c r="A1225">
        <v>43106</v>
      </c>
      <c r="B1225" t="s">
        <v>2062</v>
      </c>
      <c r="C1225" t="s">
        <v>935</v>
      </c>
      <c r="D1225" t="s">
        <v>830</v>
      </c>
      <c r="E1225" s="865">
        <v>7.53</v>
      </c>
    </row>
    <row r="1226" spans="1:5">
      <c r="A1226">
        <v>11051</v>
      </c>
      <c r="B1226" t="s">
        <v>2063</v>
      </c>
      <c r="C1226" t="s">
        <v>935</v>
      </c>
      <c r="D1226" t="s">
        <v>830</v>
      </c>
      <c r="E1226" s="865">
        <v>7.86</v>
      </c>
    </row>
    <row r="1227" spans="1:5">
      <c r="A1227">
        <v>11061</v>
      </c>
      <c r="B1227" t="s">
        <v>2064</v>
      </c>
      <c r="C1227" t="s">
        <v>935</v>
      </c>
      <c r="D1227" t="s">
        <v>830</v>
      </c>
      <c r="E1227" s="865">
        <v>9.43</v>
      </c>
    </row>
    <row r="1228" spans="1:5">
      <c r="A1228">
        <v>43667</v>
      </c>
      <c r="B1228" t="s">
        <v>2065</v>
      </c>
      <c r="C1228" t="s">
        <v>935</v>
      </c>
      <c r="D1228" t="s">
        <v>830</v>
      </c>
      <c r="E1228" s="865">
        <v>6.85</v>
      </c>
    </row>
    <row r="1229" spans="1:5">
      <c r="A1229">
        <v>1333</v>
      </c>
      <c r="B1229" t="s">
        <v>2066</v>
      </c>
      <c r="C1229" t="s">
        <v>935</v>
      </c>
      <c r="D1229" t="s">
        <v>830</v>
      </c>
      <c r="E1229" s="865">
        <v>5.71</v>
      </c>
    </row>
    <row r="1230" spans="1:5">
      <c r="A1230">
        <v>1330</v>
      </c>
      <c r="B1230" t="s">
        <v>2067</v>
      </c>
      <c r="C1230" t="s">
        <v>935</v>
      </c>
      <c r="D1230" t="s">
        <v>830</v>
      </c>
      <c r="E1230" s="865">
        <v>5.66</v>
      </c>
    </row>
    <row r="1231" spans="1:5">
      <c r="A1231">
        <v>10957</v>
      </c>
      <c r="B1231" t="s">
        <v>2068</v>
      </c>
      <c r="C1231" t="s">
        <v>935</v>
      </c>
      <c r="D1231" t="s">
        <v>830</v>
      </c>
      <c r="E1231" s="865">
        <v>6.52</v>
      </c>
    </row>
    <row r="1232" spans="1:5">
      <c r="A1232">
        <v>1332</v>
      </c>
      <c r="B1232" t="s">
        <v>2069</v>
      </c>
      <c r="C1232" t="s">
        <v>935</v>
      </c>
      <c r="D1232" t="s">
        <v>830</v>
      </c>
      <c r="E1232" s="865">
        <v>5.8</v>
      </c>
    </row>
    <row r="1233" spans="1:5">
      <c r="A1233">
        <v>1334</v>
      </c>
      <c r="B1233" t="s">
        <v>2070</v>
      </c>
      <c r="C1233" t="s">
        <v>935</v>
      </c>
      <c r="D1233" t="s">
        <v>830</v>
      </c>
      <c r="E1233" s="865">
        <v>6.43</v>
      </c>
    </row>
    <row r="1234" spans="1:5">
      <c r="A1234">
        <v>1335</v>
      </c>
      <c r="B1234" t="s">
        <v>2071</v>
      </c>
      <c r="C1234" t="s">
        <v>935</v>
      </c>
      <c r="D1234" t="s">
        <v>830</v>
      </c>
      <c r="E1234" s="865">
        <v>6.65</v>
      </c>
    </row>
    <row r="1235" spans="1:5">
      <c r="A1235">
        <v>40425</v>
      </c>
      <c r="B1235" t="s">
        <v>2072</v>
      </c>
      <c r="C1235" t="s">
        <v>935</v>
      </c>
      <c r="D1235" t="s">
        <v>830</v>
      </c>
      <c r="E1235" s="865">
        <v>5.69</v>
      </c>
    </row>
    <row r="1236" spans="1:5">
      <c r="A1236">
        <v>1337</v>
      </c>
      <c r="B1236" t="s">
        <v>2073</v>
      </c>
      <c r="C1236" t="s">
        <v>935</v>
      </c>
      <c r="D1236" t="s">
        <v>830</v>
      </c>
      <c r="E1236" s="865">
        <v>6.52</v>
      </c>
    </row>
    <row r="1237" spans="1:5">
      <c r="A1237">
        <v>39416</v>
      </c>
      <c r="B1237" t="s">
        <v>2074</v>
      </c>
      <c r="C1237" t="s">
        <v>832</v>
      </c>
      <c r="D1237" t="s">
        <v>830</v>
      </c>
      <c r="E1237" s="865">
        <v>30.33</v>
      </c>
    </row>
    <row r="1238" spans="1:5">
      <c r="A1238">
        <v>39417</v>
      </c>
      <c r="B1238" t="s">
        <v>2075</v>
      </c>
      <c r="C1238" t="s">
        <v>832</v>
      </c>
      <c r="D1238" t="s">
        <v>830</v>
      </c>
      <c r="E1238" s="865">
        <v>31.8</v>
      </c>
    </row>
    <row r="1239" spans="1:5">
      <c r="A1239">
        <v>39414</v>
      </c>
      <c r="B1239" t="s">
        <v>2076</v>
      </c>
      <c r="C1239" t="s">
        <v>832</v>
      </c>
      <c r="D1239" t="s">
        <v>830</v>
      </c>
      <c r="E1239" s="865">
        <v>28.48</v>
      </c>
    </row>
    <row r="1240" spans="1:5">
      <c r="A1240">
        <v>39415</v>
      </c>
      <c r="B1240" t="s">
        <v>2077</v>
      </c>
      <c r="C1240" t="s">
        <v>832</v>
      </c>
      <c r="D1240" t="s">
        <v>830</v>
      </c>
      <c r="E1240" s="865">
        <v>30.18</v>
      </c>
    </row>
    <row r="1241" spans="1:5">
      <c r="A1241">
        <v>39412</v>
      </c>
      <c r="B1241" t="s">
        <v>2078</v>
      </c>
      <c r="C1241" t="s">
        <v>832</v>
      </c>
      <c r="D1241" t="s">
        <v>830</v>
      </c>
      <c r="E1241" s="865">
        <v>21.44</v>
      </c>
    </row>
    <row r="1242" spans="1:5">
      <c r="A1242">
        <v>39413</v>
      </c>
      <c r="B1242" t="s">
        <v>2079</v>
      </c>
      <c r="C1242" t="s">
        <v>832</v>
      </c>
      <c r="D1242" t="s">
        <v>830</v>
      </c>
      <c r="E1242" s="865">
        <v>21.24</v>
      </c>
    </row>
    <row r="1243" spans="1:5">
      <c r="A1243">
        <v>1338</v>
      </c>
      <c r="B1243" t="s">
        <v>2080</v>
      </c>
      <c r="C1243" t="s">
        <v>832</v>
      </c>
      <c r="D1243" t="s">
        <v>833</v>
      </c>
      <c r="E1243" s="865">
        <v>30.43</v>
      </c>
    </row>
    <row r="1244" spans="1:5">
      <c r="A1244">
        <v>1340</v>
      </c>
      <c r="B1244" t="s">
        <v>2081</v>
      </c>
      <c r="C1244" t="s">
        <v>832</v>
      </c>
      <c r="D1244" t="s">
        <v>830</v>
      </c>
      <c r="E1244" s="865">
        <v>35.18</v>
      </c>
    </row>
    <row r="1245" spans="1:5">
      <c r="A1245">
        <v>1341</v>
      </c>
      <c r="B1245" t="s">
        <v>2082</v>
      </c>
      <c r="C1245" t="s">
        <v>832</v>
      </c>
      <c r="D1245" t="s">
        <v>830</v>
      </c>
      <c r="E1245" s="865">
        <v>33.880000000000003</v>
      </c>
    </row>
    <row r="1246" spans="1:5">
      <c r="A1246">
        <v>11134</v>
      </c>
      <c r="B1246" t="s">
        <v>2083</v>
      </c>
      <c r="C1246" t="s">
        <v>832</v>
      </c>
      <c r="D1246" t="s">
        <v>833</v>
      </c>
      <c r="E1246" s="865">
        <v>32.909999999999997</v>
      </c>
    </row>
    <row r="1247" spans="1:5">
      <c r="A1247">
        <v>11135</v>
      </c>
      <c r="B1247" t="s">
        <v>2084</v>
      </c>
      <c r="C1247" t="s">
        <v>832</v>
      </c>
      <c r="D1247" t="s">
        <v>830</v>
      </c>
      <c r="E1247" s="865">
        <v>40.11</v>
      </c>
    </row>
    <row r="1248" spans="1:5">
      <c r="A1248">
        <v>11136</v>
      </c>
      <c r="B1248" t="s">
        <v>2085</v>
      </c>
      <c r="C1248" t="s">
        <v>832</v>
      </c>
      <c r="D1248" t="s">
        <v>830</v>
      </c>
      <c r="E1248" s="865">
        <v>43.39</v>
      </c>
    </row>
    <row r="1249" spans="1:5">
      <c r="A1249">
        <v>34743</v>
      </c>
      <c r="B1249" t="s">
        <v>2086</v>
      </c>
      <c r="C1249" t="s">
        <v>832</v>
      </c>
      <c r="D1249" t="s">
        <v>830</v>
      </c>
      <c r="E1249" s="865">
        <v>55.24</v>
      </c>
    </row>
    <row r="1250" spans="1:5">
      <c r="A1250">
        <v>11137</v>
      </c>
      <c r="B1250" t="s">
        <v>2087</v>
      </c>
      <c r="C1250" t="s">
        <v>832</v>
      </c>
      <c r="D1250" t="s">
        <v>830</v>
      </c>
      <c r="E1250" s="865">
        <v>61.6</v>
      </c>
    </row>
    <row r="1251" spans="1:5">
      <c r="A1251">
        <v>34745</v>
      </c>
      <c r="B1251" t="s">
        <v>2088</v>
      </c>
      <c r="C1251" t="s">
        <v>832</v>
      </c>
      <c r="D1251" t="s">
        <v>830</v>
      </c>
      <c r="E1251" s="865">
        <v>70.2</v>
      </c>
    </row>
    <row r="1252" spans="1:5">
      <c r="A1252">
        <v>34746</v>
      </c>
      <c r="B1252" t="s">
        <v>2089</v>
      </c>
      <c r="C1252" t="s">
        <v>832</v>
      </c>
      <c r="D1252" t="s">
        <v>830</v>
      </c>
      <c r="E1252" s="865">
        <v>18.079999999999998</v>
      </c>
    </row>
    <row r="1253" spans="1:5">
      <c r="A1253">
        <v>1360</v>
      </c>
      <c r="B1253" t="s">
        <v>2090</v>
      </c>
      <c r="C1253" t="s">
        <v>832</v>
      </c>
      <c r="D1253" t="s">
        <v>830</v>
      </c>
      <c r="E1253" s="865">
        <v>22.33</v>
      </c>
    </row>
    <row r="1254" spans="1:5">
      <c r="A1254">
        <v>1346</v>
      </c>
      <c r="B1254" t="s">
        <v>2091</v>
      </c>
      <c r="C1254" t="s">
        <v>832</v>
      </c>
      <c r="D1254" t="s">
        <v>830</v>
      </c>
      <c r="E1254" s="865">
        <v>24.03</v>
      </c>
    </row>
    <row r="1255" spans="1:5">
      <c r="A1255">
        <v>1345</v>
      </c>
      <c r="B1255" t="s">
        <v>2092</v>
      </c>
      <c r="C1255" t="s">
        <v>832</v>
      </c>
      <c r="D1255" t="s">
        <v>830</v>
      </c>
      <c r="E1255" s="865">
        <v>38.94</v>
      </c>
    </row>
    <row r="1256" spans="1:5">
      <c r="A1256">
        <v>1347</v>
      </c>
      <c r="B1256" t="s">
        <v>2093</v>
      </c>
      <c r="C1256" t="s">
        <v>832</v>
      </c>
      <c r="D1256" t="s">
        <v>833</v>
      </c>
      <c r="E1256" s="865">
        <v>28.72</v>
      </c>
    </row>
    <row r="1257" spans="1:5">
      <c r="A1257">
        <v>1355</v>
      </c>
      <c r="B1257" t="s">
        <v>2094</v>
      </c>
      <c r="C1257" t="s">
        <v>832</v>
      </c>
      <c r="D1257" t="s">
        <v>830</v>
      </c>
      <c r="E1257" s="865">
        <v>25.5</v>
      </c>
    </row>
    <row r="1258" spans="1:5">
      <c r="A1258">
        <v>1358</v>
      </c>
      <c r="B1258" t="s">
        <v>2095</v>
      </c>
      <c r="C1258" t="s">
        <v>832</v>
      </c>
      <c r="D1258" t="s">
        <v>830</v>
      </c>
      <c r="E1258" s="865">
        <v>29.54</v>
      </c>
    </row>
    <row r="1259" spans="1:5">
      <c r="A1259">
        <v>34659</v>
      </c>
      <c r="B1259" t="s">
        <v>2096</v>
      </c>
      <c r="C1259" t="s">
        <v>832</v>
      </c>
      <c r="D1259" t="s">
        <v>830</v>
      </c>
      <c r="E1259" s="865">
        <v>26.61</v>
      </c>
    </row>
    <row r="1260" spans="1:5">
      <c r="A1260">
        <v>34514</v>
      </c>
      <c r="B1260" t="s">
        <v>2097</v>
      </c>
      <c r="C1260" t="s">
        <v>832</v>
      </c>
      <c r="D1260" t="s">
        <v>833</v>
      </c>
      <c r="E1260" s="865">
        <v>29.48</v>
      </c>
    </row>
    <row r="1261" spans="1:5">
      <c r="A1261">
        <v>34660</v>
      </c>
      <c r="B1261" t="s">
        <v>2098</v>
      </c>
      <c r="C1261" t="s">
        <v>832</v>
      </c>
      <c r="D1261" t="s">
        <v>830</v>
      </c>
      <c r="E1261" s="865">
        <v>37.409999999999997</v>
      </c>
    </row>
    <row r="1262" spans="1:5">
      <c r="A1262">
        <v>34661</v>
      </c>
      <c r="B1262" t="s">
        <v>2099</v>
      </c>
      <c r="C1262" t="s">
        <v>832</v>
      </c>
      <c r="D1262" t="s">
        <v>830</v>
      </c>
      <c r="E1262" s="865">
        <v>53.73</v>
      </c>
    </row>
    <row r="1263" spans="1:5">
      <c r="A1263">
        <v>34667</v>
      </c>
      <c r="B1263" t="s">
        <v>2100</v>
      </c>
      <c r="C1263" t="s">
        <v>832</v>
      </c>
      <c r="D1263" t="s">
        <v>830</v>
      </c>
      <c r="E1263" s="865">
        <v>19.46</v>
      </c>
    </row>
    <row r="1264" spans="1:5">
      <c r="A1264">
        <v>34668</v>
      </c>
      <c r="B1264" t="s">
        <v>2101</v>
      </c>
      <c r="C1264" t="s">
        <v>832</v>
      </c>
      <c r="D1264" t="s">
        <v>830</v>
      </c>
      <c r="E1264" s="865">
        <v>25.43</v>
      </c>
    </row>
    <row r="1265" spans="1:5">
      <c r="A1265">
        <v>34741</v>
      </c>
      <c r="B1265" t="s">
        <v>2102</v>
      </c>
      <c r="C1265" t="s">
        <v>832</v>
      </c>
      <c r="D1265" t="s">
        <v>830</v>
      </c>
      <c r="E1265" s="865">
        <v>27.98</v>
      </c>
    </row>
    <row r="1266" spans="1:5">
      <c r="A1266">
        <v>34664</v>
      </c>
      <c r="B1266" t="s">
        <v>2103</v>
      </c>
      <c r="C1266" t="s">
        <v>832</v>
      </c>
      <c r="D1266" t="s">
        <v>830</v>
      </c>
      <c r="E1266" s="865">
        <v>30.53</v>
      </c>
    </row>
    <row r="1267" spans="1:5">
      <c r="A1267">
        <v>34665</v>
      </c>
      <c r="B1267" t="s">
        <v>2104</v>
      </c>
      <c r="C1267" t="s">
        <v>832</v>
      </c>
      <c r="D1267" t="s">
        <v>830</v>
      </c>
      <c r="E1267" s="865">
        <v>37.9</v>
      </c>
    </row>
    <row r="1268" spans="1:5">
      <c r="A1268">
        <v>34666</v>
      </c>
      <c r="B1268" t="s">
        <v>2105</v>
      </c>
      <c r="C1268" t="s">
        <v>832</v>
      </c>
      <c r="D1268" t="s">
        <v>830</v>
      </c>
      <c r="E1268" s="865">
        <v>57.25</v>
      </c>
    </row>
    <row r="1269" spans="1:5">
      <c r="A1269">
        <v>34669</v>
      </c>
      <c r="B1269" t="s">
        <v>2106</v>
      </c>
      <c r="C1269" t="s">
        <v>832</v>
      </c>
      <c r="D1269" t="s">
        <v>830</v>
      </c>
      <c r="E1269" s="865">
        <v>20.99</v>
      </c>
    </row>
    <row r="1270" spans="1:5">
      <c r="A1270">
        <v>34670</v>
      </c>
      <c r="B1270" t="s">
        <v>2107</v>
      </c>
      <c r="C1270" t="s">
        <v>832</v>
      </c>
      <c r="D1270" t="s">
        <v>830</v>
      </c>
      <c r="E1270" s="865">
        <v>25.67</v>
      </c>
    </row>
    <row r="1271" spans="1:5">
      <c r="A1271">
        <v>34671</v>
      </c>
      <c r="B1271" t="s">
        <v>2108</v>
      </c>
      <c r="C1271" t="s">
        <v>832</v>
      </c>
      <c r="D1271" t="s">
        <v>830</v>
      </c>
      <c r="E1271" s="865">
        <v>21.43</v>
      </c>
    </row>
    <row r="1272" spans="1:5">
      <c r="A1272">
        <v>34672</v>
      </c>
      <c r="B1272" t="s">
        <v>2109</v>
      </c>
      <c r="C1272" t="s">
        <v>832</v>
      </c>
      <c r="D1272" t="s">
        <v>830</v>
      </c>
      <c r="E1272" s="865">
        <v>22.59</v>
      </c>
    </row>
    <row r="1273" spans="1:5">
      <c r="A1273">
        <v>34673</v>
      </c>
      <c r="B1273" t="s">
        <v>2110</v>
      </c>
      <c r="C1273" t="s">
        <v>832</v>
      </c>
      <c r="D1273" t="s">
        <v>830</v>
      </c>
      <c r="E1273" s="865">
        <v>27.57</v>
      </c>
    </row>
    <row r="1274" spans="1:5">
      <c r="A1274">
        <v>34674</v>
      </c>
      <c r="B1274" t="s">
        <v>2111</v>
      </c>
      <c r="C1274" t="s">
        <v>832</v>
      </c>
      <c r="D1274" t="s">
        <v>830</v>
      </c>
      <c r="E1274" s="865">
        <v>36.659999999999997</v>
      </c>
    </row>
    <row r="1275" spans="1:5">
      <c r="A1275">
        <v>34675</v>
      </c>
      <c r="B1275" t="s">
        <v>2112</v>
      </c>
      <c r="C1275" t="s">
        <v>832</v>
      </c>
      <c r="D1275" t="s">
        <v>830</v>
      </c>
      <c r="E1275" s="865">
        <v>44.69</v>
      </c>
    </row>
    <row r="1276" spans="1:5">
      <c r="A1276">
        <v>34676</v>
      </c>
      <c r="B1276" t="s">
        <v>2113</v>
      </c>
      <c r="C1276" t="s">
        <v>832</v>
      </c>
      <c r="D1276" t="s">
        <v>830</v>
      </c>
      <c r="E1276" s="865">
        <v>12.86</v>
      </c>
    </row>
    <row r="1277" spans="1:5">
      <c r="A1277">
        <v>34677</v>
      </c>
      <c r="B1277" t="s">
        <v>2114</v>
      </c>
      <c r="C1277" t="s">
        <v>832</v>
      </c>
      <c r="D1277" t="s">
        <v>830</v>
      </c>
      <c r="E1277" s="865">
        <v>17.3</v>
      </c>
    </row>
    <row r="1278" spans="1:5">
      <c r="A1278">
        <v>43126</v>
      </c>
      <c r="B1278" t="s">
        <v>2115</v>
      </c>
      <c r="C1278" t="s">
        <v>832</v>
      </c>
      <c r="D1278" t="s">
        <v>844</v>
      </c>
      <c r="E1278" s="865">
        <v>74.13</v>
      </c>
    </row>
    <row r="1279" spans="1:5">
      <c r="A1279">
        <v>43124</v>
      </c>
      <c r="B1279" t="s">
        <v>2116</v>
      </c>
      <c r="C1279" t="s">
        <v>832</v>
      </c>
      <c r="D1279" t="s">
        <v>844</v>
      </c>
      <c r="E1279" s="865">
        <v>86.56</v>
      </c>
    </row>
    <row r="1280" spans="1:5">
      <c r="A1280">
        <v>43125</v>
      </c>
      <c r="B1280" t="s">
        <v>2117</v>
      </c>
      <c r="C1280" t="s">
        <v>832</v>
      </c>
      <c r="D1280" t="s">
        <v>844</v>
      </c>
      <c r="E1280" s="865">
        <v>112.25</v>
      </c>
    </row>
    <row r="1281" spans="1:5">
      <c r="A1281">
        <v>40623</v>
      </c>
      <c r="B1281" t="s">
        <v>2118</v>
      </c>
      <c r="C1281" t="s">
        <v>1338</v>
      </c>
      <c r="D1281" t="s">
        <v>830</v>
      </c>
      <c r="E1281" s="865">
        <v>63.53</v>
      </c>
    </row>
    <row r="1282" spans="1:5">
      <c r="A1282">
        <v>43701</v>
      </c>
      <c r="B1282" t="s">
        <v>2119</v>
      </c>
      <c r="C1282" t="s">
        <v>935</v>
      </c>
      <c r="D1282" t="s">
        <v>844</v>
      </c>
      <c r="E1282" s="865">
        <v>26.61</v>
      </c>
    </row>
    <row r="1283" spans="1:5">
      <c r="A1283">
        <v>12083</v>
      </c>
      <c r="B1283" t="s">
        <v>2120</v>
      </c>
      <c r="C1283" t="s">
        <v>829</v>
      </c>
      <c r="D1283" t="s">
        <v>844</v>
      </c>
      <c r="E1283" s="865">
        <v>635.83000000000004</v>
      </c>
    </row>
    <row r="1284" spans="1:5">
      <c r="A1284">
        <v>12081</v>
      </c>
      <c r="B1284" t="s">
        <v>2121</v>
      </c>
      <c r="C1284" t="s">
        <v>829</v>
      </c>
      <c r="D1284" t="s">
        <v>844</v>
      </c>
      <c r="E1284" s="865">
        <v>215.02</v>
      </c>
    </row>
    <row r="1285" spans="1:5">
      <c r="A1285">
        <v>12082</v>
      </c>
      <c r="B1285" t="s">
        <v>2122</v>
      </c>
      <c r="C1285" t="s">
        <v>829</v>
      </c>
      <c r="D1285" t="s">
        <v>844</v>
      </c>
      <c r="E1285" s="865">
        <v>337.93</v>
      </c>
    </row>
    <row r="1286" spans="1:5">
      <c r="A1286">
        <v>13354</v>
      </c>
      <c r="B1286" t="s">
        <v>2123</v>
      </c>
      <c r="C1286" t="s">
        <v>829</v>
      </c>
      <c r="D1286" t="s">
        <v>844</v>
      </c>
      <c r="E1286" s="865">
        <v>504.7</v>
      </c>
    </row>
    <row r="1287" spans="1:5">
      <c r="A1287">
        <v>14057</v>
      </c>
      <c r="B1287" t="s">
        <v>2124</v>
      </c>
      <c r="C1287" t="s">
        <v>829</v>
      </c>
      <c r="D1287" t="s">
        <v>844</v>
      </c>
      <c r="E1287" s="865">
        <v>281.77999999999997</v>
      </c>
    </row>
    <row r="1288" spans="1:5">
      <c r="A1288">
        <v>14058</v>
      </c>
      <c r="B1288" t="s">
        <v>2125</v>
      </c>
      <c r="C1288" t="s">
        <v>829</v>
      </c>
      <c r="D1288" t="s">
        <v>844</v>
      </c>
      <c r="E1288" s="865">
        <v>444.51</v>
      </c>
    </row>
    <row r="1289" spans="1:5">
      <c r="A1289">
        <v>20971</v>
      </c>
      <c r="B1289" t="s">
        <v>2126</v>
      </c>
      <c r="C1289" t="s">
        <v>829</v>
      </c>
      <c r="D1289" t="s">
        <v>830</v>
      </c>
      <c r="E1289" s="865">
        <v>10.64</v>
      </c>
    </row>
    <row r="1290" spans="1:5">
      <c r="A1290">
        <v>5047</v>
      </c>
      <c r="B1290" t="s">
        <v>2127</v>
      </c>
      <c r="C1290" t="s">
        <v>829</v>
      </c>
      <c r="D1290" t="s">
        <v>844</v>
      </c>
      <c r="E1290" s="865">
        <v>302.85000000000002</v>
      </c>
    </row>
    <row r="1291" spans="1:5">
      <c r="A1291">
        <v>13369</v>
      </c>
      <c r="B1291" t="s">
        <v>2128</v>
      </c>
      <c r="C1291" t="s">
        <v>829</v>
      </c>
      <c r="D1291" t="s">
        <v>844</v>
      </c>
      <c r="E1291" s="865">
        <v>328.51</v>
      </c>
    </row>
    <row r="1292" spans="1:5">
      <c r="A1292">
        <v>13370</v>
      </c>
      <c r="B1292" t="s">
        <v>2129</v>
      </c>
      <c r="C1292" t="s">
        <v>829</v>
      </c>
      <c r="D1292" t="s">
        <v>844</v>
      </c>
      <c r="E1292" s="865">
        <v>455.39</v>
      </c>
    </row>
    <row r="1293" spans="1:5">
      <c r="A1293">
        <v>13279</v>
      </c>
      <c r="B1293" t="s">
        <v>2130</v>
      </c>
      <c r="C1293" t="s">
        <v>935</v>
      </c>
      <c r="D1293" t="s">
        <v>830</v>
      </c>
      <c r="E1293" s="865">
        <v>16.64</v>
      </c>
    </row>
    <row r="1294" spans="1:5">
      <c r="A1294">
        <v>11977</v>
      </c>
      <c r="B1294" t="s">
        <v>2131</v>
      </c>
      <c r="C1294" t="s">
        <v>829</v>
      </c>
      <c r="D1294" t="s">
        <v>830</v>
      </c>
      <c r="E1294" s="865">
        <v>8.6199999999999992</v>
      </c>
    </row>
    <row r="1295" spans="1:5">
      <c r="A1295">
        <v>11975</v>
      </c>
      <c r="B1295" t="s">
        <v>2132</v>
      </c>
      <c r="C1295" t="s">
        <v>829</v>
      </c>
      <c r="D1295" t="s">
        <v>830</v>
      </c>
      <c r="E1295" s="865">
        <v>18.89</v>
      </c>
    </row>
    <row r="1296" spans="1:5">
      <c r="A1296">
        <v>39746</v>
      </c>
      <c r="B1296" t="s">
        <v>2133</v>
      </c>
      <c r="C1296" t="s">
        <v>829</v>
      </c>
      <c r="D1296" t="s">
        <v>830</v>
      </c>
      <c r="E1296" s="865">
        <v>210.27</v>
      </c>
    </row>
    <row r="1297" spans="1:5">
      <c r="A1297">
        <v>11976</v>
      </c>
      <c r="B1297" t="s">
        <v>2134</v>
      </c>
      <c r="C1297" t="s">
        <v>829</v>
      </c>
      <c r="D1297" t="s">
        <v>830</v>
      </c>
      <c r="E1297" s="865">
        <v>0.96</v>
      </c>
    </row>
    <row r="1298" spans="1:5">
      <c r="A1298">
        <v>1368</v>
      </c>
      <c r="B1298" t="s">
        <v>2135</v>
      </c>
      <c r="C1298" t="s">
        <v>829</v>
      </c>
      <c r="D1298" t="s">
        <v>833</v>
      </c>
      <c r="E1298" s="865">
        <v>54.51</v>
      </c>
    </row>
    <row r="1299" spans="1:5">
      <c r="A1299">
        <v>1367</v>
      </c>
      <c r="B1299" t="s">
        <v>2136</v>
      </c>
      <c r="C1299" t="s">
        <v>829</v>
      </c>
      <c r="D1299" t="s">
        <v>830</v>
      </c>
      <c r="E1299" s="865">
        <v>176.32</v>
      </c>
    </row>
    <row r="1300" spans="1:5">
      <c r="A1300">
        <v>7608</v>
      </c>
      <c r="B1300" t="s">
        <v>2137</v>
      </c>
      <c r="C1300" t="s">
        <v>829</v>
      </c>
      <c r="D1300" t="s">
        <v>830</v>
      </c>
      <c r="E1300" s="865">
        <v>4.75</v>
      </c>
    </row>
    <row r="1301" spans="1:5">
      <c r="A1301">
        <v>41900</v>
      </c>
      <c r="B1301" t="s">
        <v>2138</v>
      </c>
      <c r="C1301" t="s">
        <v>935</v>
      </c>
      <c r="D1301" t="s">
        <v>844</v>
      </c>
      <c r="E1301" s="865">
        <v>2.82</v>
      </c>
    </row>
    <row r="1302" spans="1:5">
      <c r="A1302">
        <v>41899</v>
      </c>
      <c r="B1302" t="s">
        <v>2139</v>
      </c>
      <c r="C1302" t="s">
        <v>2025</v>
      </c>
      <c r="D1302" t="s">
        <v>844</v>
      </c>
      <c r="E1302" s="866">
        <v>2811.74</v>
      </c>
    </row>
    <row r="1303" spans="1:5">
      <c r="A1303">
        <v>1380</v>
      </c>
      <c r="B1303" t="s">
        <v>2140</v>
      </c>
      <c r="C1303" t="s">
        <v>935</v>
      </c>
      <c r="D1303" t="s">
        <v>830</v>
      </c>
      <c r="E1303" s="865">
        <v>2.5499999999999998</v>
      </c>
    </row>
    <row r="1304" spans="1:5">
      <c r="A1304">
        <v>1375</v>
      </c>
      <c r="B1304" t="s">
        <v>2141</v>
      </c>
      <c r="C1304" t="s">
        <v>935</v>
      </c>
      <c r="D1304" t="s">
        <v>830</v>
      </c>
      <c r="E1304" s="865">
        <v>12.13</v>
      </c>
    </row>
    <row r="1305" spans="1:5">
      <c r="A1305">
        <v>1379</v>
      </c>
      <c r="B1305" t="s">
        <v>2142</v>
      </c>
      <c r="C1305" t="s">
        <v>935</v>
      </c>
      <c r="D1305" t="s">
        <v>830</v>
      </c>
      <c r="E1305" s="865">
        <v>0.43</v>
      </c>
    </row>
    <row r="1306" spans="1:5">
      <c r="A1306">
        <v>10511</v>
      </c>
      <c r="B1306" t="s">
        <v>2143</v>
      </c>
      <c r="C1306" t="s">
        <v>2144</v>
      </c>
      <c r="D1306" t="s">
        <v>833</v>
      </c>
      <c r="E1306" s="865">
        <v>21.76</v>
      </c>
    </row>
    <row r="1307" spans="1:5">
      <c r="A1307">
        <v>13284</v>
      </c>
      <c r="B1307" t="s">
        <v>2145</v>
      </c>
      <c r="C1307" t="s">
        <v>935</v>
      </c>
      <c r="D1307" t="s">
        <v>830</v>
      </c>
      <c r="E1307" s="865">
        <v>0.36</v>
      </c>
    </row>
    <row r="1308" spans="1:5">
      <c r="A1308">
        <v>25974</v>
      </c>
      <c r="B1308" t="s">
        <v>2146</v>
      </c>
      <c r="C1308" t="s">
        <v>935</v>
      </c>
      <c r="D1308" t="s">
        <v>830</v>
      </c>
      <c r="E1308" s="865">
        <v>1.45</v>
      </c>
    </row>
    <row r="1309" spans="1:5">
      <c r="A1309">
        <v>1382</v>
      </c>
      <c r="B1309" t="s">
        <v>2147</v>
      </c>
      <c r="C1309" t="s">
        <v>2144</v>
      </c>
      <c r="D1309" t="s">
        <v>830</v>
      </c>
      <c r="E1309" s="865">
        <v>20.96</v>
      </c>
    </row>
    <row r="1310" spans="1:5">
      <c r="A1310">
        <v>34753</v>
      </c>
      <c r="B1310" t="s">
        <v>2148</v>
      </c>
      <c r="C1310" t="s">
        <v>935</v>
      </c>
      <c r="D1310" t="s">
        <v>830</v>
      </c>
      <c r="E1310" s="865">
        <v>0.41</v>
      </c>
    </row>
    <row r="1311" spans="1:5">
      <c r="A1311">
        <v>420</v>
      </c>
      <c r="B1311" t="s">
        <v>2149</v>
      </c>
      <c r="C1311" t="s">
        <v>829</v>
      </c>
      <c r="D1311" t="s">
        <v>844</v>
      </c>
      <c r="E1311" s="865">
        <v>21.13</v>
      </c>
    </row>
    <row r="1312" spans="1:5">
      <c r="A1312">
        <v>12327</v>
      </c>
      <c r="B1312" t="s">
        <v>2150</v>
      </c>
      <c r="C1312" t="s">
        <v>829</v>
      </c>
      <c r="D1312" t="s">
        <v>844</v>
      </c>
      <c r="E1312" s="865">
        <v>25.17</v>
      </c>
    </row>
    <row r="1313" spans="1:5">
      <c r="A1313">
        <v>36148</v>
      </c>
      <c r="B1313" t="s">
        <v>2151</v>
      </c>
      <c r="C1313" t="s">
        <v>829</v>
      </c>
      <c r="D1313" t="s">
        <v>830</v>
      </c>
      <c r="E1313" s="865">
        <v>50.4</v>
      </c>
    </row>
    <row r="1314" spans="1:5">
      <c r="A1314">
        <v>12329</v>
      </c>
      <c r="B1314" t="s">
        <v>2152</v>
      </c>
      <c r="C1314" t="s">
        <v>935</v>
      </c>
      <c r="D1314" t="s">
        <v>830</v>
      </c>
      <c r="E1314" s="865">
        <v>81.540000000000006</v>
      </c>
    </row>
    <row r="1315" spans="1:5">
      <c r="A1315">
        <v>1339</v>
      </c>
      <c r="B1315" t="s">
        <v>2153</v>
      </c>
      <c r="C1315" t="s">
        <v>935</v>
      </c>
      <c r="D1315" t="s">
        <v>830</v>
      </c>
      <c r="E1315" s="865">
        <v>30.51</v>
      </c>
    </row>
    <row r="1316" spans="1:5">
      <c r="A1316">
        <v>11849</v>
      </c>
      <c r="B1316" t="s">
        <v>2154</v>
      </c>
      <c r="C1316" t="s">
        <v>878</v>
      </c>
      <c r="D1316" t="s">
        <v>830</v>
      </c>
      <c r="E1316" s="865">
        <v>17.82</v>
      </c>
    </row>
    <row r="1317" spans="1:5">
      <c r="A1317">
        <v>37418</v>
      </c>
      <c r="B1317" t="s">
        <v>2155</v>
      </c>
      <c r="C1317" t="s">
        <v>829</v>
      </c>
      <c r="D1317" t="s">
        <v>844</v>
      </c>
      <c r="E1317" s="865">
        <v>15.12</v>
      </c>
    </row>
    <row r="1318" spans="1:5">
      <c r="A1318">
        <v>37419</v>
      </c>
      <c r="B1318" t="s">
        <v>2156</v>
      </c>
      <c r="C1318" t="s">
        <v>829</v>
      </c>
      <c r="D1318" t="s">
        <v>844</v>
      </c>
      <c r="E1318" s="865">
        <v>15.53</v>
      </c>
    </row>
    <row r="1319" spans="1:5">
      <c r="A1319">
        <v>1427</v>
      </c>
      <c r="B1319" t="s">
        <v>2157</v>
      </c>
      <c r="C1319" t="s">
        <v>829</v>
      </c>
      <c r="D1319" t="s">
        <v>844</v>
      </c>
      <c r="E1319" s="865">
        <v>14.74</v>
      </c>
    </row>
    <row r="1320" spans="1:5">
      <c r="A1320">
        <v>1402</v>
      </c>
      <c r="B1320" t="s">
        <v>2158</v>
      </c>
      <c r="C1320" t="s">
        <v>829</v>
      </c>
      <c r="D1320" t="s">
        <v>844</v>
      </c>
      <c r="E1320" s="865">
        <v>5.0999999999999996</v>
      </c>
    </row>
    <row r="1321" spans="1:5">
      <c r="A1321">
        <v>1420</v>
      </c>
      <c r="B1321" t="s">
        <v>2159</v>
      </c>
      <c r="C1321" t="s">
        <v>829</v>
      </c>
      <c r="D1321" t="s">
        <v>844</v>
      </c>
      <c r="E1321" s="865">
        <v>6.56</v>
      </c>
    </row>
    <row r="1322" spans="1:5">
      <c r="A1322">
        <v>1419</v>
      </c>
      <c r="B1322" t="s">
        <v>2160</v>
      </c>
      <c r="C1322" t="s">
        <v>829</v>
      </c>
      <c r="D1322" t="s">
        <v>844</v>
      </c>
      <c r="E1322" s="865">
        <v>7.92</v>
      </c>
    </row>
    <row r="1323" spans="1:5">
      <c r="A1323">
        <v>1414</v>
      </c>
      <c r="B1323" t="s">
        <v>2161</v>
      </c>
      <c r="C1323" t="s">
        <v>829</v>
      </c>
      <c r="D1323" t="s">
        <v>844</v>
      </c>
      <c r="E1323" s="865">
        <v>7.75</v>
      </c>
    </row>
    <row r="1324" spans="1:5">
      <c r="A1324">
        <v>1413</v>
      </c>
      <c r="B1324" t="s">
        <v>2162</v>
      </c>
      <c r="C1324" t="s">
        <v>829</v>
      </c>
      <c r="D1324" t="s">
        <v>844</v>
      </c>
      <c r="E1324" s="865">
        <v>11.45</v>
      </c>
    </row>
    <row r="1325" spans="1:5">
      <c r="A1325">
        <v>1412</v>
      </c>
      <c r="B1325" t="s">
        <v>2163</v>
      </c>
      <c r="C1325" t="s">
        <v>829</v>
      </c>
      <c r="D1325" t="s">
        <v>844</v>
      </c>
      <c r="E1325" s="865">
        <v>9.6999999999999993</v>
      </c>
    </row>
    <row r="1326" spans="1:5">
      <c r="A1326">
        <v>1411</v>
      </c>
      <c r="B1326" t="s">
        <v>2164</v>
      </c>
      <c r="C1326" t="s">
        <v>829</v>
      </c>
      <c r="D1326" t="s">
        <v>844</v>
      </c>
      <c r="E1326" s="865">
        <v>17.66</v>
      </c>
    </row>
    <row r="1327" spans="1:5">
      <c r="A1327">
        <v>1406</v>
      </c>
      <c r="B1327" t="s">
        <v>2165</v>
      </c>
      <c r="C1327" t="s">
        <v>829</v>
      </c>
      <c r="D1327" t="s">
        <v>844</v>
      </c>
      <c r="E1327" s="865">
        <v>11.71</v>
      </c>
    </row>
    <row r="1328" spans="1:5">
      <c r="A1328">
        <v>1407</v>
      </c>
      <c r="B1328" t="s">
        <v>2166</v>
      </c>
      <c r="C1328" t="s">
        <v>829</v>
      </c>
      <c r="D1328" t="s">
        <v>844</v>
      </c>
      <c r="E1328" s="865">
        <v>14.6</v>
      </c>
    </row>
    <row r="1329" spans="1:5">
      <c r="A1329">
        <v>1404</v>
      </c>
      <c r="B1329" t="s">
        <v>2167</v>
      </c>
      <c r="C1329" t="s">
        <v>829</v>
      </c>
      <c r="D1329" t="s">
        <v>844</v>
      </c>
      <c r="E1329" s="865">
        <v>15.52</v>
      </c>
    </row>
    <row r="1330" spans="1:5">
      <c r="A1330">
        <v>11281</v>
      </c>
      <c r="B1330" t="s">
        <v>2168</v>
      </c>
      <c r="C1330" t="s">
        <v>829</v>
      </c>
      <c r="D1330" t="s">
        <v>833</v>
      </c>
      <c r="E1330" s="866">
        <v>14850</v>
      </c>
    </row>
    <row r="1331" spans="1:5">
      <c r="A1331">
        <v>1442</v>
      </c>
      <c r="B1331" t="s">
        <v>2169</v>
      </c>
      <c r="C1331" t="s">
        <v>829</v>
      </c>
      <c r="D1331" t="s">
        <v>830</v>
      </c>
      <c r="E1331" s="866">
        <v>12466.46</v>
      </c>
    </row>
    <row r="1332" spans="1:5">
      <c r="A1332">
        <v>13457</v>
      </c>
      <c r="B1332" t="s">
        <v>2170</v>
      </c>
      <c r="C1332" t="s">
        <v>829</v>
      </c>
      <c r="D1332" t="s">
        <v>830</v>
      </c>
      <c r="E1332" s="866">
        <v>10760.86</v>
      </c>
    </row>
    <row r="1333" spans="1:5">
      <c r="A1333">
        <v>40699</v>
      </c>
      <c r="B1333" t="s">
        <v>2171</v>
      </c>
      <c r="C1333" t="s">
        <v>829</v>
      </c>
      <c r="D1333" t="s">
        <v>830</v>
      </c>
      <c r="E1333" s="866">
        <v>8318.56</v>
      </c>
    </row>
    <row r="1334" spans="1:5">
      <c r="A1334">
        <v>40701</v>
      </c>
      <c r="B1334" t="s">
        <v>2172</v>
      </c>
      <c r="C1334" t="s">
        <v>829</v>
      </c>
      <c r="D1334" t="s">
        <v>830</v>
      </c>
      <c r="E1334" s="866">
        <v>147083.54</v>
      </c>
    </row>
    <row r="1335" spans="1:5">
      <c r="A1335">
        <v>40700</v>
      </c>
      <c r="B1335" t="s">
        <v>2173</v>
      </c>
      <c r="C1335" t="s">
        <v>829</v>
      </c>
      <c r="D1335" t="s">
        <v>830</v>
      </c>
      <c r="E1335" s="866">
        <v>19364.52</v>
      </c>
    </row>
    <row r="1336" spans="1:5">
      <c r="A1336">
        <v>13458</v>
      </c>
      <c r="B1336" t="s">
        <v>2174</v>
      </c>
      <c r="C1336" t="s">
        <v>829</v>
      </c>
      <c r="D1336" t="s">
        <v>830</v>
      </c>
      <c r="E1336" s="866">
        <v>18401.080000000002</v>
      </c>
    </row>
    <row r="1337" spans="1:5">
      <c r="A1337">
        <v>36524</v>
      </c>
      <c r="B1337" t="s">
        <v>2175</v>
      </c>
      <c r="C1337" t="s">
        <v>829</v>
      </c>
      <c r="D1337" t="s">
        <v>844</v>
      </c>
      <c r="E1337" s="866">
        <v>103306.91</v>
      </c>
    </row>
    <row r="1338" spans="1:5">
      <c r="A1338">
        <v>36526</v>
      </c>
      <c r="B1338" t="s">
        <v>2176</v>
      </c>
      <c r="C1338" t="s">
        <v>829</v>
      </c>
      <c r="D1338" t="s">
        <v>844</v>
      </c>
      <c r="E1338" s="866">
        <v>83248.92</v>
      </c>
    </row>
    <row r="1339" spans="1:5">
      <c r="A1339">
        <v>36523</v>
      </c>
      <c r="B1339" t="s">
        <v>2177</v>
      </c>
      <c r="C1339" t="s">
        <v>829</v>
      </c>
      <c r="D1339" t="s">
        <v>844</v>
      </c>
      <c r="E1339" s="866">
        <v>178224.7</v>
      </c>
    </row>
    <row r="1340" spans="1:5">
      <c r="A1340">
        <v>36527</v>
      </c>
      <c r="B1340" t="s">
        <v>2178</v>
      </c>
      <c r="C1340" t="s">
        <v>829</v>
      </c>
      <c r="D1340" t="s">
        <v>844</v>
      </c>
      <c r="E1340" s="866">
        <v>193588.73</v>
      </c>
    </row>
    <row r="1341" spans="1:5">
      <c r="A1341">
        <v>13803</v>
      </c>
      <c r="B1341" t="s">
        <v>2179</v>
      </c>
      <c r="C1341" t="s">
        <v>829</v>
      </c>
      <c r="D1341" t="s">
        <v>844</v>
      </c>
      <c r="E1341" s="866">
        <v>70000</v>
      </c>
    </row>
    <row r="1342" spans="1:5">
      <c r="A1342">
        <v>38642</v>
      </c>
      <c r="B1342" t="s">
        <v>2180</v>
      </c>
      <c r="C1342" t="s">
        <v>829</v>
      </c>
      <c r="D1342" t="s">
        <v>844</v>
      </c>
      <c r="E1342" s="866">
        <v>45072.42</v>
      </c>
    </row>
    <row r="1343" spans="1:5">
      <c r="A1343">
        <v>36522</v>
      </c>
      <c r="B1343" t="s">
        <v>2181</v>
      </c>
      <c r="C1343" t="s">
        <v>829</v>
      </c>
      <c r="D1343" t="s">
        <v>844</v>
      </c>
      <c r="E1343" s="866">
        <v>52418.69</v>
      </c>
    </row>
    <row r="1344" spans="1:5">
      <c r="A1344">
        <v>36525</v>
      </c>
      <c r="B1344" t="s">
        <v>2182</v>
      </c>
      <c r="C1344" t="s">
        <v>829</v>
      </c>
      <c r="D1344" t="s">
        <v>844</v>
      </c>
      <c r="E1344" s="866">
        <v>70200.87</v>
      </c>
    </row>
    <row r="1345" spans="1:5">
      <c r="A1345">
        <v>41991</v>
      </c>
      <c r="B1345" t="s">
        <v>2183</v>
      </c>
      <c r="C1345" t="s">
        <v>829</v>
      </c>
      <c r="D1345" t="s">
        <v>844</v>
      </c>
      <c r="E1345" s="866">
        <v>2594.02</v>
      </c>
    </row>
    <row r="1346" spans="1:5">
      <c r="A1346">
        <v>34348</v>
      </c>
      <c r="B1346" t="s">
        <v>2184</v>
      </c>
      <c r="C1346" t="s">
        <v>866</v>
      </c>
      <c r="D1346" t="s">
        <v>830</v>
      </c>
      <c r="E1346" s="865">
        <v>14.14</v>
      </c>
    </row>
    <row r="1347" spans="1:5">
      <c r="A1347">
        <v>34347</v>
      </c>
      <c r="B1347" t="s">
        <v>2185</v>
      </c>
      <c r="C1347" t="s">
        <v>866</v>
      </c>
      <c r="D1347" t="s">
        <v>830</v>
      </c>
      <c r="E1347" s="865">
        <v>10.11</v>
      </c>
    </row>
    <row r="1348" spans="1:5">
      <c r="A1348">
        <v>11146</v>
      </c>
      <c r="B1348" t="s">
        <v>2186</v>
      </c>
      <c r="C1348" t="s">
        <v>1050</v>
      </c>
      <c r="D1348" t="s">
        <v>830</v>
      </c>
      <c r="E1348" s="865">
        <v>291.83</v>
      </c>
    </row>
    <row r="1349" spans="1:5">
      <c r="A1349">
        <v>11147</v>
      </c>
      <c r="B1349" t="s">
        <v>2187</v>
      </c>
      <c r="C1349" t="s">
        <v>1050</v>
      </c>
      <c r="D1349" t="s">
        <v>830</v>
      </c>
      <c r="E1349" s="865">
        <v>303.26</v>
      </c>
    </row>
    <row r="1350" spans="1:5">
      <c r="A1350">
        <v>34872</v>
      </c>
      <c r="B1350" t="s">
        <v>2188</v>
      </c>
      <c r="C1350" t="s">
        <v>1050</v>
      </c>
      <c r="D1350" t="s">
        <v>830</v>
      </c>
      <c r="E1350" s="865">
        <v>306.66000000000003</v>
      </c>
    </row>
    <row r="1351" spans="1:5">
      <c r="A1351">
        <v>34491</v>
      </c>
      <c r="B1351" t="s">
        <v>2189</v>
      </c>
      <c r="C1351" t="s">
        <v>1050</v>
      </c>
      <c r="D1351" t="s">
        <v>830</v>
      </c>
      <c r="E1351" s="865">
        <v>315.55</v>
      </c>
    </row>
    <row r="1352" spans="1:5">
      <c r="A1352">
        <v>34770</v>
      </c>
      <c r="B1352" t="s">
        <v>2190</v>
      </c>
      <c r="C1352" t="s">
        <v>2025</v>
      </c>
      <c r="D1352" t="s">
        <v>844</v>
      </c>
      <c r="E1352" s="865">
        <v>348.21</v>
      </c>
    </row>
    <row r="1353" spans="1:5">
      <c r="A1353">
        <v>1518</v>
      </c>
      <c r="B1353" t="s">
        <v>2191</v>
      </c>
      <c r="C1353" t="s">
        <v>2025</v>
      </c>
      <c r="D1353" t="s">
        <v>844</v>
      </c>
      <c r="E1353" s="865">
        <v>355</v>
      </c>
    </row>
    <row r="1354" spans="1:5">
      <c r="A1354">
        <v>41965</v>
      </c>
      <c r="B1354" t="s">
        <v>2192</v>
      </c>
      <c r="C1354" t="s">
        <v>2025</v>
      </c>
      <c r="D1354" t="s">
        <v>844</v>
      </c>
      <c r="E1354" s="865">
        <v>343.92</v>
      </c>
    </row>
    <row r="1355" spans="1:5">
      <c r="A1355">
        <v>34492</v>
      </c>
      <c r="B1355" t="s">
        <v>2193</v>
      </c>
      <c r="C1355" t="s">
        <v>1050</v>
      </c>
      <c r="D1355" t="s">
        <v>830</v>
      </c>
      <c r="E1355" s="865">
        <v>259.35000000000002</v>
      </c>
    </row>
    <row r="1356" spans="1:5">
      <c r="A1356">
        <v>1524</v>
      </c>
      <c r="B1356" t="s">
        <v>2194</v>
      </c>
      <c r="C1356" t="s">
        <v>1050</v>
      </c>
      <c r="D1356" t="s">
        <v>833</v>
      </c>
      <c r="E1356" s="865">
        <v>280</v>
      </c>
    </row>
    <row r="1357" spans="1:5">
      <c r="A1357">
        <v>38404</v>
      </c>
      <c r="B1357" t="s">
        <v>2195</v>
      </c>
      <c r="C1357" t="s">
        <v>1050</v>
      </c>
      <c r="D1357" t="s">
        <v>830</v>
      </c>
      <c r="E1357" s="865">
        <v>268.64</v>
      </c>
    </row>
    <row r="1358" spans="1:5">
      <c r="A1358">
        <v>39849</v>
      </c>
      <c r="B1358" t="s">
        <v>2196</v>
      </c>
      <c r="C1358" t="s">
        <v>1050</v>
      </c>
      <c r="D1358" t="s">
        <v>830</v>
      </c>
      <c r="E1358" s="865">
        <v>307.86</v>
      </c>
    </row>
    <row r="1359" spans="1:5">
      <c r="A1359">
        <v>38464</v>
      </c>
      <c r="B1359" t="s">
        <v>2197</v>
      </c>
      <c r="C1359" t="s">
        <v>1050</v>
      </c>
      <c r="D1359" t="s">
        <v>830</v>
      </c>
      <c r="E1359" s="865">
        <v>312.33</v>
      </c>
    </row>
    <row r="1360" spans="1:5">
      <c r="A1360">
        <v>34493</v>
      </c>
      <c r="B1360" t="s">
        <v>2198</v>
      </c>
      <c r="C1360" t="s">
        <v>1050</v>
      </c>
      <c r="D1360" t="s">
        <v>830</v>
      </c>
      <c r="E1360" s="865">
        <v>266.66000000000003</v>
      </c>
    </row>
    <row r="1361" spans="1:5">
      <c r="A1361">
        <v>1527</v>
      </c>
      <c r="B1361" t="s">
        <v>2199</v>
      </c>
      <c r="C1361" t="s">
        <v>1050</v>
      </c>
      <c r="D1361" t="s">
        <v>830</v>
      </c>
      <c r="E1361" s="865">
        <v>288.88</v>
      </c>
    </row>
    <row r="1362" spans="1:5">
      <c r="A1362">
        <v>38405</v>
      </c>
      <c r="B1362" t="s">
        <v>2200</v>
      </c>
      <c r="C1362" t="s">
        <v>1050</v>
      </c>
      <c r="D1362" t="s">
        <v>830</v>
      </c>
      <c r="E1362" s="865">
        <v>276.92</v>
      </c>
    </row>
    <row r="1363" spans="1:5">
      <c r="A1363">
        <v>38408</v>
      </c>
      <c r="B1363" t="s">
        <v>2201</v>
      </c>
      <c r="C1363" t="s">
        <v>1050</v>
      </c>
      <c r="D1363" t="s">
        <v>830</v>
      </c>
      <c r="E1363" s="865">
        <v>306.52999999999997</v>
      </c>
    </row>
    <row r="1364" spans="1:5">
      <c r="A1364">
        <v>34494</v>
      </c>
      <c r="B1364" t="s">
        <v>2202</v>
      </c>
      <c r="C1364" t="s">
        <v>1050</v>
      </c>
      <c r="D1364" t="s">
        <v>830</v>
      </c>
      <c r="E1364" s="865">
        <v>275.55</v>
      </c>
    </row>
    <row r="1365" spans="1:5">
      <c r="A1365">
        <v>1525</v>
      </c>
      <c r="B1365" t="s">
        <v>2203</v>
      </c>
      <c r="C1365" t="s">
        <v>1050</v>
      </c>
      <c r="D1365" t="s">
        <v>830</v>
      </c>
      <c r="E1365" s="865">
        <v>297.77</v>
      </c>
    </row>
    <row r="1366" spans="1:5">
      <c r="A1366">
        <v>38406</v>
      </c>
      <c r="B1366" t="s">
        <v>2204</v>
      </c>
      <c r="C1366" t="s">
        <v>1050</v>
      </c>
      <c r="D1366" t="s">
        <v>830</v>
      </c>
      <c r="E1366" s="865">
        <v>292.41000000000003</v>
      </c>
    </row>
    <row r="1367" spans="1:5">
      <c r="A1367">
        <v>38409</v>
      </c>
      <c r="B1367" t="s">
        <v>2205</v>
      </c>
      <c r="C1367" t="s">
        <v>1050</v>
      </c>
      <c r="D1367" t="s">
        <v>830</v>
      </c>
      <c r="E1367" s="865">
        <v>308.62</v>
      </c>
    </row>
    <row r="1368" spans="1:5">
      <c r="A1368">
        <v>43360</v>
      </c>
      <c r="B1368" t="s">
        <v>2206</v>
      </c>
      <c r="C1368" t="s">
        <v>1050</v>
      </c>
      <c r="D1368" t="s">
        <v>830</v>
      </c>
      <c r="E1368" s="865">
        <v>321.8</v>
      </c>
    </row>
    <row r="1369" spans="1:5">
      <c r="A1369">
        <v>34495</v>
      </c>
      <c r="B1369" t="s">
        <v>2207</v>
      </c>
      <c r="C1369" t="s">
        <v>1050</v>
      </c>
      <c r="D1369" t="s">
        <v>830</v>
      </c>
      <c r="E1369" s="865">
        <v>284.44</v>
      </c>
    </row>
    <row r="1370" spans="1:5">
      <c r="A1370">
        <v>11145</v>
      </c>
      <c r="B1370" t="s">
        <v>2208</v>
      </c>
      <c r="C1370" t="s">
        <v>1050</v>
      </c>
      <c r="D1370" t="s">
        <v>830</v>
      </c>
      <c r="E1370" s="865">
        <v>306.66000000000003</v>
      </c>
    </row>
    <row r="1371" spans="1:5">
      <c r="A1371">
        <v>34496</v>
      </c>
      <c r="B1371" t="s">
        <v>2209</v>
      </c>
      <c r="C1371" t="s">
        <v>1050</v>
      </c>
      <c r="D1371" t="s">
        <v>830</v>
      </c>
      <c r="E1371" s="865">
        <v>296.72000000000003</v>
      </c>
    </row>
    <row r="1372" spans="1:5">
      <c r="A1372">
        <v>34479</v>
      </c>
      <c r="B1372" t="s">
        <v>2210</v>
      </c>
      <c r="C1372" t="s">
        <v>1050</v>
      </c>
      <c r="D1372" t="s">
        <v>830</v>
      </c>
      <c r="E1372" s="865">
        <v>315.55</v>
      </c>
    </row>
    <row r="1373" spans="1:5">
      <c r="A1373">
        <v>34481</v>
      </c>
      <c r="B1373" t="s">
        <v>2211</v>
      </c>
      <c r="C1373" t="s">
        <v>1050</v>
      </c>
      <c r="D1373" t="s">
        <v>830</v>
      </c>
      <c r="E1373" s="865">
        <v>329.71</v>
      </c>
    </row>
    <row r="1374" spans="1:5">
      <c r="A1374">
        <v>34483</v>
      </c>
      <c r="B1374" t="s">
        <v>2212</v>
      </c>
      <c r="C1374" t="s">
        <v>1050</v>
      </c>
      <c r="D1374" t="s">
        <v>830</v>
      </c>
      <c r="E1374" s="865">
        <v>352.28</v>
      </c>
    </row>
    <row r="1375" spans="1:5">
      <c r="A1375">
        <v>34485</v>
      </c>
      <c r="B1375" t="s">
        <v>2213</v>
      </c>
      <c r="C1375" t="s">
        <v>1050</v>
      </c>
      <c r="D1375" t="s">
        <v>830</v>
      </c>
      <c r="E1375" s="865">
        <v>376.72</v>
      </c>
    </row>
    <row r="1376" spans="1:5">
      <c r="A1376">
        <v>14041</v>
      </c>
      <c r="B1376" t="s">
        <v>2214</v>
      </c>
      <c r="C1376" t="s">
        <v>1050</v>
      </c>
      <c r="D1376" t="s">
        <v>830</v>
      </c>
      <c r="E1376" s="865">
        <v>244.88</v>
      </c>
    </row>
    <row r="1377" spans="1:5">
      <c r="A1377">
        <v>1523</v>
      </c>
      <c r="B1377" t="s">
        <v>2215</v>
      </c>
      <c r="C1377" t="s">
        <v>1050</v>
      </c>
      <c r="D1377" t="s">
        <v>830</v>
      </c>
      <c r="E1377" s="865">
        <v>248.88</v>
      </c>
    </row>
    <row r="1378" spans="1:5">
      <c r="A1378">
        <v>14052</v>
      </c>
      <c r="B1378" t="s">
        <v>2216</v>
      </c>
      <c r="C1378" t="s">
        <v>829</v>
      </c>
      <c r="D1378" t="s">
        <v>830</v>
      </c>
      <c r="E1378" s="865">
        <v>7.11</v>
      </c>
    </row>
    <row r="1379" spans="1:5">
      <c r="A1379">
        <v>14054</v>
      </c>
      <c r="B1379" t="s">
        <v>2217</v>
      </c>
      <c r="C1379" t="s">
        <v>829</v>
      </c>
      <c r="D1379" t="s">
        <v>830</v>
      </c>
      <c r="E1379" s="865">
        <v>9.24</v>
      </c>
    </row>
    <row r="1380" spans="1:5">
      <c r="A1380">
        <v>14053</v>
      </c>
      <c r="B1380" t="s">
        <v>2218</v>
      </c>
      <c r="C1380" t="s">
        <v>829</v>
      </c>
      <c r="D1380" t="s">
        <v>830</v>
      </c>
      <c r="E1380" s="865">
        <v>7.22</v>
      </c>
    </row>
    <row r="1381" spans="1:5">
      <c r="A1381">
        <v>2558</v>
      </c>
      <c r="B1381" t="s">
        <v>2219</v>
      </c>
      <c r="C1381" t="s">
        <v>829</v>
      </c>
      <c r="D1381" t="s">
        <v>830</v>
      </c>
      <c r="E1381" s="865">
        <v>5.43</v>
      </c>
    </row>
    <row r="1382" spans="1:5">
      <c r="A1382">
        <v>2560</v>
      </c>
      <c r="B1382" t="s">
        <v>2220</v>
      </c>
      <c r="C1382" t="s">
        <v>829</v>
      </c>
      <c r="D1382" t="s">
        <v>830</v>
      </c>
      <c r="E1382" s="865">
        <v>9.56</v>
      </c>
    </row>
    <row r="1383" spans="1:5">
      <c r="A1383">
        <v>2559</v>
      </c>
      <c r="B1383" t="s">
        <v>2221</v>
      </c>
      <c r="C1383" t="s">
        <v>829</v>
      </c>
      <c r="D1383" t="s">
        <v>833</v>
      </c>
      <c r="E1383" s="865">
        <v>7.65</v>
      </c>
    </row>
    <row r="1384" spans="1:5">
      <c r="A1384">
        <v>2592</v>
      </c>
      <c r="B1384" t="s">
        <v>2222</v>
      </c>
      <c r="C1384" t="s">
        <v>829</v>
      </c>
      <c r="D1384" t="s">
        <v>830</v>
      </c>
      <c r="E1384" s="865">
        <v>126.82</v>
      </c>
    </row>
    <row r="1385" spans="1:5">
      <c r="A1385">
        <v>2566</v>
      </c>
      <c r="B1385" t="s">
        <v>2223</v>
      </c>
      <c r="C1385" t="s">
        <v>829</v>
      </c>
      <c r="D1385" t="s">
        <v>830</v>
      </c>
      <c r="E1385" s="865">
        <v>12.76</v>
      </c>
    </row>
    <row r="1386" spans="1:5">
      <c r="A1386">
        <v>2589</v>
      </c>
      <c r="B1386" t="s">
        <v>2224</v>
      </c>
      <c r="C1386" t="s">
        <v>829</v>
      </c>
      <c r="D1386" t="s">
        <v>830</v>
      </c>
      <c r="E1386" s="865">
        <v>16.96</v>
      </c>
    </row>
    <row r="1387" spans="1:5">
      <c r="A1387">
        <v>2591</v>
      </c>
      <c r="B1387" t="s">
        <v>2225</v>
      </c>
      <c r="C1387" t="s">
        <v>829</v>
      </c>
      <c r="D1387" t="s">
        <v>830</v>
      </c>
      <c r="E1387" s="865">
        <v>6.18</v>
      </c>
    </row>
    <row r="1388" spans="1:5">
      <c r="A1388">
        <v>2590</v>
      </c>
      <c r="B1388" t="s">
        <v>2226</v>
      </c>
      <c r="C1388" t="s">
        <v>829</v>
      </c>
      <c r="D1388" t="s">
        <v>830</v>
      </c>
      <c r="E1388" s="865">
        <v>10.41</v>
      </c>
    </row>
    <row r="1389" spans="1:5">
      <c r="A1389">
        <v>2567</v>
      </c>
      <c r="B1389" t="s">
        <v>2227</v>
      </c>
      <c r="C1389" t="s">
        <v>829</v>
      </c>
      <c r="D1389" t="s">
        <v>830</v>
      </c>
      <c r="E1389" s="865">
        <v>24.88</v>
      </c>
    </row>
    <row r="1390" spans="1:5">
      <c r="A1390">
        <v>2565</v>
      </c>
      <c r="B1390" t="s">
        <v>2228</v>
      </c>
      <c r="C1390" t="s">
        <v>829</v>
      </c>
      <c r="D1390" t="s">
        <v>830</v>
      </c>
      <c r="E1390" s="865">
        <v>6.19</v>
      </c>
    </row>
    <row r="1391" spans="1:5">
      <c r="A1391">
        <v>2568</v>
      </c>
      <c r="B1391" t="s">
        <v>2229</v>
      </c>
      <c r="C1391" t="s">
        <v>829</v>
      </c>
      <c r="D1391" t="s">
        <v>830</v>
      </c>
      <c r="E1391" s="865">
        <v>69.09</v>
      </c>
    </row>
    <row r="1392" spans="1:5">
      <c r="A1392">
        <v>2594</v>
      </c>
      <c r="B1392" t="s">
        <v>2230</v>
      </c>
      <c r="C1392" t="s">
        <v>829</v>
      </c>
      <c r="D1392" t="s">
        <v>830</v>
      </c>
      <c r="E1392" s="865">
        <v>115.1</v>
      </c>
    </row>
    <row r="1393" spans="1:5">
      <c r="A1393">
        <v>2587</v>
      </c>
      <c r="B1393" t="s">
        <v>2231</v>
      </c>
      <c r="C1393" t="s">
        <v>829</v>
      </c>
      <c r="D1393" t="s">
        <v>830</v>
      </c>
      <c r="E1393" s="865">
        <v>19.61</v>
      </c>
    </row>
    <row r="1394" spans="1:5">
      <c r="A1394">
        <v>2588</v>
      </c>
      <c r="B1394" t="s">
        <v>2232</v>
      </c>
      <c r="C1394" t="s">
        <v>829</v>
      </c>
      <c r="D1394" t="s">
        <v>830</v>
      </c>
      <c r="E1394" s="865">
        <v>15.58</v>
      </c>
    </row>
    <row r="1395" spans="1:5">
      <c r="A1395">
        <v>2569</v>
      </c>
      <c r="B1395" t="s">
        <v>2233</v>
      </c>
      <c r="C1395" t="s">
        <v>829</v>
      </c>
      <c r="D1395" t="s">
        <v>830</v>
      </c>
      <c r="E1395" s="865">
        <v>6</v>
      </c>
    </row>
    <row r="1396" spans="1:5">
      <c r="A1396">
        <v>2570</v>
      </c>
      <c r="B1396" t="s">
        <v>2234</v>
      </c>
      <c r="C1396" t="s">
        <v>829</v>
      </c>
      <c r="D1396" t="s">
        <v>830</v>
      </c>
      <c r="E1396" s="865">
        <v>10.06</v>
      </c>
    </row>
    <row r="1397" spans="1:5">
      <c r="A1397">
        <v>2571</v>
      </c>
      <c r="B1397" t="s">
        <v>2235</v>
      </c>
      <c r="C1397" t="s">
        <v>829</v>
      </c>
      <c r="D1397" t="s">
        <v>830</v>
      </c>
      <c r="E1397" s="865">
        <v>29.88</v>
      </c>
    </row>
    <row r="1398" spans="1:5">
      <c r="A1398">
        <v>2593</v>
      </c>
      <c r="B1398" t="s">
        <v>2236</v>
      </c>
      <c r="C1398" t="s">
        <v>829</v>
      </c>
      <c r="D1398" t="s">
        <v>830</v>
      </c>
      <c r="E1398" s="865">
        <v>6.4</v>
      </c>
    </row>
    <row r="1399" spans="1:5">
      <c r="A1399">
        <v>2572</v>
      </c>
      <c r="B1399" t="s">
        <v>2237</v>
      </c>
      <c r="C1399" t="s">
        <v>829</v>
      </c>
      <c r="D1399" t="s">
        <v>830</v>
      </c>
      <c r="E1399" s="865">
        <v>88.36</v>
      </c>
    </row>
    <row r="1400" spans="1:5">
      <c r="A1400">
        <v>2595</v>
      </c>
      <c r="B1400" t="s">
        <v>2238</v>
      </c>
      <c r="C1400" t="s">
        <v>829</v>
      </c>
      <c r="D1400" t="s">
        <v>830</v>
      </c>
      <c r="E1400" s="865">
        <v>137.86000000000001</v>
      </c>
    </row>
    <row r="1401" spans="1:5">
      <c r="A1401">
        <v>2576</v>
      </c>
      <c r="B1401" t="s">
        <v>2239</v>
      </c>
      <c r="C1401" t="s">
        <v>829</v>
      </c>
      <c r="D1401" t="s">
        <v>830</v>
      </c>
      <c r="E1401" s="865">
        <v>23.5</v>
      </c>
    </row>
    <row r="1402" spans="1:5">
      <c r="A1402">
        <v>2575</v>
      </c>
      <c r="B1402" t="s">
        <v>2240</v>
      </c>
      <c r="C1402" t="s">
        <v>829</v>
      </c>
      <c r="D1402" t="s">
        <v>830</v>
      </c>
      <c r="E1402" s="865">
        <v>17.66</v>
      </c>
    </row>
    <row r="1403" spans="1:5">
      <c r="A1403">
        <v>2573</v>
      </c>
      <c r="B1403" t="s">
        <v>2241</v>
      </c>
      <c r="C1403" t="s">
        <v>829</v>
      </c>
      <c r="D1403" t="s">
        <v>830</v>
      </c>
      <c r="E1403" s="865">
        <v>7.33</v>
      </c>
    </row>
    <row r="1404" spans="1:5">
      <c r="A1404">
        <v>2586</v>
      </c>
      <c r="B1404" t="s">
        <v>2242</v>
      </c>
      <c r="C1404" t="s">
        <v>829</v>
      </c>
      <c r="D1404" t="s">
        <v>830</v>
      </c>
      <c r="E1404" s="865">
        <v>11.89</v>
      </c>
    </row>
    <row r="1405" spans="1:5">
      <c r="A1405">
        <v>2577</v>
      </c>
      <c r="B1405" t="s">
        <v>2243</v>
      </c>
      <c r="C1405" t="s">
        <v>829</v>
      </c>
      <c r="D1405" t="s">
        <v>830</v>
      </c>
      <c r="E1405" s="865">
        <v>31.84</v>
      </c>
    </row>
    <row r="1406" spans="1:5">
      <c r="A1406">
        <v>2574</v>
      </c>
      <c r="B1406" t="s">
        <v>2244</v>
      </c>
      <c r="C1406" t="s">
        <v>829</v>
      </c>
      <c r="D1406" t="s">
        <v>830</v>
      </c>
      <c r="E1406" s="865">
        <v>7.38</v>
      </c>
    </row>
    <row r="1407" spans="1:5">
      <c r="A1407">
        <v>2578</v>
      </c>
      <c r="B1407" t="s">
        <v>2245</v>
      </c>
      <c r="C1407" t="s">
        <v>829</v>
      </c>
      <c r="D1407" t="s">
        <v>830</v>
      </c>
      <c r="E1407" s="865">
        <v>99.42</v>
      </c>
    </row>
    <row r="1408" spans="1:5">
      <c r="A1408">
        <v>2585</v>
      </c>
      <c r="B1408" t="s">
        <v>2246</v>
      </c>
      <c r="C1408" t="s">
        <v>829</v>
      </c>
      <c r="D1408" t="s">
        <v>830</v>
      </c>
      <c r="E1408" s="865">
        <v>136.43</v>
      </c>
    </row>
    <row r="1409" spans="1:5">
      <c r="A1409">
        <v>12008</v>
      </c>
      <c r="B1409" t="s">
        <v>2247</v>
      </c>
      <c r="C1409" t="s">
        <v>829</v>
      </c>
      <c r="D1409" t="s">
        <v>830</v>
      </c>
      <c r="E1409" s="865">
        <v>73.2</v>
      </c>
    </row>
    <row r="1410" spans="1:5">
      <c r="A1410">
        <v>2582</v>
      </c>
      <c r="B1410" t="s">
        <v>2248</v>
      </c>
      <c r="C1410" t="s">
        <v>829</v>
      </c>
      <c r="D1410" t="s">
        <v>830</v>
      </c>
      <c r="E1410" s="865">
        <v>21.8</v>
      </c>
    </row>
    <row r="1411" spans="1:5">
      <c r="A1411">
        <v>2597</v>
      </c>
      <c r="B1411" t="s">
        <v>2249</v>
      </c>
      <c r="C1411" t="s">
        <v>829</v>
      </c>
      <c r="D1411" t="s">
        <v>830</v>
      </c>
      <c r="E1411" s="865">
        <v>18.68</v>
      </c>
    </row>
    <row r="1412" spans="1:5">
      <c r="A1412">
        <v>2579</v>
      </c>
      <c r="B1412" t="s">
        <v>2250</v>
      </c>
      <c r="C1412" t="s">
        <v>829</v>
      </c>
      <c r="D1412" t="s">
        <v>830</v>
      </c>
      <c r="E1412" s="865">
        <v>8.89</v>
      </c>
    </row>
    <row r="1413" spans="1:5">
      <c r="A1413">
        <v>2581</v>
      </c>
      <c r="B1413" t="s">
        <v>2251</v>
      </c>
      <c r="C1413" t="s">
        <v>829</v>
      </c>
      <c r="D1413" t="s">
        <v>830</v>
      </c>
      <c r="E1413" s="865">
        <v>11.38</v>
      </c>
    </row>
    <row r="1414" spans="1:5">
      <c r="A1414">
        <v>2596</v>
      </c>
      <c r="B1414" t="s">
        <v>2252</v>
      </c>
      <c r="C1414" t="s">
        <v>829</v>
      </c>
      <c r="D1414" t="s">
        <v>830</v>
      </c>
      <c r="E1414" s="865">
        <v>33.659999999999997</v>
      </c>
    </row>
    <row r="1415" spans="1:5">
      <c r="A1415">
        <v>2580</v>
      </c>
      <c r="B1415" t="s">
        <v>2253</v>
      </c>
      <c r="C1415" t="s">
        <v>829</v>
      </c>
      <c r="D1415" t="s">
        <v>830</v>
      </c>
      <c r="E1415" s="865">
        <v>9.75</v>
      </c>
    </row>
    <row r="1416" spans="1:5">
      <c r="A1416">
        <v>2583</v>
      </c>
      <c r="B1416" t="s">
        <v>2254</v>
      </c>
      <c r="C1416" t="s">
        <v>829</v>
      </c>
      <c r="D1416" t="s">
        <v>830</v>
      </c>
      <c r="E1416" s="865">
        <v>81.87</v>
      </c>
    </row>
    <row r="1417" spans="1:5">
      <c r="A1417">
        <v>2584</v>
      </c>
      <c r="B1417" t="s">
        <v>2255</v>
      </c>
      <c r="C1417" t="s">
        <v>829</v>
      </c>
      <c r="D1417" t="s">
        <v>830</v>
      </c>
      <c r="E1417" s="865">
        <v>136.29</v>
      </c>
    </row>
    <row r="1418" spans="1:5">
      <c r="A1418">
        <v>12010</v>
      </c>
      <c r="B1418" t="s">
        <v>2256</v>
      </c>
      <c r="C1418" t="s">
        <v>829</v>
      </c>
      <c r="D1418" t="s">
        <v>830</v>
      </c>
      <c r="E1418" s="865">
        <v>6.32</v>
      </c>
    </row>
    <row r="1419" spans="1:5">
      <c r="A1419">
        <v>39329</v>
      </c>
      <c r="B1419" t="s">
        <v>2257</v>
      </c>
      <c r="C1419" t="s">
        <v>829</v>
      </c>
      <c r="D1419" t="s">
        <v>830</v>
      </c>
      <c r="E1419" s="865">
        <v>6.61</v>
      </c>
    </row>
    <row r="1420" spans="1:5">
      <c r="A1420">
        <v>39330</v>
      </c>
      <c r="B1420" t="s">
        <v>2258</v>
      </c>
      <c r="C1420" t="s">
        <v>829</v>
      </c>
      <c r="D1420" t="s">
        <v>830</v>
      </c>
      <c r="E1420" s="865">
        <v>6.95</v>
      </c>
    </row>
    <row r="1421" spans="1:5">
      <c r="A1421">
        <v>39332</v>
      </c>
      <c r="B1421" t="s">
        <v>2259</v>
      </c>
      <c r="C1421" t="s">
        <v>829</v>
      </c>
      <c r="D1421" t="s">
        <v>830</v>
      </c>
      <c r="E1421" s="865">
        <v>7.77</v>
      </c>
    </row>
    <row r="1422" spans="1:5">
      <c r="A1422">
        <v>39331</v>
      </c>
      <c r="B1422" t="s">
        <v>2260</v>
      </c>
      <c r="C1422" t="s">
        <v>829</v>
      </c>
      <c r="D1422" t="s">
        <v>830</v>
      </c>
      <c r="E1422" s="865">
        <v>6.18</v>
      </c>
    </row>
    <row r="1423" spans="1:5">
      <c r="A1423">
        <v>39333</v>
      </c>
      <c r="B1423" t="s">
        <v>2261</v>
      </c>
      <c r="C1423" t="s">
        <v>829</v>
      </c>
      <c r="D1423" t="s">
        <v>830</v>
      </c>
      <c r="E1423" s="865">
        <v>6.03</v>
      </c>
    </row>
    <row r="1424" spans="1:5">
      <c r="A1424">
        <v>39335</v>
      </c>
      <c r="B1424" t="s">
        <v>2262</v>
      </c>
      <c r="C1424" t="s">
        <v>829</v>
      </c>
      <c r="D1424" t="s">
        <v>830</v>
      </c>
      <c r="E1424" s="865">
        <v>6.97</v>
      </c>
    </row>
    <row r="1425" spans="1:5">
      <c r="A1425">
        <v>39334</v>
      </c>
      <c r="B1425" t="s">
        <v>2263</v>
      </c>
      <c r="C1425" t="s">
        <v>829</v>
      </c>
      <c r="D1425" t="s">
        <v>830</v>
      </c>
      <c r="E1425" s="865">
        <v>5.54</v>
      </c>
    </row>
    <row r="1426" spans="1:5">
      <c r="A1426">
        <v>12016</v>
      </c>
      <c r="B1426" t="s">
        <v>2264</v>
      </c>
      <c r="C1426" t="s">
        <v>829</v>
      </c>
      <c r="D1426" t="s">
        <v>830</v>
      </c>
      <c r="E1426" s="865">
        <v>6.96</v>
      </c>
    </row>
    <row r="1427" spans="1:5">
      <c r="A1427">
        <v>12015</v>
      </c>
      <c r="B1427" t="s">
        <v>2265</v>
      </c>
      <c r="C1427" t="s">
        <v>829</v>
      </c>
      <c r="D1427" t="s">
        <v>830</v>
      </c>
      <c r="E1427" s="865">
        <v>8.1</v>
      </c>
    </row>
    <row r="1428" spans="1:5">
      <c r="A1428">
        <v>12020</v>
      </c>
      <c r="B1428" t="s">
        <v>2266</v>
      </c>
      <c r="C1428" t="s">
        <v>829</v>
      </c>
      <c r="D1428" t="s">
        <v>830</v>
      </c>
      <c r="E1428" s="865">
        <v>6.96</v>
      </c>
    </row>
    <row r="1429" spans="1:5">
      <c r="A1429">
        <v>12019</v>
      </c>
      <c r="B1429" t="s">
        <v>2267</v>
      </c>
      <c r="C1429" t="s">
        <v>829</v>
      </c>
      <c r="D1429" t="s">
        <v>830</v>
      </c>
      <c r="E1429" s="865">
        <v>8.1</v>
      </c>
    </row>
    <row r="1430" spans="1:5">
      <c r="A1430">
        <v>39336</v>
      </c>
      <c r="B1430" t="s">
        <v>2268</v>
      </c>
      <c r="C1430" t="s">
        <v>829</v>
      </c>
      <c r="D1430" t="s">
        <v>830</v>
      </c>
      <c r="E1430" s="865">
        <v>6.95</v>
      </c>
    </row>
    <row r="1431" spans="1:5">
      <c r="A1431">
        <v>39338</v>
      </c>
      <c r="B1431" t="s">
        <v>2269</v>
      </c>
      <c r="C1431" t="s">
        <v>829</v>
      </c>
      <c r="D1431" t="s">
        <v>830</v>
      </c>
      <c r="E1431" s="865">
        <v>7.77</v>
      </c>
    </row>
    <row r="1432" spans="1:5">
      <c r="A1432">
        <v>39337</v>
      </c>
      <c r="B1432" t="s">
        <v>2270</v>
      </c>
      <c r="C1432" t="s">
        <v>829</v>
      </c>
      <c r="D1432" t="s">
        <v>830</v>
      </c>
      <c r="E1432" s="865">
        <v>6.18</v>
      </c>
    </row>
    <row r="1433" spans="1:5">
      <c r="A1433">
        <v>39341</v>
      </c>
      <c r="B1433" t="s">
        <v>2271</v>
      </c>
      <c r="C1433" t="s">
        <v>829</v>
      </c>
      <c r="D1433" t="s">
        <v>830</v>
      </c>
      <c r="E1433" s="865">
        <v>10.130000000000001</v>
      </c>
    </row>
    <row r="1434" spans="1:5">
      <c r="A1434">
        <v>39340</v>
      </c>
      <c r="B1434" t="s">
        <v>2272</v>
      </c>
      <c r="C1434" t="s">
        <v>829</v>
      </c>
      <c r="D1434" t="s">
        <v>830</v>
      </c>
      <c r="E1434" s="865">
        <v>7.43</v>
      </c>
    </row>
    <row r="1435" spans="1:5">
      <c r="A1435">
        <v>12025</v>
      </c>
      <c r="B1435" t="s">
        <v>2273</v>
      </c>
      <c r="C1435" t="s">
        <v>829</v>
      </c>
      <c r="D1435" t="s">
        <v>830</v>
      </c>
      <c r="E1435" s="865">
        <v>7.68</v>
      </c>
    </row>
    <row r="1436" spans="1:5">
      <c r="A1436">
        <v>39342</v>
      </c>
      <c r="B1436" t="s">
        <v>2274</v>
      </c>
      <c r="C1436" t="s">
        <v>829</v>
      </c>
      <c r="D1436" t="s">
        <v>830</v>
      </c>
      <c r="E1436" s="865">
        <v>10.130000000000001</v>
      </c>
    </row>
    <row r="1437" spans="1:5">
      <c r="A1437">
        <v>39343</v>
      </c>
      <c r="B1437" t="s">
        <v>2275</v>
      </c>
      <c r="C1437" t="s">
        <v>829</v>
      </c>
      <c r="D1437" t="s">
        <v>830</v>
      </c>
      <c r="E1437" s="865">
        <v>8.5500000000000007</v>
      </c>
    </row>
    <row r="1438" spans="1:5">
      <c r="A1438">
        <v>39345</v>
      </c>
      <c r="B1438" t="s">
        <v>2276</v>
      </c>
      <c r="C1438" t="s">
        <v>829</v>
      </c>
      <c r="D1438" t="s">
        <v>830</v>
      </c>
      <c r="E1438" s="865">
        <v>11.57</v>
      </c>
    </row>
    <row r="1439" spans="1:5">
      <c r="A1439">
        <v>39344</v>
      </c>
      <c r="B1439" t="s">
        <v>2277</v>
      </c>
      <c r="C1439" t="s">
        <v>829</v>
      </c>
      <c r="D1439" t="s">
        <v>830</v>
      </c>
      <c r="E1439" s="865">
        <v>8.27</v>
      </c>
    </row>
    <row r="1440" spans="1:5">
      <c r="A1440">
        <v>12623</v>
      </c>
      <c r="B1440" t="s">
        <v>2278</v>
      </c>
      <c r="C1440" t="s">
        <v>866</v>
      </c>
      <c r="D1440" t="s">
        <v>844</v>
      </c>
      <c r="E1440" s="865">
        <v>8.64</v>
      </c>
    </row>
    <row r="1441" spans="1:5">
      <c r="A1441">
        <v>34498</v>
      </c>
      <c r="B1441" t="s">
        <v>2279</v>
      </c>
      <c r="C1441" t="s">
        <v>829</v>
      </c>
      <c r="D1441" t="s">
        <v>830</v>
      </c>
      <c r="E1441" s="865">
        <v>85.43</v>
      </c>
    </row>
    <row r="1442" spans="1:5">
      <c r="A1442">
        <v>13244</v>
      </c>
      <c r="B1442" t="s">
        <v>2280</v>
      </c>
      <c r="C1442" t="s">
        <v>829</v>
      </c>
      <c r="D1442" t="s">
        <v>833</v>
      </c>
      <c r="E1442" s="865">
        <v>35.96</v>
      </c>
    </row>
    <row r="1443" spans="1:5">
      <c r="A1443">
        <v>38998</v>
      </c>
      <c r="B1443" t="s">
        <v>2281</v>
      </c>
      <c r="C1443" t="s">
        <v>829</v>
      </c>
      <c r="D1443" t="s">
        <v>844</v>
      </c>
      <c r="E1443" s="865">
        <v>7.99</v>
      </c>
    </row>
    <row r="1444" spans="1:5">
      <c r="A1444">
        <v>38999</v>
      </c>
      <c r="B1444" t="s">
        <v>2282</v>
      </c>
      <c r="C1444" t="s">
        <v>829</v>
      </c>
      <c r="D1444" t="s">
        <v>844</v>
      </c>
      <c r="E1444" s="865">
        <v>13.21</v>
      </c>
    </row>
    <row r="1445" spans="1:5">
      <c r="A1445">
        <v>38996</v>
      </c>
      <c r="B1445" t="s">
        <v>2283</v>
      </c>
      <c r="C1445" t="s">
        <v>829</v>
      </c>
      <c r="D1445" t="s">
        <v>844</v>
      </c>
      <c r="E1445" s="865">
        <v>11.54</v>
      </c>
    </row>
    <row r="1446" spans="1:5">
      <c r="A1446">
        <v>38997</v>
      </c>
      <c r="B1446" t="s">
        <v>2284</v>
      </c>
      <c r="C1446" t="s">
        <v>829</v>
      </c>
      <c r="D1446" t="s">
        <v>844</v>
      </c>
      <c r="E1446" s="865">
        <v>18.68</v>
      </c>
    </row>
    <row r="1447" spans="1:5">
      <c r="A1447">
        <v>39862</v>
      </c>
      <c r="B1447" t="s">
        <v>2285</v>
      </c>
      <c r="C1447" t="s">
        <v>829</v>
      </c>
      <c r="D1447" t="s">
        <v>844</v>
      </c>
      <c r="E1447" s="865">
        <v>9.3000000000000007</v>
      </c>
    </row>
    <row r="1448" spans="1:5">
      <c r="A1448">
        <v>39863</v>
      </c>
      <c r="B1448" t="s">
        <v>2286</v>
      </c>
      <c r="C1448" t="s">
        <v>829</v>
      </c>
      <c r="D1448" t="s">
        <v>844</v>
      </c>
      <c r="E1448" s="865">
        <v>9.43</v>
      </c>
    </row>
    <row r="1449" spans="1:5">
      <c r="A1449">
        <v>39864</v>
      </c>
      <c r="B1449" t="s">
        <v>2287</v>
      </c>
      <c r="C1449" t="s">
        <v>829</v>
      </c>
      <c r="D1449" t="s">
        <v>844</v>
      </c>
      <c r="E1449" s="865">
        <v>11.7</v>
      </c>
    </row>
    <row r="1450" spans="1:5">
      <c r="A1450">
        <v>39865</v>
      </c>
      <c r="B1450" t="s">
        <v>2288</v>
      </c>
      <c r="C1450" t="s">
        <v>829</v>
      </c>
      <c r="D1450" t="s">
        <v>844</v>
      </c>
      <c r="E1450" s="865">
        <v>16.5</v>
      </c>
    </row>
    <row r="1451" spans="1:5">
      <c r="A1451">
        <v>2517</v>
      </c>
      <c r="B1451" t="s">
        <v>2289</v>
      </c>
      <c r="C1451" t="s">
        <v>829</v>
      </c>
      <c r="D1451" t="s">
        <v>830</v>
      </c>
      <c r="E1451" s="865">
        <v>13.58</v>
      </c>
    </row>
    <row r="1452" spans="1:5">
      <c r="A1452">
        <v>2522</v>
      </c>
      <c r="B1452" t="s">
        <v>2290</v>
      </c>
      <c r="C1452" t="s">
        <v>829</v>
      </c>
      <c r="D1452" t="s">
        <v>830</v>
      </c>
      <c r="E1452" s="865">
        <v>8.77</v>
      </c>
    </row>
    <row r="1453" spans="1:5">
      <c r="A1453">
        <v>2548</v>
      </c>
      <c r="B1453" t="s">
        <v>2291</v>
      </c>
      <c r="C1453" t="s">
        <v>829</v>
      </c>
      <c r="D1453" t="s">
        <v>830</v>
      </c>
      <c r="E1453" s="865">
        <v>5.39</v>
      </c>
    </row>
    <row r="1454" spans="1:5">
      <c r="A1454">
        <v>2516</v>
      </c>
      <c r="B1454" t="s">
        <v>2292</v>
      </c>
      <c r="C1454" t="s">
        <v>829</v>
      </c>
      <c r="D1454" t="s">
        <v>830</v>
      </c>
      <c r="E1454" s="865">
        <v>7.04</v>
      </c>
    </row>
    <row r="1455" spans="1:5">
      <c r="A1455">
        <v>2518</v>
      </c>
      <c r="B1455" t="s">
        <v>2293</v>
      </c>
      <c r="C1455" t="s">
        <v>829</v>
      </c>
      <c r="D1455" t="s">
        <v>830</v>
      </c>
      <c r="E1455" s="865">
        <v>64.63</v>
      </c>
    </row>
    <row r="1456" spans="1:5">
      <c r="A1456">
        <v>2521</v>
      </c>
      <c r="B1456" t="s">
        <v>2294</v>
      </c>
      <c r="C1456" t="s">
        <v>829</v>
      </c>
      <c r="D1456" t="s">
        <v>830</v>
      </c>
      <c r="E1456" s="865">
        <v>27.51</v>
      </c>
    </row>
    <row r="1457" spans="1:5">
      <c r="A1457">
        <v>2515</v>
      </c>
      <c r="B1457" t="s">
        <v>2295</v>
      </c>
      <c r="C1457" t="s">
        <v>829</v>
      </c>
      <c r="D1457" t="s">
        <v>830</v>
      </c>
      <c r="E1457" s="865">
        <v>5.86</v>
      </c>
    </row>
    <row r="1458" spans="1:5">
      <c r="A1458">
        <v>2519</v>
      </c>
      <c r="B1458" t="s">
        <v>2296</v>
      </c>
      <c r="C1458" t="s">
        <v>829</v>
      </c>
      <c r="D1458" t="s">
        <v>830</v>
      </c>
      <c r="E1458" s="865">
        <v>77.930000000000007</v>
      </c>
    </row>
    <row r="1459" spans="1:5">
      <c r="A1459">
        <v>2520</v>
      </c>
      <c r="B1459" t="s">
        <v>2297</v>
      </c>
      <c r="C1459" t="s">
        <v>829</v>
      </c>
      <c r="D1459" t="s">
        <v>830</v>
      </c>
      <c r="E1459" s="865">
        <v>143.44</v>
      </c>
    </row>
    <row r="1460" spans="1:5">
      <c r="A1460">
        <v>1602</v>
      </c>
      <c r="B1460" t="s">
        <v>2298</v>
      </c>
      <c r="C1460" t="s">
        <v>829</v>
      </c>
      <c r="D1460" t="s">
        <v>830</v>
      </c>
      <c r="E1460" s="865">
        <v>30.57</v>
      </c>
    </row>
    <row r="1461" spans="1:5">
      <c r="A1461">
        <v>1601</v>
      </c>
      <c r="B1461" t="s">
        <v>2299</v>
      </c>
      <c r="C1461" t="s">
        <v>829</v>
      </c>
      <c r="D1461" t="s">
        <v>830</v>
      </c>
      <c r="E1461" s="865">
        <v>27.25</v>
      </c>
    </row>
    <row r="1462" spans="1:5">
      <c r="A1462">
        <v>1598</v>
      </c>
      <c r="B1462" t="s">
        <v>2300</v>
      </c>
      <c r="C1462" t="s">
        <v>829</v>
      </c>
      <c r="D1462" t="s">
        <v>830</v>
      </c>
      <c r="E1462" s="865">
        <v>8.06</v>
      </c>
    </row>
    <row r="1463" spans="1:5">
      <c r="A1463">
        <v>1600</v>
      </c>
      <c r="B1463" t="s">
        <v>2301</v>
      </c>
      <c r="C1463" t="s">
        <v>829</v>
      </c>
      <c r="D1463" t="s">
        <v>830</v>
      </c>
      <c r="E1463" s="865">
        <v>11.9</v>
      </c>
    </row>
    <row r="1464" spans="1:5">
      <c r="A1464">
        <v>1603</v>
      </c>
      <c r="B1464" t="s">
        <v>2302</v>
      </c>
      <c r="C1464" t="s">
        <v>829</v>
      </c>
      <c r="D1464" t="s">
        <v>830</v>
      </c>
      <c r="E1464" s="865">
        <v>46.16</v>
      </c>
    </row>
    <row r="1465" spans="1:5">
      <c r="A1465">
        <v>1599</v>
      </c>
      <c r="B1465" t="s">
        <v>2303</v>
      </c>
      <c r="C1465" t="s">
        <v>829</v>
      </c>
      <c r="D1465" t="s">
        <v>830</v>
      </c>
      <c r="E1465" s="865">
        <v>9.35</v>
      </c>
    </row>
    <row r="1466" spans="1:5">
      <c r="A1466">
        <v>1597</v>
      </c>
      <c r="B1466" t="s">
        <v>2304</v>
      </c>
      <c r="C1466" t="s">
        <v>829</v>
      </c>
      <c r="D1466" t="s">
        <v>830</v>
      </c>
      <c r="E1466" s="865">
        <v>7.58</v>
      </c>
    </row>
    <row r="1467" spans="1:5">
      <c r="A1467">
        <v>39600</v>
      </c>
      <c r="B1467" t="s">
        <v>2305</v>
      </c>
      <c r="C1467" t="s">
        <v>829</v>
      </c>
      <c r="D1467" t="s">
        <v>830</v>
      </c>
      <c r="E1467" s="865">
        <v>10.84</v>
      </c>
    </row>
    <row r="1468" spans="1:5">
      <c r="A1468">
        <v>39601</v>
      </c>
      <c r="B1468" t="s">
        <v>2306</v>
      </c>
      <c r="C1468" t="s">
        <v>829</v>
      </c>
      <c r="D1468" t="s">
        <v>830</v>
      </c>
      <c r="E1468" s="865">
        <v>18.850000000000001</v>
      </c>
    </row>
    <row r="1469" spans="1:5">
      <c r="A1469">
        <v>39602</v>
      </c>
      <c r="B1469" t="s">
        <v>2307</v>
      </c>
      <c r="C1469" t="s">
        <v>829</v>
      </c>
      <c r="D1469" t="s">
        <v>830</v>
      </c>
      <c r="E1469" s="865">
        <v>1.24</v>
      </c>
    </row>
    <row r="1470" spans="1:5">
      <c r="A1470">
        <v>39603</v>
      </c>
      <c r="B1470" t="s">
        <v>2308</v>
      </c>
      <c r="C1470" t="s">
        <v>829</v>
      </c>
      <c r="D1470" t="s">
        <v>830</v>
      </c>
      <c r="E1470" s="865">
        <v>2.12</v>
      </c>
    </row>
    <row r="1471" spans="1:5">
      <c r="A1471">
        <v>11821</v>
      </c>
      <c r="B1471" t="s">
        <v>2309</v>
      </c>
      <c r="C1471" t="s">
        <v>829</v>
      </c>
      <c r="D1471" t="s">
        <v>830</v>
      </c>
      <c r="E1471" s="865">
        <v>6.22</v>
      </c>
    </row>
    <row r="1472" spans="1:5">
      <c r="A1472">
        <v>1562</v>
      </c>
      <c r="B1472" t="s">
        <v>2310</v>
      </c>
      <c r="C1472" t="s">
        <v>829</v>
      </c>
      <c r="D1472" t="s">
        <v>830</v>
      </c>
      <c r="E1472" s="865">
        <v>10.199999999999999</v>
      </c>
    </row>
    <row r="1473" spans="1:5">
      <c r="A1473">
        <v>1563</v>
      </c>
      <c r="B1473" t="s">
        <v>2311</v>
      </c>
      <c r="C1473" t="s">
        <v>829</v>
      </c>
      <c r="D1473" t="s">
        <v>830</v>
      </c>
      <c r="E1473" s="865">
        <v>13.68</v>
      </c>
    </row>
    <row r="1474" spans="1:5">
      <c r="A1474">
        <v>11856</v>
      </c>
      <c r="B1474" t="s">
        <v>2312</v>
      </c>
      <c r="C1474" t="s">
        <v>829</v>
      </c>
      <c r="D1474" t="s">
        <v>833</v>
      </c>
      <c r="E1474" s="865">
        <v>4.08</v>
      </c>
    </row>
    <row r="1475" spans="1:5">
      <c r="A1475">
        <v>11857</v>
      </c>
      <c r="B1475" t="s">
        <v>2313</v>
      </c>
      <c r="C1475" t="s">
        <v>829</v>
      </c>
      <c r="D1475" t="s">
        <v>830</v>
      </c>
      <c r="E1475" s="865">
        <v>21.47</v>
      </c>
    </row>
    <row r="1476" spans="1:5">
      <c r="A1476">
        <v>11858</v>
      </c>
      <c r="B1476" t="s">
        <v>2314</v>
      </c>
      <c r="C1476" t="s">
        <v>829</v>
      </c>
      <c r="D1476" t="s">
        <v>830</v>
      </c>
      <c r="E1476" s="865">
        <v>26.65</v>
      </c>
    </row>
    <row r="1477" spans="1:5">
      <c r="A1477">
        <v>1539</v>
      </c>
      <c r="B1477" t="s">
        <v>2315</v>
      </c>
      <c r="C1477" t="s">
        <v>829</v>
      </c>
      <c r="D1477" t="s">
        <v>830</v>
      </c>
      <c r="E1477" s="865">
        <v>4.79</v>
      </c>
    </row>
    <row r="1478" spans="1:5">
      <c r="A1478">
        <v>11859</v>
      </c>
      <c r="B1478" t="s">
        <v>2316</v>
      </c>
      <c r="C1478" t="s">
        <v>829</v>
      </c>
      <c r="D1478" t="s">
        <v>830</v>
      </c>
      <c r="E1478" s="865">
        <v>36.26</v>
      </c>
    </row>
    <row r="1479" spans="1:5">
      <c r="A1479">
        <v>1550</v>
      </c>
      <c r="B1479" t="s">
        <v>2317</v>
      </c>
      <c r="C1479" t="s">
        <v>829</v>
      </c>
      <c r="D1479" t="s">
        <v>830</v>
      </c>
      <c r="E1479" s="865">
        <v>5.0599999999999996</v>
      </c>
    </row>
    <row r="1480" spans="1:5">
      <c r="A1480">
        <v>11854</v>
      </c>
      <c r="B1480" t="s">
        <v>2318</v>
      </c>
      <c r="C1480" t="s">
        <v>829</v>
      </c>
      <c r="D1480" t="s">
        <v>830</v>
      </c>
      <c r="E1480" s="865">
        <v>6.32</v>
      </c>
    </row>
    <row r="1481" spans="1:5">
      <c r="A1481">
        <v>11862</v>
      </c>
      <c r="B1481" t="s">
        <v>2319</v>
      </c>
      <c r="C1481" t="s">
        <v>829</v>
      </c>
      <c r="D1481" t="s">
        <v>830</v>
      </c>
      <c r="E1481" s="865">
        <v>8.86</v>
      </c>
    </row>
    <row r="1482" spans="1:5">
      <c r="A1482">
        <v>11863</v>
      </c>
      <c r="B1482" t="s">
        <v>2320</v>
      </c>
      <c r="C1482" t="s">
        <v>829</v>
      </c>
      <c r="D1482" t="s">
        <v>830</v>
      </c>
      <c r="E1482" s="865">
        <v>3.58</v>
      </c>
    </row>
    <row r="1483" spans="1:5">
      <c r="A1483">
        <v>11855</v>
      </c>
      <c r="B1483" t="s">
        <v>2321</v>
      </c>
      <c r="C1483" t="s">
        <v>829</v>
      </c>
      <c r="D1483" t="s">
        <v>830</v>
      </c>
      <c r="E1483" s="865">
        <v>13.23</v>
      </c>
    </row>
    <row r="1484" spans="1:5">
      <c r="A1484">
        <v>11864</v>
      </c>
      <c r="B1484" t="s">
        <v>2322</v>
      </c>
      <c r="C1484" t="s">
        <v>829</v>
      </c>
      <c r="D1484" t="s">
        <v>830</v>
      </c>
      <c r="E1484" s="865">
        <v>20.010000000000002</v>
      </c>
    </row>
    <row r="1485" spans="1:5">
      <c r="A1485">
        <v>2527</v>
      </c>
      <c r="B1485" t="s">
        <v>2323</v>
      </c>
      <c r="C1485" t="s">
        <v>829</v>
      </c>
      <c r="D1485" t="s">
        <v>830</v>
      </c>
      <c r="E1485" s="865">
        <v>4.8600000000000003</v>
      </c>
    </row>
    <row r="1486" spans="1:5">
      <c r="A1486">
        <v>2526</v>
      </c>
      <c r="B1486" t="s">
        <v>2324</v>
      </c>
      <c r="C1486" t="s">
        <v>829</v>
      </c>
      <c r="D1486" t="s">
        <v>830</v>
      </c>
      <c r="E1486" s="865">
        <v>3.11</v>
      </c>
    </row>
    <row r="1487" spans="1:5">
      <c r="A1487">
        <v>2487</v>
      </c>
      <c r="B1487" t="s">
        <v>2325</v>
      </c>
      <c r="C1487" t="s">
        <v>829</v>
      </c>
      <c r="D1487" t="s">
        <v>830</v>
      </c>
      <c r="E1487" s="865">
        <v>1.06</v>
      </c>
    </row>
    <row r="1488" spans="1:5">
      <c r="A1488">
        <v>2483</v>
      </c>
      <c r="B1488" t="s">
        <v>2326</v>
      </c>
      <c r="C1488" t="s">
        <v>829</v>
      </c>
      <c r="D1488" t="s">
        <v>830</v>
      </c>
      <c r="E1488" s="865">
        <v>2.21</v>
      </c>
    </row>
    <row r="1489" spans="1:5">
      <c r="A1489">
        <v>2528</v>
      </c>
      <c r="B1489" t="s">
        <v>2327</v>
      </c>
      <c r="C1489" t="s">
        <v>829</v>
      </c>
      <c r="D1489" t="s">
        <v>830</v>
      </c>
      <c r="E1489" s="865">
        <v>12.23</v>
      </c>
    </row>
    <row r="1490" spans="1:5">
      <c r="A1490">
        <v>2489</v>
      </c>
      <c r="B1490" t="s">
        <v>2328</v>
      </c>
      <c r="C1490" t="s">
        <v>829</v>
      </c>
      <c r="D1490" t="s">
        <v>830</v>
      </c>
      <c r="E1490" s="865">
        <v>5.38</v>
      </c>
    </row>
    <row r="1491" spans="1:5">
      <c r="A1491">
        <v>2488</v>
      </c>
      <c r="B1491" t="s">
        <v>2329</v>
      </c>
      <c r="C1491" t="s">
        <v>829</v>
      </c>
      <c r="D1491" t="s">
        <v>830</v>
      </c>
      <c r="E1491" s="865">
        <v>1.24</v>
      </c>
    </row>
    <row r="1492" spans="1:5">
      <c r="A1492">
        <v>2484</v>
      </c>
      <c r="B1492" t="s">
        <v>2330</v>
      </c>
      <c r="C1492" t="s">
        <v>829</v>
      </c>
      <c r="D1492" t="s">
        <v>830</v>
      </c>
      <c r="E1492" s="865">
        <v>17.760000000000002</v>
      </c>
    </row>
    <row r="1493" spans="1:5">
      <c r="A1493">
        <v>2485</v>
      </c>
      <c r="B1493" t="s">
        <v>2331</v>
      </c>
      <c r="C1493" t="s">
        <v>829</v>
      </c>
      <c r="D1493" t="s">
        <v>830</v>
      </c>
      <c r="E1493" s="865">
        <v>27.84</v>
      </c>
    </row>
    <row r="1494" spans="1:5">
      <c r="A1494">
        <v>38005</v>
      </c>
      <c r="B1494" t="s">
        <v>2332</v>
      </c>
      <c r="C1494" t="s">
        <v>829</v>
      </c>
      <c r="D1494" t="s">
        <v>830</v>
      </c>
      <c r="E1494" s="865">
        <v>11.65</v>
      </c>
    </row>
    <row r="1495" spans="1:5">
      <c r="A1495">
        <v>38006</v>
      </c>
      <c r="B1495" t="s">
        <v>2333</v>
      </c>
      <c r="C1495" t="s">
        <v>829</v>
      </c>
      <c r="D1495" t="s">
        <v>830</v>
      </c>
      <c r="E1495" s="865">
        <v>14.3</v>
      </c>
    </row>
    <row r="1496" spans="1:5">
      <c r="A1496">
        <v>38428</v>
      </c>
      <c r="B1496" t="s">
        <v>2334</v>
      </c>
      <c r="C1496" t="s">
        <v>829</v>
      </c>
      <c r="D1496" t="s">
        <v>830</v>
      </c>
      <c r="E1496" s="865">
        <v>13.4</v>
      </c>
    </row>
    <row r="1497" spans="1:5">
      <c r="A1497">
        <v>38007</v>
      </c>
      <c r="B1497" t="s">
        <v>2335</v>
      </c>
      <c r="C1497" t="s">
        <v>829</v>
      </c>
      <c r="D1497" t="s">
        <v>830</v>
      </c>
      <c r="E1497" s="865">
        <v>21.89</v>
      </c>
    </row>
    <row r="1498" spans="1:5">
      <c r="A1498">
        <v>38008</v>
      </c>
      <c r="B1498" t="s">
        <v>2336</v>
      </c>
      <c r="C1498" t="s">
        <v>829</v>
      </c>
      <c r="D1498" t="s">
        <v>830</v>
      </c>
      <c r="E1498" s="865">
        <v>88.18</v>
      </c>
    </row>
    <row r="1499" spans="1:5">
      <c r="A1499">
        <v>38009</v>
      </c>
      <c r="B1499" t="s">
        <v>2337</v>
      </c>
      <c r="C1499" t="s">
        <v>829</v>
      </c>
      <c r="D1499" t="s">
        <v>830</v>
      </c>
      <c r="E1499" s="865">
        <v>107.77</v>
      </c>
    </row>
    <row r="1500" spans="1:5">
      <c r="A1500">
        <v>39279</v>
      </c>
      <c r="B1500" t="s">
        <v>2338</v>
      </c>
      <c r="C1500" t="s">
        <v>829</v>
      </c>
      <c r="D1500" t="s">
        <v>844</v>
      </c>
      <c r="E1500" s="865">
        <v>10.52</v>
      </c>
    </row>
    <row r="1501" spans="1:5">
      <c r="A1501">
        <v>38845</v>
      </c>
      <c r="B1501" t="s">
        <v>2339</v>
      </c>
      <c r="C1501" t="s">
        <v>829</v>
      </c>
      <c r="D1501" t="s">
        <v>844</v>
      </c>
      <c r="E1501" s="865">
        <v>15.23</v>
      </c>
    </row>
    <row r="1502" spans="1:5">
      <c r="A1502">
        <v>39280</v>
      </c>
      <c r="B1502" t="s">
        <v>2340</v>
      </c>
      <c r="C1502" t="s">
        <v>829</v>
      </c>
      <c r="D1502" t="s">
        <v>844</v>
      </c>
      <c r="E1502" s="865">
        <v>13.65</v>
      </c>
    </row>
    <row r="1503" spans="1:5">
      <c r="A1503">
        <v>39281</v>
      </c>
      <c r="B1503" t="s">
        <v>2341</v>
      </c>
      <c r="C1503" t="s">
        <v>829</v>
      </c>
      <c r="D1503" t="s">
        <v>844</v>
      </c>
      <c r="E1503" s="865">
        <v>17.96</v>
      </c>
    </row>
    <row r="1504" spans="1:5">
      <c r="A1504">
        <v>38849</v>
      </c>
      <c r="B1504" t="s">
        <v>2342</v>
      </c>
      <c r="C1504" t="s">
        <v>829</v>
      </c>
      <c r="D1504" t="s">
        <v>844</v>
      </c>
      <c r="E1504" s="865">
        <v>15.39</v>
      </c>
    </row>
    <row r="1505" spans="1:5">
      <c r="A1505">
        <v>39282</v>
      </c>
      <c r="B1505" t="s">
        <v>2343</v>
      </c>
      <c r="C1505" t="s">
        <v>829</v>
      </c>
      <c r="D1505" t="s">
        <v>844</v>
      </c>
      <c r="E1505" s="865">
        <v>18.39</v>
      </c>
    </row>
    <row r="1506" spans="1:5">
      <c r="A1506">
        <v>38852</v>
      </c>
      <c r="B1506" t="s">
        <v>2344</v>
      </c>
      <c r="C1506" t="s">
        <v>829</v>
      </c>
      <c r="D1506" t="s">
        <v>844</v>
      </c>
      <c r="E1506" s="865">
        <v>25.02</v>
      </c>
    </row>
    <row r="1507" spans="1:5">
      <c r="A1507">
        <v>38844</v>
      </c>
      <c r="B1507" t="s">
        <v>2345</v>
      </c>
      <c r="C1507" t="s">
        <v>829</v>
      </c>
      <c r="D1507" t="s">
        <v>844</v>
      </c>
      <c r="E1507" s="865">
        <v>7.69</v>
      </c>
    </row>
    <row r="1508" spans="1:5">
      <c r="A1508">
        <v>38846</v>
      </c>
      <c r="B1508" t="s">
        <v>2346</v>
      </c>
      <c r="C1508" t="s">
        <v>829</v>
      </c>
      <c r="D1508" t="s">
        <v>844</v>
      </c>
      <c r="E1508" s="865">
        <v>8.41</v>
      </c>
    </row>
    <row r="1509" spans="1:5">
      <c r="A1509">
        <v>38847</v>
      </c>
      <c r="B1509" t="s">
        <v>2347</v>
      </c>
      <c r="C1509" t="s">
        <v>829</v>
      </c>
      <c r="D1509" t="s">
        <v>844</v>
      </c>
      <c r="E1509" s="865">
        <v>10.35</v>
      </c>
    </row>
    <row r="1510" spans="1:5">
      <c r="A1510">
        <v>38850</v>
      </c>
      <c r="B1510" t="s">
        <v>2348</v>
      </c>
      <c r="C1510" t="s">
        <v>829</v>
      </c>
      <c r="D1510" t="s">
        <v>844</v>
      </c>
      <c r="E1510" s="865">
        <v>14.38</v>
      </c>
    </row>
    <row r="1511" spans="1:5">
      <c r="A1511">
        <v>38848</v>
      </c>
      <c r="B1511" t="s">
        <v>2349</v>
      </c>
      <c r="C1511" t="s">
        <v>829</v>
      </c>
      <c r="D1511" t="s">
        <v>844</v>
      </c>
      <c r="E1511" s="865">
        <v>12.03</v>
      </c>
    </row>
    <row r="1512" spans="1:5">
      <c r="A1512">
        <v>38851</v>
      </c>
      <c r="B1512" t="s">
        <v>2350</v>
      </c>
      <c r="C1512" t="s">
        <v>829</v>
      </c>
      <c r="D1512" t="s">
        <v>844</v>
      </c>
      <c r="E1512" s="865">
        <v>21.86</v>
      </c>
    </row>
    <row r="1513" spans="1:5">
      <c r="A1513">
        <v>38860</v>
      </c>
      <c r="B1513" t="s">
        <v>2351</v>
      </c>
      <c r="C1513" t="s">
        <v>829</v>
      </c>
      <c r="D1513" t="s">
        <v>844</v>
      </c>
      <c r="E1513" s="865">
        <v>6.18</v>
      </c>
    </row>
    <row r="1514" spans="1:5">
      <c r="A1514">
        <v>38861</v>
      </c>
      <c r="B1514" t="s">
        <v>2352</v>
      </c>
      <c r="C1514" t="s">
        <v>829</v>
      </c>
      <c r="D1514" t="s">
        <v>844</v>
      </c>
      <c r="E1514" s="865">
        <v>8.32</v>
      </c>
    </row>
    <row r="1515" spans="1:5">
      <c r="A1515">
        <v>38862</v>
      </c>
      <c r="B1515" t="s">
        <v>2353</v>
      </c>
      <c r="C1515" t="s">
        <v>829</v>
      </c>
      <c r="D1515" t="s">
        <v>844</v>
      </c>
      <c r="E1515" s="865">
        <v>7.01</v>
      </c>
    </row>
    <row r="1516" spans="1:5">
      <c r="A1516">
        <v>38863</v>
      </c>
      <c r="B1516" t="s">
        <v>2354</v>
      </c>
      <c r="C1516" t="s">
        <v>829</v>
      </c>
      <c r="D1516" t="s">
        <v>844</v>
      </c>
      <c r="E1516" s="865">
        <v>8.0500000000000007</v>
      </c>
    </row>
    <row r="1517" spans="1:5">
      <c r="A1517">
        <v>38865</v>
      </c>
      <c r="B1517" t="s">
        <v>2355</v>
      </c>
      <c r="C1517" t="s">
        <v>829</v>
      </c>
      <c r="D1517" t="s">
        <v>844</v>
      </c>
      <c r="E1517" s="865">
        <v>10.94</v>
      </c>
    </row>
    <row r="1518" spans="1:5">
      <c r="A1518">
        <v>38864</v>
      </c>
      <c r="B1518" t="s">
        <v>2356</v>
      </c>
      <c r="C1518" t="s">
        <v>829</v>
      </c>
      <c r="D1518" t="s">
        <v>844</v>
      </c>
      <c r="E1518" s="865">
        <v>16.72</v>
      </c>
    </row>
    <row r="1519" spans="1:5">
      <c r="A1519">
        <v>38866</v>
      </c>
      <c r="B1519" t="s">
        <v>2357</v>
      </c>
      <c r="C1519" t="s">
        <v>829</v>
      </c>
      <c r="D1519" t="s">
        <v>844</v>
      </c>
      <c r="E1519" s="865">
        <v>11.77</v>
      </c>
    </row>
    <row r="1520" spans="1:5">
      <c r="A1520">
        <v>38868</v>
      </c>
      <c r="B1520" t="s">
        <v>2358</v>
      </c>
      <c r="C1520" t="s">
        <v>829</v>
      </c>
      <c r="D1520" t="s">
        <v>844</v>
      </c>
      <c r="E1520" s="865">
        <v>19.62</v>
      </c>
    </row>
    <row r="1521" spans="1:5">
      <c r="A1521">
        <v>38853</v>
      </c>
      <c r="B1521" t="s">
        <v>2359</v>
      </c>
      <c r="C1521" t="s">
        <v>829</v>
      </c>
      <c r="D1521" t="s">
        <v>844</v>
      </c>
      <c r="E1521" s="865">
        <v>6.34</v>
      </c>
    </row>
    <row r="1522" spans="1:5">
      <c r="A1522">
        <v>38854</v>
      </c>
      <c r="B1522" t="s">
        <v>2360</v>
      </c>
      <c r="C1522" t="s">
        <v>829</v>
      </c>
      <c r="D1522" t="s">
        <v>844</v>
      </c>
      <c r="E1522" s="865">
        <v>8.66</v>
      </c>
    </row>
    <row r="1523" spans="1:5">
      <c r="A1523">
        <v>38855</v>
      </c>
      <c r="B1523" t="s">
        <v>2361</v>
      </c>
      <c r="C1523" t="s">
        <v>829</v>
      </c>
      <c r="D1523" t="s">
        <v>844</v>
      </c>
      <c r="E1523" s="865">
        <v>6.42</v>
      </c>
    </row>
    <row r="1524" spans="1:5">
      <c r="A1524">
        <v>38856</v>
      </c>
      <c r="B1524" t="s">
        <v>2362</v>
      </c>
      <c r="C1524" t="s">
        <v>829</v>
      </c>
      <c r="D1524" t="s">
        <v>844</v>
      </c>
      <c r="E1524" s="865">
        <v>10.32</v>
      </c>
    </row>
    <row r="1525" spans="1:5">
      <c r="A1525">
        <v>38857</v>
      </c>
      <c r="B1525" t="s">
        <v>2363</v>
      </c>
      <c r="C1525" t="s">
        <v>829</v>
      </c>
      <c r="D1525" t="s">
        <v>844</v>
      </c>
      <c r="E1525" s="865">
        <v>13.65</v>
      </c>
    </row>
    <row r="1526" spans="1:5">
      <c r="A1526">
        <v>38858</v>
      </c>
      <c r="B1526" t="s">
        <v>2364</v>
      </c>
      <c r="C1526" t="s">
        <v>829</v>
      </c>
      <c r="D1526" t="s">
        <v>844</v>
      </c>
      <c r="E1526" s="865">
        <v>12.41</v>
      </c>
    </row>
    <row r="1527" spans="1:5">
      <c r="A1527">
        <v>38859</v>
      </c>
      <c r="B1527" t="s">
        <v>2365</v>
      </c>
      <c r="C1527" t="s">
        <v>829</v>
      </c>
      <c r="D1527" t="s">
        <v>844</v>
      </c>
      <c r="E1527" s="865">
        <v>20.100000000000001</v>
      </c>
    </row>
    <row r="1528" spans="1:5">
      <c r="A1528">
        <v>1607</v>
      </c>
      <c r="B1528" t="s">
        <v>2366</v>
      </c>
      <c r="C1528" t="s">
        <v>842</v>
      </c>
      <c r="D1528" t="s">
        <v>830</v>
      </c>
      <c r="E1528" s="865">
        <v>0.17</v>
      </c>
    </row>
    <row r="1529" spans="1:5">
      <c r="A1529">
        <v>11467</v>
      </c>
      <c r="B1529" t="s">
        <v>2367</v>
      </c>
      <c r="C1529" t="s">
        <v>829</v>
      </c>
      <c r="D1529" t="s">
        <v>830</v>
      </c>
      <c r="E1529" s="865">
        <v>16.27</v>
      </c>
    </row>
    <row r="1530" spans="1:5">
      <c r="A1530">
        <v>38169</v>
      </c>
      <c r="B1530" t="s">
        <v>2368</v>
      </c>
      <c r="C1530" t="s">
        <v>842</v>
      </c>
      <c r="D1530" t="s">
        <v>830</v>
      </c>
      <c r="E1530" s="865">
        <v>58.69</v>
      </c>
    </row>
    <row r="1531" spans="1:5">
      <c r="A1531">
        <v>6142</v>
      </c>
      <c r="B1531" t="s">
        <v>2369</v>
      </c>
      <c r="C1531" t="s">
        <v>829</v>
      </c>
      <c r="D1531" t="s">
        <v>830</v>
      </c>
      <c r="E1531" s="865">
        <v>5.6</v>
      </c>
    </row>
    <row r="1532" spans="1:5">
      <c r="A1532">
        <v>11686</v>
      </c>
      <c r="B1532" t="s">
        <v>2370</v>
      </c>
      <c r="C1532" t="s">
        <v>829</v>
      </c>
      <c r="D1532" t="s">
        <v>830</v>
      </c>
      <c r="E1532" s="865">
        <v>7.77</v>
      </c>
    </row>
    <row r="1533" spans="1:5">
      <c r="A1533">
        <v>37598</v>
      </c>
      <c r="B1533" t="s">
        <v>2371</v>
      </c>
      <c r="C1533" t="s">
        <v>829</v>
      </c>
      <c r="D1533" t="s">
        <v>844</v>
      </c>
      <c r="E1533" s="865">
        <v>27.95</v>
      </c>
    </row>
    <row r="1534" spans="1:5">
      <c r="A1534">
        <v>25398</v>
      </c>
      <c r="B1534" t="s">
        <v>2372</v>
      </c>
      <c r="C1534" t="s">
        <v>829</v>
      </c>
      <c r="D1534" t="s">
        <v>844</v>
      </c>
      <c r="E1534" s="866">
        <v>2122.5100000000002</v>
      </c>
    </row>
    <row r="1535" spans="1:5">
      <c r="A1535">
        <v>25399</v>
      </c>
      <c r="B1535" t="s">
        <v>2373</v>
      </c>
      <c r="C1535" t="s">
        <v>829</v>
      </c>
      <c r="D1535" t="s">
        <v>844</v>
      </c>
      <c r="E1535" s="866">
        <v>1288.55</v>
      </c>
    </row>
    <row r="1536" spans="1:5">
      <c r="A1536">
        <v>43440</v>
      </c>
      <c r="B1536" t="s">
        <v>2374</v>
      </c>
      <c r="C1536" t="s">
        <v>829</v>
      </c>
      <c r="D1536" t="s">
        <v>830</v>
      </c>
      <c r="E1536" s="865">
        <v>307.55</v>
      </c>
    </row>
    <row r="1537" spans="1:5">
      <c r="A1537">
        <v>10667</v>
      </c>
      <c r="B1537" t="s">
        <v>2375</v>
      </c>
      <c r="C1537" t="s">
        <v>829</v>
      </c>
      <c r="D1537" t="s">
        <v>844</v>
      </c>
      <c r="E1537" s="866">
        <v>11245</v>
      </c>
    </row>
    <row r="1538" spans="1:5">
      <c r="A1538">
        <v>1613</v>
      </c>
      <c r="B1538" t="s">
        <v>2376</v>
      </c>
      <c r="C1538" t="s">
        <v>829</v>
      </c>
      <c r="D1538" t="s">
        <v>844</v>
      </c>
      <c r="E1538" s="866">
        <v>1147.33</v>
      </c>
    </row>
    <row r="1539" spans="1:5">
      <c r="A1539">
        <v>1626</v>
      </c>
      <c r="B1539" t="s">
        <v>2377</v>
      </c>
      <c r="C1539" t="s">
        <v>829</v>
      </c>
      <c r="D1539" t="s">
        <v>844</v>
      </c>
      <c r="E1539" s="866">
        <v>1715.98</v>
      </c>
    </row>
    <row r="1540" spans="1:5">
      <c r="A1540">
        <v>1625</v>
      </c>
      <c r="B1540" t="s">
        <v>2378</v>
      </c>
      <c r="C1540" t="s">
        <v>829</v>
      </c>
      <c r="D1540" t="s">
        <v>844</v>
      </c>
      <c r="E1540" s="865">
        <v>119.85</v>
      </c>
    </row>
    <row r="1541" spans="1:5">
      <c r="A1541">
        <v>1622</v>
      </c>
      <c r="B1541" t="s">
        <v>2379</v>
      </c>
      <c r="C1541" t="s">
        <v>829</v>
      </c>
      <c r="D1541" t="s">
        <v>844</v>
      </c>
      <c r="E1541" s="866">
        <v>3872.26</v>
      </c>
    </row>
    <row r="1542" spans="1:5">
      <c r="A1542">
        <v>1620</v>
      </c>
      <c r="B1542" t="s">
        <v>2380</v>
      </c>
      <c r="C1542" t="s">
        <v>829</v>
      </c>
      <c r="D1542" t="s">
        <v>844</v>
      </c>
      <c r="E1542" s="865">
        <v>252.47</v>
      </c>
    </row>
    <row r="1543" spans="1:5">
      <c r="A1543">
        <v>1629</v>
      </c>
      <c r="B1543" t="s">
        <v>2381</v>
      </c>
      <c r="C1543" t="s">
        <v>829</v>
      </c>
      <c r="D1543" t="s">
        <v>844</v>
      </c>
      <c r="E1543" s="866">
        <v>9424.16</v>
      </c>
    </row>
    <row r="1544" spans="1:5">
      <c r="A1544">
        <v>1627</v>
      </c>
      <c r="B1544" t="s">
        <v>2382</v>
      </c>
      <c r="C1544" t="s">
        <v>829</v>
      </c>
      <c r="D1544" t="s">
        <v>844</v>
      </c>
      <c r="E1544" s="865">
        <v>482.6</v>
      </c>
    </row>
    <row r="1545" spans="1:5">
      <c r="A1545">
        <v>1623</v>
      </c>
      <c r="B1545" t="s">
        <v>2383</v>
      </c>
      <c r="C1545" t="s">
        <v>829</v>
      </c>
      <c r="D1545" t="s">
        <v>844</v>
      </c>
      <c r="E1545" s="865">
        <v>97.74</v>
      </c>
    </row>
    <row r="1546" spans="1:5">
      <c r="A1546">
        <v>1619</v>
      </c>
      <c r="B1546" t="s">
        <v>2384</v>
      </c>
      <c r="C1546" t="s">
        <v>829</v>
      </c>
      <c r="D1546" t="s">
        <v>844</v>
      </c>
      <c r="E1546" s="865">
        <v>134.44999999999999</v>
      </c>
    </row>
    <row r="1547" spans="1:5">
      <c r="A1547">
        <v>1630</v>
      </c>
      <c r="B1547" t="s">
        <v>2385</v>
      </c>
      <c r="C1547" t="s">
        <v>829</v>
      </c>
      <c r="D1547" t="s">
        <v>844</v>
      </c>
      <c r="E1547" s="866">
        <v>2960.42</v>
      </c>
    </row>
    <row r="1548" spans="1:5">
      <c r="A1548">
        <v>1616</v>
      </c>
      <c r="B1548" t="s">
        <v>2386</v>
      </c>
      <c r="C1548" t="s">
        <v>829</v>
      </c>
      <c r="D1548" t="s">
        <v>844</v>
      </c>
      <c r="E1548" s="866">
        <v>4553.18</v>
      </c>
    </row>
    <row r="1549" spans="1:5">
      <c r="A1549">
        <v>1614</v>
      </c>
      <c r="B1549" t="s">
        <v>2387</v>
      </c>
      <c r="C1549" t="s">
        <v>829</v>
      </c>
      <c r="D1549" t="s">
        <v>844</v>
      </c>
      <c r="E1549" s="865">
        <v>208.09</v>
      </c>
    </row>
    <row r="1550" spans="1:5">
      <c r="A1550">
        <v>1617</v>
      </c>
      <c r="B1550" t="s">
        <v>2388</v>
      </c>
      <c r="C1550" t="s">
        <v>829</v>
      </c>
      <c r="D1550" t="s">
        <v>844</v>
      </c>
      <c r="E1550" s="866">
        <v>5435.51</v>
      </c>
    </row>
    <row r="1551" spans="1:5">
      <c r="A1551">
        <v>1621</v>
      </c>
      <c r="B1551" t="s">
        <v>2389</v>
      </c>
      <c r="C1551" t="s">
        <v>829</v>
      </c>
      <c r="D1551" t="s">
        <v>844</v>
      </c>
      <c r="E1551" s="865">
        <v>372.17</v>
      </c>
    </row>
    <row r="1552" spans="1:5">
      <c r="A1552">
        <v>1624</v>
      </c>
      <c r="B1552" t="s">
        <v>2390</v>
      </c>
      <c r="C1552" t="s">
        <v>829</v>
      </c>
      <c r="D1552" t="s">
        <v>844</v>
      </c>
      <c r="E1552" s="866">
        <v>13360.76</v>
      </c>
    </row>
    <row r="1553" spans="1:5">
      <c r="A1553">
        <v>1615</v>
      </c>
      <c r="B1553" t="s">
        <v>2391</v>
      </c>
      <c r="C1553" t="s">
        <v>829</v>
      </c>
      <c r="D1553" t="s">
        <v>844</v>
      </c>
      <c r="E1553" s="865">
        <v>698.88</v>
      </c>
    </row>
    <row r="1554" spans="1:5">
      <c r="A1554">
        <v>1612</v>
      </c>
      <c r="B1554" t="s">
        <v>2392</v>
      </c>
      <c r="C1554" t="s">
        <v>829</v>
      </c>
      <c r="D1554" t="s">
        <v>844</v>
      </c>
      <c r="E1554" s="865">
        <v>92.05</v>
      </c>
    </row>
    <row r="1555" spans="1:5">
      <c r="A1555">
        <v>1618</v>
      </c>
      <c r="B1555" t="s">
        <v>2393</v>
      </c>
      <c r="C1555" t="s">
        <v>829</v>
      </c>
      <c r="D1555" t="s">
        <v>844</v>
      </c>
      <c r="E1555" s="865">
        <v>960.37</v>
      </c>
    </row>
    <row r="1556" spans="1:5">
      <c r="A1556">
        <v>14211</v>
      </c>
      <c r="B1556" t="s">
        <v>2394</v>
      </c>
      <c r="C1556" t="s">
        <v>829</v>
      </c>
      <c r="D1556" t="s">
        <v>830</v>
      </c>
      <c r="E1556" s="865">
        <v>36.01</v>
      </c>
    </row>
    <row r="1557" spans="1:5">
      <c r="A1557">
        <v>34500</v>
      </c>
      <c r="B1557" t="s">
        <v>2395</v>
      </c>
      <c r="C1557" t="s">
        <v>847</v>
      </c>
      <c r="D1557" t="s">
        <v>830</v>
      </c>
      <c r="E1557" s="865">
        <v>125.24</v>
      </c>
    </row>
    <row r="1558" spans="1:5">
      <c r="A1558">
        <v>40934</v>
      </c>
      <c r="B1558" t="s">
        <v>2396</v>
      </c>
      <c r="C1558" t="s">
        <v>1054</v>
      </c>
      <c r="D1558" t="s">
        <v>830</v>
      </c>
      <c r="E1558" s="866">
        <v>22335.56</v>
      </c>
    </row>
    <row r="1559" spans="1:5">
      <c r="A1559">
        <v>5328</v>
      </c>
      <c r="B1559" t="s">
        <v>2397</v>
      </c>
      <c r="C1559" t="s">
        <v>829</v>
      </c>
      <c r="D1559" t="s">
        <v>830</v>
      </c>
      <c r="E1559" s="865">
        <v>3.96</v>
      </c>
    </row>
    <row r="1560" spans="1:5">
      <c r="A1560">
        <v>38200</v>
      </c>
      <c r="B1560" t="s">
        <v>2398</v>
      </c>
      <c r="C1560" t="s">
        <v>2399</v>
      </c>
      <c r="D1560" t="s">
        <v>830</v>
      </c>
      <c r="E1560" s="865">
        <v>448.17</v>
      </c>
    </row>
    <row r="1561" spans="1:5">
      <c r="A1561">
        <v>39269</v>
      </c>
      <c r="B1561" t="s">
        <v>2400</v>
      </c>
      <c r="C1561" t="s">
        <v>866</v>
      </c>
      <c r="D1561" t="s">
        <v>830</v>
      </c>
      <c r="E1561" s="865">
        <v>1.1200000000000001</v>
      </c>
    </row>
    <row r="1562" spans="1:5">
      <c r="A1562">
        <v>11889</v>
      </c>
      <c r="B1562" t="s">
        <v>2401</v>
      </c>
      <c r="C1562" t="s">
        <v>866</v>
      </c>
      <c r="D1562" t="s">
        <v>830</v>
      </c>
      <c r="E1562" s="865">
        <v>1.55</v>
      </c>
    </row>
    <row r="1563" spans="1:5">
      <c r="A1563">
        <v>39270</v>
      </c>
      <c r="B1563" t="s">
        <v>2402</v>
      </c>
      <c r="C1563" t="s">
        <v>866</v>
      </c>
      <c r="D1563" t="s">
        <v>830</v>
      </c>
      <c r="E1563" s="865">
        <v>1.85</v>
      </c>
    </row>
    <row r="1564" spans="1:5">
      <c r="A1564">
        <v>11890</v>
      </c>
      <c r="B1564" t="s">
        <v>2403</v>
      </c>
      <c r="C1564" t="s">
        <v>866</v>
      </c>
      <c r="D1564" t="s">
        <v>830</v>
      </c>
      <c r="E1564" s="865">
        <v>2.41</v>
      </c>
    </row>
    <row r="1565" spans="1:5">
      <c r="A1565">
        <v>11891</v>
      </c>
      <c r="B1565" t="s">
        <v>2404</v>
      </c>
      <c r="C1565" t="s">
        <v>866</v>
      </c>
      <c r="D1565" t="s">
        <v>830</v>
      </c>
      <c r="E1565" s="865">
        <v>3.97</v>
      </c>
    </row>
    <row r="1566" spans="1:5">
      <c r="A1566">
        <v>11892</v>
      </c>
      <c r="B1566" t="s">
        <v>2405</v>
      </c>
      <c r="C1566" t="s">
        <v>866</v>
      </c>
      <c r="D1566" t="s">
        <v>830</v>
      </c>
      <c r="E1566" s="865">
        <v>6.12</v>
      </c>
    </row>
    <row r="1567" spans="1:5">
      <c r="A1567">
        <v>37601</v>
      </c>
      <c r="B1567" t="s">
        <v>2406</v>
      </c>
      <c r="C1567" t="s">
        <v>866</v>
      </c>
      <c r="D1567" t="s">
        <v>844</v>
      </c>
      <c r="E1567" s="865">
        <v>6.21</v>
      </c>
    </row>
    <row r="1568" spans="1:5">
      <c r="A1568">
        <v>1634</v>
      </c>
      <c r="B1568" t="s">
        <v>2407</v>
      </c>
      <c r="C1568" t="s">
        <v>866</v>
      </c>
      <c r="D1568" t="s">
        <v>844</v>
      </c>
      <c r="E1568" s="865">
        <v>6.41</v>
      </c>
    </row>
    <row r="1569" spans="1:5">
      <c r="A1569">
        <v>5086</v>
      </c>
      <c r="B1569" t="s">
        <v>2408</v>
      </c>
      <c r="C1569" t="s">
        <v>935</v>
      </c>
      <c r="D1569" t="s">
        <v>830</v>
      </c>
      <c r="E1569" s="865">
        <v>24.29</v>
      </c>
    </row>
    <row r="1570" spans="1:5">
      <c r="A1570">
        <v>11280</v>
      </c>
      <c r="B1570" t="s">
        <v>2409</v>
      </c>
      <c r="C1570" t="s">
        <v>829</v>
      </c>
      <c r="D1570" t="s">
        <v>830</v>
      </c>
      <c r="E1570" s="866">
        <v>9946.51</v>
      </c>
    </row>
    <row r="1571" spans="1:5">
      <c r="A1571">
        <v>40519</v>
      </c>
      <c r="B1571" t="s">
        <v>2410</v>
      </c>
      <c r="C1571" t="s">
        <v>829</v>
      </c>
      <c r="D1571" t="s">
        <v>830</v>
      </c>
      <c r="E1571" s="866">
        <v>81995.64</v>
      </c>
    </row>
    <row r="1572" spans="1:5">
      <c r="A1572">
        <v>39869</v>
      </c>
      <c r="B1572" t="s">
        <v>2411</v>
      </c>
      <c r="C1572" t="s">
        <v>829</v>
      </c>
      <c r="D1572" t="s">
        <v>844</v>
      </c>
      <c r="E1572" s="865">
        <v>9.24</v>
      </c>
    </row>
    <row r="1573" spans="1:5">
      <c r="A1573">
        <v>39870</v>
      </c>
      <c r="B1573" t="s">
        <v>2412</v>
      </c>
      <c r="C1573" t="s">
        <v>829</v>
      </c>
      <c r="D1573" t="s">
        <v>844</v>
      </c>
      <c r="E1573" s="865">
        <v>14.13</v>
      </c>
    </row>
    <row r="1574" spans="1:5">
      <c r="A1574">
        <v>39871</v>
      </c>
      <c r="B1574" t="s">
        <v>2413</v>
      </c>
      <c r="C1574" t="s">
        <v>829</v>
      </c>
      <c r="D1574" t="s">
        <v>844</v>
      </c>
      <c r="E1574" s="865">
        <v>15.84</v>
      </c>
    </row>
    <row r="1575" spans="1:5">
      <c r="A1575">
        <v>12722</v>
      </c>
      <c r="B1575" t="s">
        <v>2414</v>
      </c>
      <c r="C1575" t="s">
        <v>829</v>
      </c>
      <c r="D1575" t="s">
        <v>844</v>
      </c>
      <c r="E1575" s="865">
        <v>530</v>
      </c>
    </row>
    <row r="1576" spans="1:5">
      <c r="A1576">
        <v>12714</v>
      </c>
      <c r="B1576" t="s">
        <v>2415</v>
      </c>
      <c r="C1576" t="s">
        <v>829</v>
      </c>
      <c r="D1576" t="s">
        <v>844</v>
      </c>
      <c r="E1576" s="865">
        <v>3.46</v>
      </c>
    </row>
    <row r="1577" spans="1:5">
      <c r="A1577">
        <v>12715</v>
      </c>
      <c r="B1577" t="s">
        <v>2416</v>
      </c>
      <c r="C1577" t="s">
        <v>829</v>
      </c>
      <c r="D1577" t="s">
        <v>844</v>
      </c>
      <c r="E1577" s="865">
        <v>7.81</v>
      </c>
    </row>
    <row r="1578" spans="1:5">
      <c r="A1578">
        <v>12716</v>
      </c>
      <c r="B1578" t="s">
        <v>2417</v>
      </c>
      <c r="C1578" t="s">
        <v>829</v>
      </c>
      <c r="D1578" t="s">
        <v>844</v>
      </c>
      <c r="E1578" s="865">
        <v>13.41</v>
      </c>
    </row>
    <row r="1579" spans="1:5">
      <c r="A1579">
        <v>12717</v>
      </c>
      <c r="B1579" t="s">
        <v>2418</v>
      </c>
      <c r="C1579" t="s">
        <v>829</v>
      </c>
      <c r="D1579" t="s">
        <v>844</v>
      </c>
      <c r="E1579" s="865">
        <v>26.36</v>
      </c>
    </row>
    <row r="1580" spans="1:5">
      <c r="A1580">
        <v>12718</v>
      </c>
      <c r="B1580" t="s">
        <v>2419</v>
      </c>
      <c r="C1580" t="s">
        <v>829</v>
      </c>
      <c r="D1580" t="s">
        <v>844</v>
      </c>
      <c r="E1580" s="865">
        <v>40.46</v>
      </c>
    </row>
    <row r="1581" spans="1:5">
      <c r="A1581">
        <v>12719</v>
      </c>
      <c r="B1581" t="s">
        <v>2420</v>
      </c>
      <c r="C1581" t="s">
        <v>829</v>
      </c>
      <c r="D1581" t="s">
        <v>844</v>
      </c>
      <c r="E1581" s="865">
        <v>64.239999999999995</v>
      </c>
    </row>
    <row r="1582" spans="1:5">
      <c r="A1582">
        <v>12720</v>
      </c>
      <c r="B1582" t="s">
        <v>2421</v>
      </c>
      <c r="C1582" t="s">
        <v>829</v>
      </c>
      <c r="D1582" t="s">
        <v>844</v>
      </c>
      <c r="E1582" s="865">
        <v>223.68</v>
      </c>
    </row>
    <row r="1583" spans="1:5">
      <c r="A1583">
        <v>12721</v>
      </c>
      <c r="B1583" t="s">
        <v>2422</v>
      </c>
      <c r="C1583" t="s">
        <v>829</v>
      </c>
      <c r="D1583" t="s">
        <v>844</v>
      </c>
      <c r="E1583" s="865">
        <v>214.49</v>
      </c>
    </row>
    <row r="1584" spans="1:5">
      <c r="A1584">
        <v>3468</v>
      </c>
      <c r="B1584" t="s">
        <v>2423</v>
      </c>
      <c r="C1584" t="s">
        <v>829</v>
      </c>
      <c r="D1584" t="s">
        <v>830</v>
      </c>
      <c r="E1584" s="865">
        <v>23.58</v>
      </c>
    </row>
    <row r="1585" spans="1:5">
      <c r="A1585">
        <v>3465</v>
      </c>
      <c r="B1585" t="s">
        <v>2424</v>
      </c>
      <c r="C1585" t="s">
        <v>829</v>
      </c>
      <c r="D1585" t="s">
        <v>830</v>
      </c>
      <c r="E1585" s="865">
        <v>23.58</v>
      </c>
    </row>
    <row r="1586" spans="1:5">
      <c r="A1586">
        <v>12403</v>
      </c>
      <c r="B1586" t="s">
        <v>2425</v>
      </c>
      <c r="C1586" t="s">
        <v>829</v>
      </c>
      <c r="D1586" t="s">
        <v>830</v>
      </c>
      <c r="E1586" s="865">
        <v>16.8</v>
      </c>
    </row>
    <row r="1587" spans="1:5">
      <c r="A1587">
        <v>3463</v>
      </c>
      <c r="B1587" t="s">
        <v>2426</v>
      </c>
      <c r="C1587" t="s">
        <v>829</v>
      </c>
      <c r="D1587" t="s">
        <v>830</v>
      </c>
      <c r="E1587" s="865">
        <v>9.82</v>
      </c>
    </row>
    <row r="1588" spans="1:5">
      <c r="A1588">
        <v>3464</v>
      </c>
      <c r="B1588" t="s">
        <v>2427</v>
      </c>
      <c r="C1588" t="s">
        <v>829</v>
      </c>
      <c r="D1588" t="s">
        <v>830</v>
      </c>
      <c r="E1588" s="865">
        <v>9.82</v>
      </c>
    </row>
    <row r="1589" spans="1:5">
      <c r="A1589">
        <v>3466</v>
      </c>
      <c r="B1589" t="s">
        <v>2428</v>
      </c>
      <c r="C1589" t="s">
        <v>829</v>
      </c>
      <c r="D1589" t="s">
        <v>830</v>
      </c>
      <c r="E1589" s="865">
        <v>59.88</v>
      </c>
    </row>
    <row r="1590" spans="1:5">
      <c r="A1590">
        <v>3467</v>
      </c>
      <c r="B1590" t="s">
        <v>2429</v>
      </c>
      <c r="C1590" t="s">
        <v>829</v>
      </c>
      <c r="D1590" t="s">
        <v>830</v>
      </c>
      <c r="E1590" s="865">
        <v>33.82</v>
      </c>
    </row>
    <row r="1591" spans="1:5">
      <c r="A1591">
        <v>3462</v>
      </c>
      <c r="B1591" t="s">
        <v>2430</v>
      </c>
      <c r="C1591" t="s">
        <v>829</v>
      </c>
      <c r="D1591" t="s">
        <v>830</v>
      </c>
      <c r="E1591" s="865">
        <v>6.48</v>
      </c>
    </row>
    <row r="1592" spans="1:5">
      <c r="A1592">
        <v>3446</v>
      </c>
      <c r="B1592" t="s">
        <v>2431</v>
      </c>
      <c r="C1592" t="s">
        <v>829</v>
      </c>
      <c r="D1592" t="s">
        <v>830</v>
      </c>
      <c r="E1592" s="865">
        <v>19.940000000000001</v>
      </c>
    </row>
    <row r="1593" spans="1:5">
      <c r="A1593">
        <v>3445</v>
      </c>
      <c r="B1593" t="s">
        <v>2432</v>
      </c>
      <c r="C1593" t="s">
        <v>829</v>
      </c>
      <c r="D1593" t="s">
        <v>830</v>
      </c>
      <c r="E1593" s="865">
        <v>16.28</v>
      </c>
    </row>
    <row r="1594" spans="1:5">
      <c r="A1594">
        <v>3441</v>
      </c>
      <c r="B1594" t="s">
        <v>2433</v>
      </c>
      <c r="C1594" t="s">
        <v>829</v>
      </c>
      <c r="D1594" t="s">
        <v>830</v>
      </c>
      <c r="E1594" s="865">
        <v>4.59</v>
      </c>
    </row>
    <row r="1595" spans="1:5">
      <c r="A1595">
        <v>3444</v>
      </c>
      <c r="B1595" t="s">
        <v>2434</v>
      </c>
      <c r="C1595" t="s">
        <v>829</v>
      </c>
      <c r="D1595" t="s">
        <v>830</v>
      </c>
      <c r="E1595" s="865">
        <v>10.02</v>
      </c>
    </row>
    <row r="1596" spans="1:5">
      <c r="A1596">
        <v>12402</v>
      </c>
      <c r="B1596" t="s">
        <v>2435</v>
      </c>
      <c r="C1596" t="s">
        <v>829</v>
      </c>
      <c r="D1596" t="s">
        <v>830</v>
      </c>
      <c r="E1596" s="865">
        <v>56.04</v>
      </c>
    </row>
    <row r="1597" spans="1:5">
      <c r="A1597">
        <v>3447</v>
      </c>
      <c r="B1597" t="s">
        <v>2436</v>
      </c>
      <c r="C1597" t="s">
        <v>829</v>
      </c>
      <c r="D1597" t="s">
        <v>830</v>
      </c>
      <c r="E1597" s="865">
        <v>28.99</v>
      </c>
    </row>
    <row r="1598" spans="1:5">
      <c r="A1598">
        <v>3442</v>
      </c>
      <c r="B1598" t="s">
        <v>2437</v>
      </c>
      <c r="C1598" t="s">
        <v>829</v>
      </c>
      <c r="D1598" t="s">
        <v>830</v>
      </c>
      <c r="E1598" s="865">
        <v>6.87</v>
      </c>
    </row>
    <row r="1599" spans="1:5">
      <c r="A1599">
        <v>3448</v>
      </c>
      <c r="B1599" t="s">
        <v>2438</v>
      </c>
      <c r="C1599" t="s">
        <v>829</v>
      </c>
      <c r="D1599" t="s">
        <v>830</v>
      </c>
      <c r="E1599" s="865">
        <v>81.94</v>
      </c>
    </row>
    <row r="1600" spans="1:5">
      <c r="A1600">
        <v>3449</v>
      </c>
      <c r="B1600" t="s">
        <v>2439</v>
      </c>
      <c r="C1600" t="s">
        <v>829</v>
      </c>
      <c r="D1600" t="s">
        <v>830</v>
      </c>
      <c r="E1600" s="865">
        <v>143.58000000000001</v>
      </c>
    </row>
    <row r="1601" spans="1:5">
      <c r="A1601">
        <v>37438</v>
      </c>
      <c r="B1601" t="s">
        <v>2440</v>
      </c>
      <c r="C1601" t="s">
        <v>829</v>
      </c>
      <c r="D1601" t="s">
        <v>844</v>
      </c>
      <c r="E1601" s="865">
        <v>169.71</v>
      </c>
    </row>
    <row r="1602" spans="1:5">
      <c r="A1602">
        <v>37439</v>
      </c>
      <c r="B1602" t="s">
        <v>2441</v>
      </c>
      <c r="C1602" t="s">
        <v>829</v>
      </c>
      <c r="D1602" t="s">
        <v>844</v>
      </c>
      <c r="E1602" s="866">
        <v>1109.54</v>
      </c>
    </row>
    <row r="1603" spans="1:5">
      <c r="A1603">
        <v>37435</v>
      </c>
      <c r="B1603" t="s">
        <v>2442</v>
      </c>
      <c r="C1603" t="s">
        <v>829</v>
      </c>
      <c r="D1603" t="s">
        <v>844</v>
      </c>
      <c r="E1603" s="865">
        <v>19.940000000000001</v>
      </c>
    </row>
    <row r="1604" spans="1:5">
      <c r="A1604">
        <v>37436</v>
      </c>
      <c r="B1604" t="s">
        <v>2443</v>
      </c>
      <c r="C1604" t="s">
        <v>829</v>
      </c>
      <c r="D1604" t="s">
        <v>844</v>
      </c>
      <c r="E1604" s="865">
        <v>23.53</v>
      </c>
    </row>
    <row r="1605" spans="1:5">
      <c r="A1605">
        <v>37437</v>
      </c>
      <c r="B1605" t="s">
        <v>2444</v>
      </c>
      <c r="C1605" t="s">
        <v>829</v>
      </c>
      <c r="D1605" t="s">
        <v>844</v>
      </c>
      <c r="E1605" s="865">
        <v>34.04</v>
      </c>
    </row>
    <row r="1606" spans="1:5">
      <c r="A1606">
        <v>3473</v>
      </c>
      <c r="B1606" t="s">
        <v>2445</v>
      </c>
      <c r="C1606" t="s">
        <v>829</v>
      </c>
      <c r="D1606" t="s">
        <v>830</v>
      </c>
      <c r="E1606" s="865">
        <v>22.54</v>
      </c>
    </row>
    <row r="1607" spans="1:5">
      <c r="A1607">
        <v>3474</v>
      </c>
      <c r="B1607" t="s">
        <v>2446</v>
      </c>
      <c r="C1607" t="s">
        <v>829</v>
      </c>
      <c r="D1607" t="s">
        <v>830</v>
      </c>
      <c r="E1607" s="865">
        <v>18.579999999999998</v>
      </c>
    </row>
    <row r="1608" spans="1:5">
      <c r="A1608">
        <v>3450</v>
      </c>
      <c r="B1608" t="s">
        <v>2447</v>
      </c>
      <c r="C1608" t="s">
        <v>829</v>
      </c>
      <c r="D1608" t="s">
        <v>830</v>
      </c>
      <c r="E1608" s="865">
        <v>5.38</v>
      </c>
    </row>
    <row r="1609" spans="1:5">
      <c r="A1609">
        <v>3443</v>
      </c>
      <c r="B1609" t="s">
        <v>2448</v>
      </c>
      <c r="C1609" t="s">
        <v>829</v>
      </c>
      <c r="D1609" t="s">
        <v>830</v>
      </c>
      <c r="E1609" s="865">
        <v>11.56</v>
      </c>
    </row>
    <row r="1610" spans="1:5">
      <c r="A1610">
        <v>3453</v>
      </c>
      <c r="B1610" t="s">
        <v>2449</v>
      </c>
      <c r="C1610" t="s">
        <v>829</v>
      </c>
      <c r="D1610" t="s">
        <v>830</v>
      </c>
      <c r="E1610" s="865">
        <v>65.8</v>
      </c>
    </row>
    <row r="1611" spans="1:5">
      <c r="A1611">
        <v>3452</v>
      </c>
      <c r="B1611" t="s">
        <v>2450</v>
      </c>
      <c r="C1611" t="s">
        <v>829</v>
      </c>
      <c r="D1611" t="s">
        <v>830</v>
      </c>
      <c r="E1611" s="865">
        <v>32.479999999999997</v>
      </c>
    </row>
    <row r="1612" spans="1:5">
      <c r="A1612">
        <v>3451</v>
      </c>
      <c r="B1612" t="s">
        <v>2451</v>
      </c>
      <c r="C1612" t="s">
        <v>829</v>
      </c>
      <c r="D1612" t="s">
        <v>830</v>
      </c>
      <c r="E1612" s="865">
        <v>6.44</v>
      </c>
    </row>
    <row r="1613" spans="1:5">
      <c r="A1613">
        <v>3454</v>
      </c>
      <c r="B1613" t="s">
        <v>2452</v>
      </c>
      <c r="C1613" t="s">
        <v>829</v>
      </c>
      <c r="D1613" t="s">
        <v>830</v>
      </c>
      <c r="E1613" s="865">
        <v>100.08</v>
      </c>
    </row>
    <row r="1614" spans="1:5">
      <c r="A1614">
        <v>3458</v>
      </c>
      <c r="B1614" t="s">
        <v>2453</v>
      </c>
      <c r="C1614" t="s">
        <v>829</v>
      </c>
      <c r="D1614" t="s">
        <v>830</v>
      </c>
      <c r="E1614" s="865">
        <v>18.07</v>
      </c>
    </row>
    <row r="1615" spans="1:5">
      <c r="A1615">
        <v>3457</v>
      </c>
      <c r="B1615" t="s">
        <v>2454</v>
      </c>
      <c r="C1615" t="s">
        <v>829</v>
      </c>
      <c r="D1615" t="s">
        <v>830</v>
      </c>
      <c r="E1615" s="865">
        <v>13.56</v>
      </c>
    </row>
    <row r="1616" spans="1:5">
      <c r="A1616">
        <v>3455</v>
      </c>
      <c r="B1616" t="s">
        <v>2455</v>
      </c>
      <c r="C1616" t="s">
        <v>829</v>
      </c>
      <c r="D1616" t="s">
        <v>830</v>
      </c>
      <c r="E1616" s="865">
        <v>3.85</v>
      </c>
    </row>
    <row r="1617" spans="1:5">
      <c r="A1617">
        <v>3472</v>
      </c>
      <c r="B1617" t="s">
        <v>2456</v>
      </c>
      <c r="C1617" t="s">
        <v>829</v>
      </c>
      <c r="D1617" t="s">
        <v>830</v>
      </c>
      <c r="E1617" s="865">
        <v>8.65</v>
      </c>
    </row>
    <row r="1618" spans="1:5">
      <c r="A1618">
        <v>3470</v>
      </c>
      <c r="B1618" t="s">
        <v>2457</v>
      </c>
      <c r="C1618" t="s">
        <v>829</v>
      </c>
      <c r="D1618" t="s">
        <v>830</v>
      </c>
      <c r="E1618" s="865">
        <v>50.46</v>
      </c>
    </row>
    <row r="1619" spans="1:5">
      <c r="A1619">
        <v>3471</v>
      </c>
      <c r="B1619" t="s">
        <v>2458</v>
      </c>
      <c r="C1619" t="s">
        <v>829</v>
      </c>
      <c r="D1619" t="s">
        <v>830</v>
      </c>
      <c r="E1619" s="865">
        <v>27.72</v>
      </c>
    </row>
    <row r="1620" spans="1:5">
      <c r="A1620">
        <v>3456</v>
      </c>
      <c r="B1620" t="s">
        <v>2459</v>
      </c>
      <c r="C1620" t="s">
        <v>829</v>
      </c>
      <c r="D1620" t="s">
        <v>830</v>
      </c>
      <c r="E1620" s="865">
        <v>5.76</v>
      </c>
    </row>
    <row r="1621" spans="1:5">
      <c r="A1621">
        <v>3459</v>
      </c>
      <c r="B1621" t="s">
        <v>2460</v>
      </c>
      <c r="C1621" t="s">
        <v>829</v>
      </c>
      <c r="D1621" t="s">
        <v>830</v>
      </c>
      <c r="E1621" s="865">
        <v>71.17</v>
      </c>
    </row>
    <row r="1622" spans="1:5">
      <c r="A1622">
        <v>3469</v>
      </c>
      <c r="B1622" t="s">
        <v>2461</v>
      </c>
      <c r="C1622" t="s">
        <v>829</v>
      </c>
      <c r="D1622" t="s">
        <v>830</v>
      </c>
      <c r="E1622" s="865">
        <v>135.35</v>
      </c>
    </row>
    <row r="1623" spans="1:5">
      <c r="A1623">
        <v>3460</v>
      </c>
      <c r="B1623" t="s">
        <v>2462</v>
      </c>
      <c r="C1623" t="s">
        <v>829</v>
      </c>
      <c r="D1623" t="s">
        <v>830</v>
      </c>
      <c r="E1623" s="865">
        <v>197.49</v>
      </c>
    </row>
    <row r="1624" spans="1:5">
      <c r="A1624">
        <v>3461</v>
      </c>
      <c r="B1624" t="s">
        <v>2463</v>
      </c>
      <c r="C1624" t="s">
        <v>829</v>
      </c>
      <c r="D1624" t="s">
        <v>830</v>
      </c>
      <c r="E1624" s="865">
        <v>504.78</v>
      </c>
    </row>
    <row r="1625" spans="1:5">
      <c r="A1625">
        <v>37433</v>
      </c>
      <c r="B1625" t="s">
        <v>2464</v>
      </c>
      <c r="C1625" t="s">
        <v>829</v>
      </c>
      <c r="D1625" t="s">
        <v>844</v>
      </c>
      <c r="E1625" s="865">
        <v>169.71</v>
      </c>
    </row>
    <row r="1626" spans="1:5">
      <c r="A1626">
        <v>37430</v>
      </c>
      <c r="B1626" t="s">
        <v>2465</v>
      </c>
      <c r="C1626" t="s">
        <v>829</v>
      </c>
      <c r="D1626" t="s">
        <v>844</v>
      </c>
      <c r="E1626" s="865">
        <v>21.26</v>
      </c>
    </row>
    <row r="1627" spans="1:5">
      <c r="A1627">
        <v>37434</v>
      </c>
      <c r="B1627" t="s">
        <v>2466</v>
      </c>
      <c r="C1627" t="s">
        <v>829</v>
      </c>
      <c r="D1627" t="s">
        <v>844</v>
      </c>
      <c r="E1627" s="866">
        <v>1582.36</v>
      </c>
    </row>
    <row r="1628" spans="1:5">
      <c r="A1628">
        <v>37431</v>
      </c>
      <c r="B1628" t="s">
        <v>2467</v>
      </c>
      <c r="C1628" t="s">
        <v>829</v>
      </c>
      <c r="D1628" t="s">
        <v>844</v>
      </c>
      <c r="E1628" s="865">
        <v>28.85</v>
      </c>
    </row>
    <row r="1629" spans="1:5">
      <c r="A1629">
        <v>37432</v>
      </c>
      <c r="B1629" t="s">
        <v>2468</v>
      </c>
      <c r="C1629" t="s">
        <v>829</v>
      </c>
      <c r="D1629" t="s">
        <v>844</v>
      </c>
      <c r="E1629" s="865">
        <v>53.21</v>
      </c>
    </row>
    <row r="1630" spans="1:5">
      <c r="A1630">
        <v>37413</v>
      </c>
      <c r="B1630" t="s">
        <v>2469</v>
      </c>
      <c r="C1630" t="s">
        <v>829</v>
      </c>
      <c r="D1630" t="s">
        <v>844</v>
      </c>
      <c r="E1630" s="865">
        <v>3.46</v>
      </c>
    </row>
    <row r="1631" spans="1:5">
      <c r="A1631">
        <v>37414</v>
      </c>
      <c r="B1631" t="s">
        <v>2470</v>
      </c>
      <c r="C1631" t="s">
        <v>829</v>
      </c>
      <c r="D1631" t="s">
        <v>844</v>
      </c>
      <c r="E1631" s="865">
        <v>3.93</v>
      </c>
    </row>
    <row r="1632" spans="1:5">
      <c r="A1632">
        <v>37415</v>
      </c>
      <c r="B1632" t="s">
        <v>2471</v>
      </c>
      <c r="C1632" t="s">
        <v>829</v>
      </c>
      <c r="D1632" t="s">
        <v>844</v>
      </c>
      <c r="E1632" s="865">
        <v>7.15</v>
      </c>
    </row>
    <row r="1633" spans="1:5">
      <c r="A1633">
        <v>37416</v>
      </c>
      <c r="B1633" t="s">
        <v>2472</v>
      </c>
      <c r="C1633" t="s">
        <v>829</v>
      </c>
      <c r="D1633" t="s">
        <v>844</v>
      </c>
      <c r="E1633" s="865">
        <v>3.24</v>
      </c>
    </row>
    <row r="1634" spans="1:5">
      <c r="A1634">
        <v>37417</v>
      </c>
      <c r="B1634" t="s">
        <v>2473</v>
      </c>
      <c r="C1634" t="s">
        <v>829</v>
      </c>
      <c r="D1634" t="s">
        <v>844</v>
      </c>
      <c r="E1634" s="865">
        <v>4.66</v>
      </c>
    </row>
    <row r="1635" spans="1:5">
      <c r="A1635">
        <v>34519</v>
      </c>
      <c r="B1635" t="s">
        <v>2474</v>
      </c>
      <c r="C1635" t="s">
        <v>829</v>
      </c>
      <c r="D1635" t="s">
        <v>844</v>
      </c>
      <c r="E1635" s="865">
        <v>71.819999999999993</v>
      </c>
    </row>
    <row r="1636" spans="1:5">
      <c r="A1636">
        <v>10510</v>
      </c>
      <c r="B1636" t="s">
        <v>2475</v>
      </c>
      <c r="C1636" t="s">
        <v>829</v>
      </c>
      <c r="D1636" t="s">
        <v>844</v>
      </c>
      <c r="E1636" s="865">
        <v>75.849999999999994</v>
      </c>
    </row>
    <row r="1637" spans="1:5">
      <c r="A1637">
        <v>1649</v>
      </c>
      <c r="B1637" t="s">
        <v>2476</v>
      </c>
      <c r="C1637" t="s">
        <v>829</v>
      </c>
      <c r="D1637" t="s">
        <v>830</v>
      </c>
      <c r="E1637" s="865">
        <v>42.61</v>
      </c>
    </row>
    <row r="1638" spans="1:5">
      <c r="A1638">
        <v>1653</v>
      </c>
      <c r="B1638" t="s">
        <v>2477</v>
      </c>
      <c r="C1638" t="s">
        <v>829</v>
      </c>
      <c r="D1638" t="s">
        <v>830</v>
      </c>
      <c r="E1638" s="865">
        <v>33.380000000000003</v>
      </c>
    </row>
    <row r="1639" spans="1:5">
      <c r="A1639">
        <v>1647</v>
      </c>
      <c r="B1639" t="s">
        <v>2478</v>
      </c>
      <c r="C1639" t="s">
        <v>829</v>
      </c>
      <c r="D1639" t="s">
        <v>830</v>
      </c>
      <c r="E1639" s="865">
        <v>11.95</v>
      </c>
    </row>
    <row r="1640" spans="1:5">
      <c r="A1640">
        <v>1648</v>
      </c>
      <c r="B1640" t="s">
        <v>2479</v>
      </c>
      <c r="C1640" t="s">
        <v>829</v>
      </c>
      <c r="D1640" t="s">
        <v>830</v>
      </c>
      <c r="E1640" s="865">
        <v>22.95</v>
      </c>
    </row>
    <row r="1641" spans="1:5">
      <c r="A1641">
        <v>1651</v>
      </c>
      <c r="B1641" t="s">
        <v>2480</v>
      </c>
      <c r="C1641" t="s">
        <v>829</v>
      </c>
      <c r="D1641" t="s">
        <v>830</v>
      </c>
      <c r="E1641" s="865">
        <v>106.47</v>
      </c>
    </row>
    <row r="1642" spans="1:5">
      <c r="A1642">
        <v>1650</v>
      </c>
      <c r="B1642" t="s">
        <v>2481</v>
      </c>
      <c r="C1642" t="s">
        <v>829</v>
      </c>
      <c r="D1642" t="s">
        <v>830</v>
      </c>
      <c r="E1642" s="865">
        <v>58.85</v>
      </c>
    </row>
    <row r="1643" spans="1:5">
      <c r="A1643">
        <v>1654</v>
      </c>
      <c r="B1643" t="s">
        <v>2482</v>
      </c>
      <c r="C1643" t="s">
        <v>829</v>
      </c>
      <c r="D1643" t="s">
        <v>830</v>
      </c>
      <c r="E1643" s="865">
        <v>16.399999999999999</v>
      </c>
    </row>
    <row r="1644" spans="1:5">
      <c r="A1644">
        <v>1652</v>
      </c>
      <c r="B1644" t="s">
        <v>2483</v>
      </c>
      <c r="C1644" t="s">
        <v>829</v>
      </c>
      <c r="D1644" t="s">
        <v>830</v>
      </c>
      <c r="E1644" s="865">
        <v>152.81</v>
      </c>
    </row>
    <row r="1645" spans="1:5">
      <c r="A1645">
        <v>1747</v>
      </c>
      <c r="B1645" t="s">
        <v>2484</v>
      </c>
      <c r="C1645" t="s">
        <v>829</v>
      </c>
      <c r="D1645" t="s">
        <v>830</v>
      </c>
      <c r="E1645" s="865">
        <v>135.52000000000001</v>
      </c>
    </row>
    <row r="1646" spans="1:5">
      <c r="A1646">
        <v>1744</v>
      </c>
      <c r="B1646" t="s">
        <v>2485</v>
      </c>
      <c r="C1646" t="s">
        <v>829</v>
      </c>
      <c r="D1646" t="s">
        <v>830</v>
      </c>
      <c r="E1646" s="865">
        <v>93.87</v>
      </c>
    </row>
    <row r="1647" spans="1:5">
      <c r="A1647">
        <v>1743</v>
      </c>
      <c r="B1647" t="s">
        <v>2486</v>
      </c>
      <c r="C1647" t="s">
        <v>829</v>
      </c>
      <c r="D1647" t="s">
        <v>830</v>
      </c>
      <c r="E1647" s="865">
        <v>123.27</v>
      </c>
    </row>
    <row r="1648" spans="1:5">
      <c r="A1648">
        <v>39640</v>
      </c>
      <c r="B1648" t="s">
        <v>2487</v>
      </c>
      <c r="C1648" t="s">
        <v>829</v>
      </c>
      <c r="D1648" t="s">
        <v>830</v>
      </c>
      <c r="E1648" s="865">
        <v>4.72</v>
      </c>
    </row>
    <row r="1649" spans="1:5">
      <c r="A1649">
        <v>11013</v>
      </c>
      <c r="B1649" t="s">
        <v>2488</v>
      </c>
      <c r="C1649" t="s">
        <v>829</v>
      </c>
      <c r="D1649" t="s">
        <v>830</v>
      </c>
      <c r="E1649" s="865">
        <v>9.7200000000000006</v>
      </c>
    </row>
    <row r="1650" spans="1:5">
      <c r="A1650">
        <v>11017</v>
      </c>
      <c r="B1650" t="s">
        <v>2489</v>
      </c>
      <c r="C1650" t="s">
        <v>829</v>
      </c>
      <c r="D1650" t="s">
        <v>830</v>
      </c>
      <c r="E1650" s="865">
        <v>4.1399999999999997</v>
      </c>
    </row>
    <row r="1651" spans="1:5">
      <c r="A1651">
        <v>20236</v>
      </c>
      <c r="B1651" t="s">
        <v>2490</v>
      </c>
      <c r="C1651" t="s">
        <v>829</v>
      </c>
      <c r="D1651" t="s">
        <v>830</v>
      </c>
      <c r="E1651" s="865">
        <v>18.260000000000002</v>
      </c>
    </row>
    <row r="1652" spans="1:5">
      <c r="A1652">
        <v>7215</v>
      </c>
      <c r="B1652" t="s">
        <v>2491</v>
      </c>
      <c r="C1652" t="s">
        <v>829</v>
      </c>
      <c r="D1652" t="s">
        <v>830</v>
      </c>
      <c r="E1652" s="865">
        <v>15.63</v>
      </c>
    </row>
    <row r="1653" spans="1:5">
      <c r="A1653">
        <v>7216</v>
      </c>
      <c r="B1653" t="s">
        <v>2492</v>
      </c>
      <c r="C1653" t="s">
        <v>829</v>
      </c>
      <c r="D1653" t="s">
        <v>830</v>
      </c>
      <c r="E1653" s="865">
        <v>65.36</v>
      </c>
    </row>
    <row r="1654" spans="1:5">
      <c r="A1654">
        <v>20235</v>
      </c>
      <c r="B1654" t="s">
        <v>2493</v>
      </c>
      <c r="C1654" t="s">
        <v>829</v>
      </c>
      <c r="D1654" t="s">
        <v>830</v>
      </c>
      <c r="E1654" s="865">
        <v>33.04</v>
      </c>
    </row>
    <row r="1655" spans="1:5">
      <c r="A1655">
        <v>7181</v>
      </c>
      <c r="B1655" t="s">
        <v>2494</v>
      </c>
      <c r="C1655" t="s">
        <v>829</v>
      </c>
      <c r="D1655" t="s">
        <v>830</v>
      </c>
      <c r="E1655" s="865">
        <v>2.41</v>
      </c>
    </row>
    <row r="1656" spans="1:5">
      <c r="A1656">
        <v>40742</v>
      </c>
      <c r="B1656" t="s">
        <v>2495</v>
      </c>
      <c r="C1656" t="s">
        <v>829</v>
      </c>
      <c r="D1656" t="s">
        <v>830</v>
      </c>
      <c r="E1656" s="865">
        <v>6.99</v>
      </c>
    </row>
    <row r="1657" spans="1:5">
      <c r="A1657">
        <v>7214</v>
      </c>
      <c r="B1657" t="s">
        <v>2496</v>
      </c>
      <c r="C1657" t="s">
        <v>829</v>
      </c>
      <c r="D1657" t="s">
        <v>830</v>
      </c>
      <c r="E1657" s="865">
        <v>22.39</v>
      </c>
    </row>
    <row r="1658" spans="1:5">
      <c r="A1658">
        <v>7219</v>
      </c>
      <c r="B1658" t="s">
        <v>2497</v>
      </c>
      <c r="C1658" t="s">
        <v>829</v>
      </c>
      <c r="D1658" t="s">
        <v>830</v>
      </c>
      <c r="E1658" s="865">
        <v>23.17</v>
      </c>
    </row>
    <row r="1659" spans="1:5">
      <c r="A1659">
        <v>37972</v>
      </c>
      <c r="B1659" t="s">
        <v>2498</v>
      </c>
      <c r="C1659" t="s">
        <v>829</v>
      </c>
      <c r="D1659" t="s">
        <v>830</v>
      </c>
      <c r="E1659" s="865">
        <v>4.17</v>
      </c>
    </row>
    <row r="1660" spans="1:5">
      <c r="A1660">
        <v>37973</v>
      </c>
      <c r="B1660" t="s">
        <v>2499</v>
      </c>
      <c r="C1660" t="s">
        <v>829</v>
      </c>
      <c r="D1660" t="s">
        <v>830</v>
      </c>
      <c r="E1660" s="865">
        <v>6.68</v>
      </c>
    </row>
    <row r="1661" spans="1:5">
      <c r="A1661">
        <v>37971</v>
      </c>
      <c r="B1661" t="s">
        <v>2500</v>
      </c>
      <c r="C1661" t="s">
        <v>829</v>
      </c>
      <c r="D1661" t="s">
        <v>830</v>
      </c>
      <c r="E1661" s="865">
        <v>2.5</v>
      </c>
    </row>
    <row r="1662" spans="1:5">
      <c r="A1662">
        <v>20094</v>
      </c>
      <c r="B1662" t="s">
        <v>2501</v>
      </c>
      <c r="C1662" t="s">
        <v>829</v>
      </c>
      <c r="D1662" t="s">
        <v>844</v>
      </c>
      <c r="E1662" s="865">
        <v>13.72</v>
      </c>
    </row>
    <row r="1663" spans="1:5">
      <c r="A1663">
        <v>20095</v>
      </c>
      <c r="B1663" t="s">
        <v>2502</v>
      </c>
      <c r="C1663" t="s">
        <v>829</v>
      </c>
      <c r="D1663" t="s">
        <v>844</v>
      </c>
      <c r="E1663" s="865">
        <v>17.47</v>
      </c>
    </row>
    <row r="1664" spans="1:5">
      <c r="A1664">
        <v>1954</v>
      </c>
      <c r="B1664" t="s">
        <v>2503</v>
      </c>
      <c r="C1664" t="s">
        <v>829</v>
      </c>
      <c r="D1664" t="s">
        <v>830</v>
      </c>
      <c r="E1664" s="865">
        <v>102.2</v>
      </c>
    </row>
    <row r="1665" spans="1:5">
      <c r="A1665">
        <v>1926</v>
      </c>
      <c r="B1665" t="s">
        <v>2504</v>
      </c>
      <c r="C1665" t="s">
        <v>829</v>
      </c>
      <c r="D1665" t="s">
        <v>830</v>
      </c>
      <c r="E1665" s="865">
        <v>1.35</v>
      </c>
    </row>
    <row r="1666" spans="1:5">
      <c r="A1666">
        <v>1927</v>
      </c>
      <c r="B1666" t="s">
        <v>2505</v>
      </c>
      <c r="C1666" t="s">
        <v>829</v>
      </c>
      <c r="D1666" t="s">
        <v>830</v>
      </c>
      <c r="E1666" s="865">
        <v>1.78</v>
      </c>
    </row>
    <row r="1667" spans="1:5">
      <c r="A1667">
        <v>1923</v>
      </c>
      <c r="B1667" t="s">
        <v>2506</v>
      </c>
      <c r="C1667" t="s">
        <v>829</v>
      </c>
      <c r="D1667" t="s">
        <v>830</v>
      </c>
      <c r="E1667" s="865">
        <v>2.91</v>
      </c>
    </row>
    <row r="1668" spans="1:5">
      <c r="A1668">
        <v>1929</v>
      </c>
      <c r="B1668" t="s">
        <v>2507</v>
      </c>
      <c r="C1668" t="s">
        <v>829</v>
      </c>
      <c r="D1668" t="s">
        <v>830</v>
      </c>
      <c r="E1668" s="865">
        <v>4.7699999999999996</v>
      </c>
    </row>
    <row r="1669" spans="1:5">
      <c r="A1669">
        <v>1930</v>
      </c>
      <c r="B1669" t="s">
        <v>2508</v>
      </c>
      <c r="C1669" t="s">
        <v>829</v>
      </c>
      <c r="D1669" t="s">
        <v>830</v>
      </c>
      <c r="E1669" s="865">
        <v>9.25</v>
      </c>
    </row>
    <row r="1670" spans="1:5">
      <c r="A1670">
        <v>1924</v>
      </c>
      <c r="B1670" t="s">
        <v>2509</v>
      </c>
      <c r="C1670" t="s">
        <v>829</v>
      </c>
      <c r="D1670" t="s">
        <v>830</v>
      </c>
      <c r="E1670" s="865">
        <v>15.95</v>
      </c>
    </row>
    <row r="1671" spans="1:5">
      <c r="A1671">
        <v>1922</v>
      </c>
      <c r="B1671" t="s">
        <v>2510</v>
      </c>
      <c r="C1671" t="s">
        <v>829</v>
      </c>
      <c r="D1671" t="s">
        <v>830</v>
      </c>
      <c r="E1671" s="865">
        <v>23.69</v>
      </c>
    </row>
    <row r="1672" spans="1:5">
      <c r="A1672">
        <v>1953</v>
      </c>
      <c r="B1672" t="s">
        <v>2511</v>
      </c>
      <c r="C1672" t="s">
        <v>829</v>
      </c>
      <c r="D1672" t="s">
        <v>830</v>
      </c>
      <c r="E1672" s="865">
        <v>41.4</v>
      </c>
    </row>
    <row r="1673" spans="1:5">
      <c r="A1673">
        <v>1962</v>
      </c>
      <c r="B1673" t="s">
        <v>2512</v>
      </c>
      <c r="C1673" t="s">
        <v>829</v>
      </c>
      <c r="D1673" t="s">
        <v>830</v>
      </c>
      <c r="E1673" s="865">
        <v>135.47</v>
      </c>
    </row>
    <row r="1674" spans="1:5">
      <c r="A1674">
        <v>1955</v>
      </c>
      <c r="B1674" t="s">
        <v>2513</v>
      </c>
      <c r="C1674" t="s">
        <v>829</v>
      </c>
      <c r="D1674" t="s">
        <v>830</v>
      </c>
      <c r="E1674" s="865">
        <v>1.79</v>
      </c>
    </row>
    <row r="1675" spans="1:5">
      <c r="A1675">
        <v>1956</v>
      </c>
      <c r="B1675" t="s">
        <v>2514</v>
      </c>
      <c r="C1675" t="s">
        <v>829</v>
      </c>
      <c r="D1675" t="s">
        <v>830</v>
      </c>
      <c r="E1675" s="865">
        <v>2.31</v>
      </c>
    </row>
    <row r="1676" spans="1:5">
      <c r="A1676">
        <v>1957</v>
      </c>
      <c r="B1676" t="s">
        <v>2515</v>
      </c>
      <c r="C1676" t="s">
        <v>829</v>
      </c>
      <c r="D1676" t="s">
        <v>830</v>
      </c>
      <c r="E1676" s="865">
        <v>5.25</v>
      </c>
    </row>
    <row r="1677" spans="1:5">
      <c r="A1677">
        <v>1958</v>
      </c>
      <c r="B1677" t="s">
        <v>2516</v>
      </c>
      <c r="C1677" t="s">
        <v>829</v>
      </c>
      <c r="D1677" t="s">
        <v>830</v>
      </c>
      <c r="E1677" s="865">
        <v>9.32</v>
      </c>
    </row>
    <row r="1678" spans="1:5">
      <c r="A1678">
        <v>1959</v>
      </c>
      <c r="B1678" t="s">
        <v>2517</v>
      </c>
      <c r="C1678" t="s">
        <v>829</v>
      </c>
      <c r="D1678" t="s">
        <v>830</v>
      </c>
      <c r="E1678" s="865">
        <v>11.36</v>
      </c>
    </row>
    <row r="1679" spans="1:5">
      <c r="A1679">
        <v>1925</v>
      </c>
      <c r="B1679" t="s">
        <v>2518</v>
      </c>
      <c r="C1679" t="s">
        <v>829</v>
      </c>
      <c r="D1679" t="s">
        <v>830</v>
      </c>
      <c r="E1679" s="865">
        <v>28.09</v>
      </c>
    </row>
    <row r="1680" spans="1:5">
      <c r="A1680">
        <v>1960</v>
      </c>
      <c r="B1680" t="s">
        <v>2519</v>
      </c>
      <c r="C1680" t="s">
        <v>829</v>
      </c>
      <c r="D1680" t="s">
        <v>830</v>
      </c>
      <c r="E1680" s="865">
        <v>39.93</v>
      </c>
    </row>
    <row r="1681" spans="1:5">
      <c r="A1681">
        <v>1961</v>
      </c>
      <c r="B1681" t="s">
        <v>2520</v>
      </c>
      <c r="C1681" t="s">
        <v>829</v>
      </c>
      <c r="D1681" t="s">
        <v>830</v>
      </c>
      <c r="E1681" s="865">
        <v>57.39</v>
      </c>
    </row>
    <row r="1682" spans="1:5">
      <c r="A1682">
        <v>38426</v>
      </c>
      <c r="B1682" t="s">
        <v>2521</v>
      </c>
      <c r="C1682" t="s">
        <v>829</v>
      </c>
      <c r="D1682" t="s">
        <v>830</v>
      </c>
      <c r="E1682" s="865">
        <v>15.87</v>
      </c>
    </row>
    <row r="1683" spans="1:5">
      <c r="A1683">
        <v>38423</v>
      </c>
      <c r="B1683" t="s">
        <v>2522</v>
      </c>
      <c r="C1683" t="s">
        <v>829</v>
      </c>
      <c r="D1683" t="s">
        <v>830</v>
      </c>
      <c r="E1683" s="865">
        <v>36</v>
      </c>
    </row>
    <row r="1684" spans="1:5">
      <c r="A1684">
        <v>38421</v>
      </c>
      <c r="B1684" t="s">
        <v>2523</v>
      </c>
      <c r="C1684" t="s">
        <v>829</v>
      </c>
      <c r="D1684" t="s">
        <v>830</v>
      </c>
      <c r="E1684" s="865">
        <v>16.989999999999998</v>
      </c>
    </row>
    <row r="1685" spans="1:5">
      <c r="A1685">
        <v>38422</v>
      </c>
      <c r="B1685" t="s">
        <v>2524</v>
      </c>
      <c r="C1685" t="s">
        <v>829</v>
      </c>
      <c r="D1685" t="s">
        <v>830</v>
      </c>
      <c r="E1685" s="865">
        <v>24.84</v>
      </c>
    </row>
    <row r="1686" spans="1:5">
      <c r="A1686">
        <v>39866</v>
      </c>
      <c r="B1686" t="s">
        <v>2525</v>
      </c>
      <c r="C1686" t="s">
        <v>829</v>
      </c>
      <c r="D1686" t="s">
        <v>844</v>
      </c>
      <c r="E1686" s="865">
        <v>12.23</v>
      </c>
    </row>
    <row r="1687" spans="1:5">
      <c r="A1687">
        <v>39867</v>
      </c>
      <c r="B1687" t="s">
        <v>2526</v>
      </c>
      <c r="C1687" t="s">
        <v>829</v>
      </c>
      <c r="D1687" t="s">
        <v>844</v>
      </c>
      <c r="E1687" s="865">
        <v>27.2</v>
      </c>
    </row>
    <row r="1688" spans="1:5">
      <c r="A1688">
        <v>39868</v>
      </c>
      <c r="B1688" t="s">
        <v>2527</v>
      </c>
      <c r="C1688" t="s">
        <v>829</v>
      </c>
      <c r="D1688" t="s">
        <v>844</v>
      </c>
      <c r="E1688" s="865">
        <v>49</v>
      </c>
    </row>
    <row r="1689" spans="1:5">
      <c r="A1689">
        <v>37999</v>
      </c>
      <c r="B1689" t="s">
        <v>2528</v>
      </c>
      <c r="C1689" t="s">
        <v>829</v>
      </c>
      <c r="D1689" t="s">
        <v>830</v>
      </c>
      <c r="E1689" s="865">
        <v>4</v>
      </c>
    </row>
    <row r="1690" spans="1:5">
      <c r="A1690">
        <v>38000</v>
      </c>
      <c r="B1690" t="s">
        <v>2529</v>
      </c>
      <c r="C1690" t="s">
        <v>829</v>
      </c>
      <c r="D1690" t="s">
        <v>830</v>
      </c>
      <c r="E1690" s="865">
        <v>5.29</v>
      </c>
    </row>
    <row r="1691" spans="1:5">
      <c r="A1691">
        <v>38129</v>
      </c>
      <c r="B1691" t="s">
        <v>2530</v>
      </c>
      <c r="C1691" t="s">
        <v>829</v>
      </c>
      <c r="D1691" t="s">
        <v>830</v>
      </c>
      <c r="E1691" s="865">
        <v>3.1</v>
      </c>
    </row>
    <row r="1692" spans="1:5">
      <c r="A1692">
        <v>38025</v>
      </c>
      <c r="B1692" t="s">
        <v>2531</v>
      </c>
      <c r="C1692" t="s">
        <v>829</v>
      </c>
      <c r="D1692" t="s">
        <v>830</v>
      </c>
      <c r="E1692" s="865">
        <v>5.18</v>
      </c>
    </row>
    <row r="1693" spans="1:5">
      <c r="A1693">
        <v>38026</v>
      </c>
      <c r="B1693" t="s">
        <v>2532</v>
      </c>
      <c r="C1693" t="s">
        <v>829</v>
      </c>
      <c r="D1693" t="s">
        <v>830</v>
      </c>
      <c r="E1693" s="865">
        <v>13.89</v>
      </c>
    </row>
    <row r="1694" spans="1:5">
      <c r="A1694">
        <v>1858</v>
      </c>
      <c r="B1694" t="s">
        <v>2533</v>
      </c>
      <c r="C1694" t="s">
        <v>829</v>
      </c>
      <c r="D1694" t="s">
        <v>844</v>
      </c>
      <c r="E1694" s="865">
        <v>19.21</v>
      </c>
    </row>
    <row r="1695" spans="1:5">
      <c r="A1695">
        <v>1844</v>
      </c>
      <c r="B1695" t="s">
        <v>2534</v>
      </c>
      <c r="C1695" t="s">
        <v>829</v>
      </c>
      <c r="D1695" t="s">
        <v>844</v>
      </c>
      <c r="E1695" s="865">
        <v>70.83</v>
      </c>
    </row>
    <row r="1696" spans="1:5">
      <c r="A1696">
        <v>1863</v>
      </c>
      <c r="B1696" t="s">
        <v>2535</v>
      </c>
      <c r="C1696" t="s">
        <v>829</v>
      </c>
      <c r="D1696" t="s">
        <v>844</v>
      </c>
      <c r="E1696" s="865">
        <v>27.88</v>
      </c>
    </row>
    <row r="1697" spans="1:5">
      <c r="A1697">
        <v>1865</v>
      </c>
      <c r="B1697" t="s">
        <v>2536</v>
      </c>
      <c r="C1697" t="s">
        <v>829</v>
      </c>
      <c r="D1697" t="s">
        <v>844</v>
      </c>
      <c r="E1697" s="865">
        <v>101.71</v>
      </c>
    </row>
    <row r="1698" spans="1:5">
      <c r="A1698">
        <v>36355</v>
      </c>
      <c r="B1698" t="s">
        <v>2537</v>
      </c>
      <c r="C1698" t="s">
        <v>829</v>
      </c>
      <c r="D1698" t="s">
        <v>844</v>
      </c>
      <c r="E1698" s="865">
        <v>4.42</v>
      </c>
    </row>
    <row r="1699" spans="1:5">
      <c r="A1699">
        <v>36356</v>
      </c>
      <c r="B1699" t="s">
        <v>2538</v>
      </c>
      <c r="C1699" t="s">
        <v>829</v>
      </c>
      <c r="D1699" t="s">
        <v>844</v>
      </c>
      <c r="E1699" s="865">
        <v>7.43</v>
      </c>
    </row>
    <row r="1700" spans="1:5">
      <c r="A1700">
        <v>1932</v>
      </c>
      <c r="B1700" t="s">
        <v>2539</v>
      </c>
      <c r="C1700" t="s">
        <v>829</v>
      </c>
      <c r="D1700" t="s">
        <v>830</v>
      </c>
      <c r="E1700" s="865">
        <v>6.13</v>
      </c>
    </row>
    <row r="1701" spans="1:5">
      <c r="A1701">
        <v>1933</v>
      </c>
      <c r="B1701" t="s">
        <v>2540</v>
      </c>
      <c r="C1701" t="s">
        <v>829</v>
      </c>
      <c r="D1701" t="s">
        <v>830</v>
      </c>
      <c r="E1701" s="865">
        <v>2.7</v>
      </c>
    </row>
    <row r="1702" spans="1:5">
      <c r="A1702">
        <v>1951</v>
      </c>
      <c r="B1702" t="s">
        <v>2541</v>
      </c>
      <c r="C1702" t="s">
        <v>829</v>
      </c>
      <c r="D1702" t="s">
        <v>830</v>
      </c>
      <c r="E1702" s="865">
        <v>11.99</v>
      </c>
    </row>
    <row r="1703" spans="1:5">
      <c r="A1703">
        <v>1966</v>
      </c>
      <c r="B1703" t="s">
        <v>2542</v>
      </c>
      <c r="C1703" t="s">
        <v>829</v>
      </c>
      <c r="D1703" t="s">
        <v>830</v>
      </c>
      <c r="E1703" s="865">
        <v>13.8</v>
      </c>
    </row>
    <row r="1704" spans="1:5">
      <c r="A1704">
        <v>1952</v>
      </c>
      <c r="B1704" t="s">
        <v>2543</v>
      </c>
      <c r="C1704" t="s">
        <v>829</v>
      </c>
      <c r="D1704" t="s">
        <v>830</v>
      </c>
      <c r="E1704" s="865">
        <v>51.83</v>
      </c>
    </row>
    <row r="1705" spans="1:5">
      <c r="A1705">
        <v>20104</v>
      </c>
      <c r="B1705" t="s">
        <v>2544</v>
      </c>
      <c r="C1705" t="s">
        <v>829</v>
      </c>
      <c r="D1705" t="s">
        <v>830</v>
      </c>
      <c r="E1705" s="865">
        <v>382.98</v>
      </c>
    </row>
    <row r="1706" spans="1:5">
      <c r="A1706">
        <v>20105</v>
      </c>
      <c r="B1706" t="s">
        <v>2545</v>
      </c>
      <c r="C1706" t="s">
        <v>829</v>
      </c>
      <c r="D1706" t="s">
        <v>830</v>
      </c>
      <c r="E1706" s="865">
        <v>596.52</v>
      </c>
    </row>
    <row r="1707" spans="1:5">
      <c r="A1707">
        <v>1965</v>
      </c>
      <c r="B1707" t="s">
        <v>2546</v>
      </c>
      <c r="C1707" t="s">
        <v>829</v>
      </c>
      <c r="D1707" t="s">
        <v>830</v>
      </c>
      <c r="E1707" s="865">
        <v>27.98</v>
      </c>
    </row>
    <row r="1708" spans="1:5">
      <c r="A1708">
        <v>10765</v>
      </c>
      <c r="B1708" t="s">
        <v>2547</v>
      </c>
      <c r="C1708" t="s">
        <v>829</v>
      </c>
      <c r="D1708" t="s">
        <v>830</v>
      </c>
      <c r="E1708" s="865">
        <v>7.07</v>
      </c>
    </row>
    <row r="1709" spans="1:5">
      <c r="A1709">
        <v>10767</v>
      </c>
      <c r="B1709" t="s">
        <v>2548</v>
      </c>
      <c r="C1709" t="s">
        <v>829</v>
      </c>
      <c r="D1709" t="s">
        <v>830</v>
      </c>
      <c r="E1709" s="865">
        <v>23.17</v>
      </c>
    </row>
    <row r="1710" spans="1:5">
      <c r="A1710">
        <v>1970</v>
      </c>
      <c r="B1710" t="s">
        <v>2549</v>
      </c>
      <c r="C1710" t="s">
        <v>829</v>
      </c>
      <c r="D1710" t="s">
        <v>830</v>
      </c>
      <c r="E1710" s="865">
        <v>29.04</v>
      </c>
    </row>
    <row r="1711" spans="1:5">
      <c r="A1711">
        <v>1967</v>
      </c>
      <c r="B1711" t="s">
        <v>2550</v>
      </c>
      <c r="C1711" t="s">
        <v>829</v>
      </c>
      <c r="D1711" t="s">
        <v>830</v>
      </c>
      <c r="E1711" s="865">
        <v>3.23</v>
      </c>
    </row>
    <row r="1712" spans="1:5">
      <c r="A1712">
        <v>1968</v>
      </c>
      <c r="B1712" t="s">
        <v>2551</v>
      </c>
      <c r="C1712" t="s">
        <v>829</v>
      </c>
      <c r="D1712" t="s">
        <v>830</v>
      </c>
      <c r="E1712" s="865">
        <v>6.77</v>
      </c>
    </row>
    <row r="1713" spans="1:5">
      <c r="A1713">
        <v>1969</v>
      </c>
      <c r="B1713" t="s">
        <v>2552</v>
      </c>
      <c r="C1713" t="s">
        <v>829</v>
      </c>
      <c r="D1713" t="s">
        <v>830</v>
      </c>
      <c r="E1713" s="865">
        <v>19.920000000000002</v>
      </c>
    </row>
    <row r="1714" spans="1:5">
      <c r="A1714">
        <v>1839</v>
      </c>
      <c r="B1714" t="s">
        <v>2553</v>
      </c>
      <c r="C1714" t="s">
        <v>829</v>
      </c>
      <c r="D1714" t="s">
        <v>844</v>
      </c>
      <c r="E1714" s="865">
        <v>105.67</v>
      </c>
    </row>
    <row r="1715" spans="1:5">
      <c r="A1715">
        <v>1835</v>
      </c>
      <c r="B1715" t="s">
        <v>2554</v>
      </c>
      <c r="C1715" t="s">
        <v>829</v>
      </c>
      <c r="D1715" t="s">
        <v>844</v>
      </c>
      <c r="E1715" s="865">
        <v>22.46</v>
      </c>
    </row>
    <row r="1716" spans="1:5">
      <c r="A1716">
        <v>1823</v>
      </c>
      <c r="B1716" t="s">
        <v>2555</v>
      </c>
      <c r="C1716" t="s">
        <v>829</v>
      </c>
      <c r="D1716" t="s">
        <v>844</v>
      </c>
      <c r="E1716" s="865">
        <v>43.44</v>
      </c>
    </row>
    <row r="1717" spans="1:5">
      <c r="A1717">
        <v>1827</v>
      </c>
      <c r="B1717" t="s">
        <v>2556</v>
      </c>
      <c r="C1717" t="s">
        <v>829</v>
      </c>
      <c r="D1717" t="s">
        <v>844</v>
      </c>
      <c r="E1717" s="865">
        <v>104.64</v>
      </c>
    </row>
    <row r="1718" spans="1:5">
      <c r="A1718">
        <v>1831</v>
      </c>
      <c r="B1718" t="s">
        <v>2557</v>
      </c>
      <c r="C1718" t="s">
        <v>829</v>
      </c>
      <c r="D1718" t="s">
        <v>844</v>
      </c>
      <c r="E1718" s="865">
        <v>22.84</v>
      </c>
    </row>
    <row r="1719" spans="1:5">
      <c r="A1719">
        <v>1825</v>
      </c>
      <c r="B1719" t="s">
        <v>2558</v>
      </c>
      <c r="C1719" t="s">
        <v>829</v>
      </c>
      <c r="D1719" t="s">
        <v>844</v>
      </c>
      <c r="E1719" s="865">
        <v>56.38</v>
      </c>
    </row>
    <row r="1720" spans="1:5">
      <c r="A1720">
        <v>1828</v>
      </c>
      <c r="B1720" t="s">
        <v>2559</v>
      </c>
      <c r="C1720" t="s">
        <v>829</v>
      </c>
      <c r="D1720" t="s">
        <v>844</v>
      </c>
      <c r="E1720" s="865">
        <v>127.7</v>
      </c>
    </row>
    <row r="1721" spans="1:5">
      <c r="A1721">
        <v>1845</v>
      </c>
      <c r="B1721" t="s">
        <v>2560</v>
      </c>
      <c r="C1721" t="s">
        <v>829</v>
      </c>
      <c r="D1721" t="s">
        <v>844</v>
      </c>
      <c r="E1721" s="865">
        <v>28.63</v>
      </c>
    </row>
    <row r="1722" spans="1:5">
      <c r="A1722">
        <v>1824</v>
      </c>
      <c r="B1722" t="s">
        <v>2561</v>
      </c>
      <c r="C1722" t="s">
        <v>829</v>
      </c>
      <c r="D1722" t="s">
        <v>844</v>
      </c>
      <c r="E1722" s="865">
        <v>67.58</v>
      </c>
    </row>
    <row r="1723" spans="1:5">
      <c r="A1723">
        <v>1941</v>
      </c>
      <c r="B1723" t="s">
        <v>2562</v>
      </c>
      <c r="C1723" t="s">
        <v>829</v>
      </c>
      <c r="D1723" t="s">
        <v>830</v>
      </c>
      <c r="E1723" s="865">
        <v>20.02</v>
      </c>
    </row>
    <row r="1724" spans="1:5">
      <c r="A1724">
        <v>1940</v>
      </c>
      <c r="B1724" t="s">
        <v>2563</v>
      </c>
      <c r="C1724" t="s">
        <v>829</v>
      </c>
      <c r="D1724" t="s">
        <v>830</v>
      </c>
      <c r="E1724" s="865">
        <v>15.13</v>
      </c>
    </row>
    <row r="1725" spans="1:5">
      <c r="A1725">
        <v>1937</v>
      </c>
      <c r="B1725" t="s">
        <v>2564</v>
      </c>
      <c r="C1725" t="s">
        <v>829</v>
      </c>
      <c r="D1725" t="s">
        <v>830</v>
      </c>
      <c r="E1725" s="865">
        <v>3.14</v>
      </c>
    </row>
    <row r="1726" spans="1:5">
      <c r="A1726">
        <v>1939</v>
      </c>
      <c r="B1726" t="s">
        <v>2565</v>
      </c>
      <c r="C1726" t="s">
        <v>829</v>
      </c>
      <c r="D1726" t="s">
        <v>830</v>
      </c>
      <c r="E1726" s="865">
        <v>6.22</v>
      </c>
    </row>
    <row r="1727" spans="1:5">
      <c r="A1727">
        <v>1942</v>
      </c>
      <c r="B1727" t="s">
        <v>2566</v>
      </c>
      <c r="C1727" t="s">
        <v>829</v>
      </c>
      <c r="D1727" t="s">
        <v>830</v>
      </c>
      <c r="E1727" s="865">
        <v>28.57</v>
      </c>
    </row>
    <row r="1728" spans="1:5">
      <c r="A1728">
        <v>1938</v>
      </c>
      <c r="B1728" t="s">
        <v>2567</v>
      </c>
      <c r="C1728" t="s">
        <v>829</v>
      </c>
      <c r="D1728" t="s">
        <v>830</v>
      </c>
      <c r="E1728" s="865">
        <v>3.98</v>
      </c>
    </row>
    <row r="1729" spans="1:5">
      <c r="A1729">
        <v>42692</v>
      </c>
      <c r="B1729" t="s">
        <v>2568</v>
      </c>
      <c r="C1729" t="s">
        <v>829</v>
      </c>
      <c r="D1729" t="s">
        <v>844</v>
      </c>
      <c r="E1729" s="865">
        <v>225.67</v>
      </c>
    </row>
    <row r="1730" spans="1:5">
      <c r="A1730">
        <v>42693</v>
      </c>
      <c r="B1730" t="s">
        <v>2569</v>
      </c>
      <c r="C1730" t="s">
        <v>829</v>
      </c>
      <c r="D1730" t="s">
        <v>844</v>
      </c>
      <c r="E1730" s="865">
        <v>371.21</v>
      </c>
    </row>
    <row r="1731" spans="1:5">
      <c r="A1731">
        <v>42695</v>
      </c>
      <c r="B1731" t="s">
        <v>2570</v>
      </c>
      <c r="C1731" t="s">
        <v>829</v>
      </c>
      <c r="D1731" t="s">
        <v>844</v>
      </c>
      <c r="E1731" s="865">
        <v>282.25</v>
      </c>
    </row>
    <row r="1732" spans="1:5">
      <c r="A1732">
        <v>42694</v>
      </c>
      <c r="B1732" t="s">
        <v>2571</v>
      </c>
      <c r="C1732" t="s">
        <v>829</v>
      </c>
      <c r="D1732" t="s">
        <v>844</v>
      </c>
      <c r="E1732" s="865">
        <v>417.27</v>
      </c>
    </row>
    <row r="1733" spans="1:5">
      <c r="A1733">
        <v>20097</v>
      </c>
      <c r="B1733" t="s">
        <v>2572</v>
      </c>
      <c r="C1733" t="s">
        <v>829</v>
      </c>
      <c r="D1733" t="s">
        <v>830</v>
      </c>
      <c r="E1733" s="865">
        <v>27.43</v>
      </c>
    </row>
    <row r="1734" spans="1:5">
      <c r="A1734">
        <v>20098</v>
      </c>
      <c r="B1734" t="s">
        <v>2573</v>
      </c>
      <c r="C1734" t="s">
        <v>829</v>
      </c>
      <c r="D1734" t="s">
        <v>830</v>
      </c>
      <c r="E1734" s="865">
        <v>92.51</v>
      </c>
    </row>
    <row r="1735" spans="1:5">
      <c r="A1735">
        <v>20096</v>
      </c>
      <c r="B1735" t="s">
        <v>2574</v>
      </c>
      <c r="C1735" t="s">
        <v>829</v>
      </c>
      <c r="D1735" t="s">
        <v>830</v>
      </c>
      <c r="E1735" s="865">
        <v>17.95</v>
      </c>
    </row>
    <row r="1736" spans="1:5">
      <c r="A1736">
        <v>1964</v>
      </c>
      <c r="B1736" t="s">
        <v>2575</v>
      </c>
      <c r="C1736" t="s">
        <v>829</v>
      </c>
      <c r="D1736" t="s">
        <v>830</v>
      </c>
      <c r="E1736" s="865">
        <v>16.59</v>
      </c>
    </row>
    <row r="1737" spans="1:5">
      <c r="A1737">
        <v>1880</v>
      </c>
      <c r="B1737" t="s">
        <v>2576</v>
      </c>
      <c r="C1737" t="s">
        <v>829</v>
      </c>
      <c r="D1737" t="s">
        <v>830</v>
      </c>
      <c r="E1737" s="865">
        <v>2.06</v>
      </c>
    </row>
    <row r="1738" spans="1:5">
      <c r="A1738">
        <v>39274</v>
      </c>
      <c r="B1738" t="s">
        <v>2577</v>
      </c>
      <c r="C1738" t="s">
        <v>829</v>
      </c>
      <c r="D1738" t="s">
        <v>830</v>
      </c>
      <c r="E1738" s="865">
        <v>1.6</v>
      </c>
    </row>
    <row r="1739" spans="1:5">
      <c r="A1739">
        <v>2628</v>
      </c>
      <c r="B1739" t="s">
        <v>2578</v>
      </c>
      <c r="C1739" t="s">
        <v>829</v>
      </c>
      <c r="D1739" t="s">
        <v>844</v>
      </c>
      <c r="E1739" s="865">
        <v>194</v>
      </c>
    </row>
    <row r="1740" spans="1:5">
      <c r="A1740">
        <v>2622</v>
      </c>
      <c r="B1740" t="s">
        <v>2579</v>
      </c>
      <c r="C1740" t="s">
        <v>829</v>
      </c>
      <c r="D1740" t="s">
        <v>844</v>
      </c>
      <c r="E1740" s="865">
        <v>4.5999999999999996</v>
      </c>
    </row>
    <row r="1741" spans="1:5">
      <c r="A1741">
        <v>2623</v>
      </c>
      <c r="B1741" t="s">
        <v>2580</v>
      </c>
      <c r="C1741" t="s">
        <v>829</v>
      </c>
      <c r="D1741" t="s">
        <v>844</v>
      </c>
      <c r="E1741" s="865">
        <v>5.54</v>
      </c>
    </row>
    <row r="1742" spans="1:5">
      <c r="A1742">
        <v>2624</v>
      </c>
      <c r="B1742" t="s">
        <v>2581</v>
      </c>
      <c r="C1742" t="s">
        <v>829</v>
      </c>
      <c r="D1742" t="s">
        <v>844</v>
      </c>
      <c r="E1742" s="865">
        <v>8.82</v>
      </c>
    </row>
    <row r="1743" spans="1:5">
      <c r="A1743">
        <v>2625</v>
      </c>
      <c r="B1743" t="s">
        <v>2582</v>
      </c>
      <c r="C1743" t="s">
        <v>829</v>
      </c>
      <c r="D1743" t="s">
        <v>844</v>
      </c>
      <c r="E1743" s="865">
        <v>18.61</v>
      </c>
    </row>
    <row r="1744" spans="1:5">
      <c r="A1744">
        <v>2626</v>
      </c>
      <c r="B1744" t="s">
        <v>2583</v>
      </c>
      <c r="C1744" t="s">
        <v>829</v>
      </c>
      <c r="D1744" t="s">
        <v>844</v>
      </c>
      <c r="E1744" s="865">
        <v>27.27</v>
      </c>
    </row>
    <row r="1745" spans="1:5">
      <c r="A1745">
        <v>2630</v>
      </c>
      <c r="B1745" t="s">
        <v>2584</v>
      </c>
      <c r="C1745" t="s">
        <v>829</v>
      </c>
      <c r="D1745" t="s">
        <v>844</v>
      </c>
      <c r="E1745" s="865">
        <v>41.48</v>
      </c>
    </row>
    <row r="1746" spans="1:5">
      <c r="A1746">
        <v>2627</v>
      </c>
      <c r="B1746" t="s">
        <v>2585</v>
      </c>
      <c r="C1746" t="s">
        <v>829</v>
      </c>
      <c r="D1746" t="s">
        <v>844</v>
      </c>
      <c r="E1746" s="865">
        <v>73.069999999999993</v>
      </c>
    </row>
    <row r="1747" spans="1:5">
      <c r="A1747">
        <v>2629</v>
      </c>
      <c r="B1747" t="s">
        <v>2586</v>
      </c>
      <c r="C1747" t="s">
        <v>829</v>
      </c>
      <c r="D1747" t="s">
        <v>844</v>
      </c>
      <c r="E1747" s="865">
        <v>98.84</v>
      </c>
    </row>
    <row r="1748" spans="1:5">
      <c r="A1748">
        <v>12033</v>
      </c>
      <c r="B1748" t="s">
        <v>2587</v>
      </c>
      <c r="C1748" t="s">
        <v>829</v>
      </c>
      <c r="D1748" t="s">
        <v>830</v>
      </c>
      <c r="E1748" s="865">
        <v>6.6</v>
      </c>
    </row>
    <row r="1749" spans="1:5">
      <c r="A1749">
        <v>40408</v>
      </c>
      <c r="B1749" t="s">
        <v>2588</v>
      </c>
      <c r="C1749" t="s">
        <v>829</v>
      </c>
      <c r="D1749" t="s">
        <v>830</v>
      </c>
      <c r="E1749" s="865">
        <v>4.33</v>
      </c>
    </row>
    <row r="1750" spans="1:5">
      <c r="A1750">
        <v>40409</v>
      </c>
      <c r="B1750" t="s">
        <v>2589</v>
      </c>
      <c r="C1750" t="s">
        <v>829</v>
      </c>
      <c r="D1750" t="s">
        <v>830</v>
      </c>
      <c r="E1750" s="865">
        <v>1.53</v>
      </c>
    </row>
    <row r="1751" spans="1:5">
      <c r="A1751">
        <v>39276</v>
      </c>
      <c r="B1751" t="s">
        <v>2590</v>
      </c>
      <c r="C1751" t="s">
        <v>829</v>
      </c>
      <c r="D1751" t="s">
        <v>830</v>
      </c>
      <c r="E1751" s="865">
        <v>3.9</v>
      </c>
    </row>
    <row r="1752" spans="1:5">
      <c r="A1752">
        <v>39277</v>
      </c>
      <c r="B1752" t="s">
        <v>2591</v>
      </c>
      <c r="C1752" t="s">
        <v>829</v>
      </c>
      <c r="D1752" t="s">
        <v>830</v>
      </c>
      <c r="E1752" s="865">
        <v>10.54</v>
      </c>
    </row>
    <row r="1753" spans="1:5">
      <c r="A1753">
        <v>12034</v>
      </c>
      <c r="B1753" t="s">
        <v>2592</v>
      </c>
      <c r="C1753" t="s">
        <v>829</v>
      </c>
      <c r="D1753" t="s">
        <v>830</v>
      </c>
      <c r="E1753" s="865">
        <v>2.99</v>
      </c>
    </row>
    <row r="1754" spans="1:5">
      <c r="A1754">
        <v>39879</v>
      </c>
      <c r="B1754" t="s">
        <v>2593</v>
      </c>
      <c r="C1754" t="s">
        <v>829</v>
      </c>
      <c r="D1754" t="s">
        <v>844</v>
      </c>
      <c r="E1754" s="865">
        <v>3.44</v>
      </c>
    </row>
    <row r="1755" spans="1:5">
      <c r="A1755">
        <v>39880</v>
      </c>
      <c r="B1755" t="s">
        <v>2594</v>
      </c>
      <c r="C1755" t="s">
        <v>829</v>
      </c>
      <c r="D1755" t="s">
        <v>844</v>
      </c>
      <c r="E1755" s="865">
        <v>7.61</v>
      </c>
    </row>
    <row r="1756" spans="1:5">
      <c r="A1756">
        <v>39881</v>
      </c>
      <c r="B1756" t="s">
        <v>2595</v>
      </c>
      <c r="C1756" t="s">
        <v>829</v>
      </c>
      <c r="D1756" t="s">
        <v>844</v>
      </c>
      <c r="E1756" s="865">
        <v>12.22</v>
      </c>
    </row>
    <row r="1757" spans="1:5">
      <c r="A1757">
        <v>39882</v>
      </c>
      <c r="B1757" t="s">
        <v>2596</v>
      </c>
      <c r="C1757" t="s">
        <v>829</v>
      </c>
      <c r="D1757" t="s">
        <v>844</v>
      </c>
      <c r="E1757" s="865">
        <v>32.200000000000003</v>
      </c>
    </row>
    <row r="1758" spans="1:5">
      <c r="A1758">
        <v>39883</v>
      </c>
      <c r="B1758" t="s">
        <v>2597</v>
      </c>
      <c r="C1758" t="s">
        <v>829</v>
      </c>
      <c r="D1758" t="s">
        <v>844</v>
      </c>
      <c r="E1758" s="865">
        <v>51.41</v>
      </c>
    </row>
    <row r="1759" spans="1:5">
      <c r="A1759">
        <v>39884</v>
      </c>
      <c r="B1759" t="s">
        <v>2598</v>
      </c>
      <c r="C1759" t="s">
        <v>829</v>
      </c>
      <c r="D1759" t="s">
        <v>844</v>
      </c>
      <c r="E1759" s="865">
        <v>76.37</v>
      </c>
    </row>
    <row r="1760" spans="1:5">
      <c r="A1760">
        <v>39885</v>
      </c>
      <c r="B1760" t="s">
        <v>2599</v>
      </c>
      <c r="C1760" t="s">
        <v>829</v>
      </c>
      <c r="D1760" t="s">
        <v>844</v>
      </c>
      <c r="E1760" s="865">
        <v>181.5</v>
      </c>
    </row>
    <row r="1761" spans="1:5">
      <c r="A1761">
        <v>1777</v>
      </c>
      <c r="B1761" t="s">
        <v>2600</v>
      </c>
      <c r="C1761" t="s">
        <v>829</v>
      </c>
      <c r="D1761" t="s">
        <v>830</v>
      </c>
      <c r="E1761" s="865">
        <v>45.95</v>
      </c>
    </row>
    <row r="1762" spans="1:5">
      <c r="A1762">
        <v>1819</v>
      </c>
      <c r="B1762" t="s">
        <v>2601</v>
      </c>
      <c r="C1762" t="s">
        <v>829</v>
      </c>
      <c r="D1762" t="s">
        <v>830</v>
      </c>
      <c r="E1762" s="865">
        <v>33.43</v>
      </c>
    </row>
    <row r="1763" spans="1:5">
      <c r="A1763">
        <v>1775</v>
      </c>
      <c r="B1763" t="s">
        <v>2602</v>
      </c>
      <c r="C1763" t="s">
        <v>829</v>
      </c>
      <c r="D1763" t="s">
        <v>830</v>
      </c>
      <c r="E1763" s="865">
        <v>9.99</v>
      </c>
    </row>
    <row r="1764" spans="1:5">
      <c r="A1764">
        <v>1776</v>
      </c>
      <c r="B1764" t="s">
        <v>2603</v>
      </c>
      <c r="C1764" t="s">
        <v>829</v>
      </c>
      <c r="D1764" t="s">
        <v>830</v>
      </c>
      <c r="E1764" s="865">
        <v>27.2</v>
      </c>
    </row>
    <row r="1765" spans="1:5">
      <c r="A1765">
        <v>1778</v>
      </c>
      <c r="B1765" t="s">
        <v>2604</v>
      </c>
      <c r="C1765" t="s">
        <v>829</v>
      </c>
      <c r="D1765" t="s">
        <v>830</v>
      </c>
      <c r="E1765" s="865">
        <v>111.22</v>
      </c>
    </row>
    <row r="1766" spans="1:5">
      <c r="A1766">
        <v>1818</v>
      </c>
      <c r="B1766" t="s">
        <v>2605</v>
      </c>
      <c r="C1766" t="s">
        <v>829</v>
      </c>
      <c r="D1766" t="s">
        <v>830</v>
      </c>
      <c r="E1766" s="865">
        <v>73.819999999999993</v>
      </c>
    </row>
    <row r="1767" spans="1:5">
      <c r="A1767">
        <v>1820</v>
      </c>
      <c r="B1767" t="s">
        <v>2606</v>
      </c>
      <c r="C1767" t="s">
        <v>829</v>
      </c>
      <c r="D1767" t="s">
        <v>830</v>
      </c>
      <c r="E1767" s="865">
        <v>14.43</v>
      </c>
    </row>
    <row r="1768" spans="1:5">
      <c r="A1768">
        <v>1779</v>
      </c>
      <c r="B1768" t="s">
        <v>2607</v>
      </c>
      <c r="C1768" t="s">
        <v>829</v>
      </c>
      <c r="D1768" t="s">
        <v>830</v>
      </c>
      <c r="E1768" s="865">
        <v>161.75</v>
      </c>
    </row>
    <row r="1769" spans="1:5">
      <c r="A1769">
        <v>1780</v>
      </c>
      <c r="B1769" t="s">
        <v>2608</v>
      </c>
      <c r="C1769" t="s">
        <v>829</v>
      </c>
      <c r="D1769" t="s">
        <v>830</v>
      </c>
      <c r="E1769" s="865">
        <v>333.45</v>
      </c>
    </row>
    <row r="1770" spans="1:5">
      <c r="A1770">
        <v>1783</v>
      </c>
      <c r="B1770" t="s">
        <v>2609</v>
      </c>
      <c r="C1770" t="s">
        <v>829</v>
      </c>
      <c r="D1770" t="s">
        <v>830</v>
      </c>
      <c r="E1770" s="865">
        <v>35.25</v>
      </c>
    </row>
    <row r="1771" spans="1:5">
      <c r="A1771">
        <v>1782</v>
      </c>
      <c r="B1771" t="s">
        <v>2610</v>
      </c>
      <c r="C1771" t="s">
        <v>829</v>
      </c>
      <c r="D1771" t="s">
        <v>830</v>
      </c>
      <c r="E1771" s="865">
        <v>27.87</v>
      </c>
    </row>
    <row r="1772" spans="1:5">
      <c r="A1772">
        <v>1817</v>
      </c>
      <c r="B1772" t="s">
        <v>2611</v>
      </c>
      <c r="C1772" t="s">
        <v>829</v>
      </c>
      <c r="D1772" t="s">
        <v>830</v>
      </c>
      <c r="E1772" s="865">
        <v>8.3000000000000007</v>
      </c>
    </row>
    <row r="1773" spans="1:5">
      <c r="A1773">
        <v>1781</v>
      </c>
      <c r="B1773" t="s">
        <v>2612</v>
      </c>
      <c r="C1773" t="s">
        <v>829</v>
      </c>
      <c r="D1773" t="s">
        <v>830</v>
      </c>
      <c r="E1773" s="865">
        <v>18.16</v>
      </c>
    </row>
    <row r="1774" spans="1:5">
      <c r="A1774">
        <v>1784</v>
      </c>
      <c r="B1774" t="s">
        <v>2613</v>
      </c>
      <c r="C1774" t="s">
        <v>829</v>
      </c>
      <c r="D1774" t="s">
        <v>830</v>
      </c>
      <c r="E1774" s="865">
        <v>99.55</v>
      </c>
    </row>
    <row r="1775" spans="1:5">
      <c r="A1775">
        <v>1810</v>
      </c>
      <c r="B1775" t="s">
        <v>2614</v>
      </c>
      <c r="C1775" t="s">
        <v>829</v>
      </c>
      <c r="D1775" t="s">
        <v>830</v>
      </c>
      <c r="E1775" s="865">
        <v>55.22</v>
      </c>
    </row>
    <row r="1776" spans="1:5">
      <c r="A1776">
        <v>1811</v>
      </c>
      <c r="B1776" t="s">
        <v>2615</v>
      </c>
      <c r="C1776" t="s">
        <v>829</v>
      </c>
      <c r="D1776" t="s">
        <v>830</v>
      </c>
      <c r="E1776" s="865">
        <v>11.94</v>
      </c>
    </row>
    <row r="1777" spans="1:5">
      <c r="A1777">
        <v>1812</v>
      </c>
      <c r="B1777" t="s">
        <v>2616</v>
      </c>
      <c r="C1777" t="s">
        <v>829</v>
      </c>
      <c r="D1777" t="s">
        <v>830</v>
      </c>
      <c r="E1777" s="865">
        <v>139.38999999999999</v>
      </c>
    </row>
    <row r="1778" spans="1:5">
      <c r="A1778">
        <v>40386</v>
      </c>
      <c r="B1778" t="s">
        <v>2617</v>
      </c>
      <c r="C1778" t="s">
        <v>829</v>
      </c>
      <c r="D1778" t="s">
        <v>844</v>
      </c>
      <c r="E1778" s="865">
        <v>43.36</v>
      </c>
    </row>
    <row r="1779" spans="1:5">
      <c r="A1779">
        <v>40384</v>
      </c>
      <c r="B1779" t="s">
        <v>2618</v>
      </c>
      <c r="C1779" t="s">
        <v>829</v>
      </c>
      <c r="D1779" t="s">
        <v>844</v>
      </c>
      <c r="E1779" s="865">
        <v>29.69</v>
      </c>
    </row>
    <row r="1780" spans="1:5">
      <c r="A1780">
        <v>40379</v>
      </c>
      <c r="B1780" t="s">
        <v>2619</v>
      </c>
      <c r="C1780" t="s">
        <v>829</v>
      </c>
      <c r="D1780" t="s">
        <v>844</v>
      </c>
      <c r="E1780" s="865">
        <v>10.26</v>
      </c>
    </row>
    <row r="1781" spans="1:5">
      <c r="A1781">
        <v>40423</v>
      </c>
      <c r="B1781" t="s">
        <v>2620</v>
      </c>
      <c r="C1781" t="s">
        <v>829</v>
      </c>
      <c r="D1781" t="s">
        <v>844</v>
      </c>
      <c r="E1781" s="865">
        <v>19.420000000000002</v>
      </c>
    </row>
    <row r="1782" spans="1:5">
      <c r="A1782">
        <v>40389</v>
      </c>
      <c r="B1782" t="s">
        <v>2621</v>
      </c>
      <c r="C1782" t="s">
        <v>829</v>
      </c>
      <c r="D1782" t="s">
        <v>844</v>
      </c>
      <c r="E1782" s="865">
        <v>123.17</v>
      </c>
    </row>
    <row r="1783" spans="1:5">
      <c r="A1783">
        <v>40388</v>
      </c>
      <c r="B1783" t="s">
        <v>2622</v>
      </c>
      <c r="C1783" t="s">
        <v>829</v>
      </c>
      <c r="D1783" t="s">
        <v>844</v>
      </c>
      <c r="E1783" s="865">
        <v>61.65</v>
      </c>
    </row>
    <row r="1784" spans="1:5">
      <c r="A1784">
        <v>40381</v>
      </c>
      <c r="B1784" t="s">
        <v>2623</v>
      </c>
      <c r="C1784" t="s">
        <v>829</v>
      </c>
      <c r="D1784" t="s">
        <v>844</v>
      </c>
      <c r="E1784" s="865">
        <v>13.68</v>
      </c>
    </row>
    <row r="1785" spans="1:5">
      <c r="A1785">
        <v>40391</v>
      </c>
      <c r="B1785" t="s">
        <v>2624</v>
      </c>
      <c r="C1785" t="s">
        <v>829</v>
      </c>
      <c r="D1785" t="s">
        <v>844</v>
      </c>
      <c r="E1785" s="865">
        <v>319.69</v>
      </c>
    </row>
    <row r="1786" spans="1:5">
      <c r="A1786">
        <v>40414</v>
      </c>
      <c r="B1786" t="s">
        <v>2625</v>
      </c>
      <c r="C1786" t="s">
        <v>829</v>
      </c>
      <c r="D1786" t="s">
        <v>844</v>
      </c>
      <c r="E1786" s="865">
        <v>15.94</v>
      </c>
    </row>
    <row r="1787" spans="1:5">
      <c r="A1787">
        <v>40416</v>
      </c>
      <c r="B1787" t="s">
        <v>2626</v>
      </c>
      <c r="C1787" t="s">
        <v>829</v>
      </c>
      <c r="D1787" t="s">
        <v>844</v>
      </c>
      <c r="E1787" s="865">
        <v>22.03</v>
      </c>
    </row>
    <row r="1788" spans="1:5">
      <c r="A1788">
        <v>40418</v>
      </c>
      <c r="B1788" t="s">
        <v>2627</v>
      </c>
      <c r="C1788" t="s">
        <v>829</v>
      </c>
      <c r="D1788" t="s">
        <v>844</v>
      </c>
      <c r="E1788" s="865">
        <v>26.28</v>
      </c>
    </row>
    <row r="1789" spans="1:5">
      <c r="A1789">
        <v>2609</v>
      </c>
      <c r="B1789" t="s">
        <v>2628</v>
      </c>
      <c r="C1789" t="s">
        <v>829</v>
      </c>
      <c r="D1789" t="s">
        <v>844</v>
      </c>
      <c r="E1789" s="865">
        <v>4.33</v>
      </c>
    </row>
    <row r="1790" spans="1:5">
      <c r="A1790">
        <v>2634</v>
      </c>
      <c r="B1790" t="s">
        <v>2629</v>
      </c>
      <c r="C1790" t="s">
        <v>829</v>
      </c>
      <c r="D1790" t="s">
        <v>844</v>
      </c>
      <c r="E1790" s="865">
        <v>5.68</v>
      </c>
    </row>
    <row r="1791" spans="1:5">
      <c r="A1791">
        <v>2611</v>
      </c>
      <c r="B1791" t="s">
        <v>2630</v>
      </c>
      <c r="C1791" t="s">
        <v>829</v>
      </c>
      <c r="D1791" t="s">
        <v>844</v>
      </c>
      <c r="E1791" s="865">
        <v>16.02</v>
      </c>
    </row>
    <row r="1792" spans="1:5">
      <c r="A1792">
        <v>34359</v>
      </c>
      <c r="B1792" t="s">
        <v>2631</v>
      </c>
      <c r="C1792" t="s">
        <v>829</v>
      </c>
      <c r="D1792" t="s">
        <v>844</v>
      </c>
      <c r="E1792" s="865">
        <v>7.41</v>
      </c>
    </row>
    <row r="1793" spans="1:5">
      <c r="A1793">
        <v>1789</v>
      </c>
      <c r="B1793" t="s">
        <v>2632</v>
      </c>
      <c r="C1793" t="s">
        <v>829</v>
      </c>
      <c r="D1793" t="s">
        <v>830</v>
      </c>
      <c r="E1793" s="865">
        <v>44.1</v>
      </c>
    </row>
    <row r="1794" spans="1:5">
      <c r="A1794">
        <v>1788</v>
      </c>
      <c r="B1794" t="s">
        <v>2633</v>
      </c>
      <c r="C1794" t="s">
        <v>829</v>
      </c>
      <c r="D1794" t="s">
        <v>830</v>
      </c>
      <c r="E1794" s="865">
        <v>35.35</v>
      </c>
    </row>
    <row r="1795" spans="1:5">
      <c r="A1795">
        <v>1786</v>
      </c>
      <c r="B1795" t="s">
        <v>2634</v>
      </c>
      <c r="C1795" t="s">
        <v>829</v>
      </c>
      <c r="D1795" t="s">
        <v>830</v>
      </c>
      <c r="E1795" s="865">
        <v>8.77</v>
      </c>
    </row>
    <row r="1796" spans="1:5">
      <c r="A1796">
        <v>1787</v>
      </c>
      <c r="B1796" t="s">
        <v>2635</v>
      </c>
      <c r="C1796" t="s">
        <v>829</v>
      </c>
      <c r="D1796" t="s">
        <v>830</v>
      </c>
      <c r="E1796" s="865">
        <v>21.01</v>
      </c>
    </row>
    <row r="1797" spans="1:5">
      <c r="A1797">
        <v>1791</v>
      </c>
      <c r="B1797" t="s">
        <v>2636</v>
      </c>
      <c r="C1797" t="s">
        <v>829</v>
      </c>
      <c r="D1797" t="s">
        <v>830</v>
      </c>
      <c r="E1797" s="865">
        <v>127.45</v>
      </c>
    </row>
    <row r="1798" spans="1:5">
      <c r="A1798">
        <v>1790</v>
      </c>
      <c r="B1798" t="s">
        <v>2637</v>
      </c>
      <c r="C1798" t="s">
        <v>829</v>
      </c>
      <c r="D1798" t="s">
        <v>830</v>
      </c>
      <c r="E1798" s="865">
        <v>73.44</v>
      </c>
    </row>
    <row r="1799" spans="1:5">
      <c r="A1799">
        <v>1813</v>
      </c>
      <c r="B1799" t="s">
        <v>2638</v>
      </c>
      <c r="C1799" t="s">
        <v>829</v>
      </c>
      <c r="D1799" t="s">
        <v>830</v>
      </c>
      <c r="E1799" s="865">
        <v>13.93</v>
      </c>
    </row>
    <row r="1800" spans="1:5">
      <c r="A1800">
        <v>1792</v>
      </c>
      <c r="B1800" t="s">
        <v>2639</v>
      </c>
      <c r="C1800" t="s">
        <v>829</v>
      </c>
      <c r="D1800" t="s">
        <v>830</v>
      </c>
      <c r="E1800" s="865">
        <v>172.03</v>
      </c>
    </row>
    <row r="1801" spans="1:5">
      <c r="A1801">
        <v>1793</v>
      </c>
      <c r="B1801" t="s">
        <v>2640</v>
      </c>
      <c r="C1801" t="s">
        <v>829</v>
      </c>
      <c r="D1801" t="s">
        <v>830</v>
      </c>
      <c r="E1801" s="865">
        <v>347.63</v>
      </c>
    </row>
    <row r="1802" spans="1:5">
      <c r="A1802">
        <v>1809</v>
      </c>
      <c r="B1802" t="s">
        <v>2641</v>
      </c>
      <c r="C1802" t="s">
        <v>829</v>
      </c>
      <c r="D1802" t="s">
        <v>830</v>
      </c>
      <c r="E1802" s="865">
        <v>41.34</v>
      </c>
    </row>
    <row r="1803" spans="1:5">
      <c r="A1803">
        <v>1814</v>
      </c>
      <c r="B1803" t="s">
        <v>2642</v>
      </c>
      <c r="C1803" t="s">
        <v>829</v>
      </c>
      <c r="D1803" t="s">
        <v>830</v>
      </c>
      <c r="E1803" s="865">
        <v>33.96</v>
      </c>
    </row>
    <row r="1804" spans="1:5">
      <c r="A1804">
        <v>1803</v>
      </c>
      <c r="B1804" t="s">
        <v>2643</v>
      </c>
      <c r="C1804" t="s">
        <v>829</v>
      </c>
      <c r="D1804" t="s">
        <v>830</v>
      </c>
      <c r="E1804" s="865">
        <v>8.58</v>
      </c>
    </row>
    <row r="1805" spans="1:5">
      <c r="A1805">
        <v>1805</v>
      </c>
      <c r="B1805" t="s">
        <v>2644</v>
      </c>
      <c r="C1805" t="s">
        <v>829</v>
      </c>
      <c r="D1805" t="s">
        <v>830</v>
      </c>
      <c r="E1805" s="865">
        <v>19.71</v>
      </c>
    </row>
    <row r="1806" spans="1:5">
      <c r="A1806">
        <v>1821</v>
      </c>
      <c r="B1806" t="s">
        <v>2645</v>
      </c>
      <c r="C1806" t="s">
        <v>829</v>
      </c>
      <c r="D1806" t="s">
        <v>830</v>
      </c>
      <c r="E1806" s="865">
        <v>116.44</v>
      </c>
    </row>
    <row r="1807" spans="1:5">
      <c r="A1807">
        <v>1806</v>
      </c>
      <c r="B1807" t="s">
        <v>2646</v>
      </c>
      <c r="C1807" t="s">
        <v>829</v>
      </c>
      <c r="D1807" t="s">
        <v>830</v>
      </c>
      <c r="E1807" s="865">
        <v>69.31</v>
      </c>
    </row>
    <row r="1808" spans="1:5">
      <c r="A1808">
        <v>1804</v>
      </c>
      <c r="B1808" t="s">
        <v>2647</v>
      </c>
      <c r="C1808" t="s">
        <v>829</v>
      </c>
      <c r="D1808" t="s">
        <v>830</v>
      </c>
      <c r="E1808" s="865">
        <v>12.21</v>
      </c>
    </row>
    <row r="1809" spans="1:5">
      <c r="A1809">
        <v>1807</v>
      </c>
      <c r="B1809" t="s">
        <v>2648</v>
      </c>
      <c r="C1809" t="s">
        <v>829</v>
      </c>
      <c r="D1809" t="s">
        <v>830</v>
      </c>
      <c r="E1809" s="865">
        <v>166.53</v>
      </c>
    </row>
    <row r="1810" spans="1:5">
      <c r="A1810">
        <v>1808</v>
      </c>
      <c r="B1810" t="s">
        <v>2649</v>
      </c>
      <c r="C1810" t="s">
        <v>829</v>
      </c>
      <c r="D1810" t="s">
        <v>830</v>
      </c>
      <c r="E1810" s="865">
        <v>333.87</v>
      </c>
    </row>
    <row r="1811" spans="1:5">
      <c r="A1811">
        <v>1797</v>
      </c>
      <c r="B1811" t="s">
        <v>2650</v>
      </c>
      <c r="C1811" t="s">
        <v>829</v>
      </c>
      <c r="D1811" t="s">
        <v>830</v>
      </c>
      <c r="E1811" s="865">
        <v>50.07</v>
      </c>
    </row>
    <row r="1812" spans="1:5">
      <c r="A1812">
        <v>1796</v>
      </c>
      <c r="B1812" t="s">
        <v>2651</v>
      </c>
      <c r="C1812" t="s">
        <v>829</v>
      </c>
      <c r="D1812" t="s">
        <v>830</v>
      </c>
      <c r="E1812" s="865">
        <v>38.409999999999997</v>
      </c>
    </row>
    <row r="1813" spans="1:5">
      <c r="A1813">
        <v>1794</v>
      </c>
      <c r="B1813" t="s">
        <v>2652</v>
      </c>
      <c r="C1813" t="s">
        <v>829</v>
      </c>
      <c r="D1813" t="s">
        <v>830</v>
      </c>
      <c r="E1813" s="865">
        <v>9.17</v>
      </c>
    </row>
    <row r="1814" spans="1:5">
      <c r="A1814">
        <v>1816</v>
      </c>
      <c r="B1814" t="s">
        <v>2653</v>
      </c>
      <c r="C1814" t="s">
        <v>829</v>
      </c>
      <c r="D1814" t="s">
        <v>830</v>
      </c>
      <c r="E1814" s="865">
        <v>20.67</v>
      </c>
    </row>
    <row r="1815" spans="1:5">
      <c r="A1815">
        <v>1815</v>
      </c>
      <c r="B1815" t="s">
        <v>2654</v>
      </c>
      <c r="C1815" t="s">
        <v>829</v>
      </c>
      <c r="D1815" t="s">
        <v>830</v>
      </c>
      <c r="E1815" s="865">
        <v>158.77000000000001</v>
      </c>
    </row>
    <row r="1816" spans="1:5">
      <c r="A1816">
        <v>1798</v>
      </c>
      <c r="B1816" t="s">
        <v>2655</v>
      </c>
      <c r="C1816" t="s">
        <v>829</v>
      </c>
      <c r="D1816" t="s">
        <v>830</v>
      </c>
      <c r="E1816" s="865">
        <v>71.040000000000006</v>
      </c>
    </row>
    <row r="1817" spans="1:5">
      <c r="A1817">
        <v>1795</v>
      </c>
      <c r="B1817" t="s">
        <v>2656</v>
      </c>
      <c r="C1817" t="s">
        <v>829</v>
      </c>
      <c r="D1817" t="s">
        <v>830</v>
      </c>
      <c r="E1817" s="865">
        <v>12.7</v>
      </c>
    </row>
    <row r="1818" spans="1:5">
      <c r="A1818">
        <v>1799</v>
      </c>
      <c r="B1818" t="s">
        <v>2657</v>
      </c>
      <c r="C1818" t="s">
        <v>829</v>
      </c>
      <c r="D1818" t="s">
        <v>830</v>
      </c>
      <c r="E1818" s="865">
        <v>206.78</v>
      </c>
    </row>
    <row r="1819" spans="1:5">
      <c r="A1819">
        <v>1800</v>
      </c>
      <c r="B1819" t="s">
        <v>2658</v>
      </c>
      <c r="C1819" t="s">
        <v>829</v>
      </c>
      <c r="D1819" t="s">
        <v>830</v>
      </c>
      <c r="E1819" s="865">
        <v>394.78</v>
      </c>
    </row>
    <row r="1820" spans="1:5">
      <c r="A1820">
        <v>1802</v>
      </c>
      <c r="B1820" t="s">
        <v>2659</v>
      </c>
      <c r="C1820" t="s">
        <v>829</v>
      </c>
      <c r="D1820" t="s">
        <v>830</v>
      </c>
      <c r="E1820" s="865">
        <v>987.5</v>
      </c>
    </row>
    <row r="1821" spans="1:5">
      <c r="A1821">
        <v>40385</v>
      </c>
      <c r="B1821" t="s">
        <v>2660</v>
      </c>
      <c r="C1821" t="s">
        <v>829</v>
      </c>
      <c r="D1821" t="s">
        <v>844</v>
      </c>
      <c r="E1821" s="865">
        <v>43.36</v>
      </c>
    </row>
    <row r="1822" spans="1:5">
      <c r="A1822">
        <v>40383</v>
      </c>
      <c r="B1822" t="s">
        <v>2661</v>
      </c>
      <c r="C1822" t="s">
        <v>829</v>
      </c>
      <c r="D1822" t="s">
        <v>844</v>
      </c>
      <c r="E1822" s="865">
        <v>29.69</v>
      </c>
    </row>
    <row r="1823" spans="1:5">
      <c r="A1823">
        <v>40378</v>
      </c>
      <c r="B1823" t="s">
        <v>2662</v>
      </c>
      <c r="C1823" t="s">
        <v>829</v>
      </c>
      <c r="D1823" t="s">
        <v>844</v>
      </c>
      <c r="E1823" s="865">
        <v>10.26</v>
      </c>
    </row>
    <row r="1824" spans="1:5">
      <c r="A1824">
        <v>40382</v>
      </c>
      <c r="B1824" t="s">
        <v>2663</v>
      </c>
      <c r="C1824" t="s">
        <v>829</v>
      </c>
      <c r="D1824" t="s">
        <v>844</v>
      </c>
      <c r="E1824" s="865">
        <v>19.420000000000002</v>
      </c>
    </row>
    <row r="1825" spans="1:5">
      <c r="A1825">
        <v>40422</v>
      </c>
      <c r="B1825" t="s">
        <v>2664</v>
      </c>
      <c r="C1825" t="s">
        <v>829</v>
      </c>
      <c r="D1825" t="s">
        <v>844</v>
      </c>
      <c r="E1825" s="865">
        <v>132.31</v>
      </c>
    </row>
    <row r="1826" spans="1:5">
      <c r="A1826">
        <v>40387</v>
      </c>
      <c r="B1826" t="s">
        <v>2665</v>
      </c>
      <c r="C1826" t="s">
        <v>829</v>
      </c>
      <c r="D1826" t="s">
        <v>844</v>
      </c>
      <c r="E1826" s="865">
        <v>67.37</v>
      </c>
    </row>
    <row r="1827" spans="1:5">
      <c r="A1827">
        <v>40380</v>
      </c>
      <c r="B1827" t="s">
        <v>2666</v>
      </c>
      <c r="C1827" t="s">
        <v>829</v>
      </c>
      <c r="D1827" t="s">
        <v>844</v>
      </c>
      <c r="E1827" s="865">
        <v>13.68</v>
      </c>
    </row>
    <row r="1828" spans="1:5">
      <c r="A1828">
        <v>40390</v>
      </c>
      <c r="B1828" t="s">
        <v>2667</v>
      </c>
      <c r="C1828" t="s">
        <v>829</v>
      </c>
      <c r="D1828" t="s">
        <v>844</v>
      </c>
      <c r="E1828" s="865">
        <v>278.67</v>
      </c>
    </row>
    <row r="1829" spans="1:5">
      <c r="A1829">
        <v>40413</v>
      </c>
      <c r="B1829" t="s">
        <v>2668</v>
      </c>
      <c r="C1829" t="s">
        <v>829</v>
      </c>
      <c r="D1829" t="s">
        <v>844</v>
      </c>
      <c r="E1829" s="865">
        <v>17.32</v>
      </c>
    </row>
    <row r="1830" spans="1:5">
      <c r="A1830">
        <v>40415</v>
      </c>
      <c r="B1830" t="s">
        <v>2669</v>
      </c>
      <c r="C1830" t="s">
        <v>829</v>
      </c>
      <c r="D1830" t="s">
        <v>844</v>
      </c>
      <c r="E1830" s="865">
        <v>24.68</v>
      </c>
    </row>
    <row r="1831" spans="1:5">
      <c r="A1831">
        <v>40417</v>
      </c>
      <c r="B1831" t="s">
        <v>2670</v>
      </c>
      <c r="C1831" t="s">
        <v>829</v>
      </c>
      <c r="D1831" t="s">
        <v>844</v>
      </c>
      <c r="E1831" s="865">
        <v>29.11</v>
      </c>
    </row>
    <row r="1832" spans="1:5">
      <c r="A1832">
        <v>39271</v>
      </c>
      <c r="B1832" t="s">
        <v>2671</v>
      </c>
      <c r="C1832" t="s">
        <v>829</v>
      </c>
      <c r="D1832" t="s">
        <v>830</v>
      </c>
      <c r="E1832" s="865">
        <v>1.33</v>
      </c>
    </row>
    <row r="1833" spans="1:5">
      <c r="A1833">
        <v>39273</v>
      </c>
      <c r="B1833" t="s">
        <v>2672</v>
      </c>
      <c r="C1833" t="s">
        <v>829</v>
      </c>
      <c r="D1833" t="s">
        <v>830</v>
      </c>
      <c r="E1833" s="865">
        <v>2.25</v>
      </c>
    </row>
    <row r="1834" spans="1:5">
      <c r="A1834">
        <v>39272</v>
      </c>
      <c r="B1834" t="s">
        <v>2673</v>
      </c>
      <c r="C1834" t="s">
        <v>829</v>
      </c>
      <c r="D1834" t="s">
        <v>830</v>
      </c>
      <c r="E1834" s="865">
        <v>1.63</v>
      </c>
    </row>
    <row r="1835" spans="1:5">
      <c r="A1835">
        <v>1875</v>
      </c>
      <c r="B1835" t="s">
        <v>2674</v>
      </c>
      <c r="C1835" t="s">
        <v>829</v>
      </c>
      <c r="D1835" t="s">
        <v>830</v>
      </c>
      <c r="E1835" s="865">
        <v>3.6</v>
      </c>
    </row>
    <row r="1836" spans="1:5">
      <c r="A1836">
        <v>1874</v>
      </c>
      <c r="B1836" t="s">
        <v>2675</v>
      </c>
      <c r="C1836" t="s">
        <v>829</v>
      </c>
      <c r="D1836" t="s">
        <v>830</v>
      </c>
      <c r="E1836" s="865">
        <v>2.98</v>
      </c>
    </row>
    <row r="1837" spans="1:5">
      <c r="A1837">
        <v>1870</v>
      </c>
      <c r="B1837" t="s">
        <v>2676</v>
      </c>
      <c r="C1837" t="s">
        <v>829</v>
      </c>
      <c r="D1837" t="s">
        <v>833</v>
      </c>
      <c r="E1837" s="865">
        <v>1.72</v>
      </c>
    </row>
    <row r="1838" spans="1:5">
      <c r="A1838">
        <v>1884</v>
      </c>
      <c r="B1838" t="s">
        <v>2677</v>
      </c>
      <c r="C1838" t="s">
        <v>829</v>
      </c>
      <c r="D1838" t="s">
        <v>830</v>
      </c>
      <c r="E1838" s="865">
        <v>2.64</v>
      </c>
    </row>
    <row r="1839" spans="1:5">
      <c r="A1839">
        <v>1887</v>
      </c>
      <c r="B1839" t="s">
        <v>2678</v>
      </c>
      <c r="C1839" t="s">
        <v>829</v>
      </c>
      <c r="D1839" t="s">
        <v>830</v>
      </c>
      <c r="E1839" s="865">
        <v>14.95</v>
      </c>
    </row>
    <row r="1840" spans="1:5">
      <c r="A1840">
        <v>1876</v>
      </c>
      <c r="B1840" t="s">
        <v>2679</v>
      </c>
      <c r="C1840" t="s">
        <v>829</v>
      </c>
      <c r="D1840" t="s">
        <v>830</v>
      </c>
      <c r="E1840" s="865">
        <v>5.86</v>
      </c>
    </row>
    <row r="1841" spans="1:5">
      <c r="A1841">
        <v>1879</v>
      </c>
      <c r="B1841" t="s">
        <v>2680</v>
      </c>
      <c r="C1841" t="s">
        <v>829</v>
      </c>
      <c r="D1841" t="s">
        <v>830</v>
      </c>
      <c r="E1841" s="865">
        <v>1.74</v>
      </c>
    </row>
    <row r="1842" spans="1:5">
      <c r="A1842">
        <v>1877</v>
      </c>
      <c r="B1842" t="s">
        <v>2681</v>
      </c>
      <c r="C1842" t="s">
        <v>829</v>
      </c>
      <c r="D1842" t="s">
        <v>830</v>
      </c>
      <c r="E1842" s="865">
        <v>14.97</v>
      </c>
    </row>
    <row r="1843" spans="1:5">
      <c r="A1843">
        <v>1878</v>
      </c>
      <c r="B1843" t="s">
        <v>2682</v>
      </c>
      <c r="C1843" t="s">
        <v>829</v>
      </c>
      <c r="D1843" t="s">
        <v>830</v>
      </c>
      <c r="E1843" s="865">
        <v>30.08</v>
      </c>
    </row>
    <row r="1844" spans="1:5">
      <c r="A1844">
        <v>2621</v>
      </c>
      <c r="B1844" t="s">
        <v>2683</v>
      </c>
      <c r="C1844" t="s">
        <v>829</v>
      </c>
      <c r="D1844" t="s">
        <v>844</v>
      </c>
      <c r="E1844" s="865">
        <v>137.07</v>
      </c>
    </row>
    <row r="1845" spans="1:5">
      <c r="A1845">
        <v>2616</v>
      </c>
      <c r="B1845" t="s">
        <v>2684</v>
      </c>
      <c r="C1845" t="s">
        <v>829</v>
      </c>
      <c r="D1845" t="s">
        <v>844</v>
      </c>
      <c r="E1845" s="865">
        <v>3.88</v>
      </c>
    </row>
    <row r="1846" spans="1:5">
      <c r="A1846">
        <v>2633</v>
      </c>
      <c r="B1846" t="s">
        <v>2685</v>
      </c>
      <c r="C1846" t="s">
        <v>829</v>
      </c>
      <c r="D1846" t="s">
        <v>844</v>
      </c>
      <c r="E1846" s="865">
        <v>4.3899999999999997</v>
      </c>
    </row>
    <row r="1847" spans="1:5">
      <c r="A1847">
        <v>2617</v>
      </c>
      <c r="B1847" t="s">
        <v>2686</v>
      </c>
      <c r="C1847" t="s">
        <v>829</v>
      </c>
      <c r="D1847" t="s">
        <v>844</v>
      </c>
      <c r="E1847" s="865">
        <v>5.96</v>
      </c>
    </row>
    <row r="1848" spans="1:5">
      <c r="A1848">
        <v>2618</v>
      </c>
      <c r="B1848" t="s">
        <v>2687</v>
      </c>
      <c r="C1848" t="s">
        <v>829</v>
      </c>
      <c r="D1848" t="s">
        <v>844</v>
      </c>
      <c r="E1848" s="865">
        <v>13.57</v>
      </c>
    </row>
    <row r="1849" spans="1:5">
      <c r="A1849">
        <v>2632</v>
      </c>
      <c r="B1849" t="s">
        <v>2688</v>
      </c>
      <c r="C1849" t="s">
        <v>829</v>
      </c>
      <c r="D1849" t="s">
        <v>844</v>
      </c>
      <c r="E1849" s="865">
        <v>16.559999999999999</v>
      </c>
    </row>
    <row r="1850" spans="1:5">
      <c r="A1850">
        <v>2631</v>
      </c>
      <c r="B1850" t="s">
        <v>2689</v>
      </c>
      <c r="C1850" t="s">
        <v>829</v>
      </c>
      <c r="D1850" t="s">
        <v>844</v>
      </c>
      <c r="E1850" s="865">
        <v>24.31</v>
      </c>
    </row>
    <row r="1851" spans="1:5">
      <c r="A1851">
        <v>2619</v>
      </c>
      <c r="B1851" t="s">
        <v>2690</v>
      </c>
      <c r="C1851" t="s">
        <v>829</v>
      </c>
      <c r="D1851" t="s">
        <v>844</v>
      </c>
      <c r="E1851" s="865">
        <v>61.56</v>
      </c>
    </row>
    <row r="1852" spans="1:5">
      <c r="A1852">
        <v>2620</v>
      </c>
      <c r="B1852" t="s">
        <v>2691</v>
      </c>
      <c r="C1852" t="s">
        <v>829</v>
      </c>
      <c r="D1852" t="s">
        <v>844</v>
      </c>
      <c r="E1852" s="865">
        <v>80.819999999999993</v>
      </c>
    </row>
    <row r="1853" spans="1:5">
      <c r="A1853">
        <v>25968</v>
      </c>
      <c r="B1853" t="s">
        <v>2692</v>
      </c>
      <c r="C1853" t="s">
        <v>829</v>
      </c>
      <c r="D1853" t="s">
        <v>844</v>
      </c>
      <c r="E1853" s="865">
        <v>41.06</v>
      </c>
    </row>
    <row r="1854" spans="1:5">
      <c r="A1854">
        <v>38369</v>
      </c>
      <c r="B1854" t="s">
        <v>2693</v>
      </c>
      <c r="C1854" t="s">
        <v>829</v>
      </c>
      <c r="D1854" t="s">
        <v>830</v>
      </c>
      <c r="E1854" s="865">
        <v>12.56</v>
      </c>
    </row>
    <row r="1855" spans="1:5">
      <c r="A1855">
        <v>38370</v>
      </c>
      <c r="B1855" t="s">
        <v>2694</v>
      </c>
      <c r="C1855" t="s">
        <v>829</v>
      </c>
      <c r="D1855" t="s">
        <v>830</v>
      </c>
      <c r="E1855" s="865">
        <v>12.56</v>
      </c>
    </row>
    <row r="1856" spans="1:5">
      <c r="A1856">
        <v>38372</v>
      </c>
      <c r="B1856" t="s">
        <v>2695</v>
      </c>
      <c r="C1856" t="s">
        <v>829</v>
      </c>
      <c r="D1856" t="s">
        <v>830</v>
      </c>
      <c r="E1856" s="865">
        <v>15.48</v>
      </c>
    </row>
    <row r="1857" spans="1:5">
      <c r="A1857">
        <v>2357</v>
      </c>
      <c r="B1857" t="s">
        <v>2696</v>
      </c>
      <c r="C1857" t="s">
        <v>847</v>
      </c>
      <c r="D1857" t="s">
        <v>830</v>
      </c>
      <c r="E1857" s="865">
        <v>12.21</v>
      </c>
    </row>
    <row r="1858" spans="1:5">
      <c r="A1858">
        <v>40806</v>
      </c>
      <c r="B1858" t="s">
        <v>2697</v>
      </c>
      <c r="C1858" t="s">
        <v>1054</v>
      </c>
      <c r="D1858" t="s">
        <v>830</v>
      </c>
      <c r="E1858" s="866">
        <v>2179.7600000000002</v>
      </c>
    </row>
    <row r="1859" spans="1:5">
      <c r="A1859">
        <v>2355</v>
      </c>
      <c r="B1859" t="s">
        <v>2698</v>
      </c>
      <c r="C1859" t="s">
        <v>847</v>
      </c>
      <c r="D1859" t="s">
        <v>830</v>
      </c>
      <c r="E1859" s="865">
        <v>26.09</v>
      </c>
    </row>
    <row r="1860" spans="1:5">
      <c r="A1860">
        <v>40805</v>
      </c>
      <c r="B1860" t="s">
        <v>2699</v>
      </c>
      <c r="C1860" t="s">
        <v>1054</v>
      </c>
      <c r="D1860" t="s">
        <v>830</v>
      </c>
      <c r="E1860" s="866">
        <v>4656.26</v>
      </c>
    </row>
    <row r="1861" spans="1:5">
      <c r="A1861">
        <v>2358</v>
      </c>
      <c r="B1861" t="s">
        <v>2700</v>
      </c>
      <c r="C1861" t="s">
        <v>847</v>
      </c>
      <c r="D1861" t="s">
        <v>830</v>
      </c>
      <c r="E1861" s="865">
        <v>23.32</v>
      </c>
    </row>
    <row r="1862" spans="1:5">
      <c r="A1862">
        <v>40807</v>
      </c>
      <c r="B1862" t="s">
        <v>2701</v>
      </c>
      <c r="C1862" t="s">
        <v>1054</v>
      </c>
      <c r="D1862" t="s">
        <v>830</v>
      </c>
      <c r="E1862" s="866">
        <v>4161.83</v>
      </c>
    </row>
    <row r="1863" spans="1:5">
      <c r="A1863">
        <v>2359</v>
      </c>
      <c r="B1863" t="s">
        <v>2702</v>
      </c>
      <c r="C1863" t="s">
        <v>847</v>
      </c>
      <c r="D1863" t="s">
        <v>830</v>
      </c>
      <c r="E1863" s="865">
        <v>27.88</v>
      </c>
    </row>
    <row r="1864" spans="1:5">
      <c r="A1864">
        <v>40808</v>
      </c>
      <c r="B1864" t="s">
        <v>2703</v>
      </c>
      <c r="C1864" t="s">
        <v>1054</v>
      </c>
      <c r="D1864" t="s">
        <v>830</v>
      </c>
      <c r="E1864" s="866">
        <v>4973.08</v>
      </c>
    </row>
    <row r="1865" spans="1:5">
      <c r="A1865">
        <v>43144</v>
      </c>
      <c r="B1865" t="s">
        <v>2704</v>
      </c>
      <c r="C1865" t="s">
        <v>935</v>
      </c>
      <c r="D1865" t="s">
        <v>830</v>
      </c>
      <c r="E1865" s="865">
        <v>26.91</v>
      </c>
    </row>
    <row r="1866" spans="1:5">
      <c r="A1866">
        <v>39397</v>
      </c>
      <c r="B1866" t="s">
        <v>2705</v>
      </c>
      <c r="C1866" t="s">
        <v>878</v>
      </c>
      <c r="D1866" t="s">
        <v>830</v>
      </c>
      <c r="E1866" s="865">
        <v>12.26</v>
      </c>
    </row>
    <row r="1867" spans="1:5">
      <c r="A1867">
        <v>2692</v>
      </c>
      <c r="B1867" t="s">
        <v>2706</v>
      </c>
      <c r="C1867" t="s">
        <v>878</v>
      </c>
      <c r="D1867" t="s">
        <v>830</v>
      </c>
      <c r="E1867" s="865">
        <v>4.95</v>
      </c>
    </row>
    <row r="1868" spans="1:5">
      <c r="A1868">
        <v>6</v>
      </c>
      <c r="B1868" t="s">
        <v>2707</v>
      </c>
      <c r="C1868" t="s">
        <v>878</v>
      </c>
      <c r="D1868" t="s">
        <v>830</v>
      </c>
      <c r="E1868" s="865">
        <v>3.2</v>
      </c>
    </row>
    <row r="1869" spans="1:5">
      <c r="A1869">
        <v>5330</v>
      </c>
      <c r="B1869" t="s">
        <v>2708</v>
      </c>
      <c r="C1869" t="s">
        <v>878</v>
      </c>
      <c r="D1869" t="s">
        <v>830</v>
      </c>
      <c r="E1869" s="865">
        <v>33.54</v>
      </c>
    </row>
    <row r="1870" spans="1:5">
      <c r="A1870">
        <v>26017</v>
      </c>
      <c r="B1870" t="s">
        <v>2709</v>
      </c>
      <c r="C1870" t="s">
        <v>829</v>
      </c>
      <c r="D1870" t="s">
        <v>830</v>
      </c>
      <c r="E1870" s="865">
        <v>39.22</v>
      </c>
    </row>
    <row r="1871" spans="1:5">
      <c r="A1871">
        <v>25931</v>
      </c>
      <c r="B1871" t="s">
        <v>2710</v>
      </c>
      <c r="C1871" t="s">
        <v>829</v>
      </c>
      <c r="D1871" t="s">
        <v>830</v>
      </c>
      <c r="E1871" s="865">
        <v>124.65</v>
      </c>
    </row>
    <row r="1872" spans="1:5">
      <c r="A1872">
        <v>38140</v>
      </c>
      <c r="B1872" t="s">
        <v>2711</v>
      </c>
      <c r="C1872" t="s">
        <v>829</v>
      </c>
      <c r="D1872" t="s">
        <v>833</v>
      </c>
      <c r="E1872" s="865">
        <v>30.23</v>
      </c>
    </row>
    <row r="1873" spans="1:5">
      <c r="A1873">
        <v>13887</v>
      </c>
      <c r="B1873" t="s">
        <v>2712</v>
      </c>
      <c r="C1873" t="s">
        <v>829</v>
      </c>
      <c r="D1873" t="s">
        <v>830</v>
      </c>
      <c r="E1873" s="865">
        <v>715.71</v>
      </c>
    </row>
    <row r="1874" spans="1:5">
      <c r="A1874">
        <v>26018</v>
      </c>
      <c r="B1874" t="s">
        <v>2713</v>
      </c>
      <c r="C1874" t="s">
        <v>829</v>
      </c>
      <c r="D1874" t="s">
        <v>830</v>
      </c>
      <c r="E1874" s="865">
        <v>31.86</v>
      </c>
    </row>
    <row r="1875" spans="1:5">
      <c r="A1875">
        <v>26019</v>
      </c>
      <c r="B1875" t="s">
        <v>2714</v>
      </c>
      <c r="C1875" t="s">
        <v>829</v>
      </c>
      <c r="D1875" t="s">
        <v>830</v>
      </c>
      <c r="E1875" s="865">
        <v>30.09</v>
      </c>
    </row>
    <row r="1876" spans="1:5">
      <c r="A1876">
        <v>26020</v>
      </c>
      <c r="B1876" t="s">
        <v>2715</v>
      </c>
      <c r="C1876" t="s">
        <v>829</v>
      </c>
      <c r="D1876" t="s">
        <v>830</v>
      </c>
      <c r="E1876" s="865">
        <v>7.84</v>
      </c>
    </row>
    <row r="1877" spans="1:5">
      <c r="A1877">
        <v>34544</v>
      </c>
      <c r="B1877" t="s">
        <v>2716</v>
      </c>
      <c r="C1877" t="s">
        <v>829</v>
      </c>
      <c r="D1877" t="s">
        <v>830</v>
      </c>
      <c r="E1877" s="866">
        <v>1501.62</v>
      </c>
    </row>
    <row r="1878" spans="1:5">
      <c r="A1878">
        <v>34729</v>
      </c>
      <c r="B1878" t="s">
        <v>2717</v>
      </c>
      <c r="C1878" t="s">
        <v>829</v>
      </c>
      <c r="D1878" t="s">
        <v>830</v>
      </c>
      <c r="E1878" s="866">
        <v>1181.25</v>
      </c>
    </row>
    <row r="1879" spans="1:5">
      <c r="A1879">
        <v>34734</v>
      </c>
      <c r="B1879" t="s">
        <v>2718</v>
      </c>
      <c r="C1879" t="s">
        <v>829</v>
      </c>
      <c r="D1879" t="s">
        <v>830</v>
      </c>
      <c r="E1879" s="866">
        <v>1828.96</v>
      </c>
    </row>
    <row r="1880" spans="1:5">
      <c r="A1880">
        <v>34738</v>
      </c>
      <c r="B1880" t="s">
        <v>2719</v>
      </c>
      <c r="C1880" t="s">
        <v>829</v>
      </c>
      <c r="D1880" t="s">
        <v>830</v>
      </c>
      <c r="E1880" s="866">
        <v>4273.0200000000004</v>
      </c>
    </row>
    <row r="1881" spans="1:5">
      <c r="A1881">
        <v>2391</v>
      </c>
      <c r="B1881" t="s">
        <v>2720</v>
      </c>
      <c r="C1881" t="s">
        <v>829</v>
      </c>
      <c r="D1881" t="s">
        <v>830</v>
      </c>
      <c r="E1881" s="865">
        <v>347.54</v>
      </c>
    </row>
    <row r="1882" spans="1:5">
      <c r="A1882">
        <v>2374</v>
      </c>
      <c r="B1882" t="s">
        <v>2721</v>
      </c>
      <c r="C1882" t="s">
        <v>829</v>
      </c>
      <c r="D1882" t="s">
        <v>830</v>
      </c>
      <c r="E1882" s="865">
        <v>394.27</v>
      </c>
    </row>
    <row r="1883" spans="1:5">
      <c r="A1883">
        <v>2377</v>
      </c>
      <c r="B1883" t="s">
        <v>2722</v>
      </c>
      <c r="C1883" t="s">
        <v>829</v>
      </c>
      <c r="D1883" t="s">
        <v>830</v>
      </c>
      <c r="E1883" s="865">
        <v>553.32000000000005</v>
      </c>
    </row>
    <row r="1884" spans="1:5">
      <c r="A1884">
        <v>2393</v>
      </c>
      <c r="B1884" t="s">
        <v>2723</v>
      </c>
      <c r="C1884" t="s">
        <v>829</v>
      </c>
      <c r="D1884" t="s">
        <v>830</v>
      </c>
      <c r="E1884" s="865">
        <v>926.6</v>
      </c>
    </row>
    <row r="1885" spans="1:5">
      <c r="A1885">
        <v>34705</v>
      </c>
      <c r="B1885" t="s">
        <v>2724</v>
      </c>
      <c r="C1885" t="s">
        <v>829</v>
      </c>
      <c r="D1885" t="s">
        <v>830</v>
      </c>
      <c r="E1885" s="865">
        <v>810.45</v>
      </c>
    </row>
    <row r="1886" spans="1:5">
      <c r="A1886">
        <v>34707</v>
      </c>
      <c r="B1886" t="s">
        <v>2725</v>
      </c>
      <c r="C1886" t="s">
        <v>829</v>
      </c>
      <c r="D1886" t="s">
        <v>830</v>
      </c>
      <c r="E1886" s="866">
        <v>1501.77</v>
      </c>
    </row>
    <row r="1887" spans="1:5">
      <c r="A1887">
        <v>2378</v>
      </c>
      <c r="B1887" t="s">
        <v>2726</v>
      </c>
      <c r="C1887" t="s">
        <v>829</v>
      </c>
      <c r="D1887" t="s">
        <v>830</v>
      </c>
      <c r="E1887" s="866">
        <v>1272.81</v>
      </c>
    </row>
    <row r="1888" spans="1:5">
      <c r="A1888">
        <v>2379</v>
      </c>
      <c r="B1888" t="s">
        <v>2727</v>
      </c>
      <c r="C1888" t="s">
        <v>829</v>
      </c>
      <c r="D1888" t="s">
        <v>830</v>
      </c>
      <c r="E1888" s="866">
        <v>1272.81</v>
      </c>
    </row>
    <row r="1889" spans="1:5">
      <c r="A1889">
        <v>2376</v>
      </c>
      <c r="B1889" t="s">
        <v>2728</v>
      </c>
      <c r="C1889" t="s">
        <v>829</v>
      </c>
      <c r="D1889" t="s">
        <v>830</v>
      </c>
      <c r="E1889" s="866">
        <v>2096.31</v>
      </c>
    </row>
    <row r="1890" spans="1:5">
      <c r="A1890">
        <v>2394</v>
      </c>
      <c r="B1890" t="s">
        <v>2729</v>
      </c>
      <c r="C1890" t="s">
        <v>829</v>
      </c>
      <c r="D1890" t="s">
        <v>830</v>
      </c>
      <c r="E1890" s="866">
        <v>4481.54</v>
      </c>
    </row>
    <row r="1891" spans="1:5">
      <c r="A1891">
        <v>34686</v>
      </c>
      <c r="B1891" t="s">
        <v>2730</v>
      </c>
      <c r="C1891" t="s">
        <v>829</v>
      </c>
      <c r="D1891" t="s">
        <v>830</v>
      </c>
      <c r="E1891" s="865">
        <v>13.45</v>
      </c>
    </row>
    <row r="1892" spans="1:5">
      <c r="A1892">
        <v>34616</v>
      </c>
      <c r="B1892" t="s">
        <v>2731</v>
      </c>
      <c r="C1892" t="s">
        <v>829</v>
      </c>
      <c r="D1892" t="s">
        <v>830</v>
      </c>
      <c r="E1892" s="865">
        <v>52</v>
      </c>
    </row>
    <row r="1893" spans="1:5">
      <c r="A1893">
        <v>34623</v>
      </c>
      <c r="B1893" t="s">
        <v>2732</v>
      </c>
      <c r="C1893" t="s">
        <v>829</v>
      </c>
      <c r="D1893" t="s">
        <v>830</v>
      </c>
      <c r="E1893" s="865">
        <v>51.2</v>
      </c>
    </row>
    <row r="1894" spans="1:5">
      <c r="A1894">
        <v>34628</v>
      </c>
      <c r="B1894" t="s">
        <v>2733</v>
      </c>
      <c r="C1894" t="s">
        <v>829</v>
      </c>
      <c r="D1894" t="s">
        <v>830</v>
      </c>
      <c r="E1894" s="865">
        <v>73.34</v>
      </c>
    </row>
    <row r="1895" spans="1:5">
      <c r="A1895">
        <v>34653</v>
      </c>
      <c r="B1895" t="s">
        <v>2734</v>
      </c>
      <c r="C1895" t="s">
        <v>829</v>
      </c>
      <c r="D1895" t="s">
        <v>830</v>
      </c>
      <c r="E1895" s="865">
        <v>9.07</v>
      </c>
    </row>
    <row r="1896" spans="1:5">
      <c r="A1896">
        <v>34688</v>
      </c>
      <c r="B1896" t="s">
        <v>2735</v>
      </c>
      <c r="C1896" t="s">
        <v>829</v>
      </c>
      <c r="D1896" t="s">
        <v>830</v>
      </c>
      <c r="E1896" s="865">
        <v>16.440000000000001</v>
      </c>
    </row>
    <row r="1897" spans="1:5">
      <c r="A1897">
        <v>34709</v>
      </c>
      <c r="B1897" t="s">
        <v>2736</v>
      </c>
      <c r="C1897" t="s">
        <v>829</v>
      </c>
      <c r="D1897" t="s">
        <v>830</v>
      </c>
      <c r="E1897" s="865">
        <v>63.71</v>
      </c>
    </row>
    <row r="1898" spans="1:5">
      <c r="A1898">
        <v>34714</v>
      </c>
      <c r="B1898" t="s">
        <v>2737</v>
      </c>
      <c r="C1898" t="s">
        <v>829</v>
      </c>
      <c r="D1898" t="s">
        <v>830</v>
      </c>
      <c r="E1898" s="865">
        <v>76.099999999999994</v>
      </c>
    </row>
    <row r="1899" spans="1:5">
      <c r="A1899">
        <v>2388</v>
      </c>
      <c r="B1899" t="s">
        <v>2738</v>
      </c>
      <c r="C1899" t="s">
        <v>829</v>
      </c>
      <c r="D1899" t="s">
        <v>830</v>
      </c>
      <c r="E1899" s="865">
        <v>63.24</v>
      </c>
    </row>
    <row r="1900" spans="1:5">
      <c r="A1900">
        <v>34606</v>
      </c>
      <c r="B1900" t="s">
        <v>2739</v>
      </c>
      <c r="C1900" t="s">
        <v>829</v>
      </c>
      <c r="D1900" t="s">
        <v>830</v>
      </c>
      <c r="E1900" s="865">
        <v>97</v>
      </c>
    </row>
    <row r="1901" spans="1:5">
      <c r="A1901">
        <v>34689</v>
      </c>
      <c r="B1901" t="s">
        <v>2740</v>
      </c>
      <c r="C1901" t="s">
        <v>829</v>
      </c>
      <c r="D1901" t="s">
        <v>830</v>
      </c>
      <c r="E1901" s="865">
        <v>30.88</v>
      </c>
    </row>
    <row r="1902" spans="1:5">
      <c r="A1902">
        <v>2370</v>
      </c>
      <c r="B1902" t="s">
        <v>2741</v>
      </c>
      <c r="C1902" t="s">
        <v>829</v>
      </c>
      <c r="D1902" t="s">
        <v>833</v>
      </c>
      <c r="E1902" s="865">
        <v>11.75</v>
      </c>
    </row>
    <row r="1903" spans="1:5">
      <c r="A1903">
        <v>2386</v>
      </c>
      <c r="B1903" t="s">
        <v>2742</v>
      </c>
      <c r="C1903" t="s">
        <v>829</v>
      </c>
      <c r="D1903" t="s">
        <v>830</v>
      </c>
      <c r="E1903" s="865">
        <v>19.71</v>
      </c>
    </row>
    <row r="1904" spans="1:5">
      <c r="A1904">
        <v>2392</v>
      </c>
      <c r="B1904" t="s">
        <v>2743</v>
      </c>
      <c r="C1904" t="s">
        <v>829</v>
      </c>
      <c r="D1904" t="s">
        <v>830</v>
      </c>
      <c r="E1904" s="865">
        <v>78.87</v>
      </c>
    </row>
    <row r="1905" spans="1:5">
      <c r="A1905">
        <v>2373</v>
      </c>
      <c r="B1905" t="s">
        <v>2744</v>
      </c>
      <c r="C1905" t="s">
        <v>829</v>
      </c>
      <c r="D1905" t="s">
        <v>830</v>
      </c>
      <c r="E1905" s="865">
        <v>111.13</v>
      </c>
    </row>
    <row r="1906" spans="1:5">
      <c r="A1906">
        <v>39465</v>
      </c>
      <c r="B1906" t="s">
        <v>2745</v>
      </c>
      <c r="C1906" t="s">
        <v>829</v>
      </c>
      <c r="D1906" t="s">
        <v>830</v>
      </c>
      <c r="E1906" s="865">
        <v>67.88</v>
      </c>
    </row>
    <row r="1907" spans="1:5">
      <c r="A1907">
        <v>39466</v>
      </c>
      <c r="B1907" t="s">
        <v>2746</v>
      </c>
      <c r="C1907" t="s">
        <v>829</v>
      </c>
      <c r="D1907" t="s">
        <v>830</v>
      </c>
      <c r="E1907" s="865">
        <v>76.37</v>
      </c>
    </row>
    <row r="1908" spans="1:5">
      <c r="A1908">
        <v>39467</v>
      </c>
      <c r="B1908" t="s">
        <v>2747</v>
      </c>
      <c r="C1908" t="s">
        <v>829</v>
      </c>
      <c r="D1908" t="s">
        <v>830</v>
      </c>
      <c r="E1908" s="865">
        <v>97.69</v>
      </c>
    </row>
    <row r="1909" spans="1:5">
      <c r="A1909">
        <v>39468</v>
      </c>
      <c r="B1909" t="s">
        <v>2748</v>
      </c>
      <c r="C1909" t="s">
        <v>829</v>
      </c>
      <c r="D1909" t="s">
        <v>830</v>
      </c>
      <c r="E1909" s="865">
        <v>173.64</v>
      </c>
    </row>
    <row r="1910" spans="1:5">
      <c r="A1910">
        <v>39469</v>
      </c>
      <c r="B1910" t="s">
        <v>2749</v>
      </c>
      <c r="C1910" t="s">
        <v>829</v>
      </c>
      <c r="D1910" t="s">
        <v>830</v>
      </c>
      <c r="E1910" s="865">
        <v>70.73</v>
      </c>
    </row>
    <row r="1911" spans="1:5">
      <c r="A1911">
        <v>39470</v>
      </c>
      <c r="B1911" t="s">
        <v>2750</v>
      </c>
      <c r="C1911" t="s">
        <v>829</v>
      </c>
      <c r="D1911" t="s">
        <v>830</v>
      </c>
      <c r="E1911" s="865">
        <v>86.91</v>
      </c>
    </row>
    <row r="1912" spans="1:5">
      <c r="A1912">
        <v>39471</v>
      </c>
      <c r="B1912" t="s">
        <v>2751</v>
      </c>
      <c r="C1912" t="s">
        <v>829</v>
      </c>
      <c r="D1912" t="s">
        <v>830</v>
      </c>
      <c r="E1912" s="865">
        <v>104.44</v>
      </c>
    </row>
    <row r="1913" spans="1:5">
      <c r="A1913">
        <v>39472</v>
      </c>
      <c r="B1913" t="s">
        <v>2752</v>
      </c>
      <c r="C1913" t="s">
        <v>829</v>
      </c>
      <c r="D1913" t="s">
        <v>830</v>
      </c>
      <c r="E1913" s="865">
        <v>181.47</v>
      </c>
    </row>
    <row r="1914" spans="1:5">
      <c r="A1914">
        <v>39473</v>
      </c>
      <c r="B1914" t="s">
        <v>2753</v>
      </c>
      <c r="C1914" t="s">
        <v>829</v>
      </c>
      <c r="D1914" t="s">
        <v>830</v>
      </c>
      <c r="E1914" s="865">
        <v>117.23</v>
      </c>
    </row>
    <row r="1915" spans="1:5">
      <c r="A1915">
        <v>39474</v>
      </c>
      <c r="B1915" t="s">
        <v>2754</v>
      </c>
      <c r="C1915" t="s">
        <v>829</v>
      </c>
      <c r="D1915" t="s">
        <v>830</v>
      </c>
      <c r="E1915" s="865">
        <v>124.97</v>
      </c>
    </row>
    <row r="1916" spans="1:5">
      <c r="A1916">
        <v>39475</v>
      </c>
      <c r="B1916" t="s">
        <v>2755</v>
      </c>
      <c r="C1916" t="s">
        <v>829</v>
      </c>
      <c r="D1916" t="s">
        <v>830</v>
      </c>
      <c r="E1916" s="865">
        <v>141.79</v>
      </c>
    </row>
    <row r="1917" spans="1:5">
      <c r="A1917">
        <v>39476</v>
      </c>
      <c r="B1917" t="s">
        <v>2756</v>
      </c>
      <c r="C1917" t="s">
        <v>829</v>
      </c>
      <c r="D1917" t="s">
        <v>830</v>
      </c>
      <c r="E1917" s="865">
        <v>266.92</v>
      </c>
    </row>
    <row r="1918" spans="1:5">
      <c r="A1918">
        <v>39477</v>
      </c>
      <c r="B1918" t="s">
        <v>2757</v>
      </c>
      <c r="C1918" t="s">
        <v>829</v>
      </c>
      <c r="D1918" t="s">
        <v>830</v>
      </c>
      <c r="E1918" s="865">
        <v>130.78</v>
      </c>
    </row>
    <row r="1919" spans="1:5">
      <c r="A1919">
        <v>39478</v>
      </c>
      <c r="B1919" t="s">
        <v>2758</v>
      </c>
      <c r="C1919" t="s">
        <v>829</v>
      </c>
      <c r="D1919" t="s">
        <v>830</v>
      </c>
      <c r="E1919" s="865">
        <v>134.83000000000001</v>
      </c>
    </row>
    <row r="1920" spans="1:5">
      <c r="A1920">
        <v>39479</v>
      </c>
      <c r="B1920" t="s">
        <v>2759</v>
      </c>
      <c r="C1920" t="s">
        <v>829</v>
      </c>
      <c r="D1920" t="s">
        <v>830</v>
      </c>
      <c r="E1920" s="865">
        <v>158.86000000000001</v>
      </c>
    </row>
    <row r="1921" spans="1:5">
      <c r="A1921">
        <v>39480</v>
      </c>
      <c r="B1921" t="s">
        <v>2760</v>
      </c>
      <c r="C1921" t="s">
        <v>829</v>
      </c>
      <c r="D1921" t="s">
        <v>830</v>
      </c>
      <c r="E1921" s="865">
        <v>327.79</v>
      </c>
    </row>
    <row r="1922" spans="1:5">
      <c r="A1922">
        <v>39459</v>
      </c>
      <c r="B1922" t="s">
        <v>2761</v>
      </c>
      <c r="C1922" t="s">
        <v>829</v>
      </c>
      <c r="D1922" t="s">
        <v>830</v>
      </c>
      <c r="E1922" s="865">
        <v>278.22000000000003</v>
      </c>
    </row>
    <row r="1923" spans="1:5">
      <c r="A1923">
        <v>39445</v>
      </c>
      <c r="B1923" t="s">
        <v>2762</v>
      </c>
      <c r="C1923" t="s">
        <v>829</v>
      </c>
      <c r="D1923" t="s">
        <v>830</v>
      </c>
      <c r="E1923" s="865">
        <v>139.69</v>
      </c>
    </row>
    <row r="1924" spans="1:5">
      <c r="A1924">
        <v>39446</v>
      </c>
      <c r="B1924" t="s">
        <v>2763</v>
      </c>
      <c r="C1924" t="s">
        <v>829</v>
      </c>
      <c r="D1924" t="s">
        <v>830</v>
      </c>
      <c r="E1924" s="865">
        <v>142.18</v>
      </c>
    </row>
    <row r="1925" spans="1:5">
      <c r="A1925">
        <v>39447</v>
      </c>
      <c r="B1925" t="s">
        <v>2764</v>
      </c>
      <c r="C1925" t="s">
        <v>829</v>
      </c>
      <c r="D1925" t="s">
        <v>830</v>
      </c>
      <c r="E1925" s="865">
        <v>152.04</v>
      </c>
    </row>
    <row r="1926" spans="1:5">
      <c r="A1926">
        <v>39448</v>
      </c>
      <c r="B1926" t="s">
        <v>2765</v>
      </c>
      <c r="C1926" t="s">
        <v>829</v>
      </c>
      <c r="D1926" t="s">
        <v>830</v>
      </c>
      <c r="E1926" s="865">
        <v>259.26</v>
      </c>
    </row>
    <row r="1927" spans="1:5">
      <c r="A1927">
        <v>39450</v>
      </c>
      <c r="B1927" t="s">
        <v>2766</v>
      </c>
      <c r="C1927" t="s">
        <v>829</v>
      </c>
      <c r="D1927" t="s">
        <v>830</v>
      </c>
      <c r="E1927" s="865">
        <v>158.18</v>
      </c>
    </row>
    <row r="1928" spans="1:5">
      <c r="A1928">
        <v>39451</v>
      </c>
      <c r="B1928" t="s">
        <v>2767</v>
      </c>
      <c r="C1928" t="s">
        <v>829</v>
      </c>
      <c r="D1928" t="s">
        <v>830</v>
      </c>
      <c r="E1928" s="865">
        <v>172.52</v>
      </c>
    </row>
    <row r="1929" spans="1:5">
      <c r="A1929">
        <v>39452</v>
      </c>
      <c r="B1929" t="s">
        <v>2768</v>
      </c>
      <c r="C1929" t="s">
        <v>829</v>
      </c>
      <c r="D1929" t="s">
        <v>830</v>
      </c>
      <c r="E1929" s="865">
        <v>173.56</v>
      </c>
    </row>
    <row r="1930" spans="1:5">
      <c r="A1930">
        <v>39523</v>
      </c>
      <c r="B1930" t="s">
        <v>2769</v>
      </c>
      <c r="C1930" t="s">
        <v>829</v>
      </c>
      <c r="D1930" t="s">
        <v>830</v>
      </c>
      <c r="E1930" s="865">
        <v>290.44</v>
      </c>
    </row>
    <row r="1931" spans="1:5">
      <c r="A1931">
        <v>39449</v>
      </c>
      <c r="B1931" t="s">
        <v>2770</v>
      </c>
      <c r="C1931" t="s">
        <v>829</v>
      </c>
      <c r="D1931" t="s">
        <v>830</v>
      </c>
      <c r="E1931" s="865">
        <v>321.64</v>
      </c>
    </row>
    <row r="1932" spans="1:5">
      <c r="A1932">
        <v>39455</v>
      </c>
      <c r="B1932" t="s">
        <v>2771</v>
      </c>
      <c r="C1932" t="s">
        <v>829</v>
      </c>
      <c r="D1932" t="s">
        <v>830</v>
      </c>
      <c r="E1932" s="865">
        <v>159.16</v>
      </c>
    </row>
    <row r="1933" spans="1:5">
      <c r="A1933">
        <v>39456</v>
      </c>
      <c r="B1933" t="s">
        <v>2772</v>
      </c>
      <c r="C1933" t="s">
        <v>829</v>
      </c>
      <c r="D1933" t="s">
        <v>830</v>
      </c>
      <c r="E1933" s="865">
        <v>159.27000000000001</v>
      </c>
    </row>
    <row r="1934" spans="1:5">
      <c r="A1934">
        <v>39457</v>
      </c>
      <c r="B1934" t="s">
        <v>2773</v>
      </c>
      <c r="C1934" t="s">
        <v>829</v>
      </c>
      <c r="D1934" t="s">
        <v>830</v>
      </c>
      <c r="E1934" s="865">
        <v>173.63</v>
      </c>
    </row>
    <row r="1935" spans="1:5">
      <c r="A1935">
        <v>39458</v>
      </c>
      <c r="B1935" t="s">
        <v>2774</v>
      </c>
      <c r="C1935" t="s">
        <v>829</v>
      </c>
      <c r="D1935" t="s">
        <v>830</v>
      </c>
      <c r="E1935" s="865">
        <v>324.01</v>
      </c>
    </row>
    <row r="1936" spans="1:5">
      <c r="A1936">
        <v>39464</v>
      </c>
      <c r="B1936" t="s">
        <v>2775</v>
      </c>
      <c r="C1936" t="s">
        <v>829</v>
      </c>
      <c r="D1936" t="s">
        <v>830</v>
      </c>
      <c r="E1936" s="865">
        <v>521.04</v>
      </c>
    </row>
    <row r="1937" spans="1:5">
      <c r="A1937">
        <v>39460</v>
      </c>
      <c r="B1937" t="s">
        <v>2776</v>
      </c>
      <c r="C1937" t="s">
        <v>829</v>
      </c>
      <c r="D1937" t="s">
        <v>830</v>
      </c>
      <c r="E1937" s="865">
        <v>197.62</v>
      </c>
    </row>
    <row r="1938" spans="1:5">
      <c r="A1938">
        <v>39461</v>
      </c>
      <c r="B1938" t="s">
        <v>2777</v>
      </c>
      <c r="C1938" t="s">
        <v>829</v>
      </c>
      <c r="D1938" t="s">
        <v>830</v>
      </c>
      <c r="E1938" s="865">
        <v>231.56</v>
      </c>
    </row>
    <row r="1939" spans="1:5">
      <c r="A1939">
        <v>39462</v>
      </c>
      <c r="B1939" t="s">
        <v>2778</v>
      </c>
      <c r="C1939" t="s">
        <v>829</v>
      </c>
      <c r="D1939" t="s">
        <v>830</v>
      </c>
      <c r="E1939" s="865">
        <v>223.17</v>
      </c>
    </row>
    <row r="1940" spans="1:5">
      <c r="A1940">
        <v>39463</v>
      </c>
      <c r="B1940" t="s">
        <v>2779</v>
      </c>
      <c r="C1940" t="s">
        <v>829</v>
      </c>
      <c r="D1940" t="s">
        <v>830</v>
      </c>
      <c r="E1940" s="865">
        <v>517</v>
      </c>
    </row>
    <row r="1941" spans="1:5">
      <c r="A1941">
        <v>26039</v>
      </c>
      <c r="B1941" t="s">
        <v>2780</v>
      </c>
      <c r="C1941" t="s">
        <v>829</v>
      </c>
      <c r="D1941" t="s">
        <v>844</v>
      </c>
      <c r="E1941" s="866">
        <v>249588.52</v>
      </c>
    </row>
    <row r="1942" spans="1:5">
      <c r="A1942">
        <v>2401</v>
      </c>
      <c r="B1942" t="s">
        <v>2781</v>
      </c>
      <c r="C1942" t="s">
        <v>829</v>
      </c>
      <c r="D1942" t="s">
        <v>844</v>
      </c>
      <c r="E1942" s="866">
        <v>57408.12</v>
      </c>
    </row>
    <row r="1943" spans="1:5">
      <c r="A1943">
        <v>38870</v>
      </c>
      <c r="B1943" t="s">
        <v>2782</v>
      </c>
      <c r="C1943" t="s">
        <v>829</v>
      </c>
      <c r="D1943" t="s">
        <v>844</v>
      </c>
      <c r="E1943" s="865">
        <v>35.979999999999997</v>
      </c>
    </row>
    <row r="1944" spans="1:5">
      <c r="A1944">
        <v>38869</v>
      </c>
      <c r="B1944" t="s">
        <v>2783</v>
      </c>
      <c r="C1944" t="s">
        <v>829</v>
      </c>
      <c r="D1944" t="s">
        <v>844</v>
      </c>
      <c r="E1944" s="865">
        <v>31.74</v>
      </c>
    </row>
    <row r="1945" spans="1:5">
      <c r="A1945">
        <v>38872</v>
      </c>
      <c r="B1945" t="s">
        <v>2784</v>
      </c>
      <c r="C1945" t="s">
        <v>829</v>
      </c>
      <c r="D1945" t="s">
        <v>844</v>
      </c>
      <c r="E1945" s="865">
        <v>49.15</v>
      </c>
    </row>
    <row r="1946" spans="1:5">
      <c r="A1946">
        <v>38871</v>
      </c>
      <c r="B1946" t="s">
        <v>2785</v>
      </c>
      <c r="C1946" t="s">
        <v>829</v>
      </c>
      <c r="D1946" t="s">
        <v>844</v>
      </c>
      <c r="E1946" s="865">
        <v>39.54</v>
      </c>
    </row>
    <row r="1947" spans="1:5">
      <c r="A1947">
        <v>39283</v>
      </c>
      <c r="B1947" t="s">
        <v>2786</v>
      </c>
      <c r="C1947" t="s">
        <v>829</v>
      </c>
      <c r="D1947" t="s">
        <v>844</v>
      </c>
      <c r="E1947" s="865">
        <v>123.16</v>
      </c>
    </row>
    <row r="1948" spans="1:5">
      <c r="A1948">
        <v>39284</v>
      </c>
      <c r="B1948" t="s">
        <v>2787</v>
      </c>
      <c r="C1948" t="s">
        <v>829</v>
      </c>
      <c r="D1948" t="s">
        <v>844</v>
      </c>
      <c r="E1948" s="865">
        <v>133.46</v>
      </c>
    </row>
    <row r="1949" spans="1:5">
      <c r="A1949">
        <v>39285</v>
      </c>
      <c r="B1949" t="s">
        <v>2788</v>
      </c>
      <c r="C1949" t="s">
        <v>829</v>
      </c>
      <c r="D1949" t="s">
        <v>844</v>
      </c>
      <c r="E1949" s="865">
        <v>135.38</v>
      </c>
    </row>
    <row r="1950" spans="1:5">
      <c r="A1950">
        <v>39286</v>
      </c>
      <c r="B1950" t="s">
        <v>2789</v>
      </c>
      <c r="C1950" t="s">
        <v>829</v>
      </c>
      <c r="D1950" t="s">
        <v>844</v>
      </c>
      <c r="E1950" s="865">
        <v>132.43</v>
      </c>
    </row>
    <row r="1951" spans="1:5">
      <c r="A1951">
        <v>39287</v>
      </c>
      <c r="B1951" t="s">
        <v>2790</v>
      </c>
      <c r="C1951" t="s">
        <v>829</v>
      </c>
      <c r="D1951" t="s">
        <v>844</v>
      </c>
      <c r="E1951" s="865">
        <v>155.5</v>
      </c>
    </row>
    <row r="1952" spans="1:5">
      <c r="A1952">
        <v>39288</v>
      </c>
      <c r="B1952" t="s">
        <v>2791</v>
      </c>
      <c r="C1952" t="s">
        <v>829</v>
      </c>
      <c r="D1952" t="s">
        <v>844</v>
      </c>
      <c r="E1952" s="865">
        <v>165.96</v>
      </c>
    </row>
    <row r="1953" spans="1:5">
      <c r="A1953">
        <v>2414</v>
      </c>
      <c r="B1953" t="s">
        <v>2792</v>
      </c>
      <c r="C1953" t="s">
        <v>832</v>
      </c>
      <c r="D1953" t="s">
        <v>844</v>
      </c>
      <c r="E1953" s="865">
        <v>95.61</v>
      </c>
    </row>
    <row r="1954" spans="1:5">
      <c r="A1954">
        <v>2413</v>
      </c>
      <c r="B1954" t="s">
        <v>2793</v>
      </c>
      <c r="C1954" t="s">
        <v>832</v>
      </c>
      <c r="D1954" t="s">
        <v>844</v>
      </c>
      <c r="E1954" s="865">
        <v>91.98</v>
      </c>
    </row>
    <row r="1955" spans="1:5">
      <c r="A1955">
        <v>2405</v>
      </c>
      <c r="B1955" t="s">
        <v>2794</v>
      </c>
      <c r="C1955" t="s">
        <v>832</v>
      </c>
      <c r="D1955" t="s">
        <v>844</v>
      </c>
      <c r="E1955" s="865">
        <v>107.06</v>
      </c>
    </row>
    <row r="1956" spans="1:5">
      <c r="A1956">
        <v>13361</v>
      </c>
      <c r="B1956" t="s">
        <v>2795</v>
      </c>
      <c r="C1956" t="s">
        <v>832</v>
      </c>
      <c r="D1956" t="s">
        <v>844</v>
      </c>
      <c r="E1956" s="865">
        <v>89.56</v>
      </c>
    </row>
    <row r="1957" spans="1:5">
      <c r="A1957">
        <v>11987</v>
      </c>
      <c r="B1957" t="s">
        <v>2796</v>
      </c>
      <c r="C1957" t="s">
        <v>832</v>
      </c>
      <c r="D1957" t="s">
        <v>844</v>
      </c>
      <c r="E1957" s="865">
        <v>239.63</v>
      </c>
    </row>
    <row r="1958" spans="1:5">
      <c r="A1958">
        <v>2416</v>
      </c>
      <c r="B1958" t="s">
        <v>2797</v>
      </c>
      <c r="C1958" t="s">
        <v>832</v>
      </c>
      <c r="D1958" t="s">
        <v>844</v>
      </c>
      <c r="E1958" s="865">
        <v>106.02</v>
      </c>
    </row>
    <row r="1959" spans="1:5">
      <c r="A1959">
        <v>2412</v>
      </c>
      <c r="B1959" t="s">
        <v>2798</v>
      </c>
      <c r="C1959" t="s">
        <v>832</v>
      </c>
      <c r="D1959" t="s">
        <v>844</v>
      </c>
      <c r="E1959" s="865">
        <v>102.39</v>
      </c>
    </row>
    <row r="1960" spans="1:5">
      <c r="A1960">
        <v>2411</v>
      </c>
      <c r="B1960" t="s">
        <v>2799</v>
      </c>
      <c r="C1960" t="s">
        <v>832</v>
      </c>
      <c r="D1960" t="s">
        <v>844</v>
      </c>
      <c r="E1960" s="865">
        <v>89.56</v>
      </c>
    </row>
    <row r="1961" spans="1:5">
      <c r="A1961">
        <v>2406</v>
      </c>
      <c r="B1961" t="s">
        <v>2800</v>
      </c>
      <c r="C1961" t="s">
        <v>832</v>
      </c>
      <c r="D1961" t="s">
        <v>844</v>
      </c>
      <c r="E1961" s="865">
        <v>87.14</v>
      </c>
    </row>
    <row r="1962" spans="1:5">
      <c r="A1962">
        <v>10571</v>
      </c>
      <c r="B1962" t="s">
        <v>2801</v>
      </c>
      <c r="C1962" t="s">
        <v>832</v>
      </c>
      <c r="D1962" t="s">
        <v>844</v>
      </c>
      <c r="E1962" s="865">
        <v>213.01</v>
      </c>
    </row>
    <row r="1963" spans="1:5">
      <c r="A1963">
        <v>11985</v>
      </c>
      <c r="B1963" t="s">
        <v>2802</v>
      </c>
      <c r="C1963" t="s">
        <v>832</v>
      </c>
      <c r="D1963" t="s">
        <v>844</v>
      </c>
      <c r="E1963" s="865">
        <v>205.74</v>
      </c>
    </row>
    <row r="1964" spans="1:5">
      <c r="A1964">
        <v>2410</v>
      </c>
      <c r="B1964" t="s">
        <v>2803</v>
      </c>
      <c r="C1964" t="s">
        <v>832</v>
      </c>
      <c r="D1964" t="s">
        <v>844</v>
      </c>
      <c r="E1964" s="865">
        <v>90.77</v>
      </c>
    </row>
    <row r="1965" spans="1:5">
      <c r="A1965">
        <v>2417</v>
      </c>
      <c r="B1965" t="s">
        <v>2804</v>
      </c>
      <c r="C1965" t="s">
        <v>832</v>
      </c>
      <c r="D1965" t="s">
        <v>844</v>
      </c>
      <c r="E1965" s="865">
        <v>96.82</v>
      </c>
    </row>
    <row r="1966" spans="1:5">
      <c r="A1966">
        <v>2415</v>
      </c>
      <c r="B1966" t="s">
        <v>2805</v>
      </c>
      <c r="C1966" t="s">
        <v>832</v>
      </c>
      <c r="D1966" t="s">
        <v>844</v>
      </c>
      <c r="E1966" s="865">
        <v>77.45</v>
      </c>
    </row>
    <row r="1967" spans="1:5">
      <c r="A1967">
        <v>13360</v>
      </c>
      <c r="B1967" t="s">
        <v>2806</v>
      </c>
      <c r="C1967" t="s">
        <v>832</v>
      </c>
      <c r="D1967" t="s">
        <v>844</v>
      </c>
      <c r="E1967" s="865">
        <v>77.45</v>
      </c>
    </row>
    <row r="1968" spans="1:5">
      <c r="A1968">
        <v>11983</v>
      </c>
      <c r="B1968" t="s">
        <v>2807</v>
      </c>
      <c r="C1968" t="s">
        <v>832</v>
      </c>
      <c r="D1968" t="s">
        <v>844</v>
      </c>
      <c r="E1968" s="865">
        <v>188.8</v>
      </c>
    </row>
    <row r="1969" spans="1:5">
      <c r="A1969">
        <v>11986</v>
      </c>
      <c r="B1969" t="s">
        <v>2808</v>
      </c>
      <c r="C1969" t="s">
        <v>832</v>
      </c>
      <c r="D1969" t="s">
        <v>844</v>
      </c>
      <c r="E1969" s="865">
        <v>229.95</v>
      </c>
    </row>
    <row r="1970" spans="1:5">
      <c r="A1970">
        <v>25976</v>
      </c>
      <c r="B1970" t="s">
        <v>2809</v>
      </c>
      <c r="C1970" t="s">
        <v>832</v>
      </c>
      <c r="D1970" t="s">
        <v>830</v>
      </c>
      <c r="E1970" s="865">
        <v>552.07000000000005</v>
      </c>
    </row>
    <row r="1971" spans="1:5">
      <c r="A1971">
        <v>10629</v>
      </c>
      <c r="B1971" t="s">
        <v>2810</v>
      </c>
      <c r="C1971" t="s">
        <v>832</v>
      </c>
      <c r="D1971" t="s">
        <v>830</v>
      </c>
      <c r="E1971" s="865">
        <v>325.43</v>
      </c>
    </row>
    <row r="1972" spans="1:5">
      <c r="A1972">
        <v>10698</v>
      </c>
      <c r="B1972" t="s">
        <v>2811</v>
      </c>
      <c r="C1972" t="s">
        <v>832</v>
      </c>
      <c r="D1972" t="s">
        <v>844</v>
      </c>
      <c r="E1972" s="865">
        <v>164.52</v>
      </c>
    </row>
    <row r="1973" spans="1:5">
      <c r="A1973">
        <v>40521</v>
      </c>
      <c r="B1973" t="s">
        <v>2812</v>
      </c>
      <c r="C1973" t="s">
        <v>829</v>
      </c>
      <c r="D1973" t="s">
        <v>830</v>
      </c>
      <c r="E1973" s="866">
        <v>86902.2</v>
      </c>
    </row>
    <row r="1974" spans="1:5">
      <c r="A1974">
        <v>2432</v>
      </c>
      <c r="B1974" t="s">
        <v>2813</v>
      </c>
      <c r="C1974" t="s">
        <v>829</v>
      </c>
      <c r="D1974" t="s">
        <v>830</v>
      </c>
      <c r="E1974" s="865">
        <v>17.239999999999998</v>
      </c>
    </row>
    <row r="1975" spans="1:5">
      <c r="A1975">
        <v>2433</v>
      </c>
      <c r="B1975" t="s">
        <v>2814</v>
      </c>
      <c r="C1975" t="s">
        <v>829</v>
      </c>
      <c r="D1975" t="s">
        <v>830</v>
      </c>
      <c r="E1975" s="865">
        <v>5.84</v>
      </c>
    </row>
    <row r="1976" spans="1:5">
      <c r="A1976">
        <v>2420</v>
      </c>
      <c r="B1976" t="s">
        <v>2815</v>
      </c>
      <c r="C1976" t="s">
        <v>829</v>
      </c>
      <c r="D1976" t="s">
        <v>830</v>
      </c>
      <c r="E1976" s="865">
        <v>10.029999999999999</v>
      </c>
    </row>
    <row r="1977" spans="1:5">
      <c r="A1977">
        <v>11447</v>
      </c>
      <c r="B1977" t="s">
        <v>2816</v>
      </c>
      <c r="C1977" t="s">
        <v>829</v>
      </c>
      <c r="D1977" t="s">
        <v>830</v>
      </c>
      <c r="E1977" s="865">
        <v>19.829999999999998</v>
      </c>
    </row>
    <row r="1978" spans="1:5">
      <c r="A1978">
        <v>11451</v>
      </c>
      <c r="B1978" t="s">
        <v>2817</v>
      </c>
      <c r="C1978" t="s">
        <v>829</v>
      </c>
      <c r="D1978" t="s">
        <v>830</v>
      </c>
      <c r="E1978" s="865">
        <v>53.16</v>
      </c>
    </row>
    <row r="1979" spans="1:5">
      <c r="A1979">
        <v>11116</v>
      </c>
      <c r="B1979" t="s">
        <v>2818</v>
      </c>
      <c r="C1979" t="s">
        <v>829</v>
      </c>
      <c r="D1979" t="s">
        <v>844</v>
      </c>
      <c r="E1979" s="865">
        <v>446.66</v>
      </c>
    </row>
    <row r="1980" spans="1:5">
      <c r="A1980">
        <v>38411</v>
      </c>
      <c r="B1980" t="s">
        <v>2819</v>
      </c>
      <c r="C1980" t="s">
        <v>829</v>
      </c>
      <c r="D1980" t="s">
        <v>830</v>
      </c>
      <c r="E1980" s="866">
        <v>1258.97</v>
      </c>
    </row>
    <row r="1981" spans="1:5">
      <c r="A1981">
        <v>1370</v>
      </c>
      <c r="B1981" t="s">
        <v>2820</v>
      </c>
      <c r="C1981" t="s">
        <v>829</v>
      </c>
      <c r="D1981" t="s">
        <v>830</v>
      </c>
      <c r="E1981" s="865">
        <v>74.23</v>
      </c>
    </row>
    <row r="1982" spans="1:5">
      <c r="A1982">
        <v>38189</v>
      </c>
      <c r="B1982" t="s">
        <v>2821</v>
      </c>
      <c r="C1982" t="s">
        <v>829</v>
      </c>
      <c r="D1982" t="s">
        <v>830</v>
      </c>
      <c r="E1982" s="865">
        <v>174.25</v>
      </c>
    </row>
    <row r="1983" spans="1:5">
      <c r="A1983">
        <v>38190</v>
      </c>
      <c r="B1983" t="s">
        <v>2822</v>
      </c>
      <c r="C1983" t="s">
        <v>829</v>
      </c>
      <c r="D1983" t="s">
        <v>830</v>
      </c>
      <c r="E1983" s="865">
        <v>391.85</v>
      </c>
    </row>
    <row r="1984" spans="1:5">
      <c r="A1984">
        <v>36516</v>
      </c>
      <c r="B1984" t="s">
        <v>2823</v>
      </c>
      <c r="C1984" t="s">
        <v>829</v>
      </c>
      <c r="D1984" t="s">
        <v>844</v>
      </c>
      <c r="E1984" s="866">
        <v>76037.37</v>
      </c>
    </row>
    <row r="1985" spans="1:5">
      <c r="A1985">
        <v>34777</v>
      </c>
      <c r="B1985" t="s">
        <v>2824</v>
      </c>
      <c r="C1985" t="s">
        <v>829</v>
      </c>
      <c r="D1985" t="s">
        <v>830</v>
      </c>
      <c r="E1985" s="865">
        <v>2.21</v>
      </c>
    </row>
    <row r="1986" spans="1:5">
      <c r="A1986">
        <v>7272</v>
      </c>
      <c r="B1986" t="s">
        <v>2825</v>
      </c>
      <c r="C1986" t="s">
        <v>829</v>
      </c>
      <c r="D1986" t="s">
        <v>830</v>
      </c>
      <c r="E1986" s="865">
        <v>1.87</v>
      </c>
    </row>
    <row r="1987" spans="1:5">
      <c r="A1987">
        <v>10605</v>
      </c>
      <c r="B1987" t="s">
        <v>2826</v>
      </c>
      <c r="C1987" t="s">
        <v>829</v>
      </c>
      <c r="D1987" t="s">
        <v>830</v>
      </c>
      <c r="E1987" s="865">
        <v>3.27</v>
      </c>
    </row>
    <row r="1988" spans="1:5">
      <c r="A1988">
        <v>10604</v>
      </c>
      <c r="B1988" t="s">
        <v>2827</v>
      </c>
      <c r="C1988" t="s">
        <v>829</v>
      </c>
      <c r="D1988" t="s">
        <v>830</v>
      </c>
      <c r="E1988" s="865">
        <v>7.63</v>
      </c>
    </row>
    <row r="1989" spans="1:5">
      <c r="A1989">
        <v>672</v>
      </c>
      <c r="B1989" t="s">
        <v>2828</v>
      </c>
      <c r="C1989" t="s">
        <v>829</v>
      </c>
      <c r="D1989" t="s">
        <v>830</v>
      </c>
      <c r="E1989" s="865">
        <v>10.49</v>
      </c>
    </row>
    <row r="1990" spans="1:5">
      <c r="A1990">
        <v>668</v>
      </c>
      <c r="B1990" t="s">
        <v>2829</v>
      </c>
      <c r="C1990" t="s">
        <v>829</v>
      </c>
      <c r="D1990" t="s">
        <v>830</v>
      </c>
      <c r="E1990" s="865">
        <v>12.67</v>
      </c>
    </row>
    <row r="1991" spans="1:5">
      <c r="A1991">
        <v>10578</v>
      </c>
      <c r="B1991" t="s">
        <v>2830</v>
      </c>
      <c r="C1991" t="s">
        <v>829</v>
      </c>
      <c r="D1991" t="s">
        <v>830</v>
      </c>
      <c r="E1991" s="865">
        <v>14.75</v>
      </c>
    </row>
    <row r="1992" spans="1:5">
      <c r="A1992">
        <v>666</v>
      </c>
      <c r="B1992" t="s">
        <v>2831</v>
      </c>
      <c r="C1992" t="s">
        <v>829</v>
      </c>
      <c r="D1992" t="s">
        <v>830</v>
      </c>
      <c r="E1992" s="865">
        <v>16.41</v>
      </c>
    </row>
    <row r="1993" spans="1:5">
      <c r="A1993">
        <v>665</v>
      </c>
      <c r="B1993" t="s">
        <v>2832</v>
      </c>
      <c r="C1993" t="s">
        <v>829</v>
      </c>
      <c r="D1993" t="s">
        <v>830</v>
      </c>
      <c r="E1993" s="865">
        <v>21.94</v>
      </c>
    </row>
    <row r="1994" spans="1:5">
      <c r="A1994">
        <v>10577</v>
      </c>
      <c r="B1994" t="s">
        <v>2833</v>
      </c>
      <c r="C1994" t="s">
        <v>829</v>
      </c>
      <c r="D1994" t="s">
        <v>830</v>
      </c>
      <c r="E1994" s="865">
        <v>19.46</v>
      </c>
    </row>
    <row r="1995" spans="1:5">
      <c r="A1995">
        <v>10583</v>
      </c>
      <c r="B1995" t="s">
        <v>2834</v>
      </c>
      <c r="C1995" t="s">
        <v>829</v>
      </c>
      <c r="D1995" t="s">
        <v>830</v>
      </c>
      <c r="E1995" s="865">
        <v>10.11</v>
      </c>
    </row>
    <row r="1996" spans="1:5">
      <c r="A1996">
        <v>10579</v>
      </c>
      <c r="B1996" t="s">
        <v>2835</v>
      </c>
      <c r="C1996" t="s">
        <v>829</v>
      </c>
      <c r="D1996" t="s">
        <v>830</v>
      </c>
      <c r="E1996" s="865">
        <v>17.62</v>
      </c>
    </row>
    <row r="1997" spans="1:5">
      <c r="A1997">
        <v>10582</v>
      </c>
      <c r="B1997" t="s">
        <v>2836</v>
      </c>
      <c r="C1997" t="s">
        <v>829</v>
      </c>
      <c r="D1997" t="s">
        <v>830</v>
      </c>
      <c r="E1997" s="865">
        <v>8.9</v>
      </c>
    </row>
    <row r="1998" spans="1:5">
      <c r="A1998">
        <v>2436</v>
      </c>
      <c r="B1998" t="s">
        <v>2837</v>
      </c>
      <c r="C1998" t="s">
        <v>847</v>
      </c>
      <c r="D1998" t="s">
        <v>833</v>
      </c>
      <c r="E1998" s="865">
        <v>16.41</v>
      </c>
    </row>
    <row r="1999" spans="1:5">
      <c r="A1999">
        <v>40918</v>
      </c>
      <c r="B1999" t="s">
        <v>2838</v>
      </c>
      <c r="C1999" t="s">
        <v>1054</v>
      </c>
      <c r="D1999" t="s">
        <v>830</v>
      </c>
      <c r="E1999" s="866">
        <v>2926.62</v>
      </c>
    </row>
    <row r="2000" spans="1:5">
      <c r="A2000">
        <v>2439</v>
      </c>
      <c r="B2000" t="s">
        <v>2839</v>
      </c>
      <c r="C2000" t="s">
        <v>847</v>
      </c>
      <c r="D2000" t="s">
        <v>830</v>
      </c>
      <c r="E2000" s="865">
        <v>16.41</v>
      </c>
    </row>
    <row r="2001" spans="1:5">
      <c r="A2001">
        <v>40923</v>
      </c>
      <c r="B2001" t="s">
        <v>2840</v>
      </c>
      <c r="C2001" t="s">
        <v>1054</v>
      </c>
      <c r="D2001" t="s">
        <v>830</v>
      </c>
      <c r="E2001" s="866">
        <v>2930</v>
      </c>
    </row>
    <row r="2002" spans="1:5">
      <c r="A2002">
        <v>10998</v>
      </c>
      <c r="B2002" t="s">
        <v>2841</v>
      </c>
      <c r="C2002" t="s">
        <v>935</v>
      </c>
      <c r="D2002" t="s">
        <v>830</v>
      </c>
      <c r="E2002" s="865">
        <v>18.079999999999998</v>
      </c>
    </row>
    <row r="2003" spans="1:5">
      <c r="A2003">
        <v>11002</v>
      </c>
      <c r="B2003" t="s">
        <v>2842</v>
      </c>
      <c r="C2003" t="s">
        <v>935</v>
      </c>
      <c r="D2003" t="s">
        <v>830</v>
      </c>
      <c r="E2003" s="865">
        <v>16.559999999999999</v>
      </c>
    </row>
    <row r="2004" spans="1:5">
      <c r="A2004">
        <v>10999</v>
      </c>
      <c r="B2004" t="s">
        <v>2843</v>
      </c>
      <c r="C2004" t="s">
        <v>935</v>
      </c>
      <c r="D2004" t="s">
        <v>830</v>
      </c>
      <c r="E2004" s="865">
        <v>15.91</v>
      </c>
    </row>
    <row r="2005" spans="1:5">
      <c r="A2005">
        <v>10997</v>
      </c>
      <c r="B2005" t="s">
        <v>2844</v>
      </c>
      <c r="C2005" t="s">
        <v>935</v>
      </c>
      <c r="D2005" t="s">
        <v>833</v>
      </c>
      <c r="E2005" s="865">
        <v>17.25</v>
      </c>
    </row>
    <row r="2006" spans="1:5">
      <c r="A2006">
        <v>2685</v>
      </c>
      <c r="B2006" t="s">
        <v>2845</v>
      </c>
      <c r="C2006" t="s">
        <v>866</v>
      </c>
      <c r="D2006" t="s">
        <v>830</v>
      </c>
      <c r="E2006" s="865">
        <v>4.88</v>
      </c>
    </row>
    <row r="2007" spans="1:5">
      <c r="A2007">
        <v>2680</v>
      </c>
      <c r="B2007" t="s">
        <v>2846</v>
      </c>
      <c r="C2007" t="s">
        <v>866</v>
      </c>
      <c r="D2007" t="s">
        <v>830</v>
      </c>
      <c r="E2007" s="865">
        <v>7.14</v>
      </c>
    </row>
    <row r="2008" spans="1:5">
      <c r="A2008">
        <v>2684</v>
      </c>
      <c r="B2008" t="s">
        <v>2847</v>
      </c>
      <c r="C2008" t="s">
        <v>866</v>
      </c>
      <c r="D2008" t="s">
        <v>830</v>
      </c>
      <c r="E2008" s="865">
        <v>6.5</v>
      </c>
    </row>
    <row r="2009" spans="1:5">
      <c r="A2009">
        <v>2673</v>
      </c>
      <c r="B2009" t="s">
        <v>2848</v>
      </c>
      <c r="C2009" t="s">
        <v>866</v>
      </c>
      <c r="D2009" t="s">
        <v>833</v>
      </c>
      <c r="E2009" s="865">
        <v>2.5099999999999998</v>
      </c>
    </row>
    <row r="2010" spans="1:5">
      <c r="A2010">
        <v>2681</v>
      </c>
      <c r="B2010" t="s">
        <v>2849</v>
      </c>
      <c r="C2010" t="s">
        <v>866</v>
      </c>
      <c r="D2010" t="s">
        <v>830</v>
      </c>
      <c r="E2010" s="865">
        <v>11.68</v>
      </c>
    </row>
    <row r="2011" spans="1:5">
      <c r="A2011">
        <v>2682</v>
      </c>
      <c r="B2011" t="s">
        <v>2850</v>
      </c>
      <c r="C2011" t="s">
        <v>866</v>
      </c>
      <c r="D2011" t="s">
        <v>830</v>
      </c>
      <c r="E2011" s="865">
        <v>17.04</v>
      </c>
    </row>
    <row r="2012" spans="1:5">
      <c r="A2012">
        <v>2686</v>
      </c>
      <c r="B2012" t="s">
        <v>2851</v>
      </c>
      <c r="C2012" t="s">
        <v>866</v>
      </c>
      <c r="D2012" t="s">
        <v>830</v>
      </c>
      <c r="E2012" s="865">
        <v>21.37</v>
      </c>
    </row>
    <row r="2013" spans="1:5">
      <c r="A2013">
        <v>2674</v>
      </c>
      <c r="B2013" t="s">
        <v>2852</v>
      </c>
      <c r="C2013" t="s">
        <v>866</v>
      </c>
      <c r="D2013" t="s">
        <v>830</v>
      </c>
      <c r="E2013" s="865">
        <v>3.12</v>
      </c>
    </row>
    <row r="2014" spans="1:5">
      <c r="A2014">
        <v>2683</v>
      </c>
      <c r="B2014" t="s">
        <v>2853</v>
      </c>
      <c r="C2014" t="s">
        <v>866</v>
      </c>
      <c r="D2014" t="s">
        <v>830</v>
      </c>
      <c r="E2014" s="865">
        <v>33.67</v>
      </c>
    </row>
    <row r="2015" spans="1:5">
      <c r="A2015">
        <v>2676</v>
      </c>
      <c r="B2015" t="s">
        <v>2854</v>
      </c>
      <c r="C2015" t="s">
        <v>866</v>
      </c>
      <c r="D2015" t="s">
        <v>830</v>
      </c>
      <c r="E2015" s="865">
        <v>1.46</v>
      </c>
    </row>
    <row r="2016" spans="1:5">
      <c r="A2016">
        <v>2678</v>
      </c>
      <c r="B2016" t="s">
        <v>2855</v>
      </c>
      <c r="C2016" t="s">
        <v>866</v>
      </c>
      <c r="D2016" t="s">
        <v>830</v>
      </c>
      <c r="E2016" s="865">
        <v>1.82</v>
      </c>
    </row>
    <row r="2017" spans="1:5">
      <c r="A2017">
        <v>2679</v>
      </c>
      <c r="B2017" t="s">
        <v>2856</v>
      </c>
      <c r="C2017" t="s">
        <v>866</v>
      </c>
      <c r="D2017" t="s">
        <v>830</v>
      </c>
      <c r="E2017" s="865">
        <v>2.82</v>
      </c>
    </row>
    <row r="2018" spans="1:5">
      <c r="A2018">
        <v>12070</v>
      </c>
      <c r="B2018" t="s">
        <v>2857</v>
      </c>
      <c r="C2018" t="s">
        <v>866</v>
      </c>
      <c r="D2018" t="s">
        <v>830</v>
      </c>
      <c r="E2018" s="865">
        <v>3.92</v>
      </c>
    </row>
    <row r="2019" spans="1:5">
      <c r="A2019">
        <v>2675</v>
      </c>
      <c r="B2019" t="s">
        <v>2858</v>
      </c>
      <c r="C2019" t="s">
        <v>866</v>
      </c>
      <c r="D2019" t="s">
        <v>830</v>
      </c>
      <c r="E2019" s="865">
        <v>5.0999999999999996</v>
      </c>
    </row>
    <row r="2020" spans="1:5">
      <c r="A2020">
        <v>12067</v>
      </c>
      <c r="B2020" t="s">
        <v>2859</v>
      </c>
      <c r="C2020" t="s">
        <v>866</v>
      </c>
      <c r="D2020" t="s">
        <v>830</v>
      </c>
      <c r="E2020" s="865">
        <v>6.91</v>
      </c>
    </row>
    <row r="2021" spans="1:5">
      <c r="A2021">
        <v>40401</v>
      </c>
      <c r="B2021" t="s">
        <v>2860</v>
      </c>
      <c r="C2021" t="s">
        <v>866</v>
      </c>
      <c r="D2021" t="s">
        <v>844</v>
      </c>
      <c r="E2021" s="865">
        <v>1.99</v>
      </c>
    </row>
    <row r="2022" spans="1:5">
      <c r="A2022">
        <v>40402</v>
      </c>
      <c r="B2022" t="s">
        <v>2861</v>
      </c>
      <c r="C2022" t="s">
        <v>866</v>
      </c>
      <c r="D2022" t="s">
        <v>844</v>
      </c>
      <c r="E2022" s="865">
        <v>2.5499999999999998</v>
      </c>
    </row>
    <row r="2023" spans="1:5">
      <c r="A2023">
        <v>40400</v>
      </c>
      <c r="B2023" t="s">
        <v>2862</v>
      </c>
      <c r="C2023" t="s">
        <v>866</v>
      </c>
      <c r="D2023" t="s">
        <v>844</v>
      </c>
      <c r="E2023" s="865">
        <v>1.35</v>
      </c>
    </row>
    <row r="2024" spans="1:5">
      <c r="A2024">
        <v>2504</v>
      </c>
      <c r="B2024" t="s">
        <v>2863</v>
      </c>
      <c r="C2024" t="s">
        <v>866</v>
      </c>
      <c r="D2024" t="s">
        <v>844</v>
      </c>
      <c r="E2024" s="865">
        <v>9.9600000000000009</v>
      </c>
    </row>
    <row r="2025" spans="1:5">
      <c r="A2025">
        <v>2501</v>
      </c>
      <c r="B2025" t="s">
        <v>2864</v>
      </c>
      <c r="C2025" t="s">
        <v>866</v>
      </c>
      <c r="D2025" t="s">
        <v>844</v>
      </c>
      <c r="E2025" s="865">
        <v>13.06</v>
      </c>
    </row>
    <row r="2026" spans="1:5">
      <c r="A2026">
        <v>2502</v>
      </c>
      <c r="B2026" t="s">
        <v>2865</v>
      </c>
      <c r="C2026" t="s">
        <v>866</v>
      </c>
      <c r="D2026" t="s">
        <v>844</v>
      </c>
      <c r="E2026" s="865">
        <v>19.71</v>
      </c>
    </row>
    <row r="2027" spans="1:5">
      <c r="A2027">
        <v>2503</v>
      </c>
      <c r="B2027" t="s">
        <v>2866</v>
      </c>
      <c r="C2027" t="s">
        <v>866</v>
      </c>
      <c r="D2027" t="s">
        <v>844</v>
      </c>
      <c r="E2027" s="865">
        <v>25.37</v>
      </c>
    </row>
    <row r="2028" spans="1:5">
      <c r="A2028">
        <v>2500</v>
      </c>
      <c r="B2028" t="s">
        <v>2867</v>
      </c>
      <c r="C2028" t="s">
        <v>866</v>
      </c>
      <c r="D2028" t="s">
        <v>844</v>
      </c>
      <c r="E2028" s="865">
        <v>33.799999999999997</v>
      </c>
    </row>
    <row r="2029" spans="1:5">
      <c r="A2029">
        <v>2505</v>
      </c>
      <c r="B2029" t="s">
        <v>2868</v>
      </c>
      <c r="C2029" t="s">
        <v>866</v>
      </c>
      <c r="D2029" t="s">
        <v>844</v>
      </c>
      <c r="E2029" s="865">
        <v>52.67</v>
      </c>
    </row>
    <row r="2030" spans="1:5">
      <c r="A2030">
        <v>12056</v>
      </c>
      <c r="B2030" t="s">
        <v>2869</v>
      </c>
      <c r="C2030" t="s">
        <v>866</v>
      </c>
      <c r="D2030" t="s">
        <v>844</v>
      </c>
      <c r="E2030" s="865">
        <v>21.28</v>
      </c>
    </row>
    <row r="2031" spans="1:5">
      <c r="A2031">
        <v>12057</v>
      </c>
      <c r="B2031" t="s">
        <v>2870</v>
      </c>
      <c r="C2031" t="s">
        <v>866</v>
      </c>
      <c r="D2031" t="s">
        <v>844</v>
      </c>
      <c r="E2031" s="865">
        <v>18.079999999999998</v>
      </c>
    </row>
    <row r="2032" spans="1:5">
      <c r="A2032">
        <v>12059</v>
      </c>
      <c r="B2032" t="s">
        <v>2871</v>
      </c>
      <c r="C2032" t="s">
        <v>866</v>
      </c>
      <c r="D2032" t="s">
        <v>844</v>
      </c>
      <c r="E2032" s="865">
        <v>6.34</v>
      </c>
    </row>
    <row r="2033" spans="1:5">
      <c r="A2033">
        <v>12058</v>
      </c>
      <c r="B2033" t="s">
        <v>2872</v>
      </c>
      <c r="C2033" t="s">
        <v>866</v>
      </c>
      <c r="D2033" t="s">
        <v>844</v>
      </c>
      <c r="E2033" s="865">
        <v>11.27</v>
      </c>
    </row>
    <row r="2034" spans="1:5">
      <c r="A2034">
        <v>12060</v>
      </c>
      <c r="B2034" t="s">
        <v>2873</v>
      </c>
      <c r="C2034" t="s">
        <v>866</v>
      </c>
      <c r="D2034" t="s">
        <v>844</v>
      </c>
      <c r="E2034" s="865">
        <v>46.97</v>
      </c>
    </row>
    <row r="2035" spans="1:5">
      <c r="A2035">
        <v>12061</v>
      </c>
      <c r="B2035" t="s">
        <v>2874</v>
      </c>
      <c r="C2035" t="s">
        <v>866</v>
      </c>
      <c r="D2035" t="s">
        <v>844</v>
      </c>
      <c r="E2035" s="865">
        <v>28.68</v>
      </c>
    </row>
    <row r="2036" spans="1:5">
      <c r="A2036">
        <v>12062</v>
      </c>
      <c r="B2036" t="s">
        <v>2875</v>
      </c>
      <c r="C2036" t="s">
        <v>866</v>
      </c>
      <c r="D2036" t="s">
        <v>844</v>
      </c>
      <c r="E2036" s="865">
        <v>52.89</v>
      </c>
    </row>
    <row r="2037" spans="1:5">
      <c r="A2037">
        <v>21137</v>
      </c>
      <c r="B2037" t="s">
        <v>2876</v>
      </c>
      <c r="C2037" t="s">
        <v>866</v>
      </c>
      <c r="D2037" t="s">
        <v>844</v>
      </c>
      <c r="E2037" s="865">
        <v>9.19</v>
      </c>
    </row>
    <row r="2038" spans="1:5">
      <c r="A2038">
        <v>2687</v>
      </c>
      <c r="B2038" t="s">
        <v>2877</v>
      </c>
      <c r="C2038" t="s">
        <v>866</v>
      </c>
      <c r="D2038" t="s">
        <v>830</v>
      </c>
      <c r="E2038" s="865">
        <v>1.27</v>
      </c>
    </row>
    <row r="2039" spans="1:5">
      <c r="A2039">
        <v>2689</v>
      </c>
      <c r="B2039" t="s">
        <v>2878</v>
      </c>
      <c r="C2039" t="s">
        <v>866</v>
      </c>
      <c r="D2039" t="s">
        <v>830</v>
      </c>
      <c r="E2039" s="865">
        <v>1.51</v>
      </c>
    </row>
    <row r="2040" spans="1:5">
      <c r="A2040">
        <v>2688</v>
      </c>
      <c r="B2040" t="s">
        <v>2879</v>
      </c>
      <c r="C2040" t="s">
        <v>866</v>
      </c>
      <c r="D2040" t="s">
        <v>830</v>
      </c>
      <c r="E2040" s="865">
        <v>1.64</v>
      </c>
    </row>
    <row r="2041" spans="1:5">
      <c r="A2041">
        <v>2690</v>
      </c>
      <c r="B2041" t="s">
        <v>2880</v>
      </c>
      <c r="C2041" t="s">
        <v>866</v>
      </c>
      <c r="D2041" t="s">
        <v>830</v>
      </c>
      <c r="E2041" s="865">
        <v>2.81</v>
      </c>
    </row>
    <row r="2042" spans="1:5">
      <c r="A2042">
        <v>39243</v>
      </c>
      <c r="B2042" t="s">
        <v>2881</v>
      </c>
      <c r="C2042" t="s">
        <v>866</v>
      </c>
      <c r="D2042" t="s">
        <v>830</v>
      </c>
      <c r="E2042" s="865">
        <v>1.85</v>
      </c>
    </row>
    <row r="2043" spans="1:5">
      <c r="A2043">
        <v>39244</v>
      </c>
      <c r="B2043" t="s">
        <v>2882</v>
      </c>
      <c r="C2043" t="s">
        <v>866</v>
      </c>
      <c r="D2043" t="s">
        <v>830</v>
      </c>
      <c r="E2043" s="865">
        <v>2.5</v>
      </c>
    </row>
    <row r="2044" spans="1:5">
      <c r="A2044">
        <v>39245</v>
      </c>
      <c r="B2044" t="s">
        <v>2883</v>
      </c>
      <c r="C2044" t="s">
        <v>866</v>
      </c>
      <c r="D2044" t="s">
        <v>830</v>
      </c>
      <c r="E2044" s="865">
        <v>4.82</v>
      </c>
    </row>
    <row r="2045" spans="1:5">
      <c r="A2045">
        <v>39254</v>
      </c>
      <c r="B2045" t="s">
        <v>2884</v>
      </c>
      <c r="C2045" t="s">
        <v>866</v>
      </c>
      <c r="D2045" t="s">
        <v>830</v>
      </c>
      <c r="E2045" s="865">
        <v>7.21</v>
      </c>
    </row>
    <row r="2046" spans="1:5">
      <c r="A2046">
        <v>39255</v>
      </c>
      <c r="B2046" t="s">
        <v>2885</v>
      </c>
      <c r="C2046" t="s">
        <v>866</v>
      </c>
      <c r="D2046" t="s">
        <v>830</v>
      </c>
      <c r="E2046" s="865">
        <v>13.34</v>
      </c>
    </row>
    <row r="2047" spans="1:5">
      <c r="A2047">
        <v>39253</v>
      </c>
      <c r="B2047" t="s">
        <v>2886</v>
      </c>
      <c r="C2047" t="s">
        <v>866</v>
      </c>
      <c r="D2047" t="s">
        <v>830</v>
      </c>
      <c r="E2047" s="865">
        <v>9.18</v>
      </c>
    </row>
    <row r="2048" spans="1:5">
      <c r="A2048">
        <v>2446</v>
      </c>
      <c r="B2048" t="s">
        <v>2887</v>
      </c>
      <c r="C2048" t="s">
        <v>866</v>
      </c>
      <c r="D2048" t="s">
        <v>844</v>
      </c>
      <c r="E2048" s="865">
        <v>4.96</v>
      </c>
    </row>
    <row r="2049" spans="1:5">
      <c r="A2049">
        <v>2442</v>
      </c>
      <c r="B2049" t="s">
        <v>2888</v>
      </c>
      <c r="C2049" t="s">
        <v>866</v>
      </c>
      <c r="D2049" t="s">
        <v>844</v>
      </c>
      <c r="E2049" s="865">
        <v>6.95</v>
      </c>
    </row>
    <row r="2050" spans="1:5">
      <c r="A2050">
        <v>39246</v>
      </c>
      <c r="B2050" t="s">
        <v>2889</v>
      </c>
      <c r="C2050" t="s">
        <v>866</v>
      </c>
      <c r="D2050" t="s">
        <v>844</v>
      </c>
      <c r="E2050" s="865">
        <v>3.45</v>
      </c>
    </row>
    <row r="2051" spans="1:5">
      <c r="A2051">
        <v>39247</v>
      </c>
      <c r="B2051" t="s">
        <v>2890</v>
      </c>
      <c r="C2051" t="s">
        <v>866</v>
      </c>
      <c r="D2051" t="s">
        <v>844</v>
      </c>
      <c r="E2051" s="865">
        <v>3.01</v>
      </c>
    </row>
    <row r="2052" spans="1:5">
      <c r="A2052">
        <v>39248</v>
      </c>
      <c r="B2052" t="s">
        <v>2891</v>
      </c>
      <c r="C2052" t="s">
        <v>866</v>
      </c>
      <c r="D2052" t="s">
        <v>844</v>
      </c>
      <c r="E2052" s="865">
        <v>9.68</v>
      </c>
    </row>
    <row r="2053" spans="1:5">
      <c r="A2053">
        <v>2438</v>
      </c>
      <c r="B2053" t="s">
        <v>2892</v>
      </c>
      <c r="C2053" t="s">
        <v>847</v>
      </c>
      <c r="D2053" t="s">
        <v>830</v>
      </c>
      <c r="E2053" s="865">
        <v>24.2</v>
      </c>
    </row>
    <row r="2054" spans="1:5">
      <c r="A2054">
        <v>40922</v>
      </c>
      <c r="B2054" t="s">
        <v>2893</v>
      </c>
      <c r="C2054" t="s">
        <v>1054</v>
      </c>
      <c r="D2054" t="s">
        <v>830</v>
      </c>
      <c r="E2054" s="866">
        <v>4316.95</v>
      </c>
    </row>
    <row r="2055" spans="1:5">
      <c r="A2055">
        <v>36486</v>
      </c>
      <c r="B2055" t="s">
        <v>2894</v>
      </c>
      <c r="C2055" t="s">
        <v>829</v>
      </c>
      <c r="D2055" t="s">
        <v>844</v>
      </c>
      <c r="E2055" s="866">
        <v>36823.49</v>
      </c>
    </row>
    <row r="2056" spans="1:5">
      <c r="A2056">
        <v>37777</v>
      </c>
      <c r="B2056" t="s">
        <v>2895</v>
      </c>
      <c r="C2056" t="s">
        <v>829</v>
      </c>
      <c r="D2056" t="s">
        <v>844</v>
      </c>
      <c r="E2056" s="866">
        <v>173364.31</v>
      </c>
    </row>
    <row r="2057" spans="1:5">
      <c r="A2057">
        <v>12624</v>
      </c>
      <c r="B2057" t="s">
        <v>2896</v>
      </c>
      <c r="C2057" t="s">
        <v>829</v>
      </c>
      <c r="D2057" t="s">
        <v>844</v>
      </c>
      <c r="E2057" s="865">
        <v>8.2899999999999991</v>
      </c>
    </row>
    <row r="2058" spans="1:5">
      <c r="A2058">
        <v>10638</v>
      </c>
      <c r="B2058" t="s">
        <v>2897</v>
      </c>
      <c r="C2058" t="s">
        <v>829</v>
      </c>
      <c r="D2058" t="s">
        <v>844</v>
      </c>
      <c r="E2058" s="866">
        <v>349851.06</v>
      </c>
    </row>
    <row r="2059" spans="1:5">
      <c r="A2059">
        <v>10635</v>
      </c>
      <c r="B2059" t="s">
        <v>2898</v>
      </c>
      <c r="C2059" t="s">
        <v>829</v>
      </c>
      <c r="D2059" t="s">
        <v>844</v>
      </c>
      <c r="E2059" s="866">
        <v>120926.32</v>
      </c>
    </row>
    <row r="2060" spans="1:5">
      <c r="A2060">
        <v>10634</v>
      </c>
      <c r="B2060" t="s">
        <v>2899</v>
      </c>
      <c r="C2060" t="s">
        <v>829</v>
      </c>
      <c r="D2060" t="s">
        <v>844</v>
      </c>
      <c r="E2060" s="866">
        <v>103550</v>
      </c>
    </row>
    <row r="2061" spans="1:5">
      <c r="A2061">
        <v>10636</v>
      </c>
      <c r="B2061" t="s">
        <v>2900</v>
      </c>
      <c r="C2061" t="s">
        <v>829</v>
      </c>
      <c r="D2061" t="s">
        <v>844</v>
      </c>
      <c r="E2061" s="866">
        <v>228042.45</v>
      </c>
    </row>
    <row r="2062" spans="1:5">
      <c r="A2062">
        <v>10637</v>
      </c>
      <c r="B2062" t="s">
        <v>2901</v>
      </c>
      <c r="C2062" t="s">
        <v>829</v>
      </c>
      <c r="D2062" t="s">
        <v>844</v>
      </c>
      <c r="E2062" s="866">
        <v>238534.81</v>
      </c>
    </row>
    <row r="2063" spans="1:5">
      <c r="A2063">
        <v>517</v>
      </c>
      <c r="B2063" t="s">
        <v>2902</v>
      </c>
      <c r="C2063" t="s">
        <v>878</v>
      </c>
      <c r="D2063" t="s">
        <v>844</v>
      </c>
      <c r="E2063" s="865">
        <v>8.43</v>
      </c>
    </row>
    <row r="2064" spans="1:5">
      <c r="A2064">
        <v>41904</v>
      </c>
      <c r="B2064" t="s">
        <v>2903</v>
      </c>
      <c r="C2064" t="s">
        <v>2025</v>
      </c>
      <c r="D2064" t="s">
        <v>844</v>
      </c>
      <c r="E2064" s="866">
        <v>2415.9</v>
      </c>
    </row>
    <row r="2065" spans="1:5">
      <c r="A2065">
        <v>41905</v>
      </c>
      <c r="B2065" t="s">
        <v>2904</v>
      </c>
      <c r="C2065" t="s">
        <v>935</v>
      </c>
      <c r="D2065" t="s">
        <v>844</v>
      </c>
      <c r="E2065" s="865">
        <v>2.1</v>
      </c>
    </row>
    <row r="2066" spans="1:5">
      <c r="A2066">
        <v>41903</v>
      </c>
      <c r="B2066" t="s">
        <v>2905</v>
      </c>
      <c r="C2066" t="s">
        <v>935</v>
      </c>
      <c r="D2066" t="s">
        <v>844</v>
      </c>
      <c r="E2066" s="865">
        <v>2.35</v>
      </c>
    </row>
    <row r="2067" spans="1:5">
      <c r="A2067">
        <v>37534</v>
      </c>
      <c r="B2067" t="s">
        <v>2906</v>
      </c>
      <c r="C2067" t="s">
        <v>935</v>
      </c>
      <c r="D2067" t="s">
        <v>844</v>
      </c>
      <c r="E2067" s="865">
        <v>15.19</v>
      </c>
    </row>
    <row r="2068" spans="1:5">
      <c r="A2068">
        <v>37535</v>
      </c>
      <c r="B2068" t="s">
        <v>2907</v>
      </c>
      <c r="C2068" t="s">
        <v>935</v>
      </c>
      <c r="D2068" t="s">
        <v>844</v>
      </c>
      <c r="E2068" s="865">
        <v>15.19</v>
      </c>
    </row>
    <row r="2069" spans="1:5">
      <c r="A2069">
        <v>37533</v>
      </c>
      <c r="B2069" t="s">
        <v>2908</v>
      </c>
      <c r="C2069" t="s">
        <v>935</v>
      </c>
      <c r="D2069" t="s">
        <v>844</v>
      </c>
      <c r="E2069" s="865">
        <v>15.19</v>
      </c>
    </row>
    <row r="2070" spans="1:5">
      <c r="A2070">
        <v>37537</v>
      </c>
      <c r="B2070" t="s">
        <v>2909</v>
      </c>
      <c r="C2070" t="s">
        <v>935</v>
      </c>
      <c r="D2070" t="s">
        <v>844</v>
      </c>
      <c r="E2070" s="865">
        <v>11.5</v>
      </c>
    </row>
    <row r="2071" spans="1:5">
      <c r="A2071">
        <v>37536</v>
      </c>
      <c r="B2071" t="s">
        <v>2910</v>
      </c>
      <c r="C2071" t="s">
        <v>935</v>
      </c>
      <c r="D2071" t="s">
        <v>844</v>
      </c>
      <c r="E2071" s="865">
        <v>11.5</v>
      </c>
    </row>
    <row r="2072" spans="1:5">
      <c r="A2072">
        <v>37532</v>
      </c>
      <c r="B2072" t="s">
        <v>2911</v>
      </c>
      <c r="C2072" t="s">
        <v>935</v>
      </c>
      <c r="D2072" t="s">
        <v>844</v>
      </c>
      <c r="E2072" s="865">
        <v>11.5</v>
      </c>
    </row>
    <row r="2073" spans="1:5">
      <c r="A2073">
        <v>2696</v>
      </c>
      <c r="B2073" t="s">
        <v>2912</v>
      </c>
      <c r="C2073" t="s">
        <v>847</v>
      </c>
      <c r="D2073" t="s">
        <v>833</v>
      </c>
      <c r="E2073" s="865">
        <v>16.41</v>
      </c>
    </row>
    <row r="2074" spans="1:5">
      <c r="A2074">
        <v>40928</v>
      </c>
      <c r="B2074" t="s">
        <v>2913</v>
      </c>
      <c r="C2074" t="s">
        <v>1054</v>
      </c>
      <c r="D2074" t="s">
        <v>830</v>
      </c>
      <c r="E2074" s="866">
        <v>2926.62</v>
      </c>
    </row>
    <row r="2075" spans="1:5">
      <c r="A2075">
        <v>4083</v>
      </c>
      <c r="B2075" t="s">
        <v>2914</v>
      </c>
      <c r="C2075" t="s">
        <v>847</v>
      </c>
      <c r="D2075" t="s">
        <v>833</v>
      </c>
      <c r="E2075" s="865">
        <v>16.41</v>
      </c>
    </row>
    <row r="2076" spans="1:5">
      <c r="A2076">
        <v>40818</v>
      </c>
      <c r="B2076" t="s">
        <v>2915</v>
      </c>
      <c r="C2076" t="s">
        <v>1054</v>
      </c>
      <c r="D2076" t="s">
        <v>830</v>
      </c>
      <c r="E2076" s="866">
        <v>2926.62</v>
      </c>
    </row>
    <row r="2077" spans="1:5">
      <c r="A2077">
        <v>43146</v>
      </c>
      <c r="B2077" t="s">
        <v>2916</v>
      </c>
      <c r="C2077" t="s">
        <v>935</v>
      </c>
      <c r="D2077" t="s">
        <v>830</v>
      </c>
      <c r="E2077" s="865">
        <v>6.34</v>
      </c>
    </row>
    <row r="2078" spans="1:5">
      <c r="A2078">
        <v>2705</v>
      </c>
      <c r="B2078" t="s">
        <v>2917</v>
      </c>
      <c r="C2078" t="s">
        <v>2918</v>
      </c>
      <c r="D2078" t="s">
        <v>830</v>
      </c>
      <c r="E2078" s="865">
        <v>0.59</v>
      </c>
    </row>
    <row r="2079" spans="1:5">
      <c r="A2079">
        <v>14250</v>
      </c>
      <c r="B2079" t="s">
        <v>2919</v>
      </c>
      <c r="C2079" t="s">
        <v>2918</v>
      </c>
      <c r="D2079" t="s">
        <v>833</v>
      </c>
      <c r="E2079" s="865">
        <v>0.6</v>
      </c>
    </row>
    <row r="2080" spans="1:5">
      <c r="A2080">
        <v>11683</v>
      </c>
      <c r="B2080" t="s">
        <v>2920</v>
      </c>
      <c r="C2080" t="s">
        <v>829</v>
      </c>
      <c r="D2080" t="s">
        <v>830</v>
      </c>
      <c r="E2080" s="865">
        <v>26.47</v>
      </c>
    </row>
    <row r="2081" spans="1:5">
      <c r="A2081">
        <v>11684</v>
      </c>
      <c r="B2081" t="s">
        <v>2921</v>
      </c>
      <c r="C2081" t="s">
        <v>829</v>
      </c>
      <c r="D2081" t="s">
        <v>830</v>
      </c>
      <c r="E2081" s="865">
        <v>28.98</v>
      </c>
    </row>
    <row r="2082" spans="1:5">
      <c r="A2082">
        <v>6141</v>
      </c>
      <c r="B2082" t="s">
        <v>2922</v>
      </c>
      <c r="C2082" t="s">
        <v>829</v>
      </c>
      <c r="D2082" t="s">
        <v>830</v>
      </c>
      <c r="E2082" s="865">
        <v>3.11</v>
      </c>
    </row>
    <row r="2083" spans="1:5">
      <c r="A2083">
        <v>11681</v>
      </c>
      <c r="B2083" t="s">
        <v>2923</v>
      </c>
      <c r="C2083" t="s">
        <v>829</v>
      </c>
      <c r="D2083" t="s">
        <v>830</v>
      </c>
      <c r="E2083" s="865">
        <v>3.95</v>
      </c>
    </row>
    <row r="2084" spans="1:5">
      <c r="A2084">
        <v>2706</v>
      </c>
      <c r="B2084" t="s">
        <v>2924</v>
      </c>
      <c r="C2084" t="s">
        <v>847</v>
      </c>
      <c r="D2084" t="s">
        <v>833</v>
      </c>
      <c r="E2084" s="865">
        <v>85.43</v>
      </c>
    </row>
    <row r="2085" spans="1:5">
      <c r="A2085">
        <v>40811</v>
      </c>
      <c r="B2085" t="s">
        <v>2925</v>
      </c>
      <c r="C2085" t="s">
        <v>1054</v>
      </c>
      <c r="D2085" t="s">
        <v>830</v>
      </c>
      <c r="E2085" s="866">
        <v>15236.66</v>
      </c>
    </row>
    <row r="2086" spans="1:5">
      <c r="A2086">
        <v>2707</v>
      </c>
      <c r="B2086" t="s">
        <v>2926</v>
      </c>
      <c r="C2086" t="s">
        <v>847</v>
      </c>
      <c r="D2086" t="s">
        <v>830</v>
      </c>
      <c r="E2086" s="865">
        <v>97.22</v>
      </c>
    </row>
    <row r="2087" spans="1:5">
      <c r="A2087">
        <v>40813</v>
      </c>
      <c r="B2087" t="s">
        <v>2927</v>
      </c>
      <c r="C2087" t="s">
        <v>1054</v>
      </c>
      <c r="D2087" t="s">
        <v>830</v>
      </c>
      <c r="E2087" s="866">
        <v>17342.46</v>
      </c>
    </row>
    <row r="2088" spans="1:5">
      <c r="A2088">
        <v>2708</v>
      </c>
      <c r="B2088" t="s">
        <v>2928</v>
      </c>
      <c r="C2088" t="s">
        <v>847</v>
      </c>
      <c r="D2088" t="s">
        <v>830</v>
      </c>
      <c r="E2088" s="865">
        <v>132.91999999999999</v>
      </c>
    </row>
    <row r="2089" spans="1:5">
      <c r="A2089">
        <v>40814</v>
      </c>
      <c r="B2089" t="s">
        <v>2929</v>
      </c>
      <c r="C2089" t="s">
        <v>1054</v>
      </c>
      <c r="D2089" t="s">
        <v>830</v>
      </c>
      <c r="E2089" s="866">
        <v>23706.66</v>
      </c>
    </row>
    <row r="2090" spans="1:5">
      <c r="A2090">
        <v>34779</v>
      </c>
      <c r="B2090" t="s">
        <v>2930</v>
      </c>
      <c r="C2090" t="s">
        <v>847</v>
      </c>
      <c r="D2090" t="s">
        <v>830</v>
      </c>
      <c r="E2090" s="865">
        <v>86.67</v>
      </c>
    </row>
    <row r="2091" spans="1:5">
      <c r="A2091">
        <v>40936</v>
      </c>
      <c r="B2091" t="s">
        <v>2931</v>
      </c>
      <c r="C2091" t="s">
        <v>1054</v>
      </c>
      <c r="D2091" t="s">
        <v>830</v>
      </c>
      <c r="E2091" s="866">
        <v>15458.92</v>
      </c>
    </row>
    <row r="2092" spans="1:5">
      <c r="A2092">
        <v>34780</v>
      </c>
      <c r="B2092" t="s">
        <v>2932</v>
      </c>
      <c r="C2092" t="s">
        <v>847</v>
      </c>
      <c r="D2092" t="s">
        <v>830</v>
      </c>
      <c r="E2092" s="865">
        <v>97.78</v>
      </c>
    </row>
    <row r="2093" spans="1:5">
      <c r="A2093">
        <v>40937</v>
      </c>
      <c r="B2093" t="s">
        <v>2933</v>
      </c>
      <c r="C2093" t="s">
        <v>1054</v>
      </c>
      <c r="D2093" t="s">
        <v>830</v>
      </c>
      <c r="E2093" s="866">
        <v>17440.72</v>
      </c>
    </row>
    <row r="2094" spans="1:5">
      <c r="A2094">
        <v>34782</v>
      </c>
      <c r="B2094" t="s">
        <v>2934</v>
      </c>
      <c r="C2094" t="s">
        <v>847</v>
      </c>
      <c r="D2094" t="s">
        <v>830</v>
      </c>
      <c r="E2094" s="865">
        <v>134.01</v>
      </c>
    </row>
    <row r="2095" spans="1:5">
      <c r="A2095">
        <v>40938</v>
      </c>
      <c r="B2095" t="s">
        <v>2935</v>
      </c>
      <c r="C2095" t="s">
        <v>1054</v>
      </c>
      <c r="D2095" t="s">
        <v>830</v>
      </c>
      <c r="E2095" s="866">
        <v>23900.86</v>
      </c>
    </row>
    <row r="2096" spans="1:5">
      <c r="A2096">
        <v>34783</v>
      </c>
      <c r="B2096" t="s">
        <v>2936</v>
      </c>
      <c r="C2096" t="s">
        <v>847</v>
      </c>
      <c r="D2096" t="s">
        <v>830</v>
      </c>
      <c r="E2096" s="865">
        <v>100.25</v>
      </c>
    </row>
    <row r="2097" spans="1:5">
      <c r="A2097">
        <v>40939</v>
      </c>
      <c r="B2097" t="s">
        <v>2937</v>
      </c>
      <c r="C2097" t="s">
        <v>1054</v>
      </c>
      <c r="D2097" t="s">
        <v>830</v>
      </c>
      <c r="E2097" s="866">
        <v>17880.490000000002</v>
      </c>
    </row>
    <row r="2098" spans="1:5">
      <c r="A2098">
        <v>34785</v>
      </c>
      <c r="B2098" t="s">
        <v>2938</v>
      </c>
      <c r="C2098" t="s">
        <v>847</v>
      </c>
      <c r="D2098" t="s">
        <v>830</v>
      </c>
      <c r="E2098" s="865">
        <v>94.67</v>
      </c>
    </row>
    <row r="2099" spans="1:5">
      <c r="A2099">
        <v>40940</v>
      </c>
      <c r="B2099" t="s">
        <v>2939</v>
      </c>
      <c r="C2099" t="s">
        <v>1054</v>
      </c>
      <c r="D2099" t="s">
        <v>830</v>
      </c>
      <c r="E2099" s="866">
        <v>16884.14</v>
      </c>
    </row>
    <row r="2100" spans="1:5">
      <c r="A2100">
        <v>38403</v>
      </c>
      <c r="B2100" t="s">
        <v>2940</v>
      </c>
      <c r="C2100" t="s">
        <v>829</v>
      </c>
      <c r="D2100" t="s">
        <v>830</v>
      </c>
      <c r="E2100" s="865">
        <v>31.1</v>
      </c>
    </row>
    <row r="2101" spans="1:5">
      <c r="A2101">
        <v>43482</v>
      </c>
      <c r="B2101" t="s">
        <v>2941</v>
      </c>
      <c r="C2101" t="s">
        <v>847</v>
      </c>
      <c r="D2101" t="s">
        <v>833</v>
      </c>
      <c r="E2101" s="865">
        <v>0.61</v>
      </c>
    </row>
    <row r="2102" spans="1:5">
      <c r="A2102">
        <v>43494</v>
      </c>
      <c r="B2102" t="s">
        <v>2942</v>
      </c>
      <c r="C2102" t="s">
        <v>1054</v>
      </c>
      <c r="D2102" t="s">
        <v>833</v>
      </c>
      <c r="E2102" s="865">
        <v>114.12</v>
      </c>
    </row>
    <row r="2103" spans="1:5">
      <c r="A2103">
        <v>43483</v>
      </c>
      <c r="B2103" t="s">
        <v>2943</v>
      </c>
      <c r="C2103" t="s">
        <v>847</v>
      </c>
      <c r="D2103" t="s">
        <v>833</v>
      </c>
      <c r="E2103" s="865">
        <v>1.08</v>
      </c>
    </row>
    <row r="2104" spans="1:5">
      <c r="A2104">
        <v>43495</v>
      </c>
      <c r="B2104" t="s">
        <v>2944</v>
      </c>
      <c r="C2104" t="s">
        <v>1054</v>
      </c>
      <c r="D2104" t="s">
        <v>833</v>
      </c>
      <c r="E2104" s="865">
        <v>203.86</v>
      </c>
    </row>
    <row r="2105" spans="1:5">
      <c r="A2105">
        <v>43484</v>
      </c>
      <c r="B2105" t="s">
        <v>2945</v>
      </c>
      <c r="C2105" t="s">
        <v>847</v>
      </c>
      <c r="D2105" t="s">
        <v>833</v>
      </c>
      <c r="E2105" s="865">
        <v>0.93</v>
      </c>
    </row>
    <row r="2106" spans="1:5">
      <c r="A2106">
        <v>43496</v>
      </c>
      <c r="B2106" t="s">
        <v>2946</v>
      </c>
      <c r="C2106" t="s">
        <v>1054</v>
      </c>
      <c r="D2106" t="s">
        <v>833</v>
      </c>
      <c r="E2106" s="865">
        <v>175.1</v>
      </c>
    </row>
    <row r="2107" spans="1:5">
      <c r="A2107">
        <v>43485</v>
      </c>
      <c r="B2107" t="s">
        <v>2947</v>
      </c>
      <c r="C2107" t="s">
        <v>847</v>
      </c>
      <c r="D2107" t="s">
        <v>833</v>
      </c>
      <c r="E2107" s="865">
        <v>0.83</v>
      </c>
    </row>
    <row r="2108" spans="1:5">
      <c r="A2108">
        <v>43497</v>
      </c>
      <c r="B2108" t="s">
        <v>2948</v>
      </c>
      <c r="C2108" t="s">
        <v>1054</v>
      </c>
      <c r="D2108" t="s">
        <v>833</v>
      </c>
      <c r="E2108" s="865">
        <v>156.65</v>
      </c>
    </row>
    <row r="2109" spans="1:5">
      <c r="A2109">
        <v>43487</v>
      </c>
      <c r="B2109" t="s">
        <v>2949</v>
      </c>
      <c r="C2109" t="s">
        <v>847</v>
      </c>
      <c r="D2109" t="s">
        <v>833</v>
      </c>
      <c r="E2109" s="865">
        <v>0.95</v>
      </c>
    </row>
    <row r="2110" spans="1:5">
      <c r="A2110">
        <v>43499</v>
      </c>
      <c r="B2110" t="s">
        <v>2950</v>
      </c>
      <c r="C2110" t="s">
        <v>1054</v>
      </c>
      <c r="D2110" t="s">
        <v>833</v>
      </c>
      <c r="E2110" s="865">
        <v>179.44</v>
      </c>
    </row>
    <row r="2111" spans="1:5">
      <c r="A2111">
        <v>43486</v>
      </c>
      <c r="B2111" t="s">
        <v>2951</v>
      </c>
      <c r="C2111" t="s">
        <v>847</v>
      </c>
      <c r="D2111" t="s">
        <v>833</v>
      </c>
      <c r="E2111" s="865">
        <v>0.56999999999999995</v>
      </c>
    </row>
    <row r="2112" spans="1:5">
      <c r="A2112">
        <v>43498</v>
      </c>
      <c r="B2112" t="s">
        <v>2952</v>
      </c>
      <c r="C2112" t="s">
        <v>1054</v>
      </c>
      <c r="D2112" t="s">
        <v>833</v>
      </c>
      <c r="E2112" s="865">
        <v>108.24</v>
      </c>
    </row>
    <row r="2113" spans="1:5">
      <c r="A2113">
        <v>43488</v>
      </c>
      <c r="B2113" t="s">
        <v>2953</v>
      </c>
      <c r="C2113" t="s">
        <v>847</v>
      </c>
      <c r="D2113" t="s">
        <v>833</v>
      </c>
      <c r="E2113" s="865">
        <v>0.66</v>
      </c>
    </row>
    <row r="2114" spans="1:5">
      <c r="A2114">
        <v>43500</v>
      </c>
      <c r="B2114" t="s">
        <v>2954</v>
      </c>
      <c r="C2114" t="s">
        <v>1054</v>
      </c>
      <c r="D2114" t="s">
        <v>833</v>
      </c>
      <c r="E2114" s="865">
        <v>125.38</v>
      </c>
    </row>
    <row r="2115" spans="1:5">
      <c r="A2115">
        <v>43489</v>
      </c>
      <c r="B2115" t="s">
        <v>2955</v>
      </c>
      <c r="C2115" t="s">
        <v>847</v>
      </c>
      <c r="D2115" t="s">
        <v>833</v>
      </c>
      <c r="E2115" s="865">
        <v>0.96</v>
      </c>
    </row>
    <row r="2116" spans="1:5">
      <c r="A2116">
        <v>43501</v>
      </c>
      <c r="B2116" t="s">
        <v>2956</v>
      </c>
      <c r="C2116" t="s">
        <v>1054</v>
      </c>
      <c r="D2116" t="s">
        <v>833</v>
      </c>
      <c r="E2116" s="865">
        <v>181.88</v>
      </c>
    </row>
    <row r="2117" spans="1:5">
      <c r="A2117">
        <v>43490</v>
      </c>
      <c r="B2117" t="s">
        <v>2957</v>
      </c>
      <c r="C2117" t="s">
        <v>847</v>
      </c>
      <c r="D2117" t="s">
        <v>833</v>
      </c>
      <c r="E2117" s="865">
        <v>1.46</v>
      </c>
    </row>
    <row r="2118" spans="1:5">
      <c r="A2118">
        <v>43502</v>
      </c>
      <c r="B2118" t="s">
        <v>2958</v>
      </c>
      <c r="C2118" t="s">
        <v>1054</v>
      </c>
      <c r="D2118" t="s">
        <v>833</v>
      </c>
      <c r="E2118" s="865">
        <v>275.92</v>
      </c>
    </row>
    <row r="2119" spans="1:5">
      <c r="A2119">
        <v>43491</v>
      </c>
      <c r="B2119" t="s">
        <v>2959</v>
      </c>
      <c r="C2119" t="s">
        <v>847</v>
      </c>
      <c r="D2119" t="s">
        <v>833</v>
      </c>
      <c r="E2119" s="865">
        <v>1.02</v>
      </c>
    </row>
    <row r="2120" spans="1:5">
      <c r="A2120">
        <v>43503</v>
      </c>
      <c r="B2120" t="s">
        <v>2960</v>
      </c>
      <c r="C2120" t="s">
        <v>1054</v>
      </c>
      <c r="D2120" t="s">
        <v>833</v>
      </c>
      <c r="E2120" s="865">
        <v>192.76</v>
      </c>
    </row>
    <row r="2121" spans="1:5">
      <c r="A2121">
        <v>43492</v>
      </c>
      <c r="B2121" t="s">
        <v>2961</v>
      </c>
      <c r="C2121" t="s">
        <v>847</v>
      </c>
      <c r="D2121" t="s">
        <v>833</v>
      </c>
      <c r="E2121" s="865">
        <v>1.36</v>
      </c>
    </row>
    <row r="2122" spans="1:5">
      <c r="A2122">
        <v>43504</v>
      </c>
      <c r="B2122" t="s">
        <v>2962</v>
      </c>
      <c r="C2122" t="s">
        <v>1054</v>
      </c>
      <c r="D2122" t="s">
        <v>833</v>
      </c>
      <c r="E2122" s="865">
        <v>255.78</v>
      </c>
    </row>
    <row r="2123" spans="1:5">
      <c r="A2123">
        <v>43493</v>
      </c>
      <c r="B2123" t="s">
        <v>2963</v>
      </c>
      <c r="C2123" t="s">
        <v>847</v>
      </c>
      <c r="D2123" t="s">
        <v>833</v>
      </c>
      <c r="E2123" s="865">
        <v>0.54</v>
      </c>
    </row>
    <row r="2124" spans="1:5">
      <c r="A2124">
        <v>43505</v>
      </c>
      <c r="B2124" t="s">
        <v>2964</v>
      </c>
      <c r="C2124" t="s">
        <v>1054</v>
      </c>
      <c r="D2124" t="s">
        <v>833</v>
      </c>
      <c r="E2124" s="865">
        <v>102.76</v>
      </c>
    </row>
    <row r="2125" spans="1:5">
      <c r="A2125">
        <v>37774</v>
      </c>
      <c r="B2125" t="s">
        <v>2965</v>
      </c>
      <c r="C2125" t="s">
        <v>829</v>
      </c>
      <c r="D2125" t="s">
        <v>844</v>
      </c>
      <c r="E2125" s="866">
        <v>188694.18</v>
      </c>
    </row>
    <row r="2126" spans="1:5">
      <c r="A2126">
        <v>38630</v>
      </c>
      <c r="B2126" t="s">
        <v>2966</v>
      </c>
      <c r="C2126" t="s">
        <v>829</v>
      </c>
      <c r="D2126" t="s">
        <v>844</v>
      </c>
      <c r="E2126" s="866">
        <v>1131921.8700000001</v>
      </c>
    </row>
    <row r="2127" spans="1:5">
      <c r="A2127">
        <v>38629</v>
      </c>
      <c r="B2127" t="s">
        <v>2967</v>
      </c>
      <c r="C2127" t="s">
        <v>829</v>
      </c>
      <c r="D2127" t="s">
        <v>844</v>
      </c>
      <c r="E2127" s="866">
        <v>1684921.87</v>
      </c>
    </row>
    <row r="2128" spans="1:5">
      <c r="A2128">
        <v>38476</v>
      </c>
      <c r="B2128" t="s">
        <v>2968</v>
      </c>
      <c r="C2128" t="s">
        <v>829</v>
      </c>
      <c r="D2128" t="s">
        <v>830</v>
      </c>
      <c r="E2128" s="865">
        <v>233.73</v>
      </c>
    </row>
    <row r="2129" spans="1:5">
      <c r="A2129">
        <v>38477</v>
      </c>
      <c r="B2129" t="s">
        <v>2969</v>
      </c>
      <c r="C2129" t="s">
        <v>829</v>
      </c>
      <c r="D2129" t="s">
        <v>830</v>
      </c>
      <c r="E2129" s="865">
        <v>661.94</v>
      </c>
    </row>
    <row r="2130" spans="1:5">
      <c r="A2130">
        <v>40635</v>
      </c>
      <c r="B2130" t="s">
        <v>2970</v>
      </c>
      <c r="C2130" t="s">
        <v>829</v>
      </c>
      <c r="D2130" t="s">
        <v>844</v>
      </c>
      <c r="E2130" s="866">
        <v>539363.80000000005</v>
      </c>
    </row>
    <row r="2131" spans="1:5">
      <c r="A2131">
        <v>36483</v>
      </c>
      <c r="B2131" t="s">
        <v>2971</v>
      </c>
      <c r="C2131" t="s">
        <v>829</v>
      </c>
      <c r="D2131" t="s">
        <v>844</v>
      </c>
      <c r="E2131" s="866">
        <v>488750</v>
      </c>
    </row>
    <row r="2132" spans="1:5">
      <c r="A2132">
        <v>14525</v>
      </c>
      <c r="B2132" t="s">
        <v>2972</v>
      </c>
      <c r="C2132" t="s">
        <v>829</v>
      </c>
      <c r="D2132" t="s">
        <v>844</v>
      </c>
      <c r="E2132" s="866">
        <v>511750</v>
      </c>
    </row>
    <row r="2133" spans="1:5">
      <c r="A2133">
        <v>36482</v>
      </c>
      <c r="B2133" t="s">
        <v>2973</v>
      </c>
      <c r="C2133" t="s">
        <v>829</v>
      </c>
      <c r="D2133" t="s">
        <v>844</v>
      </c>
      <c r="E2133" s="866">
        <v>438896.9</v>
      </c>
    </row>
    <row r="2134" spans="1:5">
      <c r="A2134">
        <v>36408</v>
      </c>
      <c r="B2134" t="s">
        <v>2974</v>
      </c>
      <c r="C2134" t="s">
        <v>829</v>
      </c>
      <c r="D2134" t="s">
        <v>844</v>
      </c>
      <c r="E2134" s="866">
        <v>524400</v>
      </c>
    </row>
    <row r="2135" spans="1:5">
      <c r="A2135">
        <v>2723</v>
      </c>
      <c r="B2135" t="s">
        <v>2975</v>
      </c>
      <c r="C2135" t="s">
        <v>829</v>
      </c>
      <c r="D2135" t="s">
        <v>844</v>
      </c>
      <c r="E2135" s="866">
        <v>402500</v>
      </c>
    </row>
    <row r="2136" spans="1:5">
      <c r="A2136">
        <v>36481</v>
      </c>
      <c r="B2136" t="s">
        <v>91</v>
      </c>
      <c r="C2136" t="s">
        <v>829</v>
      </c>
      <c r="D2136" t="s">
        <v>844</v>
      </c>
      <c r="E2136" s="866">
        <v>480125</v>
      </c>
    </row>
    <row r="2137" spans="1:5">
      <c r="A2137">
        <v>10685</v>
      </c>
      <c r="B2137" t="s">
        <v>2976</v>
      </c>
      <c r="C2137" t="s">
        <v>829</v>
      </c>
      <c r="D2137" t="s">
        <v>844</v>
      </c>
      <c r="E2137" s="866">
        <v>460000</v>
      </c>
    </row>
    <row r="2138" spans="1:5">
      <c r="A2138">
        <v>40636</v>
      </c>
      <c r="B2138" t="s">
        <v>2977</v>
      </c>
      <c r="C2138" t="s">
        <v>829</v>
      </c>
      <c r="D2138" t="s">
        <v>844</v>
      </c>
      <c r="E2138" s="866">
        <v>519238.8</v>
      </c>
    </row>
    <row r="2139" spans="1:5">
      <c r="A2139">
        <v>4111</v>
      </c>
      <c r="B2139" t="s">
        <v>2978</v>
      </c>
      <c r="C2139" t="s">
        <v>829</v>
      </c>
      <c r="D2139" t="s">
        <v>830</v>
      </c>
      <c r="E2139" s="865">
        <v>38.11</v>
      </c>
    </row>
    <row r="2140" spans="1:5">
      <c r="A2140">
        <v>26021</v>
      </c>
      <c r="B2140" t="s">
        <v>2979</v>
      </c>
      <c r="C2140" t="s">
        <v>829</v>
      </c>
      <c r="D2140" t="s">
        <v>830</v>
      </c>
      <c r="E2140" s="865">
        <v>72.430000000000007</v>
      </c>
    </row>
    <row r="2141" spans="1:5">
      <c r="A2141">
        <v>12</v>
      </c>
      <c r="B2141" t="s">
        <v>2980</v>
      </c>
      <c r="C2141" t="s">
        <v>829</v>
      </c>
      <c r="D2141" t="s">
        <v>833</v>
      </c>
      <c r="E2141" s="865">
        <v>8.58</v>
      </c>
    </row>
    <row r="2142" spans="1:5">
      <c r="A2142">
        <v>37554</v>
      </c>
      <c r="B2142" t="s">
        <v>2981</v>
      </c>
      <c r="C2142" t="s">
        <v>829</v>
      </c>
      <c r="D2142" t="s">
        <v>830</v>
      </c>
      <c r="E2142" s="865">
        <v>131.21</v>
      </c>
    </row>
    <row r="2143" spans="1:5">
      <c r="A2143">
        <v>37555</v>
      </c>
      <c r="B2143" t="s">
        <v>2982</v>
      </c>
      <c r="C2143" t="s">
        <v>829</v>
      </c>
      <c r="D2143" t="s">
        <v>830</v>
      </c>
      <c r="E2143" s="865">
        <v>159.61000000000001</v>
      </c>
    </row>
    <row r="2144" spans="1:5">
      <c r="A2144">
        <v>10902</v>
      </c>
      <c r="B2144" t="s">
        <v>2983</v>
      </c>
      <c r="C2144" t="s">
        <v>829</v>
      </c>
      <c r="D2144" t="s">
        <v>830</v>
      </c>
      <c r="E2144" s="865">
        <v>40.049999999999997</v>
      </c>
    </row>
    <row r="2145" spans="1:5">
      <c r="A2145">
        <v>20965</v>
      </c>
      <c r="B2145" t="s">
        <v>2984</v>
      </c>
      <c r="C2145" t="s">
        <v>829</v>
      </c>
      <c r="D2145" t="s">
        <v>830</v>
      </c>
      <c r="E2145" s="865">
        <v>40.42</v>
      </c>
    </row>
    <row r="2146" spans="1:5">
      <c r="A2146">
        <v>20966</v>
      </c>
      <c r="B2146" t="s">
        <v>2985</v>
      </c>
      <c r="C2146" t="s">
        <v>829</v>
      </c>
      <c r="D2146" t="s">
        <v>830</v>
      </c>
      <c r="E2146" s="865">
        <v>43.52</v>
      </c>
    </row>
    <row r="2147" spans="1:5">
      <c r="A2147">
        <v>10903</v>
      </c>
      <c r="B2147" t="s">
        <v>2986</v>
      </c>
      <c r="C2147" t="s">
        <v>829</v>
      </c>
      <c r="D2147" t="s">
        <v>830</v>
      </c>
      <c r="E2147" s="865">
        <v>65.97</v>
      </c>
    </row>
    <row r="2148" spans="1:5">
      <c r="A2148">
        <v>20967</v>
      </c>
      <c r="B2148" t="s">
        <v>2987</v>
      </c>
      <c r="C2148" t="s">
        <v>829</v>
      </c>
      <c r="D2148" t="s">
        <v>830</v>
      </c>
      <c r="E2148" s="865">
        <v>65.97</v>
      </c>
    </row>
    <row r="2149" spans="1:5">
      <c r="A2149">
        <v>20968</v>
      </c>
      <c r="B2149" t="s">
        <v>2988</v>
      </c>
      <c r="C2149" t="s">
        <v>829</v>
      </c>
      <c r="D2149" t="s">
        <v>830</v>
      </c>
      <c r="E2149" s="865">
        <v>72.349999999999994</v>
      </c>
    </row>
    <row r="2150" spans="1:5">
      <c r="A2150">
        <v>11359</v>
      </c>
      <c r="B2150" t="s">
        <v>2989</v>
      </c>
      <c r="C2150" t="s">
        <v>829</v>
      </c>
      <c r="D2150" t="s">
        <v>833</v>
      </c>
      <c r="E2150" s="865">
        <v>719.95</v>
      </c>
    </row>
    <row r="2151" spans="1:5">
      <c r="A2151">
        <v>39017</v>
      </c>
      <c r="B2151" t="s">
        <v>2990</v>
      </c>
      <c r="C2151" t="s">
        <v>829</v>
      </c>
      <c r="D2151" t="s">
        <v>844</v>
      </c>
      <c r="E2151" s="865">
        <v>0.13</v>
      </c>
    </row>
    <row r="2152" spans="1:5">
      <c r="A2152">
        <v>39315</v>
      </c>
      <c r="B2152" t="s">
        <v>2991</v>
      </c>
      <c r="C2152" t="s">
        <v>829</v>
      </c>
      <c r="D2152" t="s">
        <v>844</v>
      </c>
      <c r="E2152" s="865">
        <v>0.21</v>
      </c>
    </row>
    <row r="2153" spans="1:5">
      <c r="A2153">
        <v>39016</v>
      </c>
      <c r="B2153" t="s">
        <v>2992</v>
      </c>
      <c r="C2153" t="s">
        <v>829</v>
      </c>
      <c r="D2153" t="s">
        <v>844</v>
      </c>
      <c r="E2153" s="865">
        <v>0.21</v>
      </c>
    </row>
    <row r="2154" spans="1:5">
      <c r="A2154">
        <v>40432</v>
      </c>
      <c r="B2154" t="s">
        <v>2993</v>
      </c>
      <c r="C2154" t="s">
        <v>829</v>
      </c>
      <c r="D2154" t="s">
        <v>844</v>
      </c>
      <c r="E2154" s="865">
        <v>1.68</v>
      </c>
    </row>
    <row r="2155" spans="1:5">
      <c r="A2155">
        <v>39481</v>
      </c>
      <c r="B2155" t="s">
        <v>2994</v>
      </c>
      <c r="C2155" t="s">
        <v>829</v>
      </c>
      <c r="D2155" t="s">
        <v>844</v>
      </c>
      <c r="E2155" s="865">
        <v>1.06</v>
      </c>
    </row>
    <row r="2156" spans="1:5">
      <c r="A2156">
        <v>40433</v>
      </c>
      <c r="B2156" t="s">
        <v>2995</v>
      </c>
      <c r="C2156" t="s">
        <v>829</v>
      </c>
      <c r="D2156" t="s">
        <v>844</v>
      </c>
      <c r="E2156" s="865">
        <v>0.93</v>
      </c>
    </row>
    <row r="2157" spans="1:5">
      <c r="A2157">
        <v>20219</v>
      </c>
      <c r="B2157" t="s">
        <v>2996</v>
      </c>
      <c r="C2157" t="s">
        <v>829</v>
      </c>
      <c r="D2157" t="s">
        <v>844</v>
      </c>
      <c r="E2157" s="866">
        <v>74000</v>
      </c>
    </row>
    <row r="2158" spans="1:5">
      <c r="A2158">
        <v>36484</v>
      </c>
      <c r="B2158" t="s">
        <v>2997</v>
      </c>
      <c r="C2158" t="s">
        <v>829</v>
      </c>
      <c r="D2158" t="s">
        <v>844</v>
      </c>
      <c r="E2158" s="866">
        <v>157088.51999999999</v>
      </c>
    </row>
    <row r="2159" spans="1:5">
      <c r="A2159">
        <v>38367</v>
      </c>
      <c r="B2159" t="s">
        <v>2998</v>
      </c>
      <c r="C2159" t="s">
        <v>829</v>
      </c>
      <c r="D2159" t="s">
        <v>830</v>
      </c>
      <c r="E2159" s="865">
        <v>12.56</v>
      </c>
    </row>
    <row r="2160" spans="1:5">
      <c r="A2160">
        <v>38368</v>
      </c>
      <c r="B2160" t="s">
        <v>2999</v>
      </c>
      <c r="C2160" t="s">
        <v>829</v>
      </c>
      <c r="D2160" t="s">
        <v>830</v>
      </c>
      <c r="E2160" s="865">
        <v>6.02</v>
      </c>
    </row>
    <row r="2161" spans="1:5">
      <c r="A2161">
        <v>38091</v>
      </c>
      <c r="B2161" t="s">
        <v>3000</v>
      </c>
      <c r="C2161" t="s">
        <v>829</v>
      </c>
      <c r="D2161" t="s">
        <v>830</v>
      </c>
      <c r="E2161" s="865">
        <v>2.04</v>
      </c>
    </row>
    <row r="2162" spans="1:5">
      <c r="A2162">
        <v>38095</v>
      </c>
      <c r="B2162" t="s">
        <v>3001</v>
      </c>
      <c r="C2162" t="s">
        <v>829</v>
      </c>
      <c r="D2162" t="s">
        <v>830</v>
      </c>
      <c r="E2162" s="865">
        <v>4.33</v>
      </c>
    </row>
    <row r="2163" spans="1:5">
      <c r="A2163">
        <v>38092</v>
      </c>
      <c r="B2163" t="s">
        <v>3002</v>
      </c>
      <c r="C2163" t="s">
        <v>829</v>
      </c>
      <c r="D2163" t="s">
        <v>830</v>
      </c>
      <c r="E2163" s="865">
        <v>1.94</v>
      </c>
    </row>
    <row r="2164" spans="1:5">
      <c r="A2164">
        <v>38093</v>
      </c>
      <c r="B2164" t="s">
        <v>3003</v>
      </c>
      <c r="C2164" t="s">
        <v>829</v>
      </c>
      <c r="D2164" t="s">
        <v>830</v>
      </c>
      <c r="E2164" s="865">
        <v>2</v>
      </c>
    </row>
    <row r="2165" spans="1:5">
      <c r="A2165">
        <v>38096</v>
      </c>
      <c r="B2165" t="s">
        <v>3004</v>
      </c>
      <c r="C2165" t="s">
        <v>829</v>
      </c>
      <c r="D2165" t="s">
        <v>830</v>
      </c>
      <c r="E2165" s="865">
        <v>4.6500000000000004</v>
      </c>
    </row>
    <row r="2166" spans="1:5">
      <c r="A2166">
        <v>38094</v>
      </c>
      <c r="B2166" t="s">
        <v>3005</v>
      </c>
      <c r="C2166" t="s">
        <v>829</v>
      </c>
      <c r="D2166" t="s">
        <v>830</v>
      </c>
      <c r="E2166" s="865">
        <v>2.4500000000000002</v>
      </c>
    </row>
    <row r="2167" spans="1:5">
      <c r="A2167">
        <v>38097</v>
      </c>
      <c r="B2167" t="s">
        <v>3006</v>
      </c>
      <c r="C2167" t="s">
        <v>829</v>
      </c>
      <c r="D2167" t="s">
        <v>830</v>
      </c>
      <c r="E2167" s="865">
        <v>4.99</v>
      </c>
    </row>
    <row r="2168" spans="1:5">
      <c r="A2168">
        <v>38098</v>
      </c>
      <c r="B2168" t="s">
        <v>3007</v>
      </c>
      <c r="C2168" t="s">
        <v>829</v>
      </c>
      <c r="D2168" t="s">
        <v>830</v>
      </c>
      <c r="E2168" s="865">
        <v>4.99</v>
      </c>
    </row>
    <row r="2169" spans="1:5">
      <c r="A2169">
        <v>11186</v>
      </c>
      <c r="B2169" t="s">
        <v>3008</v>
      </c>
      <c r="C2169" t="s">
        <v>832</v>
      </c>
      <c r="D2169" t="s">
        <v>844</v>
      </c>
      <c r="E2169" s="865">
        <v>305.77</v>
      </c>
    </row>
    <row r="2170" spans="1:5">
      <c r="A2170">
        <v>11558</v>
      </c>
      <c r="B2170" t="s">
        <v>3009</v>
      </c>
      <c r="C2170" t="s">
        <v>1338</v>
      </c>
      <c r="D2170" t="s">
        <v>830</v>
      </c>
      <c r="E2170" s="865">
        <v>10.64</v>
      </c>
    </row>
    <row r="2171" spans="1:5">
      <c r="A2171">
        <v>11557</v>
      </c>
      <c r="B2171" t="s">
        <v>3010</v>
      </c>
      <c r="C2171" t="s">
        <v>1338</v>
      </c>
      <c r="D2171" t="s">
        <v>830</v>
      </c>
      <c r="E2171" s="865">
        <v>26.95</v>
      </c>
    </row>
    <row r="2172" spans="1:5">
      <c r="A2172">
        <v>2759</v>
      </c>
      <c r="B2172" t="s">
        <v>3011</v>
      </c>
      <c r="C2172" t="s">
        <v>829</v>
      </c>
      <c r="D2172" t="s">
        <v>844</v>
      </c>
      <c r="E2172" s="865">
        <v>7.1</v>
      </c>
    </row>
    <row r="2173" spans="1:5">
      <c r="A2173">
        <v>38124</v>
      </c>
      <c r="B2173" t="s">
        <v>3012</v>
      </c>
      <c r="C2173" t="s">
        <v>829</v>
      </c>
      <c r="D2173" t="s">
        <v>833</v>
      </c>
      <c r="E2173" s="865">
        <v>20.95</v>
      </c>
    </row>
    <row r="2174" spans="1:5">
      <c r="A2174">
        <v>38380</v>
      </c>
      <c r="B2174" t="s">
        <v>3013</v>
      </c>
      <c r="C2174" t="s">
        <v>829</v>
      </c>
      <c r="D2174" t="s">
        <v>830</v>
      </c>
      <c r="E2174" s="865">
        <v>19.95</v>
      </c>
    </row>
    <row r="2175" spans="1:5">
      <c r="A2175">
        <v>20059</v>
      </c>
      <c r="B2175" t="s">
        <v>3014</v>
      </c>
      <c r="C2175" t="s">
        <v>829</v>
      </c>
      <c r="D2175" t="s">
        <v>844</v>
      </c>
      <c r="E2175" s="865">
        <v>11.76</v>
      </c>
    </row>
    <row r="2176" spans="1:5">
      <c r="A2176">
        <v>42429</v>
      </c>
      <c r="B2176" t="s">
        <v>3015</v>
      </c>
      <c r="C2176" t="s">
        <v>829</v>
      </c>
      <c r="D2176" t="s">
        <v>844</v>
      </c>
      <c r="E2176" s="866">
        <v>3353.46</v>
      </c>
    </row>
    <row r="2177" spans="1:5">
      <c r="A2177">
        <v>39616</v>
      </c>
      <c r="B2177" t="s">
        <v>3016</v>
      </c>
      <c r="C2177" t="s">
        <v>829</v>
      </c>
      <c r="D2177" t="s">
        <v>833</v>
      </c>
      <c r="E2177" s="865">
        <v>420</v>
      </c>
    </row>
    <row r="2178" spans="1:5">
      <c r="A2178">
        <v>39618</v>
      </c>
      <c r="B2178" t="s">
        <v>3017</v>
      </c>
      <c r="C2178" t="s">
        <v>829</v>
      </c>
      <c r="D2178" t="s">
        <v>830</v>
      </c>
      <c r="E2178" s="865">
        <v>761.81</v>
      </c>
    </row>
    <row r="2179" spans="1:5">
      <c r="A2179">
        <v>39619</v>
      </c>
      <c r="B2179" t="s">
        <v>3018</v>
      </c>
      <c r="C2179" t="s">
        <v>829</v>
      </c>
      <c r="D2179" t="s">
        <v>830</v>
      </c>
      <c r="E2179" s="866">
        <v>1043.3699999999999</v>
      </c>
    </row>
    <row r="2180" spans="1:5">
      <c r="A2180">
        <v>39613</v>
      </c>
      <c r="B2180" t="s">
        <v>3019</v>
      </c>
      <c r="C2180" t="s">
        <v>829</v>
      </c>
      <c r="D2180" t="s">
        <v>830</v>
      </c>
      <c r="E2180" s="865">
        <v>166.83</v>
      </c>
    </row>
    <row r="2181" spans="1:5">
      <c r="A2181">
        <v>39614</v>
      </c>
      <c r="B2181" t="s">
        <v>3020</v>
      </c>
      <c r="C2181" t="s">
        <v>829</v>
      </c>
      <c r="D2181" t="s">
        <v>830</v>
      </c>
      <c r="E2181" s="865">
        <v>243.39</v>
      </c>
    </row>
    <row r="2182" spans="1:5">
      <c r="A2182">
        <v>38538</v>
      </c>
      <c r="B2182" t="s">
        <v>3021</v>
      </c>
      <c r="C2182" t="s">
        <v>866</v>
      </c>
      <c r="D2182" t="s">
        <v>844</v>
      </c>
      <c r="E2182" s="865">
        <v>46</v>
      </c>
    </row>
    <row r="2183" spans="1:5">
      <c r="A2183">
        <v>38539</v>
      </c>
      <c r="B2183" t="s">
        <v>3022</v>
      </c>
      <c r="C2183" t="s">
        <v>866</v>
      </c>
      <c r="D2183" t="s">
        <v>844</v>
      </c>
      <c r="E2183" s="865">
        <v>62.55</v>
      </c>
    </row>
    <row r="2184" spans="1:5">
      <c r="A2184">
        <v>38540</v>
      </c>
      <c r="B2184" t="s">
        <v>3023</v>
      </c>
      <c r="C2184" t="s">
        <v>866</v>
      </c>
      <c r="D2184" t="s">
        <v>844</v>
      </c>
      <c r="E2184" s="865">
        <v>160.31</v>
      </c>
    </row>
    <row r="2185" spans="1:5">
      <c r="A2185">
        <v>38384</v>
      </c>
      <c r="B2185" t="s">
        <v>3024</v>
      </c>
      <c r="C2185" t="s">
        <v>829</v>
      </c>
      <c r="D2185" t="s">
        <v>830</v>
      </c>
      <c r="E2185" s="865">
        <v>15.6</v>
      </c>
    </row>
    <row r="2186" spans="1:5">
      <c r="A2186">
        <v>13</v>
      </c>
      <c r="B2186" t="s">
        <v>3025</v>
      </c>
      <c r="C2186" t="s">
        <v>935</v>
      </c>
      <c r="D2186" t="s">
        <v>830</v>
      </c>
      <c r="E2186" s="865">
        <v>13.21</v>
      </c>
    </row>
    <row r="2187" spans="1:5">
      <c r="A2187">
        <v>2762</v>
      </c>
      <c r="B2187" t="s">
        <v>3026</v>
      </c>
      <c r="C2187" t="s">
        <v>866</v>
      </c>
      <c r="D2187" t="s">
        <v>844</v>
      </c>
      <c r="E2187" s="865">
        <v>8.8699999999999992</v>
      </c>
    </row>
    <row r="2188" spans="1:5">
      <c r="A2188">
        <v>21142</v>
      </c>
      <c r="B2188" t="s">
        <v>3027</v>
      </c>
      <c r="C2188" t="s">
        <v>829</v>
      </c>
      <c r="D2188" t="s">
        <v>830</v>
      </c>
      <c r="E2188" s="865">
        <v>21.21</v>
      </c>
    </row>
    <row r="2189" spans="1:5">
      <c r="A2189">
        <v>12865</v>
      </c>
      <c r="B2189" t="s">
        <v>3028</v>
      </c>
      <c r="C2189" t="s">
        <v>847</v>
      </c>
      <c r="D2189" t="s">
        <v>830</v>
      </c>
      <c r="E2189" s="865">
        <v>17.190000000000001</v>
      </c>
    </row>
    <row r="2190" spans="1:5">
      <c r="A2190">
        <v>41074</v>
      </c>
      <c r="B2190" t="s">
        <v>3029</v>
      </c>
      <c r="C2190" t="s">
        <v>1054</v>
      </c>
      <c r="D2190" t="s">
        <v>830</v>
      </c>
      <c r="E2190" s="866">
        <v>3070.64</v>
      </c>
    </row>
    <row r="2191" spans="1:5">
      <c r="A2191">
        <v>4223</v>
      </c>
      <c r="B2191" t="s">
        <v>3030</v>
      </c>
      <c r="C2191" t="s">
        <v>878</v>
      </c>
      <c r="D2191" t="s">
        <v>833</v>
      </c>
      <c r="E2191" s="865">
        <v>2.98</v>
      </c>
    </row>
    <row r="2192" spans="1:5">
      <c r="A2192">
        <v>37372</v>
      </c>
      <c r="B2192" t="s">
        <v>3031</v>
      </c>
      <c r="C2192" t="s">
        <v>847</v>
      </c>
      <c r="D2192" t="s">
        <v>833</v>
      </c>
      <c r="E2192" s="865">
        <v>0.35</v>
      </c>
    </row>
    <row r="2193" spans="1:5">
      <c r="A2193">
        <v>40863</v>
      </c>
      <c r="B2193" t="s">
        <v>3032</v>
      </c>
      <c r="C2193" t="s">
        <v>1054</v>
      </c>
      <c r="D2193" t="s">
        <v>833</v>
      </c>
      <c r="E2193" s="865">
        <v>65.94</v>
      </c>
    </row>
    <row r="2194" spans="1:5">
      <c r="A2194">
        <v>38475</v>
      </c>
      <c r="B2194" t="s">
        <v>3033</v>
      </c>
      <c r="C2194" t="s">
        <v>829</v>
      </c>
      <c r="D2194" t="s">
        <v>830</v>
      </c>
      <c r="E2194" s="865">
        <v>29.08</v>
      </c>
    </row>
    <row r="2195" spans="1:5">
      <c r="A2195">
        <v>38474</v>
      </c>
      <c r="B2195" t="s">
        <v>3034</v>
      </c>
      <c r="C2195" t="s">
        <v>829</v>
      </c>
      <c r="D2195" t="s">
        <v>830</v>
      </c>
      <c r="E2195" s="865">
        <v>35.950000000000003</v>
      </c>
    </row>
    <row r="2196" spans="1:5">
      <c r="A2196">
        <v>10886</v>
      </c>
      <c r="B2196" t="s">
        <v>3035</v>
      </c>
      <c r="C2196" t="s">
        <v>829</v>
      </c>
      <c r="D2196" t="s">
        <v>830</v>
      </c>
      <c r="E2196" s="865">
        <v>153.12</v>
      </c>
    </row>
    <row r="2197" spans="1:5">
      <c r="A2197">
        <v>10888</v>
      </c>
      <c r="B2197" t="s">
        <v>3036</v>
      </c>
      <c r="C2197" t="s">
        <v>829</v>
      </c>
      <c r="D2197" t="s">
        <v>830</v>
      </c>
      <c r="E2197" s="865">
        <v>484.61</v>
      </c>
    </row>
    <row r="2198" spans="1:5">
      <c r="A2198">
        <v>10889</v>
      </c>
      <c r="B2198" t="s">
        <v>3037</v>
      </c>
      <c r="C2198" t="s">
        <v>829</v>
      </c>
      <c r="D2198" t="s">
        <v>830</v>
      </c>
      <c r="E2198" s="865">
        <v>525</v>
      </c>
    </row>
    <row r="2199" spans="1:5">
      <c r="A2199">
        <v>10890</v>
      </c>
      <c r="B2199" t="s">
        <v>3038</v>
      </c>
      <c r="C2199" t="s">
        <v>829</v>
      </c>
      <c r="D2199" t="s">
        <v>830</v>
      </c>
      <c r="E2199" s="865">
        <v>242.3</v>
      </c>
    </row>
    <row r="2200" spans="1:5">
      <c r="A2200">
        <v>10891</v>
      </c>
      <c r="B2200" t="s">
        <v>3039</v>
      </c>
      <c r="C2200" t="s">
        <v>829</v>
      </c>
      <c r="D2200" t="s">
        <v>830</v>
      </c>
      <c r="E2200" s="865">
        <v>148.07</v>
      </c>
    </row>
    <row r="2201" spans="1:5">
      <c r="A2201">
        <v>10892</v>
      </c>
      <c r="B2201" t="s">
        <v>3040</v>
      </c>
      <c r="C2201" t="s">
        <v>829</v>
      </c>
      <c r="D2201" t="s">
        <v>833</v>
      </c>
      <c r="E2201" s="865">
        <v>175</v>
      </c>
    </row>
    <row r="2202" spans="1:5">
      <c r="A2202">
        <v>20977</v>
      </c>
      <c r="B2202" t="s">
        <v>3041</v>
      </c>
      <c r="C2202" t="s">
        <v>829</v>
      </c>
      <c r="D2202" t="s">
        <v>830</v>
      </c>
      <c r="E2202" s="865">
        <v>208.65</v>
      </c>
    </row>
    <row r="2203" spans="1:5">
      <c r="A2203">
        <v>3073</v>
      </c>
      <c r="B2203" t="s">
        <v>3042</v>
      </c>
      <c r="C2203" t="s">
        <v>829</v>
      </c>
      <c r="D2203" t="s">
        <v>844</v>
      </c>
      <c r="E2203" s="865">
        <v>153.91</v>
      </c>
    </row>
    <row r="2204" spans="1:5">
      <c r="A2204">
        <v>3068</v>
      </c>
      <c r="B2204" t="s">
        <v>3043</v>
      </c>
      <c r="C2204" t="s">
        <v>829</v>
      </c>
      <c r="D2204" t="s">
        <v>844</v>
      </c>
      <c r="E2204" s="865">
        <v>30.77</v>
      </c>
    </row>
    <row r="2205" spans="1:5">
      <c r="A2205">
        <v>3074</v>
      </c>
      <c r="B2205" t="s">
        <v>3044</v>
      </c>
      <c r="C2205" t="s">
        <v>829</v>
      </c>
      <c r="D2205" t="s">
        <v>844</v>
      </c>
      <c r="E2205" s="865">
        <v>97.17</v>
      </c>
    </row>
    <row r="2206" spans="1:5">
      <c r="A2206">
        <v>3076</v>
      </c>
      <c r="B2206" t="s">
        <v>3045</v>
      </c>
      <c r="C2206" t="s">
        <v>829</v>
      </c>
      <c r="D2206" t="s">
        <v>844</v>
      </c>
      <c r="E2206" s="865">
        <v>126.53</v>
      </c>
    </row>
    <row r="2207" spans="1:5">
      <c r="A2207">
        <v>3072</v>
      </c>
      <c r="B2207" t="s">
        <v>3046</v>
      </c>
      <c r="C2207" t="s">
        <v>829</v>
      </c>
      <c r="D2207" t="s">
        <v>844</v>
      </c>
      <c r="E2207" s="865">
        <v>31.87</v>
      </c>
    </row>
    <row r="2208" spans="1:5">
      <c r="A2208">
        <v>3075</v>
      </c>
      <c r="B2208" t="s">
        <v>3047</v>
      </c>
      <c r="C2208" t="s">
        <v>829</v>
      </c>
      <c r="D2208" t="s">
        <v>844</v>
      </c>
      <c r="E2208" s="865">
        <v>79.959999999999994</v>
      </c>
    </row>
    <row r="2209" spans="1:5">
      <c r="A2209">
        <v>10780</v>
      </c>
      <c r="B2209" t="s">
        <v>3048</v>
      </c>
      <c r="C2209" t="s">
        <v>829</v>
      </c>
      <c r="D2209" t="s">
        <v>844</v>
      </c>
      <c r="E2209" s="865">
        <v>6.76</v>
      </c>
    </row>
    <row r="2210" spans="1:5">
      <c r="A2210">
        <v>10781</v>
      </c>
      <c r="B2210" t="s">
        <v>3049</v>
      </c>
      <c r="C2210" t="s">
        <v>829</v>
      </c>
      <c r="D2210" t="s">
        <v>844</v>
      </c>
      <c r="E2210" s="865">
        <v>10.84</v>
      </c>
    </row>
    <row r="2211" spans="1:5">
      <c r="A2211">
        <v>20106</v>
      </c>
      <c r="B2211" t="s">
        <v>3050</v>
      </c>
      <c r="C2211" t="s">
        <v>829</v>
      </c>
      <c r="D2211" t="s">
        <v>844</v>
      </c>
      <c r="E2211" s="865">
        <v>3.57</v>
      </c>
    </row>
    <row r="2212" spans="1:5">
      <c r="A2212">
        <v>20107</v>
      </c>
      <c r="B2212" t="s">
        <v>3051</v>
      </c>
      <c r="C2212" t="s">
        <v>829</v>
      </c>
      <c r="D2212" t="s">
        <v>844</v>
      </c>
      <c r="E2212" s="865">
        <v>4.09</v>
      </c>
    </row>
    <row r="2213" spans="1:5">
      <c r="A2213">
        <v>20108</v>
      </c>
      <c r="B2213" t="s">
        <v>3052</v>
      </c>
      <c r="C2213" t="s">
        <v>829</v>
      </c>
      <c r="D2213" t="s">
        <v>844</v>
      </c>
      <c r="E2213" s="865">
        <v>5.4</v>
      </c>
    </row>
    <row r="2214" spans="1:5">
      <c r="A2214">
        <v>20109</v>
      </c>
      <c r="B2214" t="s">
        <v>3053</v>
      </c>
      <c r="C2214" t="s">
        <v>829</v>
      </c>
      <c r="D2214" t="s">
        <v>844</v>
      </c>
      <c r="E2214" s="865">
        <v>6.76</v>
      </c>
    </row>
    <row r="2215" spans="1:5">
      <c r="A2215">
        <v>34795</v>
      </c>
      <c r="B2215" t="s">
        <v>3054</v>
      </c>
      <c r="C2215" t="s">
        <v>832</v>
      </c>
      <c r="D2215" t="s">
        <v>830</v>
      </c>
      <c r="E2215" s="865">
        <v>166.86</v>
      </c>
    </row>
    <row r="2216" spans="1:5">
      <c r="A2216">
        <v>34796</v>
      </c>
      <c r="B2216" t="s">
        <v>3055</v>
      </c>
      <c r="C2216" t="s">
        <v>866</v>
      </c>
      <c r="D2216" t="s">
        <v>830</v>
      </c>
      <c r="E2216" s="865">
        <v>7.32</v>
      </c>
    </row>
    <row r="2217" spans="1:5">
      <c r="A2217">
        <v>11480</v>
      </c>
      <c r="B2217" t="s">
        <v>3056</v>
      </c>
      <c r="C2217" t="s">
        <v>842</v>
      </c>
      <c r="D2217" t="s">
        <v>830</v>
      </c>
      <c r="E2217" s="865">
        <v>57.72</v>
      </c>
    </row>
    <row r="2218" spans="1:5">
      <c r="A2218">
        <v>3103</v>
      </c>
      <c r="B2218" t="s">
        <v>3057</v>
      </c>
      <c r="C2218" t="s">
        <v>829</v>
      </c>
      <c r="D2218" t="s">
        <v>830</v>
      </c>
      <c r="E2218" s="865">
        <v>60.25</v>
      </c>
    </row>
    <row r="2219" spans="1:5">
      <c r="A2219">
        <v>11481</v>
      </c>
      <c r="B2219" t="s">
        <v>3058</v>
      </c>
      <c r="C2219" t="s">
        <v>829</v>
      </c>
      <c r="D2219" t="s">
        <v>830</v>
      </c>
      <c r="E2219" s="865">
        <v>18.18</v>
      </c>
    </row>
    <row r="2220" spans="1:5">
      <c r="A2220">
        <v>3097</v>
      </c>
      <c r="B2220" t="s">
        <v>3059</v>
      </c>
      <c r="C2220" t="s">
        <v>842</v>
      </c>
      <c r="D2220" t="s">
        <v>830</v>
      </c>
      <c r="E2220" s="865">
        <v>37.33</v>
      </c>
    </row>
    <row r="2221" spans="1:5">
      <c r="A2221">
        <v>38153</v>
      </c>
      <c r="B2221" t="s">
        <v>3060</v>
      </c>
      <c r="C2221" t="s">
        <v>842</v>
      </c>
      <c r="D2221" t="s">
        <v>830</v>
      </c>
      <c r="E2221" s="865">
        <v>34.24</v>
      </c>
    </row>
    <row r="2222" spans="1:5">
      <c r="A2222">
        <v>3099</v>
      </c>
      <c r="B2222" t="s">
        <v>3061</v>
      </c>
      <c r="C2222" t="s">
        <v>842</v>
      </c>
      <c r="D2222" t="s">
        <v>830</v>
      </c>
      <c r="E2222" s="865">
        <v>59.72</v>
      </c>
    </row>
    <row r="2223" spans="1:5">
      <c r="A2223">
        <v>3080</v>
      </c>
      <c r="B2223" t="s">
        <v>3062</v>
      </c>
      <c r="C2223" t="s">
        <v>842</v>
      </c>
      <c r="D2223" t="s">
        <v>833</v>
      </c>
      <c r="E2223" s="865">
        <v>49.9</v>
      </c>
    </row>
    <row r="2224" spans="1:5">
      <c r="A2224">
        <v>3081</v>
      </c>
      <c r="B2224" t="s">
        <v>3063</v>
      </c>
      <c r="C2224" t="s">
        <v>842</v>
      </c>
      <c r="D2224" t="s">
        <v>830</v>
      </c>
      <c r="E2224" s="865">
        <v>75.52</v>
      </c>
    </row>
    <row r="2225" spans="1:5">
      <c r="A2225">
        <v>38151</v>
      </c>
      <c r="B2225" t="s">
        <v>3064</v>
      </c>
      <c r="C2225" t="s">
        <v>842</v>
      </c>
      <c r="D2225" t="s">
        <v>830</v>
      </c>
      <c r="E2225" s="865">
        <v>47.28</v>
      </c>
    </row>
    <row r="2226" spans="1:5">
      <c r="A2226">
        <v>11479</v>
      </c>
      <c r="B2226" t="s">
        <v>3065</v>
      </c>
      <c r="C2226" t="s">
        <v>829</v>
      </c>
      <c r="D2226" t="s">
        <v>830</v>
      </c>
      <c r="E2226" s="865">
        <v>27.49</v>
      </c>
    </row>
    <row r="2227" spans="1:5">
      <c r="A2227">
        <v>38152</v>
      </c>
      <c r="B2227" t="s">
        <v>3066</v>
      </c>
      <c r="C2227" t="s">
        <v>842</v>
      </c>
      <c r="D2227" t="s">
        <v>830</v>
      </c>
      <c r="E2227" s="865">
        <v>68.42</v>
      </c>
    </row>
    <row r="2228" spans="1:5">
      <c r="A2228">
        <v>11478</v>
      </c>
      <c r="B2228" t="s">
        <v>3067</v>
      </c>
      <c r="C2228" t="s">
        <v>829</v>
      </c>
      <c r="D2228" t="s">
        <v>830</v>
      </c>
      <c r="E2228" s="865">
        <v>48.23</v>
      </c>
    </row>
    <row r="2229" spans="1:5">
      <c r="A2229">
        <v>3090</v>
      </c>
      <c r="B2229" t="s">
        <v>3068</v>
      </c>
      <c r="C2229" t="s">
        <v>842</v>
      </c>
      <c r="D2229" t="s">
        <v>830</v>
      </c>
      <c r="E2229" s="865">
        <v>40.35</v>
      </c>
    </row>
    <row r="2230" spans="1:5">
      <c r="A2230">
        <v>3093</v>
      </c>
      <c r="B2230" t="s">
        <v>3069</v>
      </c>
      <c r="C2230" t="s">
        <v>842</v>
      </c>
      <c r="D2230" t="s">
        <v>830</v>
      </c>
      <c r="E2230" s="865">
        <v>67.05</v>
      </c>
    </row>
    <row r="2231" spans="1:5">
      <c r="A2231">
        <v>11476</v>
      </c>
      <c r="B2231" t="s">
        <v>3070</v>
      </c>
      <c r="C2231" t="s">
        <v>829</v>
      </c>
      <c r="D2231" t="s">
        <v>830</v>
      </c>
      <c r="E2231" s="865">
        <v>28.89</v>
      </c>
    </row>
    <row r="2232" spans="1:5">
      <c r="A2232">
        <v>11484</v>
      </c>
      <c r="B2232" t="s">
        <v>3071</v>
      </c>
      <c r="C2232" t="s">
        <v>829</v>
      </c>
      <c r="D2232" t="s">
        <v>830</v>
      </c>
      <c r="E2232" s="865">
        <v>33.29</v>
      </c>
    </row>
    <row r="2233" spans="1:5">
      <c r="A2233">
        <v>38155</v>
      </c>
      <c r="B2233" t="s">
        <v>3072</v>
      </c>
      <c r="C2233" t="s">
        <v>829</v>
      </c>
      <c r="D2233" t="s">
        <v>830</v>
      </c>
      <c r="E2233" s="865">
        <v>45.39</v>
      </c>
    </row>
    <row r="2234" spans="1:5">
      <c r="A2234">
        <v>11468</v>
      </c>
      <c r="B2234" t="s">
        <v>3073</v>
      </c>
      <c r="C2234" t="s">
        <v>829</v>
      </c>
      <c r="D2234" t="s">
        <v>830</v>
      </c>
      <c r="E2234" s="865">
        <v>10.19</v>
      </c>
    </row>
    <row r="2235" spans="1:5">
      <c r="A2235">
        <v>11469</v>
      </c>
      <c r="B2235" t="s">
        <v>3074</v>
      </c>
      <c r="C2235" t="s">
        <v>829</v>
      </c>
      <c r="D2235" t="s">
        <v>830</v>
      </c>
      <c r="E2235" s="865">
        <v>12.17</v>
      </c>
    </row>
    <row r="2236" spans="1:5">
      <c r="A2236">
        <v>38165</v>
      </c>
      <c r="B2236" t="s">
        <v>3075</v>
      </c>
      <c r="C2236" t="s">
        <v>842</v>
      </c>
      <c r="D2236" t="s">
        <v>830</v>
      </c>
      <c r="E2236" s="865">
        <v>51.21</v>
      </c>
    </row>
    <row r="2237" spans="1:5">
      <c r="A2237">
        <v>11456</v>
      </c>
      <c r="B2237" t="s">
        <v>3076</v>
      </c>
      <c r="C2237" t="s">
        <v>829</v>
      </c>
      <c r="D2237" t="s">
        <v>830</v>
      </c>
      <c r="E2237" s="865">
        <v>11.34</v>
      </c>
    </row>
    <row r="2238" spans="1:5">
      <c r="A2238">
        <v>3119</v>
      </c>
      <c r="B2238" t="s">
        <v>3077</v>
      </c>
      <c r="C2238" t="s">
        <v>829</v>
      </c>
      <c r="D2238" t="s">
        <v>830</v>
      </c>
      <c r="E2238" s="865">
        <v>1.68</v>
      </c>
    </row>
    <row r="2239" spans="1:5">
      <c r="A2239">
        <v>3122</v>
      </c>
      <c r="B2239" t="s">
        <v>3078</v>
      </c>
      <c r="C2239" t="s">
        <v>829</v>
      </c>
      <c r="D2239" t="s">
        <v>830</v>
      </c>
      <c r="E2239" s="865">
        <v>2.37</v>
      </c>
    </row>
    <row r="2240" spans="1:5">
      <c r="A2240">
        <v>3121</v>
      </c>
      <c r="B2240" t="s">
        <v>3079</v>
      </c>
      <c r="C2240" t="s">
        <v>829</v>
      </c>
      <c r="D2240" t="s">
        <v>830</v>
      </c>
      <c r="E2240" s="865">
        <v>3.67</v>
      </c>
    </row>
    <row r="2241" spans="1:5">
      <c r="A2241">
        <v>3120</v>
      </c>
      <c r="B2241" t="s">
        <v>3080</v>
      </c>
      <c r="C2241" t="s">
        <v>829</v>
      </c>
      <c r="D2241" t="s">
        <v>830</v>
      </c>
      <c r="E2241" s="865">
        <v>5.8</v>
      </c>
    </row>
    <row r="2242" spans="1:5">
      <c r="A2242">
        <v>11455</v>
      </c>
      <c r="B2242" t="s">
        <v>3081</v>
      </c>
      <c r="C2242" t="s">
        <v>829</v>
      </c>
      <c r="D2242" t="s">
        <v>830</v>
      </c>
      <c r="E2242" s="865">
        <v>8.1300000000000008</v>
      </c>
    </row>
    <row r="2243" spans="1:5">
      <c r="A2243">
        <v>3108</v>
      </c>
      <c r="B2243" t="s">
        <v>3082</v>
      </c>
      <c r="C2243" t="s">
        <v>829</v>
      </c>
      <c r="D2243" t="s">
        <v>830</v>
      </c>
      <c r="E2243" s="865">
        <v>20.420000000000002</v>
      </c>
    </row>
    <row r="2244" spans="1:5">
      <c r="A2244">
        <v>3105</v>
      </c>
      <c r="B2244" t="s">
        <v>3083</v>
      </c>
      <c r="C2244" t="s">
        <v>829</v>
      </c>
      <c r="D2244" t="s">
        <v>830</v>
      </c>
      <c r="E2244" s="865">
        <v>31.73</v>
      </c>
    </row>
    <row r="2245" spans="1:5">
      <c r="A2245">
        <v>38178</v>
      </c>
      <c r="B2245" t="s">
        <v>3084</v>
      </c>
      <c r="C2245" t="s">
        <v>829</v>
      </c>
      <c r="D2245" t="s">
        <v>830</v>
      </c>
      <c r="E2245" s="865">
        <v>20.73</v>
      </c>
    </row>
    <row r="2246" spans="1:5">
      <c r="A2246">
        <v>11458</v>
      </c>
      <c r="B2246" t="s">
        <v>3085</v>
      </c>
      <c r="C2246" t="s">
        <v>829</v>
      </c>
      <c r="D2246" t="s">
        <v>830</v>
      </c>
      <c r="E2246" s="865">
        <v>18.170000000000002</v>
      </c>
    </row>
    <row r="2247" spans="1:5">
      <c r="A2247">
        <v>42481</v>
      </c>
      <c r="B2247" t="s">
        <v>3086</v>
      </c>
      <c r="C2247" t="s">
        <v>832</v>
      </c>
      <c r="D2247" t="s">
        <v>844</v>
      </c>
      <c r="E2247" s="865">
        <v>21.19</v>
      </c>
    </row>
    <row r="2248" spans="1:5">
      <c r="A2248">
        <v>43458</v>
      </c>
      <c r="B2248" t="s">
        <v>3087</v>
      </c>
      <c r="C2248" t="s">
        <v>847</v>
      </c>
      <c r="D2248" t="s">
        <v>833</v>
      </c>
      <c r="E2248" s="865">
        <v>0.04</v>
      </c>
    </row>
    <row r="2249" spans="1:5">
      <c r="A2249">
        <v>43470</v>
      </c>
      <c r="B2249" t="s">
        <v>3088</v>
      </c>
      <c r="C2249" t="s">
        <v>1054</v>
      </c>
      <c r="D2249" t="s">
        <v>833</v>
      </c>
      <c r="E2249" s="865">
        <v>7.37</v>
      </c>
    </row>
    <row r="2250" spans="1:5">
      <c r="A2250">
        <v>43459</v>
      </c>
      <c r="B2250" t="s">
        <v>3089</v>
      </c>
      <c r="C2250" t="s">
        <v>847</v>
      </c>
      <c r="D2250" t="s">
        <v>833</v>
      </c>
      <c r="E2250" s="865">
        <v>0.34</v>
      </c>
    </row>
    <row r="2251" spans="1:5">
      <c r="A2251">
        <v>43471</v>
      </c>
      <c r="B2251" t="s">
        <v>3090</v>
      </c>
      <c r="C2251" t="s">
        <v>1054</v>
      </c>
      <c r="D2251" t="s">
        <v>833</v>
      </c>
      <c r="E2251" s="865">
        <v>64.510000000000005</v>
      </c>
    </row>
    <row r="2252" spans="1:5">
      <c r="A2252">
        <v>43460</v>
      </c>
      <c r="B2252" t="s">
        <v>3091</v>
      </c>
      <c r="C2252" t="s">
        <v>847</v>
      </c>
      <c r="D2252" t="s">
        <v>833</v>
      </c>
      <c r="E2252" s="865">
        <v>0.55000000000000004</v>
      </c>
    </row>
    <row r="2253" spans="1:5">
      <c r="A2253">
        <v>43472</v>
      </c>
      <c r="B2253" t="s">
        <v>3092</v>
      </c>
      <c r="C2253" t="s">
        <v>1054</v>
      </c>
      <c r="D2253" t="s">
        <v>833</v>
      </c>
      <c r="E2253" s="865">
        <v>103.89</v>
      </c>
    </row>
    <row r="2254" spans="1:5">
      <c r="A2254">
        <v>43461</v>
      </c>
      <c r="B2254" t="s">
        <v>3093</v>
      </c>
      <c r="C2254" t="s">
        <v>847</v>
      </c>
      <c r="D2254" t="s">
        <v>833</v>
      </c>
      <c r="E2254" s="865">
        <v>0.24</v>
      </c>
    </row>
    <row r="2255" spans="1:5">
      <c r="A2255">
        <v>43473</v>
      </c>
      <c r="B2255" t="s">
        <v>3094</v>
      </c>
      <c r="C2255" t="s">
        <v>1054</v>
      </c>
      <c r="D2255" t="s">
        <v>833</v>
      </c>
      <c r="E2255" s="865">
        <v>45.78</v>
      </c>
    </row>
    <row r="2256" spans="1:5">
      <c r="A2256">
        <v>43463</v>
      </c>
      <c r="B2256" t="s">
        <v>3095</v>
      </c>
      <c r="C2256" t="s">
        <v>847</v>
      </c>
      <c r="D2256" t="s">
        <v>833</v>
      </c>
      <c r="E2256" s="865">
        <v>0.08</v>
      </c>
    </row>
    <row r="2257" spans="1:5">
      <c r="A2257">
        <v>43475</v>
      </c>
      <c r="B2257" t="s">
        <v>3096</v>
      </c>
      <c r="C2257" t="s">
        <v>1054</v>
      </c>
      <c r="D2257" t="s">
        <v>833</v>
      </c>
      <c r="E2257" s="865">
        <v>14.26</v>
      </c>
    </row>
    <row r="2258" spans="1:5">
      <c r="A2258">
        <v>43462</v>
      </c>
      <c r="B2258" t="s">
        <v>3097</v>
      </c>
      <c r="C2258" t="s">
        <v>847</v>
      </c>
      <c r="D2258" t="s">
        <v>833</v>
      </c>
      <c r="E2258" s="865">
        <v>0.01</v>
      </c>
    </row>
    <row r="2259" spans="1:5">
      <c r="A2259">
        <v>43474</v>
      </c>
      <c r="B2259" t="s">
        <v>3098</v>
      </c>
      <c r="C2259" t="s">
        <v>1054</v>
      </c>
      <c r="D2259" t="s">
        <v>833</v>
      </c>
      <c r="E2259" s="865">
        <v>1.45</v>
      </c>
    </row>
    <row r="2260" spans="1:5">
      <c r="A2260">
        <v>43464</v>
      </c>
      <c r="B2260" t="s">
        <v>3099</v>
      </c>
      <c r="C2260" t="s">
        <v>847</v>
      </c>
      <c r="D2260" t="s">
        <v>833</v>
      </c>
      <c r="E2260" s="865">
        <v>0.01</v>
      </c>
    </row>
    <row r="2261" spans="1:5">
      <c r="A2261">
        <v>43476</v>
      </c>
      <c r="B2261" t="s">
        <v>3100</v>
      </c>
      <c r="C2261" t="s">
        <v>1054</v>
      </c>
      <c r="D2261" t="s">
        <v>833</v>
      </c>
      <c r="E2261" s="865">
        <v>0.01</v>
      </c>
    </row>
    <row r="2262" spans="1:5">
      <c r="A2262">
        <v>43465</v>
      </c>
      <c r="B2262" t="s">
        <v>3101</v>
      </c>
      <c r="C2262" t="s">
        <v>847</v>
      </c>
      <c r="D2262" t="s">
        <v>833</v>
      </c>
      <c r="E2262" s="865">
        <v>0.5</v>
      </c>
    </row>
    <row r="2263" spans="1:5">
      <c r="A2263">
        <v>43477</v>
      </c>
      <c r="B2263" t="s">
        <v>3102</v>
      </c>
      <c r="C2263" t="s">
        <v>1054</v>
      </c>
      <c r="D2263" t="s">
        <v>833</v>
      </c>
      <c r="E2263" s="865">
        <v>94.89</v>
      </c>
    </row>
    <row r="2264" spans="1:5">
      <c r="A2264">
        <v>43466</v>
      </c>
      <c r="B2264" t="s">
        <v>3103</v>
      </c>
      <c r="C2264" t="s">
        <v>847</v>
      </c>
      <c r="D2264" t="s">
        <v>833</v>
      </c>
      <c r="E2264" s="865">
        <v>1.17</v>
      </c>
    </row>
    <row r="2265" spans="1:5">
      <c r="A2265">
        <v>43478</v>
      </c>
      <c r="B2265" t="s">
        <v>3104</v>
      </c>
      <c r="C2265" t="s">
        <v>1054</v>
      </c>
      <c r="D2265" t="s">
        <v>833</v>
      </c>
      <c r="E2265" s="865">
        <v>220.02</v>
      </c>
    </row>
    <row r="2266" spans="1:5">
      <c r="A2266">
        <v>43467</v>
      </c>
      <c r="B2266" t="s">
        <v>3105</v>
      </c>
      <c r="C2266" t="s">
        <v>847</v>
      </c>
      <c r="D2266" t="s">
        <v>833</v>
      </c>
      <c r="E2266" s="865">
        <v>0.38</v>
      </c>
    </row>
    <row r="2267" spans="1:5">
      <c r="A2267">
        <v>43479</v>
      </c>
      <c r="B2267" t="s">
        <v>3106</v>
      </c>
      <c r="C2267" t="s">
        <v>1054</v>
      </c>
      <c r="D2267" t="s">
        <v>833</v>
      </c>
      <c r="E2267" s="865">
        <v>71.290000000000006</v>
      </c>
    </row>
    <row r="2268" spans="1:5">
      <c r="A2268">
        <v>43468</v>
      </c>
      <c r="B2268" t="s">
        <v>3107</v>
      </c>
      <c r="C2268" t="s">
        <v>847</v>
      </c>
      <c r="D2268" t="s">
        <v>833</v>
      </c>
      <c r="E2268" s="865">
        <v>0.84</v>
      </c>
    </row>
    <row r="2269" spans="1:5">
      <c r="A2269">
        <v>43480</v>
      </c>
      <c r="B2269" t="s">
        <v>3108</v>
      </c>
      <c r="C2269" t="s">
        <v>1054</v>
      </c>
      <c r="D2269" t="s">
        <v>833</v>
      </c>
      <c r="E2269" s="865">
        <v>157.85</v>
      </c>
    </row>
    <row r="2270" spans="1:5">
      <c r="A2270">
        <v>43469</v>
      </c>
      <c r="B2270" t="s">
        <v>3109</v>
      </c>
      <c r="C2270" t="s">
        <v>847</v>
      </c>
      <c r="D2270" t="s">
        <v>833</v>
      </c>
      <c r="E2270" s="865">
        <v>0.05</v>
      </c>
    </row>
    <row r="2271" spans="1:5">
      <c r="A2271">
        <v>43481</v>
      </c>
      <c r="B2271" t="s">
        <v>3110</v>
      </c>
      <c r="C2271" t="s">
        <v>1054</v>
      </c>
      <c r="D2271" t="s">
        <v>833</v>
      </c>
      <c r="E2271" s="865">
        <v>10.02</v>
      </c>
    </row>
    <row r="2272" spans="1:5">
      <c r="A2272">
        <v>11461</v>
      </c>
      <c r="B2272" t="s">
        <v>3111</v>
      </c>
      <c r="C2272" t="s">
        <v>829</v>
      </c>
      <c r="D2272" t="s">
        <v>830</v>
      </c>
      <c r="E2272" s="865">
        <v>4.6100000000000003</v>
      </c>
    </row>
    <row r="2273" spans="1:5">
      <c r="A2273">
        <v>3106</v>
      </c>
      <c r="B2273" t="s">
        <v>3112</v>
      </c>
      <c r="C2273" t="s">
        <v>829</v>
      </c>
      <c r="D2273" t="s">
        <v>830</v>
      </c>
      <c r="E2273" s="865">
        <v>3.5</v>
      </c>
    </row>
    <row r="2274" spans="1:5">
      <c r="A2274">
        <v>3107</v>
      </c>
      <c r="B2274" t="s">
        <v>3113</v>
      </c>
      <c r="C2274" t="s">
        <v>829</v>
      </c>
      <c r="D2274" t="s">
        <v>830</v>
      </c>
      <c r="E2274" s="865">
        <v>2.95</v>
      </c>
    </row>
    <row r="2275" spans="1:5">
      <c r="A2275">
        <v>25951</v>
      </c>
      <c r="B2275" t="s">
        <v>3114</v>
      </c>
      <c r="C2275" t="s">
        <v>935</v>
      </c>
      <c r="D2275" t="s">
        <v>830</v>
      </c>
      <c r="E2275" s="865">
        <v>2.14</v>
      </c>
    </row>
    <row r="2276" spans="1:5">
      <c r="A2276">
        <v>3123</v>
      </c>
      <c r="B2276" t="s">
        <v>3115</v>
      </c>
      <c r="C2276" t="s">
        <v>935</v>
      </c>
      <c r="D2276" t="s">
        <v>833</v>
      </c>
      <c r="E2276" s="865">
        <v>2</v>
      </c>
    </row>
    <row r="2277" spans="1:5">
      <c r="A2277">
        <v>38125</v>
      </c>
      <c r="B2277" t="s">
        <v>3116</v>
      </c>
      <c r="C2277" t="s">
        <v>935</v>
      </c>
      <c r="D2277" t="s">
        <v>830</v>
      </c>
      <c r="E2277" s="865">
        <v>0.85</v>
      </c>
    </row>
    <row r="2278" spans="1:5">
      <c r="A2278">
        <v>39014</v>
      </c>
      <c r="B2278" t="s">
        <v>3117</v>
      </c>
      <c r="C2278" t="s">
        <v>935</v>
      </c>
      <c r="D2278" t="s">
        <v>830</v>
      </c>
      <c r="E2278" s="865">
        <v>5.71</v>
      </c>
    </row>
    <row r="2279" spans="1:5">
      <c r="A2279">
        <v>39365</v>
      </c>
      <c r="B2279" t="s">
        <v>3118</v>
      </c>
      <c r="C2279" t="s">
        <v>829</v>
      </c>
      <c r="D2279" t="s">
        <v>830</v>
      </c>
      <c r="E2279" s="865">
        <v>892.4</v>
      </c>
    </row>
    <row r="2280" spans="1:5">
      <c r="A2280">
        <v>39366</v>
      </c>
      <c r="B2280" t="s">
        <v>3119</v>
      </c>
      <c r="C2280" t="s">
        <v>829</v>
      </c>
      <c r="D2280" t="s">
        <v>830</v>
      </c>
      <c r="E2280" s="866">
        <v>2284.94</v>
      </c>
    </row>
    <row r="2281" spans="1:5">
      <c r="A2281">
        <v>39367</v>
      </c>
      <c r="B2281" t="s">
        <v>3120</v>
      </c>
      <c r="C2281" t="s">
        <v>829</v>
      </c>
      <c r="D2281" t="s">
        <v>830</v>
      </c>
      <c r="E2281" s="866">
        <v>3123.09</v>
      </c>
    </row>
    <row r="2282" spans="1:5">
      <c r="A2282">
        <v>37394</v>
      </c>
      <c r="B2282" t="s">
        <v>3121</v>
      </c>
      <c r="C2282" t="s">
        <v>3122</v>
      </c>
      <c r="D2282" t="s">
        <v>844</v>
      </c>
      <c r="E2282" s="865">
        <v>35.94</v>
      </c>
    </row>
    <row r="2283" spans="1:5">
      <c r="A2283">
        <v>14146</v>
      </c>
      <c r="B2283" t="s">
        <v>3123</v>
      </c>
      <c r="C2283" t="s">
        <v>3122</v>
      </c>
      <c r="D2283" t="s">
        <v>844</v>
      </c>
      <c r="E2283" s="865">
        <v>57.8</v>
      </c>
    </row>
    <row r="2284" spans="1:5">
      <c r="A2284">
        <v>38134</v>
      </c>
      <c r="B2284" t="s">
        <v>3124</v>
      </c>
      <c r="C2284" t="s">
        <v>935</v>
      </c>
      <c r="D2284" t="s">
        <v>830</v>
      </c>
      <c r="E2284" s="865">
        <v>57.77</v>
      </c>
    </row>
    <row r="2285" spans="1:5">
      <c r="A2285">
        <v>38132</v>
      </c>
      <c r="B2285" t="s">
        <v>3125</v>
      </c>
      <c r="C2285" t="s">
        <v>935</v>
      </c>
      <c r="D2285" t="s">
        <v>830</v>
      </c>
      <c r="E2285" s="865">
        <v>58.92</v>
      </c>
    </row>
    <row r="2286" spans="1:5">
      <c r="A2286">
        <v>38133</v>
      </c>
      <c r="B2286" t="s">
        <v>3126</v>
      </c>
      <c r="C2286" t="s">
        <v>935</v>
      </c>
      <c r="D2286" t="s">
        <v>830</v>
      </c>
      <c r="E2286" s="865">
        <v>56.99</v>
      </c>
    </row>
    <row r="2287" spans="1:5">
      <c r="A2287">
        <v>938</v>
      </c>
      <c r="B2287" t="s">
        <v>3127</v>
      </c>
      <c r="C2287" t="s">
        <v>866</v>
      </c>
      <c r="D2287" t="s">
        <v>830</v>
      </c>
      <c r="E2287" s="865">
        <v>1.19</v>
      </c>
    </row>
    <row r="2288" spans="1:5">
      <c r="A2288">
        <v>937</v>
      </c>
      <c r="B2288" t="s">
        <v>3128</v>
      </c>
      <c r="C2288" t="s">
        <v>866</v>
      </c>
      <c r="D2288" t="s">
        <v>830</v>
      </c>
      <c r="E2288" s="865">
        <v>7.37</v>
      </c>
    </row>
    <row r="2289" spans="1:5">
      <c r="A2289">
        <v>939</v>
      </c>
      <c r="B2289" t="s">
        <v>3129</v>
      </c>
      <c r="C2289" t="s">
        <v>866</v>
      </c>
      <c r="D2289" t="s">
        <v>830</v>
      </c>
      <c r="E2289" s="865">
        <v>1.91</v>
      </c>
    </row>
    <row r="2290" spans="1:5">
      <c r="A2290">
        <v>944</v>
      </c>
      <c r="B2290" t="s">
        <v>3130</v>
      </c>
      <c r="C2290" t="s">
        <v>866</v>
      </c>
      <c r="D2290" t="s">
        <v>830</v>
      </c>
      <c r="E2290" s="865">
        <v>3.26</v>
      </c>
    </row>
    <row r="2291" spans="1:5">
      <c r="A2291">
        <v>940</v>
      </c>
      <c r="B2291" t="s">
        <v>3131</v>
      </c>
      <c r="C2291" t="s">
        <v>866</v>
      </c>
      <c r="D2291" t="s">
        <v>830</v>
      </c>
      <c r="E2291" s="865">
        <v>4.51</v>
      </c>
    </row>
    <row r="2292" spans="1:5">
      <c r="A2292">
        <v>936</v>
      </c>
      <c r="B2292" t="s">
        <v>3132</v>
      </c>
      <c r="C2292" t="s">
        <v>866</v>
      </c>
      <c r="D2292" t="s">
        <v>830</v>
      </c>
      <c r="E2292" s="865">
        <v>1.28</v>
      </c>
    </row>
    <row r="2293" spans="1:5">
      <c r="A2293">
        <v>935</v>
      </c>
      <c r="B2293" t="s">
        <v>3133</v>
      </c>
      <c r="C2293" t="s">
        <v>866</v>
      </c>
      <c r="D2293" t="s">
        <v>830</v>
      </c>
      <c r="E2293" s="865">
        <v>0.98</v>
      </c>
    </row>
    <row r="2294" spans="1:5">
      <c r="A2294">
        <v>406</v>
      </c>
      <c r="B2294" t="s">
        <v>3134</v>
      </c>
      <c r="C2294" t="s">
        <v>829</v>
      </c>
      <c r="D2294" t="s">
        <v>830</v>
      </c>
      <c r="E2294" s="865">
        <v>58.56</v>
      </c>
    </row>
    <row r="2295" spans="1:5">
      <c r="A2295">
        <v>42529</v>
      </c>
      <c r="B2295" t="s">
        <v>3135</v>
      </c>
      <c r="C2295" t="s">
        <v>866</v>
      </c>
      <c r="D2295" t="s">
        <v>830</v>
      </c>
      <c r="E2295" s="865">
        <v>0.87</v>
      </c>
    </row>
    <row r="2296" spans="1:5">
      <c r="A2296">
        <v>39634</v>
      </c>
      <c r="B2296" t="s">
        <v>3136</v>
      </c>
      <c r="C2296" t="s">
        <v>866</v>
      </c>
      <c r="D2296" t="s">
        <v>830</v>
      </c>
      <c r="E2296" s="865">
        <v>6.04</v>
      </c>
    </row>
    <row r="2297" spans="1:5">
      <c r="A2297">
        <v>39701</v>
      </c>
      <c r="B2297" t="s">
        <v>3137</v>
      </c>
      <c r="C2297" t="s">
        <v>829</v>
      </c>
      <c r="D2297" t="s">
        <v>830</v>
      </c>
      <c r="E2297" s="865">
        <v>69.83</v>
      </c>
    </row>
    <row r="2298" spans="1:5">
      <c r="A2298">
        <v>12815</v>
      </c>
      <c r="B2298" t="s">
        <v>3138</v>
      </c>
      <c r="C2298" t="s">
        <v>829</v>
      </c>
      <c r="D2298" t="s">
        <v>830</v>
      </c>
      <c r="E2298" s="865">
        <v>6.86</v>
      </c>
    </row>
    <row r="2299" spans="1:5">
      <c r="A2299">
        <v>407</v>
      </c>
      <c r="B2299" t="s">
        <v>3139</v>
      </c>
      <c r="C2299" t="s">
        <v>935</v>
      </c>
      <c r="D2299" t="s">
        <v>844</v>
      </c>
      <c r="E2299" s="865">
        <v>40</v>
      </c>
    </row>
    <row r="2300" spans="1:5">
      <c r="A2300">
        <v>39431</v>
      </c>
      <c r="B2300" t="s">
        <v>3140</v>
      </c>
      <c r="C2300" t="s">
        <v>866</v>
      </c>
      <c r="D2300" t="s">
        <v>830</v>
      </c>
      <c r="E2300" s="865">
        <v>0.24</v>
      </c>
    </row>
    <row r="2301" spans="1:5">
      <c r="A2301">
        <v>39432</v>
      </c>
      <c r="B2301" t="s">
        <v>3141</v>
      </c>
      <c r="C2301" t="s">
        <v>866</v>
      </c>
      <c r="D2301" t="s">
        <v>830</v>
      </c>
      <c r="E2301" s="865">
        <v>3.14</v>
      </c>
    </row>
    <row r="2302" spans="1:5">
      <c r="A2302">
        <v>20111</v>
      </c>
      <c r="B2302" t="s">
        <v>3142</v>
      </c>
      <c r="C2302" t="s">
        <v>829</v>
      </c>
      <c r="D2302" t="s">
        <v>833</v>
      </c>
      <c r="E2302" s="865">
        <v>9.1999999999999993</v>
      </c>
    </row>
    <row r="2303" spans="1:5">
      <c r="A2303">
        <v>21127</v>
      </c>
      <c r="B2303" t="s">
        <v>3143</v>
      </c>
      <c r="C2303" t="s">
        <v>829</v>
      </c>
      <c r="D2303" t="s">
        <v>830</v>
      </c>
      <c r="E2303" s="865">
        <v>3.47</v>
      </c>
    </row>
    <row r="2304" spans="1:5">
      <c r="A2304">
        <v>404</v>
      </c>
      <c r="B2304" t="s">
        <v>3144</v>
      </c>
      <c r="C2304" t="s">
        <v>866</v>
      </c>
      <c r="D2304" t="s">
        <v>830</v>
      </c>
      <c r="E2304" s="865">
        <v>1.25</v>
      </c>
    </row>
    <row r="2305" spans="1:5">
      <c r="A2305">
        <v>14151</v>
      </c>
      <c r="B2305" t="s">
        <v>3145</v>
      </c>
      <c r="C2305" t="s">
        <v>829</v>
      </c>
      <c r="D2305" t="s">
        <v>844</v>
      </c>
      <c r="E2305" s="865">
        <v>41.54</v>
      </c>
    </row>
    <row r="2306" spans="1:5">
      <c r="A2306">
        <v>14153</v>
      </c>
      <c r="B2306" t="s">
        <v>3146</v>
      </c>
      <c r="C2306" t="s">
        <v>829</v>
      </c>
      <c r="D2306" t="s">
        <v>844</v>
      </c>
      <c r="E2306" s="865">
        <v>46.96</v>
      </c>
    </row>
    <row r="2307" spans="1:5">
      <c r="A2307">
        <v>14152</v>
      </c>
      <c r="B2307" t="s">
        <v>3147</v>
      </c>
      <c r="C2307" t="s">
        <v>829</v>
      </c>
      <c r="D2307" t="s">
        <v>844</v>
      </c>
      <c r="E2307" s="865">
        <v>36.049999999999997</v>
      </c>
    </row>
    <row r="2308" spans="1:5">
      <c r="A2308">
        <v>14154</v>
      </c>
      <c r="B2308" t="s">
        <v>3148</v>
      </c>
      <c r="C2308" t="s">
        <v>829</v>
      </c>
      <c r="D2308" t="s">
        <v>844</v>
      </c>
      <c r="E2308" s="865">
        <v>126.18</v>
      </c>
    </row>
    <row r="2309" spans="1:5">
      <c r="A2309">
        <v>42015</v>
      </c>
      <c r="B2309" t="s">
        <v>3149</v>
      </c>
      <c r="C2309" t="s">
        <v>866</v>
      </c>
      <c r="D2309" t="s">
        <v>844</v>
      </c>
      <c r="E2309" s="865">
        <v>0.08</v>
      </c>
    </row>
    <row r="2310" spans="1:5">
      <c r="A2310">
        <v>3146</v>
      </c>
      <c r="B2310" t="s">
        <v>3150</v>
      </c>
      <c r="C2310" t="s">
        <v>829</v>
      </c>
      <c r="D2310" t="s">
        <v>833</v>
      </c>
      <c r="E2310" s="865">
        <v>3.1</v>
      </c>
    </row>
    <row r="2311" spans="1:5">
      <c r="A2311">
        <v>3143</v>
      </c>
      <c r="B2311" t="s">
        <v>3151</v>
      </c>
      <c r="C2311" t="s">
        <v>829</v>
      </c>
      <c r="D2311" t="s">
        <v>830</v>
      </c>
      <c r="E2311" s="865">
        <v>7.05</v>
      </c>
    </row>
    <row r="2312" spans="1:5">
      <c r="A2312">
        <v>3148</v>
      </c>
      <c r="B2312" t="s">
        <v>3152</v>
      </c>
      <c r="C2312" t="s">
        <v>829</v>
      </c>
      <c r="D2312" t="s">
        <v>830</v>
      </c>
      <c r="E2312" s="865">
        <v>11.43</v>
      </c>
    </row>
    <row r="2313" spans="1:5">
      <c r="A2313">
        <v>4310</v>
      </c>
      <c r="B2313" t="s">
        <v>3153</v>
      </c>
      <c r="C2313" t="s">
        <v>829</v>
      </c>
      <c r="D2313" t="s">
        <v>830</v>
      </c>
      <c r="E2313" s="865">
        <v>2.02</v>
      </c>
    </row>
    <row r="2314" spans="1:5">
      <c r="A2314">
        <v>4311</v>
      </c>
      <c r="B2314" t="s">
        <v>3154</v>
      </c>
      <c r="C2314" t="s">
        <v>829</v>
      </c>
      <c r="D2314" t="s">
        <v>830</v>
      </c>
      <c r="E2314" s="865">
        <v>1.42</v>
      </c>
    </row>
    <row r="2315" spans="1:5">
      <c r="A2315">
        <v>4312</v>
      </c>
      <c r="B2315" t="s">
        <v>3155</v>
      </c>
      <c r="C2315" t="s">
        <v>829</v>
      </c>
      <c r="D2315" t="s">
        <v>830</v>
      </c>
      <c r="E2315" s="865">
        <v>1.99</v>
      </c>
    </row>
    <row r="2316" spans="1:5">
      <c r="A2316">
        <v>13261</v>
      </c>
      <c r="B2316" t="s">
        <v>3156</v>
      </c>
      <c r="C2316" t="s">
        <v>829</v>
      </c>
      <c r="D2316" t="s">
        <v>830</v>
      </c>
      <c r="E2316" s="865">
        <v>2.0299999999999998</v>
      </c>
    </row>
    <row r="2317" spans="1:5">
      <c r="A2317">
        <v>3255</v>
      </c>
      <c r="B2317" t="s">
        <v>3157</v>
      </c>
      <c r="C2317" t="s">
        <v>829</v>
      </c>
      <c r="D2317" t="s">
        <v>830</v>
      </c>
      <c r="E2317" s="865">
        <v>5.71</v>
      </c>
    </row>
    <row r="2318" spans="1:5">
      <c r="A2318">
        <v>3254</v>
      </c>
      <c r="B2318" t="s">
        <v>3158</v>
      </c>
      <c r="C2318" t="s">
        <v>829</v>
      </c>
      <c r="D2318" t="s">
        <v>830</v>
      </c>
      <c r="E2318" s="865">
        <v>92.77</v>
      </c>
    </row>
    <row r="2319" spans="1:5">
      <c r="A2319">
        <v>3259</v>
      </c>
      <c r="B2319" t="s">
        <v>3159</v>
      </c>
      <c r="C2319" t="s">
        <v>829</v>
      </c>
      <c r="D2319" t="s">
        <v>830</v>
      </c>
      <c r="E2319" s="865">
        <v>11.15</v>
      </c>
    </row>
    <row r="2320" spans="1:5">
      <c r="A2320">
        <v>3258</v>
      </c>
      <c r="B2320" t="s">
        <v>3160</v>
      </c>
      <c r="C2320" t="s">
        <v>829</v>
      </c>
      <c r="D2320" t="s">
        <v>830</v>
      </c>
      <c r="E2320" s="865">
        <v>6.73</v>
      </c>
    </row>
    <row r="2321" spans="1:5">
      <c r="A2321">
        <v>3251</v>
      </c>
      <c r="B2321" t="s">
        <v>3161</v>
      </c>
      <c r="C2321" t="s">
        <v>829</v>
      </c>
      <c r="D2321" t="s">
        <v>830</v>
      </c>
      <c r="E2321" s="865">
        <v>3.97</v>
      </c>
    </row>
    <row r="2322" spans="1:5">
      <c r="A2322">
        <v>3256</v>
      </c>
      <c r="B2322" t="s">
        <v>3162</v>
      </c>
      <c r="C2322" t="s">
        <v>829</v>
      </c>
      <c r="D2322" t="s">
        <v>830</v>
      </c>
      <c r="E2322" s="865">
        <v>7.52</v>
      </c>
    </row>
    <row r="2323" spans="1:5">
      <c r="A2323">
        <v>3261</v>
      </c>
      <c r="B2323" t="s">
        <v>3163</v>
      </c>
      <c r="C2323" t="s">
        <v>829</v>
      </c>
      <c r="D2323" t="s">
        <v>830</v>
      </c>
      <c r="E2323" s="865">
        <v>82.04</v>
      </c>
    </row>
    <row r="2324" spans="1:5">
      <c r="A2324">
        <v>3260</v>
      </c>
      <c r="B2324" t="s">
        <v>3164</v>
      </c>
      <c r="C2324" t="s">
        <v>829</v>
      </c>
      <c r="D2324" t="s">
        <v>830</v>
      </c>
      <c r="E2324" s="865">
        <v>14.09</v>
      </c>
    </row>
    <row r="2325" spans="1:5">
      <c r="A2325">
        <v>3272</v>
      </c>
      <c r="B2325" t="s">
        <v>3165</v>
      </c>
      <c r="C2325" t="s">
        <v>829</v>
      </c>
      <c r="D2325" t="s">
        <v>830</v>
      </c>
      <c r="E2325" s="865">
        <v>29.38</v>
      </c>
    </row>
    <row r="2326" spans="1:5">
      <c r="A2326">
        <v>3265</v>
      </c>
      <c r="B2326" t="s">
        <v>3166</v>
      </c>
      <c r="C2326" t="s">
        <v>829</v>
      </c>
      <c r="D2326" t="s">
        <v>830</v>
      </c>
      <c r="E2326" s="865">
        <v>23.34</v>
      </c>
    </row>
    <row r="2327" spans="1:5">
      <c r="A2327">
        <v>3262</v>
      </c>
      <c r="B2327" t="s">
        <v>3167</v>
      </c>
      <c r="C2327" t="s">
        <v>829</v>
      </c>
      <c r="D2327" t="s">
        <v>830</v>
      </c>
      <c r="E2327" s="865">
        <v>10.220000000000001</v>
      </c>
    </row>
    <row r="2328" spans="1:5">
      <c r="A2328">
        <v>3264</v>
      </c>
      <c r="B2328" t="s">
        <v>3168</v>
      </c>
      <c r="C2328" t="s">
        <v>829</v>
      </c>
      <c r="D2328" t="s">
        <v>830</v>
      </c>
      <c r="E2328" s="865">
        <v>16.78</v>
      </c>
    </row>
    <row r="2329" spans="1:5">
      <c r="A2329">
        <v>3267</v>
      </c>
      <c r="B2329" t="s">
        <v>3169</v>
      </c>
      <c r="C2329" t="s">
        <v>829</v>
      </c>
      <c r="D2329" t="s">
        <v>830</v>
      </c>
      <c r="E2329" s="865">
        <v>54.82</v>
      </c>
    </row>
    <row r="2330" spans="1:5">
      <c r="A2330">
        <v>3266</v>
      </c>
      <c r="B2330" t="s">
        <v>3170</v>
      </c>
      <c r="C2330" t="s">
        <v>829</v>
      </c>
      <c r="D2330" t="s">
        <v>830</v>
      </c>
      <c r="E2330" s="865">
        <v>34.880000000000003</v>
      </c>
    </row>
    <row r="2331" spans="1:5">
      <c r="A2331">
        <v>3263</v>
      </c>
      <c r="B2331" t="s">
        <v>3171</v>
      </c>
      <c r="C2331" t="s">
        <v>829</v>
      </c>
      <c r="D2331" t="s">
        <v>830</v>
      </c>
      <c r="E2331" s="865">
        <v>13.96</v>
      </c>
    </row>
    <row r="2332" spans="1:5">
      <c r="A2332">
        <v>3268</v>
      </c>
      <c r="B2332" t="s">
        <v>3172</v>
      </c>
      <c r="C2332" t="s">
        <v>829</v>
      </c>
      <c r="D2332" t="s">
        <v>830</v>
      </c>
      <c r="E2332" s="865">
        <v>74.12</v>
      </c>
    </row>
    <row r="2333" spans="1:5">
      <c r="A2333">
        <v>3271</v>
      </c>
      <c r="B2333" t="s">
        <v>3173</v>
      </c>
      <c r="C2333" t="s">
        <v>829</v>
      </c>
      <c r="D2333" t="s">
        <v>830</v>
      </c>
      <c r="E2333" s="865">
        <v>109.57</v>
      </c>
    </row>
    <row r="2334" spans="1:5">
      <c r="A2334">
        <v>3270</v>
      </c>
      <c r="B2334" t="s">
        <v>3174</v>
      </c>
      <c r="C2334" t="s">
        <v>829</v>
      </c>
      <c r="D2334" t="s">
        <v>830</v>
      </c>
      <c r="E2334" s="865">
        <v>184.1</v>
      </c>
    </row>
    <row r="2335" spans="1:5">
      <c r="A2335">
        <v>3275</v>
      </c>
      <c r="B2335" t="s">
        <v>3175</v>
      </c>
      <c r="C2335" t="s">
        <v>832</v>
      </c>
      <c r="D2335" t="s">
        <v>830</v>
      </c>
      <c r="E2335" s="865">
        <v>58.63</v>
      </c>
    </row>
    <row r="2336" spans="1:5">
      <c r="A2336">
        <v>39512</v>
      </c>
      <c r="B2336" t="s">
        <v>3176</v>
      </c>
      <c r="C2336" t="s">
        <v>832</v>
      </c>
      <c r="D2336" t="s">
        <v>844</v>
      </c>
      <c r="E2336" s="865">
        <v>95.19</v>
      </c>
    </row>
    <row r="2337" spans="1:5">
      <c r="A2337">
        <v>39511</v>
      </c>
      <c r="B2337" t="s">
        <v>3177</v>
      </c>
      <c r="C2337" t="s">
        <v>832</v>
      </c>
      <c r="D2337" t="s">
        <v>844</v>
      </c>
      <c r="E2337" s="865">
        <v>103.83</v>
      </c>
    </row>
    <row r="2338" spans="1:5">
      <c r="A2338">
        <v>39513</v>
      </c>
      <c r="B2338" t="s">
        <v>3178</v>
      </c>
      <c r="C2338" t="s">
        <v>832</v>
      </c>
      <c r="D2338" t="s">
        <v>844</v>
      </c>
      <c r="E2338" s="865">
        <v>111.37</v>
      </c>
    </row>
    <row r="2339" spans="1:5">
      <c r="A2339">
        <v>3286</v>
      </c>
      <c r="B2339" t="s">
        <v>3179</v>
      </c>
      <c r="C2339" t="s">
        <v>832</v>
      </c>
      <c r="D2339" t="s">
        <v>830</v>
      </c>
      <c r="E2339" s="865">
        <v>52.94</v>
      </c>
    </row>
    <row r="2340" spans="1:5">
      <c r="A2340">
        <v>3287</v>
      </c>
      <c r="B2340" t="s">
        <v>3180</v>
      </c>
      <c r="C2340" t="s">
        <v>832</v>
      </c>
      <c r="D2340" t="s">
        <v>830</v>
      </c>
      <c r="E2340" s="865">
        <v>80</v>
      </c>
    </row>
    <row r="2341" spans="1:5">
      <c r="A2341">
        <v>3283</v>
      </c>
      <c r="B2341" t="s">
        <v>3181</v>
      </c>
      <c r="C2341" t="s">
        <v>832</v>
      </c>
      <c r="D2341" t="s">
        <v>830</v>
      </c>
      <c r="E2341" s="865">
        <v>16.8</v>
      </c>
    </row>
    <row r="2342" spans="1:5">
      <c r="A2342">
        <v>11587</v>
      </c>
      <c r="B2342" t="s">
        <v>3182</v>
      </c>
      <c r="C2342" t="s">
        <v>832</v>
      </c>
      <c r="D2342" t="s">
        <v>830</v>
      </c>
      <c r="E2342" s="865">
        <v>40.200000000000003</v>
      </c>
    </row>
    <row r="2343" spans="1:5">
      <c r="A2343">
        <v>36225</v>
      </c>
      <c r="B2343" t="s">
        <v>3183</v>
      </c>
      <c r="C2343" t="s">
        <v>832</v>
      </c>
      <c r="D2343" t="s">
        <v>830</v>
      </c>
      <c r="E2343" s="865">
        <v>16.329999999999998</v>
      </c>
    </row>
    <row r="2344" spans="1:5">
      <c r="A2344">
        <v>36230</v>
      </c>
      <c r="B2344" t="s">
        <v>3184</v>
      </c>
      <c r="C2344" t="s">
        <v>832</v>
      </c>
      <c r="D2344" t="s">
        <v>833</v>
      </c>
      <c r="E2344" s="865">
        <v>12</v>
      </c>
    </row>
    <row r="2345" spans="1:5">
      <c r="A2345">
        <v>36238</v>
      </c>
      <c r="B2345" t="s">
        <v>3185</v>
      </c>
      <c r="C2345" t="s">
        <v>832</v>
      </c>
      <c r="D2345" t="s">
        <v>830</v>
      </c>
      <c r="E2345" s="865">
        <v>11.72</v>
      </c>
    </row>
    <row r="2346" spans="1:5">
      <c r="A2346">
        <v>39363</v>
      </c>
      <c r="B2346" t="s">
        <v>3186</v>
      </c>
      <c r="C2346" t="s">
        <v>829</v>
      </c>
      <c r="D2346" t="s">
        <v>830</v>
      </c>
      <c r="E2346" s="866">
        <v>3635.13</v>
      </c>
    </row>
    <row r="2347" spans="1:5">
      <c r="A2347">
        <v>39361</v>
      </c>
      <c r="B2347" t="s">
        <v>3187</v>
      </c>
      <c r="C2347" t="s">
        <v>829</v>
      </c>
      <c r="D2347" t="s">
        <v>830</v>
      </c>
      <c r="E2347" s="865">
        <v>934.74</v>
      </c>
    </row>
    <row r="2348" spans="1:5">
      <c r="A2348">
        <v>39362</v>
      </c>
      <c r="B2348" t="s">
        <v>3188</v>
      </c>
      <c r="C2348" t="s">
        <v>829</v>
      </c>
      <c r="D2348" t="s">
        <v>830</v>
      </c>
      <c r="E2348" s="866">
        <v>2876.46</v>
      </c>
    </row>
    <row r="2349" spans="1:5">
      <c r="A2349">
        <v>39364</v>
      </c>
      <c r="B2349" t="s">
        <v>3189</v>
      </c>
      <c r="C2349" t="s">
        <v>829</v>
      </c>
      <c r="D2349" t="s">
        <v>830</v>
      </c>
      <c r="E2349" s="866">
        <v>8308.8700000000008</v>
      </c>
    </row>
    <row r="2350" spans="1:5">
      <c r="A2350">
        <v>14576</v>
      </c>
      <c r="B2350" t="s">
        <v>3190</v>
      </c>
      <c r="C2350" t="s">
        <v>829</v>
      </c>
      <c r="D2350" t="s">
        <v>844</v>
      </c>
      <c r="E2350" s="866">
        <v>4494313.1100000003</v>
      </c>
    </row>
    <row r="2351" spans="1:5">
      <c r="A2351">
        <v>13877</v>
      </c>
      <c r="B2351" t="s">
        <v>3191</v>
      </c>
      <c r="C2351" t="s">
        <v>829</v>
      </c>
      <c r="D2351" t="s">
        <v>844</v>
      </c>
      <c r="E2351" s="866">
        <v>1923948.41</v>
      </c>
    </row>
    <row r="2352" spans="1:5">
      <c r="A2352">
        <v>7307</v>
      </c>
      <c r="B2352" t="s">
        <v>3192</v>
      </c>
      <c r="C2352" t="s">
        <v>878</v>
      </c>
      <c r="D2352" t="s">
        <v>830</v>
      </c>
      <c r="E2352" s="865">
        <v>28.2</v>
      </c>
    </row>
    <row r="2353" spans="1:5">
      <c r="A2353">
        <v>38122</v>
      </c>
      <c r="B2353" t="s">
        <v>3193</v>
      </c>
      <c r="C2353" t="s">
        <v>878</v>
      </c>
      <c r="D2353" t="s">
        <v>830</v>
      </c>
      <c r="E2353" s="865">
        <v>13.53</v>
      </c>
    </row>
    <row r="2354" spans="1:5">
      <c r="A2354">
        <v>38633</v>
      </c>
      <c r="B2354" t="s">
        <v>3194</v>
      </c>
      <c r="C2354" t="s">
        <v>829</v>
      </c>
      <c r="D2354" t="s">
        <v>830</v>
      </c>
      <c r="E2354" s="865">
        <v>11.38</v>
      </c>
    </row>
    <row r="2355" spans="1:5">
      <c r="A2355">
        <v>12344</v>
      </c>
      <c r="B2355" t="s">
        <v>3195</v>
      </c>
      <c r="C2355" t="s">
        <v>829</v>
      </c>
      <c r="D2355" t="s">
        <v>830</v>
      </c>
      <c r="E2355" s="865">
        <v>2.99</v>
      </c>
    </row>
    <row r="2356" spans="1:5">
      <c r="A2356">
        <v>12343</v>
      </c>
      <c r="B2356" t="s">
        <v>3196</v>
      </c>
      <c r="C2356" t="s">
        <v>829</v>
      </c>
      <c r="D2356" t="s">
        <v>830</v>
      </c>
      <c r="E2356" s="865">
        <v>4.6399999999999997</v>
      </c>
    </row>
    <row r="2357" spans="1:5">
      <c r="A2357">
        <v>3295</v>
      </c>
      <c r="B2357" t="s">
        <v>3197</v>
      </c>
      <c r="C2357" t="s">
        <v>829</v>
      </c>
      <c r="D2357" t="s">
        <v>830</v>
      </c>
      <c r="E2357" s="865">
        <v>16.2</v>
      </c>
    </row>
    <row r="2358" spans="1:5">
      <c r="A2358">
        <v>3302</v>
      </c>
      <c r="B2358" t="s">
        <v>3198</v>
      </c>
      <c r="C2358" t="s">
        <v>829</v>
      </c>
      <c r="D2358" t="s">
        <v>830</v>
      </c>
      <c r="E2358" s="865">
        <v>16.940000000000001</v>
      </c>
    </row>
    <row r="2359" spans="1:5">
      <c r="A2359">
        <v>3297</v>
      </c>
      <c r="B2359" t="s">
        <v>3199</v>
      </c>
      <c r="C2359" t="s">
        <v>829</v>
      </c>
      <c r="D2359" t="s">
        <v>830</v>
      </c>
      <c r="E2359" s="865">
        <v>18.079999999999998</v>
      </c>
    </row>
    <row r="2360" spans="1:5">
      <c r="A2360">
        <v>3294</v>
      </c>
      <c r="B2360" t="s">
        <v>3200</v>
      </c>
      <c r="C2360" t="s">
        <v>829</v>
      </c>
      <c r="D2360" t="s">
        <v>830</v>
      </c>
      <c r="E2360" s="865">
        <v>18.36</v>
      </c>
    </row>
    <row r="2361" spans="1:5">
      <c r="A2361">
        <v>3292</v>
      </c>
      <c r="B2361" t="s">
        <v>3201</v>
      </c>
      <c r="C2361" t="s">
        <v>829</v>
      </c>
      <c r="D2361" t="s">
        <v>833</v>
      </c>
      <c r="E2361" s="865">
        <v>17.25</v>
      </c>
    </row>
    <row r="2362" spans="1:5">
      <c r="A2362">
        <v>3298</v>
      </c>
      <c r="B2362" t="s">
        <v>3202</v>
      </c>
      <c r="C2362" t="s">
        <v>829</v>
      </c>
      <c r="D2362" t="s">
        <v>830</v>
      </c>
      <c r="E2362" s="865">
        <v>40.42</v>
      </c>
    </row>
    <row r="2363" spans="1:5">
      <c r="A2363">
        <v>11596</v>
      </c>
      <c r="B2363" t="s">
        <v>3203</v>
      </c>
      <c r="C2363" t="s">
        <v>829</v>
      </c>
      <c r="D2363" t="s">
        <v>844</v>
      </c>
      <c r="E2363" s="865">
        <v>427.37</v>
      </c>
    </row>
    <row r="2364" spans="1:5">
      <c r="A2364">
        <v>34802</v>
      </c>
      <c r="B2364" t="s">
        <v>3204</v>
      </c>
      <c r="C2364" t="s">
        <v>829</v>
      </c>
      <c r="D2364" t="s">
        <v>844</v>
      </c>
      <c r="E2364" s="866">
        <v>1173.69</v>
      </c>
    </row>
    <row r="2365" spans="1:5">
      <c r="A2365">
        <v>11588</v>
      </c>
      <c r="B2365" t="s">
        <v>3205</v>
      </c>
      <c r="C2365" t="s">
        <v>829</v>
      </c>
      <c r="D2365" t="s">
        <v>844</v>
      </c>
      <c r="E2365" s="866">
        <v>1266.23</v>
      </c>
    </row>
    <row r="2366" spans="1:5">
      <c r="A2366">
        <v>34383</v>
      </c>
      <c r="B2366" t="s">
        <v>3206</v>
      </c>
      <c r="C2366" t="s">
        <v>829</v>
      </c>
      <c r="D2366" t="s">
        <v>844</v>
      </c>
      <c r="E2366" s="866">
        <v>1392.94</v>
      </c>
    </row>
    <row r="2367" spans="1:5">
      <c r="A2367">
        <v>40451</v>
      </c>
      <c r="B2367" t="s">
        <v>3207</v>
      </c>
      <c r="C2367" t="s">
        <v>832</v>
      </c>
      <c r="D2367" t="s">
        <v>844</v>
      </c>
      <c r="E2367" s="865">
        <v>112.6</v>
      </c>
    </row>
    <row r="2368" spans="1:5">
      <c r="A2368">
        <v>40453</v>
      </c>
      <c r="B2368" t="s">
        <v>3208</v>
      </c>
      <c r="C2368" t="s">
        <v>832</v>
      </c>
      <c r="D2368" t="s">
        <v>844</v>
      </c>
      <c r="E2368" s="865">
        <v>121.83</v>
      </c>
    </row>
    <row r="2369" spans="1:5">
      <c r="A2369">
        <v>40452</v>
      </c>
      <c r="B2369" t="s">
        <v>3209</v>
      </c>
      <c r="C2369" t="s">
        <v>832</v>
      </c>
      <c r="D2369" t="s">
        <v>844</v>
      </c>
      <c r="E2369" s="865">
        <v>133.63</v>
      </c>
    </row>
    <row r="2370" spans="1:5">
      <c r="A2370">
        <v>11594</v>
      </c>
      <c r="B2370" t="s">
        <v>3210</v>
      </c>
      <c r="C2370" t="s">
        <v>829</v>
      </c>
      <c r="D2370" t="s">
        <v>844</v>
      </c>
      <c r="E2370" s="865">
        <v>403.58</v>
      </c>
    </row>
    <row r="2371" spans="1:5">
      <c r="A2371">
        <v>3311</v>
      </c>
      <c r="B2371" t="s">
        <v>3211</v>
      </c>
      <c r="C2371" t="s">
        <v>1050</v>
      </c>
      <c r="D2371" t="s">
        <v>844</v>
      </c>
      <c r="E2371" s="865">
        <v>403.58</v>
      </c>
    </row>
    <row r="2372" spans="1:5">
      <c r="A2372">
        <v>11599</v>
      </c>
      <c r="B2372" t="s">
        <v>3212</v>
      </c>
      <c r="C2372" t="s">
        <v>829</v>
      </c>
      <c r="D2372" t="s">
        <v>844</v>
      </c>
      <c r="E2372" s="865">
        <v>536.72</v>
      </c>
    </row>
    <row r="2373" spans="1:5">
      <c r="A2373">
        <v>11593</v>
      </c>
      <c r="B2373" t="s">
        <v>3213</v>
      </c>
      <c r="C2373" t="s">
        <v>829</v>
      </c>
      <c r="D2373" t="s">
        <v>844</v>
      </c>
      <c r="E2373" s="865">
        <v>752.44</v>
      </c>
    </row>
    <row r="2374" spans="1:5">
      <c r="A2374">
        <v>3314</v>
      </c>
      <c r="B2374" t="s">
        <v>3214</v>
      </c>
      <c r="C2374" t="s">
        <v>1050</v>
      </c>
      <c r="D2374" t="s">
        <v>844</v>
      </c>
      <c r="E2374" s="865">
        <v>538.15</v>
      </c>
    </row>
    <row r="2375" spans="1:5">
      <c r="A2375">
        <v>11597</v>
      </c>
      <c r="B2375" t="s">
        <v>3215</v>
      </c>
      <c r="C2375" t="s">
        <v>829</v>
      </c>
      <c r="D2375" t="s">
        <v>844</v>
      </c>
      <c r="E2375" s="865">
        <v>625.79999999999995</v>
      </c>
    </row>
    <row r="2376" spans="1:5">
      <c r="A2376">
        <v>3309</v>
      </c>
      <c r="B2376" t="s">
        <v>3216</v>
      </c>
      <c r="C2376" t="s">
        <v>1050</v>
      </c>
      <c r="D2376" t="s">
        <v>844</v>
      </c>
      <c r="E2376" s="865">
        <v>427.37</v>
      </c>
    </row>
    <row r="2377" spans="1:5">
      <c r="A2377">
        <v>34612</v>
      </c>
      <c r="B2377" t="s">
        <v>3217</v>
      </c>
      <c r="C2377" t="s">
        <v>829</v>
      </c>
      <c r="D2377" t="s">
        <v>844</v>
      </c>
      <c r="E2377" s="865">
        <v>774.01</v>
      </c>
    </row>
    <row r="2378" spans="1:5">
      <c r="A2378">
        <v>34635</v>
      </c>
      <c r="B2378" t="s">
        <v>3218</v>
      </c>
      <c r="C2378" t="s">
        <v>829</v>
      </c>
      <c r="D2378" t="s">
        <v>844</v>
      </c>
      <c r="E2378" s="865">
        <v>995.34</v>
      </c>
    </row>
    <row r="2379" spans="1:5">
      <c r="A2379">
        <v>34633</v>
      </c>
      <c r="B2379" t="s">
        <v>3219</v>
      </c>
      <c r="C2379" t="s">
        <v>829</v>
      </c>
      <c r="D2379" t="s">
        <v>844</v>
      </c>
      <c r="E2379" s="866">
        <v>1097.1300000000001</v>
      </c>
    </row>
    <row r="2380" spans="1:5">
      <c r="A2380">
        <v>40440</v>
      </c>
      <c r="B2380" t="s">
        <v>3220</v>
      </c>
      <c r="C2380" t="s">
        <v>1050</v>
      </c>
      <c r="D2380" t="s">
        <v>844</v>
      </c>
      <c r="E2380" s="865">
        <v>560.54</v>
      </c>
    </row>
    <row r="2381" spans="1:5">
      <c r="A2381">
        <v>40441</v>
      </c>
      <c r="B2381" t="s">
        <v>3221</v>
      </c>
      <c r="C2381" t="s">
        <v>1050</v>
      </c>
      <c r="D2381" t="s">
        <v>844</v>
      </c>
      <c r="E2381" s="865">
        <v>357.87</v>
      </c>
    </row>
    <row r="2382" spans="1:5">
      <c r="A2382">
        <v>40449</v>
      </c>
      <c r="B2382" t="s">
        <v>3222</v>
      </c>
      <c r="C2382" t="s">
        <v>1050</v>
      </c>
      <c r="D2382" t="s">
        <v>844</v>
      </c>
      <c r="E2382" s="865">
        <v>300.85000000000002</v>
      </c>
    </row>
    <row r="2383" spans="1:5">
      <c r="A2383">
        <v>34800</v>
      </c>
      <c r="B2383" t="s">
        <v>3223</v>
      </c>
      <c r="C2383" t="s">
        <v>1050</v>
      </c>
      <c r="D2383" t="s">
        <v>844</v>
      </c>
      <c r="E2383" s="865">
        <v>376.22</v>
      </c>
    </row>
    <row r="2384" spans="1:5">
      <c r="A2384">
        <v>11592</v>
      </c>
      <c r="B2384" t="s">
        <v>3224</v>
      </c>
      <c r="C2384" t="s">
        <v>829</v>
      </c>
      <c r="D2384" t="s">
        <v>844</v>
      </c>
      <c r="E2384" s="865">
        <v>538.15</v>
      </c>
    </row>
    <row r="2385" spans="1:5">
      <c r="A2385">
        <v>40438</v>
      </c>
      <c r="B2385" t="s">
        <v>3225</v>
      </c>
      <c r="C2385" t="s">
        <v>1050</v>
      </c>
      <c r="D2385" t="s">
        <v>844</v>
      </c>
      <c r="E2385" s="865">
        <v>250.64</v>
      </c>
    </row>
    <row r="2386" spans="1:5">
      <c r="A2386">
        <v>40436</v>
      </c>
      <c r="B2386" t="s">
        <v>3226</v>
      </c>
      <c r="C2386" t="s">
        <v>1050</v>
      </c>
      <c r="D2386" t="s">
        <v>844</v>
      </c>
      <c r="E2386" s="865">
        <v>312.52999999999997</v>
      </c>
    </row>
    <row r="2387" spans="1:5">
      <c r="A2387">
        <v>4315</v>
      </c>
      <c r="B2387" t="s">
        <v>3227</v>
      </c>
      <c r="C2387" t="s">
        <v>829</v>
      </c>
      <c r="D2387" t="s">
        <v>830</v>
      </c>
      <c r="E2387" s="865">
        <v>1.47</v>
      </c>
    </row>
    <row r="2388" spans="1:5">
      <c r="A2388">
        <v>42482</v>
      </c>
      <c r="B2388" t="s">
        <v>3228</v>
      </c>
      <c r="C2388" t="s">
        <v>829</v>
      </c>
      <c r="D2388" t="s">
        <v>830</v>
      </c>
      <c r="E2388" s="865">
        <v>1.96</v>
      </c>
    </row>
    <row r="2389" spans="1:5">
      <c r="A2389">
        <v>402</v>
      </c>
      <c r="B2389" t="s">
        <v>3229</v>
      </c>
      <c r="C2389" t="s">
        <v>829</v>
      </c>
      <c r="D2389" t="s">
        <v>844</v>
      </c>
      <c r="E2389" s="865">
        <v>9.41</v>
      </c>
    </row>
    <row r="2390" spans="1:5">
      <c r="A2390">
        <v>4226</v>
      </c>
      <c r="B2390" t="s">
        <v>3230</v>
      </c>
      <c r="C2390" t="s">
        <v>935</v>
      </c>
      <c r="D2390" t="s">
        <v>833</v>
      </c>
      <c r="E2390" s="865">
        <v>5.47</v>
      </c>
    </row>
    <row r="2391" spans="1:5">
      <c r="A2391">
        <v>4222</v>
      </c>
      <c r="B2391" t="s">
        <v>3231</v>
      </c>
      <c r="C2391" t="s">
        <v>878</v>
      </c>
      <c r="D2391" t="s">
        <v>833</v>
      </c>
      <c r="E2391" s="865">
        <v>4.1399999999999997</v>
      </c>
    </row>
    <row r="2392" spans="1:5">
      <c r="A2392">
        <v>34804</v>
      </c>
      <c r="B2392" t="s">
        <v>3232</v>
      </c>
      <c r="C2392" t="s">
        <v>832</v>
      </c>
      <c r="D2392" t="s">
        <v>844</v>
      </c>
      <c r="E2392" s="865">
        <v>45.43</v>
      </c>
    </row>
    <row r="2393" spans="1:5">
      <c r="A2393">
        <v>4013</v>
      </c>
      <c r="B2393" t="s">
        <v>3233</v>
      </c>
      <c r="C2393" t="s">
        <v>832</v>
      </c>
      <c r="D2393" t="s">
        <v>830</v>
      </c>
      <c r="E2393" s="865">
        <v>4.92</v>
      </c>
    </row>
    <row r="2394" spans="1:5">
      <c r="A2394">
        <v>4011</v>
      </c>
      <c r="B2394" t="s">
        <v>3234</v>
      </c>
      <c r="C2394" t="s">
        <v>832</v>
      </c>
      <c r="D2394" t="s">
        <v>830</v>
      </c>
      <c r="E2394" s="865">
        <v>5.5</v>
      </c>
    </row>
    <row r="2395" spans="1:5">
      <c r="A2395">
        <v>4021</v>
      </c>
      <c r="B2395" t="s">
        <v>3235</v>
      </c>
      <c r="C2395" t="s">
        <v>832</v>
      </c>
      <c r="D2395" t="s">
        <v>830</v>
      </c>
      <c r="E2395" s="865">
        <v>6.86</v>
      </c>
    </row>
    <row r="2396" spans="1:5">
      <c r="A2396">
        <v>4019</v>
      </c>
      <c r="B2396" t="s">
        <v>3236</v>
      </c>
      <c r="C2396" t="s">
        <v>832</v>
      </c>
      <c r="D2396" t="s">
        <v>830</v>
      </c>
      <c r="E2396" s="865">
        <v>8.23</v>
      </c>
    </row>
    <row r="2397" spans="1:5">
      <c r="A2397">
        <v>4012</v>
      </c>
      <c r="B2397" t="s">
        <v>3237</v>
      </c>
      <c r="C2397" t="s">
        <v>832</v>
      </c>
      <c r="D2397" t="s">
        <v>830</v>
      </c>
      <c r="E2397" s="865">
        <v>11.03</v>
      </c>
    </row>
    <row r="2398" spans="1:5">
      <c r="A2398">
        <v>4020</v>
      </c>
      <c r="B2398" t="s">
        <v>3238</v>
      </c>
      <c r="C2398" t="s">
        <v>832</v>
      </c>
      <c r="D2398" t="s">
        <v>830</v>
      </c>
      <c r="E2398" s="865">
        <v>13.82</v>
      </c>
    </row>
    <row r="2399" spans="1:5">
      <c r="A2399">
        <v>4018</v>
      </c>
      <c r="B2399" t="s">
        <v>3239</v>
      </c>
      <c r="C2399" t="s">
        <v>832</v>
      </c>
      <c r="D2399" t="s">
        <v>830</v>
      </c>
      <c r="E2399" s="865">
        <v>16.55</v>
      </c>
    </row>
    <row r="2400" spans="1:5">
      <c r="A2400">
        <v>36498</v>
      </c>
      <c r="B2400" t="s">
        <v>3240</v>
      </c>
      <c r="C2400" t="s">
        <v>829</v>
      </c>
      <c r="D2400" t="s">
        <v>844</v>
      </c>
      <c r="E2400" s="866">
        <v>5282.42</v>
      </c>
    </row>
    <row r="2401" spans="1:5">
      <c r="A2401">
        <v>12872</v>
      </c>
      <c r="B2401" t="s">
        <v>3241</v>
      </c>
      <c r="C2401" t="s">
        <v>847</v>
      </c>
      <c r="D2401" t="s">
        <v>830</v>
      </c>
      <c r="E2401" s="865">
        <v>16.41</v>
      </c>
    </row>
    <row r="2402" spans="1:5">
      <c r="A2402">
        <v>41075</v>
      </c>
      <c r="B2402" t="s">
        <v>3242</v>
      </c>
      <c r="C2402" t="s">
        <v>1054</v>
      </c>
      <c r="D2402" t="s">
        <v>830</v>
      </c>
      <c r="E2402" s="866">
        <v>2926.62</v>
      </c>
    </row>
    <row r="2403" spans="1:5">
      <c r="A2403">
        <v>3315</v>
      </c>
      <c r="B2403" t="s">
        <v>3243</v>
      </c>
      <c r="C2403" t="s">
        <v>935</v>
      </c>
      <c r="D2403" t="s">
        <v>830</v>
      </c>
      <c r="E2403" s="865">
        <v>0.61</v>
      </c>
    </row>
    <row r="2404" spans="1:5">
      <c r="A2404">
        <v>36870</v>
      </c>
      <c r="B2404" t="s">
        <v>3244</v>
      </c>
      <c r="C2404" t="s">
        <v>935</v>
      </c>
      <c r="D2404" t="s">
        <v>830</v>
      </c>
      <c r="E2404" s="865">
        <v>0.61</v>
      </c>
    </row>
    <row r="2405" spans="1:5">
      <c r="A2405">
        <v>5092</v>
      </c>
      <c r="B2405" t="s">
        <v>3245</v>
      </c>
      <c r="C2405" t="s">
        <v>1338</v>
      </c>
      <c r="D2405" t="s">
        <v>830</v>
      </c>
      <c r="E2405" s="865">
        <v>13.03</v>
      </c>
    </row>
    <row r="2406" spans="1:5">
      <c r="A2406">
        <v>11462</v>
      </c>
      <c r="B2406" t="s">
        <v>3246</v>
      </c>
      <c r="C2406" t="s">
        <v>1338</v>
      </c>
      <c r="D2406" t="s">
        <v>830</v>
      </c>
      <c r="E2406" s="865">
        <v>13.32</v>
      </c>
    </row>
    <row r="2407" spans="1:5">
      <c r="A2407">
        <v>36529</v>
      </c>
      <c r="B2407" t="s">
        <v>3247</v>
      </c>
      <c r="C2407" t="s">
        <v>829</v>
      </c>
      <c r="D2407" t="s">
        <v>844</v>
      </c>
      <c r="E2407" s="866">
        <v>34311.22</v>
      </c>
    </row>
    <row r="2408" spans="1:5">
      <c r="A2408">
        <v>3318</v>
      </c>
      <c r="B2408" t="s">
        <v>3248</v>
      </c>
      <c r="C2408" t="s">
        <v>829</v>
      </c>
      <c r="D2408" t="s">
        <v>844</v>
      </c>
      <c r="E2408" s="866">
        <v>26900</v>
      </c>
    </row>
    <row r="2409" spans="1:5">
      <c r="A2409">
        <v>3324</v>
      </c>
      <c r="B2409" t="s">
        <v>3249</v>
      </c>
      <c r="C2409" t="s">
        <v>832</v>
      </c>
      <c r="D2409" t="s">
        <v>830</v>
      </c>
      <c r="E2409" s="865">
        <v>4.99</v>
      </c>
    </row>
    <row r="2410" spans="1:5">
      <c r="A2410">
        <v>3322</v>
      </c>
      <c r="B2410" t="s">
        <v>3250</v>
      </c>
      <c r="C2410" t="s">
        <v>832</v>
      </c>
      <c r="D2410" t="s">
        <v>833</v>
      </c>
      <c r="E2410" s="865">
        <v>7</v>
      </c>
    </row>
    <row r="2411" spans="1:5">
      <c r="A2411">
        <v>5076</v>
      </c>
      <c r="B2411" t="s">
        <v>3251</v>
      </c>
      <c r="C2411" t="s">
        <v>935</v>
      </c>
      <c r="D2411" t="s">
        <v>830</v>
      </c>
      <c r="E2411" s="865">
        <v>10.96</v>
      </c>
    </row>
    <row r="2412" spans="1:5">
      <c r="A2412">
        <v>5077</v>
      </c>
      <c r="B2412" t="s">
        <v>3252</v>
      </c>
      <c r="C2412" t="s">
        <v>935</v>
      </c>
      <c r="D2412" t="s">
        <v>830</v>
      </c>
      <c r="E2412" s="865">
        <v>12.11</v>
      </c>
    </row>
    <row r="2413" spans="1:5">
      <c r="A2413">
        <v>11837</v>
      </c>
      <c r="B2413" t="s">
        <v>3253</v>
      </c>
      <c r="C2413" t="s">
        <v>829</v>
      </c>
      <c r="D2413" t="s">
        <v>830</v>
      </c>
      <c r="E2413" s="865">
        <v>50.79</v>
      </c>
    </row>
    <row r="2414" spans="1:5">
      <c r="A2414">
        <v>38055</v>
      </c>
      <c r="B2414" t="s">
        <v>3254</v>
      </c>
      <c r="C2414" t="s">
        <v>829</v>
      </c>
      <c r="D2414" t="s">
        <v>830</v>
      </c>
      <c r="E2414" s="865">
        <v>4.6100000000000003</v>
      </c>
    </row>
    <row r="2415" spans="1:5">
      <c r="A2415">
        <v>415</v>
      </c>
      <c r="B2415" t="s">
        <v>3255</v>
      </c>
      <c r="C2415" t="s">
        <v>829</v>
      </c>
      <c r="D2415" t="s">
        <v>830</v>
      </c>
      <c r="E2415" s="865">
        <v>20.83</v>
      </c>
    </row>
    <row r="2416" spans="1:5">
      <c r="A2416">
        <v>416</v>
      </c>
      <c r="B2416" t="s">
        <v>3256</v>
      </c>
      <c r="C2416" t="s">
        <v>829</v>
      </c>
      <c r="D2416" t="s">
        <v>830</v>
      </c>
      <c r="E2416" s="865">
        <v>7.62</v>
      </c>
    </row>
    <row r="2417" spans="1:5">
      <c r="A2417">
        <v>425</v>
      </c>
      <c r="B2417" t="s">
        <v>3257</v>
      </c>
      <c r="C2417" t="s">
        <v>829</v>
      </c>
      <c r="D2417" t="s">
        <v>830</v>
      </c>
      <c r="E2417" s="865">
        <v>4.72</v>
      </c>
    </row>
    <row r="2418" spans="1:5">
      <c r="A2418">
        <v>426</v>
      </c>
      <c r="B2418" t="s">
        <v>3258</v>
      </c>
      <c r="C2418" t="s">
        <v>829</v>
      </c>
      <c r="D2418" t="s">
        <v>830</v>
      </c>
      <c r="E2418" s="865">
        <v>26.03</v>
      </c>
    </row>
    <row r="2419" spans="1:5">
      <c r="A2419">
        <v>38056</v>
      </c>
      <c r="B2419" t="s">
        <v>3259</v>
      </c>
      <c r="C2419" t="s">
        <v>829</v>
      </c>
      <c r="D2419" t="s">
        <v>830</v>
      </c>
      <c r="E2419" s="865">
        <v>25.42</v>
      </c>
    </row>
    <row r="2420" spans="1:5">
      <c r="A2420">
        <v>1564</v>
      </c>
      <c r="B2420" t="s">
        <v>3260</v>
      </c>
      <c r="C2420" t="s">
        <v>829</v>
      </c>
      <c r="D2420" t="s">
        <v>830</v>
      </c>
      <c r="E2420" s="865">
        <v>9.6999999999999993</v>
      </c>
    </row>
    <row r="2421" spans="1:5">
      <c r="A2421">
        <v>11032</v>
      </c>
      <c r="B2421" t="s">
        <v>3261</v>
      </c>
      <c r="C2421" t="s">
        <v>829</v>
      </c>
      <c r="D2421" t="s">
        <v>830</v>
      </c>
      <c r="E2421" s="865">
        <v>8.2799999999999994</v>
      </c>
    </row>
    <row r="2422" spans="1:5">
      <c r="A2422">
        <v>36786</v>
      </c>
      <c r="B2422" t="s">
        <v>3262</v>
      </c>
      <c r="C2422" t="s">
        <v>3263</v>
      </c>
      <c r="D2422" t="s">
        <v>844</v>
      </c>
      <c r="E2422" s="865">
        <v>128.38999999999999</v>
      </c>
    </row>
    <row r="2423" spans="1:5">
      <c r="A2423">
        <v>36785</v>
      </c>
      <c r="B2423" t="s">
        <v>3264</v>
      </c>
      <c r="C2423" t="s">
        <v>3263</v>
      </c>
      <c r="D2423" t="s">
        <v>844</v>
      </c>
      <c r="E2423" s="865">
        <v>111.57</v>
      </c>
    </row>
    <row r="2424" spans="1:5">
      <c r="A2424">
        <v>36782</v>
      </c>
      <c r="B2424" t="s">
        <v>3265</v>
      </c>
      <c r="C2424" t="s">
        <v>3263</v>
      </c>
      <c r="D2424" t="s">
        <v>844</v>
      </c>
      <c r="E2424" s="865">
        <v>133.16999999999999</v>
      </c>
    </row>
    <row r="2425" spans="1:5">
      <c r="A2425">
        <v>25930</v>
      </c>
      <c r="B2425" t="s">
        <v>3266</v>
      </c>
      <c r="C2425" t="s">
        <v>3263</v>
      </c>
      <c r="D2425" t="s">
        <v>844</v>
      </c>
      <c r="E2425" s="865">
        <v>150</v>
      </c>
    </row>
    <row r="2426" spans="1:5">
      <c r="A2426">
        <v>4824</v>
      </c>
      <c r="B2426" t="s">
        <v>3267</v>
      </c>
      <c r="C2426" t="s">
        <v>935</v>
      </c>
      <c r="D2426" t="s">
        <v>830</v>
      </c>
      <c r="E2426" s="865">
        <v>0.3</v>
      </c>
    </row>
    <row r="2427" spans="1:5">
      <c r="A2427">
        <v>11795</v>
      </c>
      <c r="B2427" t="s">
        <v>3268</v>
      </c>
      <c r="C2427" t="s">
        <v>832</v>
      </c>
      <c r="D2427" t="s">
        <v>830</v>
      </c>
      <c r="E2427" s="865">
        <v>498.11</v>
      </c>
    </row>
    <row r="2428" spans="1:5">
      <c r="A2428">
        <v>134</v>
      </c>
      <c r="B2428" t="s">
        <v>3269</v>
      </c>
      <c r="C2428" t="s">
        <v>935</v>
      </c>
      <c r="D2428" t="s">
        <v>830</v>
      </c>
      <c r="E2428" s="865">
        <v>1.21</v>
      </c>
    </row>
    <row r="2429" spans="1:5">
      <c r="A2429">
        <v>4229</v>
      </c>
      <c r="B2429" t="s">
        <v>3270</v>
      </c>
      <c r="C2429" t="s">
        <v>935</v>
      </c>
      <c r="D2429" t="s">
        <v>830</v>
      </c>
      <c r="E2429" s="865">
        <v>35.08</v>
      </c>
    </row>
    <row r="2430" spans="1:5">
      <c r="A2430">
        <v>11244</v>
      </c>
      <c r="B2430" t="s">
        <v>3271</v>
      </c>
      <c r="C2430" t="s">
        <v>829</v>
      </c>
      <c r="D2430" t="s">
        <v>844</v>
      </c>
      <c r="E2430" s="865">
        <v>179.92</v>
      </c>
    </row>
    <row r="2431" spans="1:5">
      <c r="A2431">
        <v>11245</v>
      </c>
      <c r="B2431" t="s">
        <v>3272</v>
      </c>
      <c r="C2431" t="s">
        <v>829</v>
      </c>
      <c r="D2431" t="s">
        <v>844</v>
      </c>
      <c r="E2431" s="865">
        <v>248.86</v>
      </c>
    </row>
    <row r="2432" spans="1:5">
      <c r="A2432">
        <v>11235</v>
      </c>
      <c r="B2432" t="s">
        <v>3273</v>
      </c>
      <c r="C2432" t="s">
        <v>829</v>
      </c>
      <c r="D2432" t="s">
        <v>844</v>
      </c>
      <c r="E2432" s="865">
        <v>137.30000000000001</v>
      </c>
    </row>
    <row r="2433" spans="1:5">
      <c r="A2433">
        <v>11236</v>
      </c>
      <c r="B2433" t="s">
        <v>3274</v>
      </c>
      <c r="C2433" t="s">
        <v>829</v>
      </c>
      <c r="D2433" t="s">
        <v>844</v>
      </c>
      <c r="E2433" s="865">
        <v>174.48</v>
      </c>
    </row>
    <row r="2434" spans="1:5">
      <c r="A2434">
        <v>11731</v>
      </c>
      <c r="B2434" t="s">
        <v>3275</v>
      </c>
      <c r="C2434" t="s">
        <v>829</v>
      </c>
      <c r="D2434" t="s">
        <v>830</v>
      </c>
      <c r="E2434" s="865">
        <v>4.45</v>
      </c>
    </row>
    <row r="2435" spans="1:5">
      <c r="A2435">
        <v>11732</v>
      </c>
      <c r="B2435" t="s">
        <v>3276</v>
      </c>
      <c r="C2435" t="s">
        <v>829</v>
      </c>
      <c r="D2435" t="s">
        <v>830</v>
      </c>
      <c r="E2435" s="865">
        <v>22.64</v>
      </c>
    </row>
    <row r="2436" spans="1:5">
      <c r="A2436">
        <v>36494</v>
      </c>
      <c r="B2436" t="s">
        <v>3277</v>
      </c>
      <c r="C2436" t="s">
        <v>829</v>
      </c>
      <c r="D2436" t="s">
        <v>844</v>
      </c>
      <c r="E2436" s="866">
        <v>377809.08</v>
      </c>
    </row>
    <row r="2437" spans="1:5">
      <c r="A2437">
        <v>36493</v>
      </c>
      <c r="B2437" t="s">
        <v>3278</v>
      </c>
      <c r="C2437" t="s">
        <v>829</v>
      </c>
      <c r="D2437" t="s">
        <v>844</v>
      </c>
      <c r="E2437" s="866">
        <v>428042.35</v>
      </c>
    </row>
    <row r="2438" spans="1:5">
      <c r="A2438">
        <v>36492</v>
      </c>
      <c r="B2438" t="s">
        <v>3279</v>
      </c>
      <c r="C2438" t="s">
        <v>829</v>
      </c>
      <c r="D2438" t="s">
        <v>844</v>
      </c>
      <c r="E2438" s="866">
        <v>795140.35</v>
      </c>
    </row>
    <row r="2439" spans="1:5">
      <c r="A2439">
        <v>13333</v>
      </c>
      <c r="B2439" t="s">
        <v>3280</v>
      </c>
      <c r="C2439" t="s">
        <v>829</v>
      </c>
      <c r="D2439" t="s">
        <v>844</v>
      </c>
      <c r="E2439" s="866">
        <v>146282.53</v>
      </c>
    </row>
    <row r="2440" spans="1:5">
      <c r="A2440">
        <v>13533</v>
      </c>
      <c r="B2440" t="s">
        <v>3281</v>
      </c>
      <c r="C2440" t="s">
        <v>829</v>
      </c>
      <c r="D2440" t="s">
        <v>844</v>
      </c>
      <c r="E2440" s="866">
        <v>130760.33</v>
      </c>
    </row>
    <row r="2441" spans="1:5">
      <c r="A2441">
        <v>36499</v>
      </c>
      <c r="B2441" t="s">
        <v>3282</v>
      </c>
      <c r="C2441" t="s">
        <v>829</v>
      </c>
      <c r="D2441" t="s">
        <v>844</v>
      </c>
      <c r="E2441" s="866">
        <v>2852.51</v>
      </c>
    </row>
    <row r="2442" spans="1:5">
      <c r="A2442">
        <v>39585</v>
      </c>
      <c r="B2442" t="s">
        <v>3283</v>
      </c>
      <c r="C2442" t="s">
        <v>829</v>
      </c>
      <c r="D2442" t="s">
        <v>844</v>
      </c>
      <c r="E2442" s="866">
        <v>94454.63</v>
      </c>
    </row>
    <row r="2443" spans="1:5">
      <c r="A2443">
        <v>39586</v>
      </c>
      <c r="B2443" t="s">
        <v>3284</v>
      </c>
      <c r="C2443" t="s">
        <v>829</v>
      </c>
      <c r="D2443" t="s">
        <v>844</v>
      </c>
      <c r="E2443" s="866">
        <v>110788.88</v>
      </c>
    </row>
    <row r="2444" spans="1:5">
      <c r="A2444">
        <v>39587</v>
      </c>
      <c r="B2444" t="s">
        <v>3285</v>
      </c>
      <c r="C2444" t="s">
        <v>829</v>
      </c>
      <c r="D2444" t="s">
        <v>844</v>
      </c>
      <c r="E2444" s="866">
        <v>134935.18</v>
      </c>
    </row>
    <row r="2445" spans="1:5">
      <c r="A2445">
        <v>39588</v>
      </c>
      <c r="B2445" t="s">
        <v>3286</v>
      </c>
      <c r="C2445" t="s">
        <v>829</v>
      </c>
      <c r="D2445" t="s">
        <v>844</v>
      </c>
      <c r="E2445" s="866">
        <v>156240.73000000001</v>
      </c>
    </row>
    <row r="2446" spans="1:5">
      <c r="A2446">
        <v>39584</v>
      </c>
      <c r="B2446" t="s">
        <v>3287</v>
      </c>
      <c r="C2446" t="s">
        <v>829</v>
      </c>
      <c r="D2446" t="s">
        <v>844</v>
      </c>
      <c r="E2446" s="866">
        <v>84114.33</v>
      </c>
    </row>
    <row r="2447" spans="1:5">
      <c r="A2447">
        <v>39590</v>
      </c>
      <c r="B2447" t="s">
        <v>3288</v>
      </c>
      <c r="C2447" t="s">
        <v>829</v>
      </c>
      <c r="D2447" t="s">
        <v>844</v>
      </c>
      <c r="E2447" s="866">
        <v>82097.399999999994</v>
      </c>
    </row>
    <row r="2448" spans="1:5">
      <c r="A2448">
        <v>39592</v>
      </c>
      <c r="B2448" t="s">
        <v>3289</v>
      </c>
      <c r="C2448" t="s">
        <v>829</v>
      </c>
      <c r="D2448" t="s">
        <v>844</v>
      </c>
      <c r="E2448" s="866">
        <v>117975.95</v>
      </c>
    </row>
    <row r="2449" spans="1:5">
      <c r="A2449">
        <v>39593</v>
      </c>
      <c r="B2449" t="s">
        <v>3290</v>
      </c>
      <c r="C2449" t="s">
        <v>829</v>
      </c>
      <c r="D2449" t="s">
        <v>844</v>
      </c>
      <c r="E2449" s="866">
        <v>134935.18</v>
      </c>
    </row>
    <row r="2450" spans="1:5">
      <c r="A2450">
        <v>14254</v>
      </c>
      <c r="B2450" t="s">
        <v>3291</v>
      </c>
      <c r="C2450" t="s">
        <v>829</v>
      </c>
      <c r="D2450" t="s">
        <v>844</v>
      </c>
      <c r="E2450" s="866">
        <v>76700</v>
      </c>
    </row>
    <row r="2451" spans="1:5">
      <c r="A2451">
        <v>25987</v>
      </c>
      <c r="B2451" t="s">
        <v>3292</v>
      </c>
      <c r="C2451" t="s">
        <v>829</v>
      </c>
      <c r="D2451" t="s">
        <v>844</v>
      </c>
      <c r="E2451" s="866">
        <v>64050.62</v>
      </c>
    </row>
    <row r="2452" spans="1:5">
      <c r="A2452">
        <v>25019</v>
      </c>
      <c r="B2452" t="s">
        <v>3293</v>
      </c>
      <c r="C2452" t="s">
        <v>829</v>
      </c>
      <c r="D2452" t="s">
        <v>844</v>
      </c>
      <c r="E2452" s="866">
        <v>109789.92</v>
      </c>
    </row>
    <row r="2453" spans="1:5">
      <c r="A2453">
        <v>36501</v>
      </c>
      <c r="B2453" t="s">
        <v>3294</v>
      </c>
      <c r="C2453" t="s">
        <v>829</v>
      </c>
      <c r="D2453" t="s">
        <v>844</v>
      </c>
      <c r="E2453" s="866">
        <v>97750.86</v>
      </c>
    </row>
    <row r="2454" spans="1:5">
      <c r="A2454">
        <v>25986</v>
      </c>
      <c r="B2454" t="s">
        <v>3295</v>
      </c>
      <c r="C2454" t="s">
        <v>829</v>
      </c>
      <c r="D2454" t="s">
        <v>844</v>
      </c>
      <c r="E2454" s="866">
        <v>117515.26</v>
      </c>
    </row>
    <row r="2455" spans="1:5">
      <c r="A2455">
        <v>36500</v>
      </c>
      <c r="B2455" t="s">
        <v>3296</v>
      </c>
      <c r="C2455" t="s">
        <v>829</v>
      </c>
      <c r="D2455" t="s">
        <v>844</v>
      </c>
      <c r="E2455" s="866">
        <v>69077.86</v>
      </c>
    </row>
    <row r="2456" spans="1:5">
      <c r="A2456">
        <v>20017</v>
      </c>
      <c r="B2456" t="s">
        <v>3297</v>
      </c>
      <c r="C2456" t="s">
        <v>866</v>
      </c>
      <c r="D2456" t="s">
        <v>830</v>
      </c>
      <c r="E2456" s="865">
        <v>5.54</v>
      </c>
    </row>
    <row r="2457" spans="1:5">
      <c r="A2457">
        <v>20007</v>
      </c>
      <c r="B2457" t="s">
        <v>3298</v>
      </c>
      <c r="C2457" t="s">
        <v>866</v>
      </c>
      <c r="D2457" t="s">
        <v>830</v>
      </c>
      <c r="E2457" s="865">
        <v>4.25</v>
      </c>
    </row>
    <row r="2458" spans="1:5">
      <c r="A2458">
        <v>39836</v>
      </c>
      <c r="B2458" t="s">
        <v>3299</v>
      </c>
      <c r="C2458" t="s">
        <v>1373</v>
      </c>
      <c r="D2458" t="s">
        <v>830</v>
      </c>
      <c r="E2458" s="865">
        <v>113.36</v>
      </c>
    </row>
    <row r="2459" spans="1:5">
      <c r="A2459">
        <v>39830</v>
      </c>
      <c r="B2459" t="s">
        <v>3300</v>
      </c>
      <c r="C2459" t="s">
        <v>1373</v>
      </c>
      <c r="D2459" t="s">
        <v>830</v>
      </c>
      <c r="E2459" s="865">
        <v>129.28</v>
      </c>
    </row>
    <row r="2460" spans="1:5">
      <c r="A2460">
        <v>39831</v>
      </c>
      <c r="B2460" t="s">
        <v>3301</v>
      </c>
      <c r="C2460" t="s">
        <v>1373</v>
      </c>
      <c r="D2460" t="s">
        <v>830</v>
      </c>
      <c r="E2460" s="865">
        <v>129.01</v>
      </c>
    </row>
    <row r="2461" spans="1:5">
      <c r="A2461">
        <v>36888</v>
      </c>
      <c r="B2461" t="s">
        <v>3302</v>
      </c>
      <c r="C2461" t="s">
        <v>866</v>
      </c>
      <c r="D2461" t="s">
        <v>844</v>
      </c>
      <c r="E2461" s="865">
        <v>6.39</v>
      </c>
    </row>
    <row r="2462" spans="1:5">
      <c r="A2462">
        <v>40527</v>
      </c>
      <c r="B2462" t="s">
        <v>3303</v>
      </c>
      <c r="C2462" t="s">
        <v>829</v>
      </c>
      <c r="D2462" t="s">
        <v>844</v>
      </c>
      <c r="E2462" s="866">
        <v>2241.73</v>
      </c>
    </row>
    <row r="2463" spans="1:5">
      <c r="A2463">
        <v>36497</v>
      </c>
      <c r="B2463" t="s">
        <v>3304</v>
      </c>
      <c r="C2463" t="s">
        <v>829</v>
      </c>
      <c r="D2463" t="s">
        <v>844</v>
      </c>
      <c r="E2463" s="866">
        <v>2559.1799999999998</v>
      </c>
    </row>
    <row r="2464" spans="1:5">
      <c r="A2464">
        <v>36487</v>
      </c>
      <c r="B2464" t="s">
        <v>3305</v>
      </c>
      <c r="C2464" t="s">
        <v>829</v>
      </c>
      <c r="D2464" t="s">
        <v>844</v>
      </c>
      <c r="E2464" s="866">
        <v>4455.93</v>
      </c>
    </row>
    <row r="2465" spans="1:5">
      <c r="A2465">
        <v>25952</v>
      </c>
      <c r="B2465" t="s">
        <v>3306</v>
      </c>
      <c r="C2465" t="s">
        <v>829</v>
      </c>
      <c r="D2465" t="s">
        <v>844</v>
      </c>
      <c r="E2465" s="866">
        <v>660657.27</v>
      </c>
    </row>
    <row r="2466" spans="1:5">
      <c r="A2466">
        <v>25954</v>
      </c>
      <c r="B2466" t="s">
        <v>3307</v>
      </c>
      <c r="C2466" t="s">
        <v>829</v>
      </c>
      <c r="D2466" t="s">
        <v>844</v>
      </c>
      <c r="E2466" s="866">
        <v>1270494.75</v>
      </c>
    </row>
    <row r="2467" spans="1:5">
      <c r="A2467">
        <v>25953</v>
      </c>
      <c r="B2467" t="s">
        <v>3308</v>
      </c>
      <c r="C2467" t="s">
        <v>829</v>
      </c>
      <c r="D2467" t="s">
        <v>844</v>
      </c>
      <c r="E2467" s="866">
        <v>2159841.08</v>
      </c>
    </row>
    <row r="2468" spans="1:5">
      <c r="A2468">
        <v>37776</v>
      </c>
      <c r="B2468" t="s">
        <v>3309</v>
      </c>
      <c r="C2468" t="s">
        <v>829</v>
      </c>
      <c r="D2468" t="s">
        <v>844</v>
      </c>
      <c r="E2468" s="866">
        <v>132370.65</v>
      </c>
    </row>
    <row r="2469" spans="1:5">
      <c r="A2469">
        <v>37775</v>
      </c>
      <c r="B2469" t="s">
        <v>3310</v>
      </c>
      <c r="C2469" t="s">
        <v>829</v>
      </c>
      <c r="D2469" t="s">
        <v>844</v>
      </c>
      <c r="E2469" s="866">
        <v>208493.79</v>
      </c>
    </row>
    <row r="2470" spans="1:5">
      <c r="A2470">
        <v>36491</v>
      </c>
      <c r="B2470" t="s">
        <v>3311</v>
      </c>
      <c r="C2470" t="s">
        <v>829</v>
      </c>
      <c r="D2470" t="s">
        <v>844</v>
      </c>
      <c r="E2470" s="866">
        <v>772114.39</v>
      </c>
    </row>
    <row r="2471" spans="1:5">
      <c r="A2471">
        <v>10712</v>
      </c>
      <c r="B2471" t="s">
        <v>3312</v>
      </c>
      <c r="C2471" t="s">
        <v>829</v>
      </c>
      <c r="D2471" t="s">
        <v>844</v>
      </c>
      <c r="E2471" s="866">
        <v>52123.44</v>
      </c>
    </row>
    <row r="2472" spans="1:5">
      <c r="A2472">
        <v>3363</v>
      </c>
      <c r="B2472" t="s">
        <v>3313</v>
      </c>
      <c r="C2472" t="s">
        <v>829</v>
      </c>
      <c r="D2472" t="s">
        <v>844</v>
      </c>
      <c r="E2472" s="866">
        <v>73316.5</v>
      </c>
    </row>
    <row r="2473" spans="1:5">
      <c r="A2473">
        <v>3365</v>
      </c>
      <c r="B2473" t="s">
        <v>3314</v>
      </c>
      <c r="C2473" t="s">
        <v>829</v>
      </c>
      <c r="D2473" t="s">
        <v>844</v>
      </c>
      <c r="E2473" s="866">
        <v>171377.31</v>
      </c>
    </row>
    <row r="2474" spans="1:5">
      <c r="A2474">
        <v>7569</v>
      </c>
      <c r="B2474" t="s">
        <v>3315</v>
      </c>
      <c r="C2474" t="s">
        <v>829</v>
      </c>
      <c r="D2474" t="s">
        <v>844</v>
      </c>
      <c r="E2474" s="865">
        <v>43.94</v>
      </c>
    </row>
    <row r="2475" spans="1:5">
      <c r="A2475">
        <v>34349</v>
      </c>
      <c r="B2475" t="s">
        <v>3316</v>
      </c>
      <c r="C2475" t="s">
        <v>829</v>
      </c>
      <c r="D2475" t="s">
        <v>830</v>
      </c>
      <c r="E2475" s="865">
        <v>17.309999999999999</v>
      </c>
    </row>
    <row r="2476" spans="1:5">
      <c r="A2476">
        <v>11991</v>
      </c>
      <c r="B2476" t="s">
        <v>3317</v>
      </c>
      <c r="C2476" t="s">
        <v>829</v>
      </c>
      <c r="D2476" t="s">
        <v>830</v>
      </c>
      <c r="E2476" s="865">
        <v>57.85</v>
      </c>
    </row>
    <row r="2477" spans="1:5">
      <c r="A2477">
        <v>20062</v>
      </c>
      <c r="B2477" t="s">
        <v>3318</v>
      </c>
      <c r="C2477" t="s">
        <v>829</v>
      </c>
      <c r="D2477" t="s">
        <v>844</v>
      </c>
      <c r="E2477" s="865">
        <v>10.3</v>
      </c>
    </row>
    <row r="2478" spans="1:5">
      <c r="A2478">
        <v>11029</v>
      </c>
      <c r="B2478" t="s">
        <v>3319</v>
      </c>
      <c r="C2478" t="s">
        <v>842</v>
      </c>
      <c r="D2478" t="s">
        <v>830</v>
      </c>
      <c r="E2478" s="865">
        <v>1.27</v>
      </c>
    </row>
    <row r="2479" spans="1:5">
      <c r="A2479">
        <v>4316</v>
      </c>
      <c r="B2479" t="s">
        <v>3320</v>
      </c>
      <c r="C2479" t="s">
        <v>829</v>
      </c>
      <c r="D2479" t="s">
        <v>830</v>
      </c>
      <c r="E2479" s="865">
        <v>1.28</v>
      </c>
    </row>
    <row r="2480" spans="1:5">
      <c r="A2480">
        <v>4313</v>
      </c>
      <c r="B2480" t="s">
        <v>3321</v>
      </c>
      <c r="C2480" t="s">
        <v>842</v>
      </c>
      <c r="D2480" t="s">
        <v>830</v>
      </c>
      <c r="E2480" s="865">
        <v>1.84</v>
      </c>
    </row>
    <row r="2481" spans="1:5">
      <c r="A2481">
        <v>4317</v>
      </c>
      <c r="B2481" t="s">
        <v>3322</v>
      </c>
      <c r="C2481" t="s">
        <v>829</v>
      </c>
      <c r="D2481" t="s">
        <v>830</v>
      </c>
      <c r="E2481" s="865">
        <v>2.09</v>
      </c>
    </row>
    <row r="2482" spans="1:5">
      <c r="A2482">
        <v>4314</v>
      </c>
      <c r="B2482" t="s">
        <v>3323</v>
      </c>
      <c r="C2482" t="s">
        <v>842</v>
      </c>
      <c r="D2482" t="s">
        <v>830</v>
      </c>
      <c r="E2482" s="865">
        <v>2.4500000000000002</v>
      </c>
    </row>
    <row r="2483" spans="1:5">
      <c r="A2483">
        <v>10561</v>
      </c>
      <c r="B2483" t="s">
        <v>3324</v>
      </c>
      <c r="C2483" t="s">
        <v>935</v>
      </c>
      <c r="D2483" t="s">
        <v>830</v>
      </c>
      <c r="E2483" s="865">
        <v>0.43</v>
      </c>
    </row>
    <row r="2484" spans="1:5">
      <c r="A2484">
        <v>10921</v>
      </c>
      <c r="B2484" t="s">
        <v>3325</v>
      </c>
      <c r="C2484" t="s">
        <v>829</v>
      </c>
      <c r="D2484" t="s">
        <v>844</v>
      </c>
      <c r="E2484" s="866">
        <v>3306.55</v>
      </c>
    </row>
    <row r="2485" spans="1:5">
      <c r="A2485">
        <v>10922</v>
      </c>
      <c r="B2485" t="s">
        <v>3326</v>
      </c>
      <c r="C2485" t="s">
        <v>829</v>
      </c>
      <c r="D2485" t="s">
        <v>844</v>
      </c>
      <c r="E2485" s="866">
        <v>2994.99</v>
      </c>
    </row>
    <row r="2486" spans="1:5">
      <c r="A2486">
        <v>10923</v>
      </c>
      <c r="B2486" t="s">
        <v>3327</v>
      </c>
      <c r="C2486" t="s">
        <v>829</v>
      </c>
      <c r="D2486" t="s">
        <v>844</v>
      </c>
      <c r="E2486" s="866">
        <v>1770.16</v>
      </c>
    </row>
    <row r="2487" spans="1:5">
      <c r="A2487">
        <v>10924</v>
      </c>
      <c r="B2487" t="s">
        <v>3328</v>
      </c>
      <c r="C2487" t="s">
        <v>829</v>
      </c>
      <c r="D2487" t="s">
        <v>844</v>
      </c>
      <c r="E2487" s="866">
        <v>1864.33</v>
      </c>
    </row>
    <row r="2488" spans="1:5">
      <c r="A2488">
        <v>37772</v>
      </c>
      <c r="B2488" t="s">
        <v>3329</v>
      </c>
      <c r="C2488" t="s">
        <v>829</v>
      </c>
      <c r="D2488" t="s">
        <v>844</v>
      </c>
      <c r="E2488" s="866">
        <v>114526.71</v>
      </c>
    </row>
    <row r="2489" spans="1:5">
      <c r="A2489">
        <v>37771</v>
      </c>
      <c r="B2489" t="s">
        <v>3330</v>
      </c>
      <c r="C2489" t="s">
        <v>829</v>
      </c>
      <c r="D2489" t="s">
        <v>844</v>
      </c>
      <c r="E2489" s="866">
        <v>121838.18</v>
      </c>
    </row>
    <row r="2490" spans="1:5">
      <c r="A2490">
        <v>12770</v>
      </c>
      <c r="B2490" t="s">
        <v>3331</v>
      </c>
      <c r="C2490" t="s">
        <v>829</v>
      </c>
      <c r="D2490" t="s">
        <v>844</v>
      </c>
      <c r="E2490" s="865">
        <v>440.19</v>
      </c>
    </row>
    <row r="2491" spans="1:5">
      <c r="A2491">
        <v>12772</v>
      </c>
      <c r="B2491" t="s">
        <v>3332</v>
      </c>
      <c r="C2491" t="s">
        <v>829</v>
      </c>
      <c r="D2491" t="s">
        <v>844</v>
      </c>
      <c r="E2491" s="865">
        <v>731.6</v>
      </c>
    </row>
    <row r="2492" spans="1:5">
      <c r="A2492">
        <v>12768</v>
      </c>
      <c r="B2492" t="s">
        <v>3333</v>
      </c>
      <c r="C2492" t="s">
        <v>829</v>
      </c>
      <c r="D2492" t="s">
        <v>844</v>
      </c>
      <c r="E2492" s="866">
        <v>1029.2</v>
      </c>
    </row>
    <row r="2493" spans="1:5">
      <c r="A2493">
        <v>12775</v>
      </c>
      <c r="B2493" t="s">
        <v>3334</v>
      </c>
      <c r="C2493" t="s">
        <v>829</v>
      </c>
      <c r="D2493" t="s">
        <v>844</v>
      </c>
      <c r="E2493" s="865">
        <v>322.39</v>
      </c>
    </row>
    <row r="2494" spans="1:5">
      <c r="A2494">
        <v>12769</v>
      </c>
      <c r="B2494" t="s">
        <v>3335</v>
      </c>
      <c r="C2494" t="s">
        <v>829</v>
      </c>
      <c r="D2494" t="s">
        <v>844</v>
      </c>
      <c r="E2494" s="865">
        <v>84.32</v>
      </c>
    </row>
    <row r="2495" spans="1:5">
      <c r="A2495">
        <v>12773</v>
      </c>
      <c r="B2495" t="s">
        <v>3336</v>
      </c>
      <c r="C2495" t="s">
        <v>829</v>
      </c>
      <c r="D2495" t="s">
        <v>844</v>
      </c>
      <c r="E2495" s="865">
        <v>90.51</v>
      </c>
    </row>
    <row r="2496" spans="1:5">
      <c r="A2496">
        <v>12774</v>
      </c>
      <c r="B2496" t="s">
        <v>3337</v>
      </c>
      <c r="C2496" t="s">
        <v>829</v>
      </c>
      <c r="D2496" t="s">
        <v>844</v>
      </c>
      <c r="E2496" s="865">
        <v>111.59</v>
      </c>
    </row>
    <row r="2497" spans="1:5">
      <c r="A2497">
        <v>12776</v>
      </c>
      <c r="B2497" t="s">
        <v>3338</v>
      </c>
      <c r="C2497" t="s">
        <v>829</v>
      </c>
      <c r="D2497" t="s">
        <v>844</v>
      </c>
      <c r="E2497" s="866">
        <v>1661.6</v>
      </c>
    </row>
    <row r="2498" spans="1:5">
      <c r="A2498">
        <v>12777</v>
      </c>
      <c r="B2498" t="s">
        <v>3339</v>
      </c>
      <c r="C2498" t="s">
        <v>829</v>
      </c>
      <c r="D2498" t="s">
        <v>844</v>
      </c>
      <c r="E2498" s="866">
        <v>2169.9899999999998</v>
      </c>
    </row>
    <row r="2499" spans="1:5">
      <c r="A2499">
        <v>3391</v>
      </c>
      <c r="B2499" t="s">
        <v>3340</v>
      </c>
      <c r="C2499" t="s">
        <v>829</v>
      </c>
      <c r="D2499" t="s">
        <v>844</v>
      </c>
      <c r="E2499" s="865">
        <v>38.549999999999997</v>
      </c>
    </row>
    <row r="2500" spans="1:5">
      <c r="A2500">
        <v>3389</v>
      </c>
      <c r="B2500" t="s">
        <v>3341</v>
      </c>
      <c r="C2500" t="s">
        <v>829</v>
      </c>
      <c r="D2500" t="s">
        <v>844</v>
      </c>
      <c r="E2500" s="865">
        <v>20</v>
      </c>
    </row>
    <row r="2501" spans="1:5">
      <c r="A2501">
        <v>3390</v>
      </c>
      <c r="B2501" t="s">
        <v>3342</v>
      </c>
      <c r="C2501" t="s">
        <v>829</v>
      </c>
      <c r="D2501" t="s">
        <v>844</v>
      </c>
      <c r="E2501" s="865">
        <v>22.51</v>
      </c>
    </row>
    <row r="2502" spans="1:5">
      <c r="A2502">
        <v>12873</v>
      </c>
      <c r="B2502" t="s">
        <v>3343</v>
      </c>
      <c r="C2502" t="s">
        <v>847</v>
      </c>
      <c r="D2502" t="s">
        <v>830</v>
      </c>
      <c r="E2502" s="865">
        <v>16.41</v>
      </c>
    </row>
    <row r="2503" spans="1:5">
      <c r="A2503">
        <v>41076</v>
      </c>
      <c r="B2503" t="s">
        <v>3344</v>
      </c>
      <c r="C2503" t="s">
        <v>1054</v>
      </c>
      <c r="D2503" t="s">
        <v>830</v>
      </c>
      <c r="E2503" s="866">
        <v>2926.62</v>
      </c>
    </row>
    <row r="2504" spans="1:5">
      <c r="A2504">
        <v>140</v>
      </c>
      <c r="B2504" t="s">
        <v>3345</v>
      </c>
      <c r="C2504" t="s">
        <v>935</v>
      </c>
      <c r="D2504" t="s">
        <v>830</v>
      </c>
      <c r="E2504" s="865">
        <v>13.54</v>
      </c>
    </row>
    <row r="2505" spans="1:5">
      <c r="A2505">
        <v>151</v>
      </c>
      <c r="B2505" t="s">
        <v>3346</v>
      </c>
      <c r="C2505" t="s">
        <v>878</v>
      </c>
      <c r="D2505" t="s">
        <v>830</v>
      </c>
      <c r="E2505" s="865">
        <v>19.98</v>
      </c>
    </row>
    <row r="2506" spans="1:5">
      <c r="A2506">
        <v>7340</v>
      </c>
      <c r="B2506" t="s">
        <v>3347</v>
      </c>
      <c r="C2506" t="s">
        <v>878</v>
      </c>
      <c r="D2506" t="s">
        <v>830</v>
      </c>
      <c r="E2506" s="865">
        <v>22.42</v>
      </c>
    </row>
    <row r="2507" spans="1:5">
      <c r="A2507">
        <v>2701</v>
      </c>
      <c r="B2507" t="s">
        <v>3348</v>
      </c>
      <c r="C2507" t="s">
        <v>847</v>
      </c>
      <c r="D2507" t="s">
        <v>830</v>
      </c>
      <c r="E2507" s="865">
        <v>12.64</v>
      </c>
    </row>
    <row r="2508" spans="1:5">
      <c r="A2508">
        <v>40929</v>
      </c>
      <c r="B2508" t="s">
        <v>3349</v>
      </c>
      <c r="C2508" t="s">
        <v>1054</v>
      </c>
      <c r="D2508" t="s">
        <v>830</v>
      </c>
      <c r="E2508" s="866">
        <v>2255.35</v>
      </c>
    </row>
    <row r="2509" spans="1:5">
      <c r="A2509">
        <v>38114</v>
      </c>
      <c r="B2509" t="s">
        <v>3350</v>
      </c>
      <c r="C2509" t="s">
        <v>829</v>
      </c>
      <c r="D2509" t="s">
        <v>830</v>
      </c>
      <c r="E2509" s="865">
        <v>15.01</v>
      </c>
    </row>
    <row r="2510" spans="1:5">
      <c r="A2510">
        <v>38064</v>
      </c>
      <c r="B2510" t="s">
        <v>3351</v>
      </c>
      <c r="C2510" t="s">
        <v>829</v>
      </c>
      <c r="D2510" t="s">
        <v>830</v>
      </c>
      <c r="E2510" s="865">
        <v>16.79</v>
      </c>
    </row>
    <row r="2511" spans="1:5">
      <c r="A2511">
        <v>38115</v>
      </c>
      <c r="B2511" t="s">
        <v>3352</v>
      </c>
      <c r="C2511" t="s">
        <v>829</v>
      </c>
      <c r="D2511" t="s">
        <v>830</v>
      </c>
      <c r="E2511" s="865">
        <v>16.03</v>
      </c>
    </row>
    <row r="2512" spans="1:5">
      <c r="A2512">
        <v>38065</v>
      </c>
      <c r="B2512" t="s">
        <v>3353</v>
      </c>
      <c r="C2512" t="s">
        <v>829</v>
      </c>
      <c r="D2512" t="s">
        <v>830</v>
      </c>
      <c r="E2512" s="865">
        <v>23.82</v>
      </c>
    </row>
    <row r="2513" spans="1:5">
      <c r="A2513">
        <v>38078</v>
      </c>
      <c r="B2513" t="s">
        <v>3354</v>
      </c>
      <c r="C2513" t="s">
        <v>829</v>
      </c>
      <c r="D2513" t="s">
        <v>830</v>
      </c>
      <c r="E2513" s="865">
        <v>13.9</v>
      </c>
    </row>
    <row r="2514" spans="1:5">
      <c r="A2514">
        <v>38113</v>
      </c>
      <c r="B2514" t="s">
        <v>3355</v>
      </c>
      <c r="C2514" t="s">
        <v>829</v>
      </c>
      <c r="D2514" t="s">
        <v>830</v>
      </c>
      <c r="E2514" s="865">
        <v>7.55</v>
      </c>
    </row>
    <row r="2515" spans="1:5">
      <c r="A2515">
        <v>38063</v>
      </c>
      <c r="B2515" t="s">
        <v>3356</v>
      </c>
      <c r="C2515" t="s">
        <v>829</v>
      </c>
      <c r="D2515" t="s">
        <v>830</v>
      </c>
      <c r="E2515" s="865">
        <v>8.1</v>
      </c>
    </row>
    <row r="2516" spans="1:5">
      <c r="A2516">
        <v>38080</v>
      </c>
      <c r="B2516" t="s">
        <v>3357</v>
      </c>
      <c r="C2516" t="s">
        <v>829</v>
      </c>
      <c r="D2516" t="s">
        <v>830</v>
      </c>
      <c r="E2516" s="865">
        <v>24.13</v>
      </c>
    </row>
    <row r="2517" spans="1:5">
      <c r="A2517">
        <v>38069</v>
      </c>
      <c r="B2517" t="s">
        <v>3358</v>
      </c>
      <c r="C2517" t="s">
        <v>829</v>
      </c>
      <c r="D2517" t="s">
        <v>830</v>
      </c>
      <c r="E2517" s="865">
        <v>13.2</v>
      </c>
    </row>
    <row r="2518" spans="1:5">
      <c r="A2518">
        <v>38077</v>
      </c>
      <c r="B2518" t="s">
        <v>3359</v>
      </c>
      <c r="C2518" t="s">
        <v>829</v>
      </c>
      <c r="D2518" t="s">
        <v>830</v>
      </c>
      <c r="E2518" s="865">
        <v>12.9</v>
      </c>
    </row>
    <row r="2519" spans="1:5">
      <c r="A2519">
        <v>38073</v>
      </c>
      <c r="B2519" t="s">
        <v>3360</v>
      </c>
      <c r="C2519" t="s">
        <v>829</v>
      </c>
      <c r="D2519" t="s">
        <v>830</v>
      </c>
      <c r="E2519" s="865">
        <v>19.649999999999999</v>
      </c>
    </row>
    <row r="2520" spans="1:5">
      <c r="A2520">
        <v>38112</v>
      </c>
      <c r="B2520" t="s">
        <v>3361</v>
      </c>
      <c r="C2520" t="s">
        <v>829</v>
      </c>
      <c r="D2520" t="s">
        <v>830</v>
      </c>
      <c r="E2520" s="865">
        <v>5.79</v>
      </c>
    </row>
    <row r="2521" spans="1:5">
      <c r="A2521">
        <v>38062</v>
      </c>
      <c r="B2521" t="s">
        <v>3362</v>
      </c>
      <c r="C2521" t="s">
        <v>829</v>
      </c>
      <c r="D2521" t="s">
        <v>830</v>
      </c>
      <c r="E2521" s="865">
        <v>5.95</v>
      </c>
    </row>
    <row r="2522" spans="1:5">
      <c r="A2522">
        <v>12128</v>
      </c>
      <c r="B2522" t="s">
        <v>3363</v>
      </c>
      <c r="C2522" t="s">
        <v>829</v>
      </c>
      <c r="D2522" t="s">
        <v>830</v>
      </c>
      <c r="E2522" s="865">
        <v>7.95</v>
      </c>
    </row>
    <row r="2523" spans="1:5">
      <c r="A2523">
        <v>12129</v>
      </c>
      <c r="B2523" t="s">
        <v>3364</v>
      </c>
      <c r="C2523" t="s">
        <v>829</v>
      </c>
      <c r="D2523" t="s">
        <v>830</v>
      </c>
      <c r="E2523" s="865">
        <v>10.51</v>
      </c>
    </row>
    <row r="2524" spans="1:5">
      <c r="A2524">
        <v>38081</v>
      </c>
      <c r="B2524" t="s">
        <v>3365</v>
      </c>
      <c r="C2524" t="s">
        <v>829</v>
      </c>
      <c r="D2524" t="s">
        <v>830</v>
      </c>
      <c r="E2524" s="865">
        <v>20.47</v>
      </c>
    </row>
    <row r="2525" spans="1:5">
      <c r="A2525">
        <v>38070</v>
      </c>
      <c r="B2525" t="s">
        <v>3366</v>
      </c>
      <c r="C2525" t="s">
        <v>829</v>
      </c>
      <c r="D2525" t="s">
        <v>830</v>
      </c>
      <c r="E2525" s="865">
        <v>14.1</v>
      </c>
    </row>
    <row r="2526" spans="1:5">
      <c r="A2526">
        <v>38074</v>
      </c>
      <c r="B2526" t="s">
        <v>3367</v>
      </c>
      <c r="C2526" t="s">
        <v>829</v>
      </c>
      <c r="D2526" t="s">
        <v>830</v>
      </c>
      <c r="E2526" s="865">
        <v>21.45</v>
      </c>
    </row>
    <row r="2527" spans="1:5">
      <c r="A2527">
        <v>38079</v>
      </c>
      <c r="B2527" t="s">
        <v>3368</v>
      </c>
      <c r="C2527" t="s">
        <v>829</v>
      </c>
      <c r="D2527" t="s">
        <v>830</v>
      </c>
      <c r="E2527" s="865">
        <v>18.41</v>
      </c>
    </row>
    <row r="2528" spans="1:5">
      <c r="A2528">
        <v>38072</v>
      </c>
      <c r="B2528" t="s">
        <v>3369</v>
      </c>
      <c r="C2528" t="s">
        <v>829</v>
      </c>
      <c r="D2528" t="s">
        <v>830</v>
      </c>
      <c r="E2528" s="865">
        <v>17.690000000000001</v>
      </c>
    </row>
    <row r="2529" spans="1:5">
      <c r="A2529">
        <v>38068</v>
      </c>
      <c r="B2529" t="s">
        <v>3370</v>
      </c>
      <c r="C2529" t="s">
        <v>829</v>
      </c>
      <c r="D2529" t="s">
        <v>830</v>
      </c>
      <c r="E2529" s="865">
        <v>12.21</v>
      </c>
    </row>
    <row r="2530" spans="1:5">
      <c r="A2530">
        <v>38071</v>
      </c>
      <c r="B2530" t="s">
        <v>3371</v>
      </c>
      <c r="C2530" t="s">
        <v>829</v>
      </c>
      <c r="D2530" t="s">
        <v>830</v>
      </c>
      <c r="E2530" s="865">
        <v>14.6</v>
      </c>
    </row>
    <row r="2531" spans="1:5">
      <c r="A2531">
        <v>38412</v>
      </c>
      <c r="B2531" t="s">
        <v>3372</v>
      </c>
      <c r="C2531" t="s">
        <v>829</v>
      </c>
      <c r="D2531" t="s">
        <v>844</v>
      </c>
      <c r="E2531" s="865">
        <v>975.24</v>
      </c>
    </row>
    <row r="2532" spans="1:5">
      <c r="A2532">
        <v>3405</v>
      </c>
      <c r="B2532" t="s">
        <v>3373</v>
      </c>
      <c r="C2532" t="s">
        <v>829</v>
      </c>
      <c r="D2532" t="s">
        <v>844</v>
      </c>
      <c r="E2532" s="865">
        <v>65.92</v>
      </c>
    </row>
    <row r="2533" spans="1:5">
      <c r="A2533">
        <v>3394</v>
      </c>
      <c r="B2533" t="s">
        <v>3374</v>
      </c>
      <c r="C2533" t="s">
        <v>829</v>
      </c>
      <c r="D2533" t="s">
        <v>844</v>
      </c>
      <c r="E2533" s="865">
        <v>348.01</v>
      </c>
    </row>
    <row r="2534" spans="1:5">
      <c r="A2534">
        <v>3393</v>
      </c>
      <c r="B2534" t="s">
        <v>3375</v>
      </c>
      <c r="C2534" t="s">
        <v>829</v>
      </c>
      <c r="D2534" t="s">
        <v>844</v>
      </c>
      <c r="E2534" s="865">
        <v>592.53</v>
      </c>
    </row>
    <row r="2535" spans="1:5">
      <c r="A2535">
        <v>3406</v>
      </c>
      <c r="B2535" t="s">
        <v>3376</v>
      </c>
      <c r="C2535" t="s">
        <v>829</v>
      </c>
      <c r="D2535" t="s">
        <v>844</v>
      </c>
      <c r="E2535" s="865">
        <v>20.18</v>
      </c>
    </row>
    <row r="2536" spans="1:5">
      <c r="A2536">
        <v>3395</v>
      </c>
      <c r="B2536" t="s">
        <v>3377</v>
      </c>
      <c r="C2536" t="s">
        <v>829</v>
      </c>
      <c r="D2536" t="s">
        <v>844</v>
      </c>
      <c r="E2536" s="865">
        <v>85.13</v>
      </c>
    </row>
    <row r="2537" spans="1:5">
      <c r="A2537">
        <v>3398</v>
      </c>
      <c r="B2537" t="s">
        <v>3378</v>
      </c>
      <c r="C2537" t="s">
        <v>829</v>
      </c>
      <c r="D2537" t="s">
        <v>844</v>
      </c>
      <c r="E2537" s="865">
        <v>4.04</v>
      </c>
    </row>
    <row r="2538" spans="1:5">
      <c r="A2538">
        <v>34379</v>
      </c>
      <c r="B2538" t="s">
        <v>3379</v>
      </c>
      <c r="C2538" t="s">
        <v>829</v>
      </c>
      <c r="D2538" t="s">
        <v>844</v>
      </c>
      <c r="E2538" s="865">
        <v>194.93</v>
      </c>
    </row>
    <row r="2539" spans="1:5">
      <c r="A2539">
        <v>34378</v>
      </c>
      <c r="B2539" t="s">
        <v>3380</v>
      </c>
      <c r="C2539" t="s">
        <v>829</v>
      </c>
      <c r="D2539" t="s">
        <v>844</v>
      </c>
      <c r="E2539" s="865">
        <v>157</v>
      </c>
    </row>
    <row r="2540" spans="1:5">
      <c r="A2540">
        <v>34377</v>
      </c>
      <c r="B2540" t="s">
        <v>3381</v>
      </c>
      <c r="C2540" t="s">
        <v>829</v>
      </c>
      <c r="D2540" t="s">
        <v>844</v>
      </c>
      <c r="E2540" s="865">
        <v>144.79</v>
      </c>
    </row>
    <row r="2541" spans="1:5">
      <c r="A2541">
        <v>581</v>
      </c>
      <c r="B2541" t="s">
        <v>3382</v>
      </c>
      <c r="C2541" t="s">
        <v>832</v>
      </c>
      <c r="D2541" t="s">
        <v>844</v>
      </c>
      <c r="E2541" s="865">
        <v>275.01</v>
      </c>
    </row>
    <row r="2542" spans="1:5">
      <c r="A2542">
        <v>40662</v>
      </c>
      <c r="B2542" t="s">
        <v>3383</v>
      </c>
      <c r="C2542" t="s">
        <v>829</v>
      </c>
      <c r="D2542" t="s">
        <v>844</v>
      </c>
      <c r="E2542" s="865">
        <v>201.19</v>
      </c>
    </row>
    <row r="2543" spans="1:5">
      <c r="A2543">
        <v>3437</v>
      </c>
      <c r="B2543" t="s">
        <v>3384</v>
      </c>
      <c r="C2543" t="s">
        <v>832</v>
      </c>
      <c r="D2543" t="s">
        <v>844</v>
      </c>
      <c r="E2543" s="865">
        <v>558.88</v>
      </c>
    </row>
    <row r="2544" spans="1:5">
      <c r="A2544">
        <v>11190</v>
      </c>
      <c r="B2544" t="s">
        <v>3385</v>
      </c>
      <c r="C2544" t="s">
        <v>829</v>
      </c>
      <c r="D2544" t="s">
        <v>844</v>
      </c>
      <c r="E2544" s="865">
        <v>159.69999999999999</v>
      </c>
    </row>
    <row r="2545" spans="1:5">
      <c r="A2545">
        <v>3428</v>
      </c>
      <c r="B2545" t="s">
        <v>3386</v>
      </c>
      <c r="C2545" t="s">
        <v>832</v>
      </c>
      <c r="D2545" t="s">
        <v>844</v>
      </c>
      <c r="E2545" s="865">
        <v>829</v>
      </c>
    </row>
    <row r="2546" spans="1:5">
      <c r="A2546">
        <v>3429</v>
      </c>
      <c r="B2546" t="s">
        <v>3387</v>
      </c>
      <c r="C2546" t="s">
        <v>832</v>
      </c>
      <c r="D2546" t="s">
        <v>844</v>
      </c>
      <c r="E2546" s="865">
        <v>473.64</v>
      </c>
    </row>
    <row r="2547" spans="1:5">
      <c r="A2547">
        <v>34371</v>
      </c>
      <c r="B2547" t="s">
        <v>3388</v>
      </c>
      <c r="C2547" t="s">
        <v>829</v>
      </c>
      <c r="D2547" t="s">
        <v>844</v>
      </c>
      <c r="E2547" s="865">
        <v>529.99</v>
      </c>
    </row>
    <row r="2548" spans="1:5">
      <c r="A2548">
        <v>34370</v>
      </c>
      <c r="B2548" t="s">
        <v>3389</v>
      </c>
      <c r="C2548" t="s">
        <v>829</v>
      </c>
      <c r="D2548" t="s">
        <v>844</v>
      </c>
      <c r="E2548" s="865">
        <v>439.52</v>
      </c>
    </row>
    <row r="2549" spans="1:5">
      <c r="A2549">
        <v>34372</v>
      </c>
      <c r="B2549" t="s">
        <v>3390</v>
      </c>
      <c r="C2549" t="s">
        <v>829</v>
      </c>
      <c r="D2549" t="s">
        <v>844</v>
      </c>
      <c r="E2549" s="865">
        <v>611.44000000000005</v>
      </c>
    </row>
    <row r="2550" spans="1:5">
      <c r="A2550">
        <v>34373</v>
      </c>
      <c r="B2550" t="s">
        <v>3391</v>
      </c>
      <c r="C2550" t="s">
        <v>829</v>
      </c>
      <c r="D2550" t="s">
        <v>844</v>
      </c>
      <c r="E2550" s="865">
        <v>756.87</v>
      </c>
    </row>
    <row r="2551" spans="1:5">
      <c r="A2551">
        <v>36896</v>
      </c>
      <c r="B2551" t="s">
        <v>3392</v>
      </c>
      <c r="C2551" t="s">
        <v>829</v>
      </c>
      <c r="D2551" t="s">
        <v>844</v>
      </c>
      <c r="E2551" s="865">
        <v>252.19</v>
      </c>
    </row>
    <row r="2552" spans="1:5">
      <c r="A2552">
        <v>34367</v>
      </c>
      <c r="B2552" t="s">
        <v>3393</v>
      </c>
      <c r="C2552" t="s">
        <v>829</v>
      </c>
      <c r="D2552" t="s">
        <v>844</v>
      </c>
      <c r="E2552" s="865">
        <v>296.23</v>
      </c>
    </row>
    <row r="2553" spans="1:5">
      <c r="A2553">
        <v>36884</v>
      </c>
      <c r="B2553" t="s">
        <v>3394</v>
      </c>
      <c r="C2553" t="s">
        <v>832</v>
      </c>
      <c r="D2553" t="s">
        <v>844</v>
      </c>
      <c r="E2553" s="865">
        <v>245.35</v>
      </c>
    </row>
    <row r="2554" spans="1:5">
      <c r="A2554">
        <v>36897</v>
      </c>
      <c r="B2554" t="s">
        <v>3394</v>
      </c>
      <c r="C2554" t="s">
        <v>829</v>
      </c>
      <c r="D2554" t="s">
        <v>844</v>
      </c>
      <c r="E2554" s="865">
        <v>349.32</v>
      </c>
    </row>
    <row r="2555" spans="1:5">
      <c r="A2555">
        <v>597</v>
      </c>
      <c r="B2555" t="s">
        <v>3395</v>
      </c>
      <c r="C2555" t="s">
        <v>832</v>
      </c>
      <c r="D2555" t="s">
        <v>844</v>
      </c>
      <c r="E2555" s="865">
        <v>258.02</v>
      </c>
    </row>
    <row r="2556" spans="1:5">
      <c r="A2556">
        <v>34369</v>
      </c>
      <c r="B2556" t="s">
        <v>3396</v>
      </c>
      <c r="C2556" t="s">
        <v>829</v>
      </c>
      <c r="D2556" t="s">
        <v>844</v>
      </c>
      <c r="E2556" s="865">
        <v>413.88</v>
      </c>
    </row>
    <row r="2557" spans="1:5">
      <c r="A2557">
        <v>34362</v>
      </c>
      <c r="B2557" t="s">
        <v>3397</v>
      </c>
      <c r="C2557" t="s">
        <v>829</v>
      </c>
      <c r="D2557" t="s">
        <v>844</v>
      </c>
      <c r="E2557" s="865">
        <v>287.18</v>
      </c>
    </row>
    <row r="2558" spans="1:5">
      <c r="A2558">
        <v>34363</v>
      </c>
      <c r="B2558" t="s">
        <v>3398</v>
      </c>
      <c r="C2558" t="s">
        <v>829</v>
      </c>
      <c r="D2558" t="s">
        <v>844</v>
      </c>
      <c r="E2558" s="865">
        <v>324.58</v>
      </c>
    </row>
    <row r="2559" spans="1:5">
      <c r="A2559">
        <v>34364</v>
      </c>
      <c r="B2559" t="s">
        <v>3399</v>
      </c>
      <c r="C2559" t="s">
        <v>829</v>
      </c>
      <c r="D2559" t="s">
        <v>844</v>
      </c>
      <c r="E2559" s="865">
        <v>404.83</v>
      </c>
    </row>
    <row r="2560" spans="1:5">
      <c r="A2560">
        <v>34365</v>
      </c>
      <c r="B2560" t="s">
        <v>3400</v>
      </c>
      <c r="C2560" t="s">
        <v>829</v>
      </c>
      <c r="D2560" t="s">
        <v>844</v>
      </c>
      <c r="E2560" s="865">
        <v>456.11</v>
      </c>
    </row>
    <row r="2561" spans="1:5">
      <c r="A2561">
        <v>40659</v>
      </c>
      <c r="B2561" t="s">
        <v>3401</v>
      </c>
      <c r="C2561" t="s">
        <v>832</v>
      </c>
      <c r="D2561" t="s">
        <v>844</v>
      </c>
      <c r="E2561" s="865">
        <v>790.73</v>
      </c>
    </row>
    <row r="2562" spans="1:5">
      <c r="A2562">
        <v>40660</v>
      </c>
      <c r="B2562" t="s">
        <v>3402</v>
      </c>
      <c r="C2562" t="s">
        <v>832</v>
      </c>
      <c r="D2562" t="s">
        <v>844</v>
      </c>
      <c r="E2562" s="866">
        <v>1002.16</v>
      </c>
    </row>
    <row r="2563" spans="1:5">
      <c r="A2563">
        <v>40661</v>
      </c>
      <c r="B2563" t="s">
        <v>3403</v>
      </c>
      <c r="C2563" t="s">
        <v>832</v>
      </c>
      <c r="D2563" t="s">
        <v>844</v>
      </c>
      <c r="E2563" s="865">
        <v>616.15</v>
      </c>
    </row>
    <row r="2564" spans="1:5">
      <c r="A2564">
        <v>3421</v>
      </c>
      <c r="B2564" t="s">
        <v>3404</v>
      </c>
      <c r="C2564" t="s">
        <v>832</v>
      </c>
      <c r="D2564" t="s">
        <v>844</v>
      </c>
      <c r="E2564" s="865">
        <v>620.87</v>
      </c>
    </row>
    <row r="2565" spans="1:5">
      <c r="A2565">
        <v>599</v>
      </c>
      <c r="B2565" t="s">
        <v>3405</v>
      </c>
      <c r="C2565" t="s">
        <v>832</v>
      </c>
      <c r="D2565" t="s">
        <v>844</v>
      </c>
      <c r="E2565" s="865">
        <v>218.7</v>
      </c>
    </row>
    <row r="2566" spans="1:5">
      <c r="A2566">
        <v>34380</v>
      </c>
      <c r="B2566" t="s">
        <v>3406</v>
      </c>
      <c r="C2566" t="s">
        <v>829</v>
      </c>
      <c r="D2566" t="s">
        <v>844</v>
      </c>
      <c r="E2566" s="865">
        <v>113.42</v>
      </c>
    </row>
    <row r="2567" spans="1:5">
      <c r="A2567">
        <v>34381</v>
      </c>
      <c r="B2567" t="s">
        <v>3407</v>
      </c>
      <c r="C2567" t="s">
        <v>829</v>
      </c>
      <c r="D2567" t="s">
        <v>844</v>
      </c>
      <c r="E2567" s="865">
        <v>147.81</v>
      </c>
    </row>
    <row r="2568" spans="1:5">
      <c r="A2568">
        <v>601</v>
      </c>
      <c r="B2568" t="s">
        <v>3407</v>
      </c>
      <c r="C2568" t="s">
        <v>832</v>
      </c>
      <c r="D2568" t="s">
        <v>844</v>
      </c>
      <c r="E2568" s="865">
        <v>295.02999999999997</v>
      </c>
    </row>
    <row r="2569" spans="1:5">
      <c r="A2569">
        <v>3423</v>
      </c>
      <c r="B2569" t="s">
        <v>3408</v>
      </c>
      <c r="C2569" t="s">
        <v>832</v>
      </c>
      <c r="D2569" t="s">
        <v>844</v>
      </c>
      <c r="E2569" s="865">
        <v>875.57</v>
      </c>
    </row>
    <row r="2570" spans="1:5">
      <c r="A2570">
        <v>34797</v>
      </c>
      <c r="B2570" t="s">
        <v>3409</v>
      </c>
      <c r="C2570" t="s">
        <v>829</v>
      </c>
      <c r="D2570" t="s">
        <v>844</v>
      </c>
      <c r="E2570" s="865">
        <v>347.85</v>
      </c>
    </row>
    <row r="2571" spans="1:5">
      <c r="A2571">
        <v>25964</v>
      </c>
      <c r="B2571" t="s">
        <v>3410</v>
      </c>
      <c r="C2571" t="s">
        <v>847</v>
      </c>
      <c r="D2571" t="s">
        <v>830</v>
      </c>
      <c r="E2571" s="865">
        <v>15.87</v>
      </c>
    </row>
    <row r="2572" spans="1:5">
      <c r="A2572">
        <v>41077</v>
      </c>
      <c r="B2572" t="s">
        <v>3411</v>
      </c>
      <c r="C2572" t="s">
        <v>1054</v>
      </c>
      <c r="D2572" t="s">
        <v>830</v>
      </c>
      <c r="E2572" s="866">
        <v>2832.67</v>
      </c>
    </row>
    <row r="2573" spans="1:5">
      <c r="A2573">
        <v>20159</v>
      </c>
      <c r="B2573" t="s">
        <v>3412</v>
      </c>
      <c r="C2573" t="s">
        <v>829</v>
      </c>
      <c r="D2573" t="s">
        <v>830</v>
      </c>
      <c r="E2573" s="865">
        <v>34.25</v>
      </c>
    </row>
    <row r="2574" spans="1:5">
      <c r="A2574">
        <v>37963</v>
      </c>
      <c r="B2574" t="s">
        <v>3413</v>
      </c>
      <c r="C2574" t="s">
        <v>829</v>
      </c>
      <c r="D2574" t="s">
        <v>830</v>
      </c>
      <c r="E2574" s="865">
        <v>2.29</v>
      </c>
    </row>
    <row r="2575" spans="1:5">
      <c r="A2575">
        <v>37964</v>
      </c>
      <c r="B2575" t="s">
        <v>3414</v>
      </c>
      <c r="C2575" t="s">
        <v>829</v>
      </c>
      <c r="D2575" t="s">
        <v>830</v>
      </c>
      <c r="E2575" s="865">
        <v>3.81</v>
      </c>
    </row>
    <row r="2576" spans="1:5">
      <c r="A2576">
        <v>37965</v>
      </c>
      <c r="B2576" t="s">
        <v>3415</v>
      </c>
      <c r="C2576" t="s">
        <v>829</v>
      </c>
      <c r="D2576" t="s">
        <v>830</v>
      </c>
      <c r="E2576" s="865">
        <v>5.53</v>
      </c>
    </row>
    <row r="2577" spans="1:5">
      <c r="A2577">
        <v>37966</v>
      </c>
      <c r="B2577" t="s">
        <v>3416</v>
      </c>
      <c r="C2577" t="s">
        <v>829</v>
      </c>
      <c r="D2577" t="s">
        <v>830</v>
      </c>
      <c r="E2577" s="865">
        <v>10.02</v>
      </c>
    </row>
    <row r="2578" spans="1:5">
      <c r="A2578">
        <v>37967</v>
      </c>
      <c r="B2578" t="s">
        <v>3417</v>
      </c>
      <c r="C2578" t="s">
        <v>829</v>
      </c>
      <c r="D2578" t="s">
        <v>830</v>
      </c>
      <c r="E2578" s="865">
        <v>16.059999999999999</v>
      </c>
    </row>
    <row r="2579" spans="1:5">
      <c r="A2579">
        <v>37968</v>
      </c>
      <c r="B2579" t="s">
        <v>3418</v>
      </c>
      <c r="C2579" t="s">
        <v>829</v>
      </c>
      <c r="D2579" t="s">
        <v>830</v>
      </c>
      <c r="E2579" s="865">
        <v>35.229999999999997</v>
      </c>
    </row>
    <row r="2580" spans="1:5">
      <c r="A2580">
        <v>37969</v>
      </c>
      <c r="B2580" t="s">
        <v>3419</v>
      </c>
      <c r="C2580" t="s">
        <v>829</v>
      </c>
      <c r="D2580" t="s">
        <v>830</v>
      </c>
      <c r="E2580" s="865">
        <v>94.13</v>
      </c>
    </row>
    <row r="2581" spans="1:5">
      <c r="A2581">
        <v>37970</v>
      </c>
      <c r="B2581" t="s">
        <v>3420</v>
      </c>
      <c r="C2581" t="s">
        <v>829</v>
      </c>
      <c r="D2581" t="s">
        <v>830</v>
      </c>
      <c r="E2581" s="865">
        <v>109.81</v>
      </c>
    </row>
    <row r="2582" spans="1:5">
      <c r="A2582">
        <v>21118</v>
      </c>
      <c r="B2582" t="s">
        <v>3421</v>
      </c>
      <c r="C2582" t="s">
        <v>829</v>
      </c>
      <c r="D2582" t="s">
        <v>833</v>
      </c>
      <c r="E2582" s="865">
        <v>1.73</v>
      </c>
    </row>
    <row r="2583" spans="1:5">
      <c r="A2583">
        <v>37956</v>
      </c>
      <c r="B2583" t="s">
        <v>3422</v>
      </c>
      <c r="C2583" t="s">
        <v>829</v>
      </c>
      <c r="D2583" t="s">
        <v>830</v>
      </c>
      <c r="E2583" s="865">
        <v>2.74</v>
      </c>
    </row>
    <row r="2584" spans="1:5">
      <c r="A2584">
        <v>37957</v>
      </c>
      <c r="B2584" t="s">
        <v>3423</v>
      </c>
      <c r="C2584" t="s">
        <v>829</v>
      </c>
      <c r="D2584" t="s">
        <v>830</v>
      </c>
      <c r="E2584" s="865">
        <v>5.78</v>
      </c>
    </row>
    <row r="2585" spans="1:5">
      <c r="A2585">
        <v>37958</v>
      </c>
      <c r="B2585" t="s">
        <v>3424</v>
      </c>
      <c r="C2585" t="s">
        <v>829</v>
      </c>
      <c r="D2585" t="s">
        <v>830</v>
      </c>
      <c r="E2585" s="865">
        <v>10.02</v>
      </c>
    </row>
    <row r="2586" spans="1:5">
      <c r="A2586">
        <v>37959</v>
      </c>
      <c r="B2586" t="s">
        <v>3425</v>
      </c>
      <c r="C2586" t="s">
        <v>829</v>
      </c>
      <c r="D2586" t="s">
        <v>830</v>
      </c>
      <c r="E2586" s="865">
        <v>16.059999999999999</v>
      </c>
    </row>
    <row r="2587" spans="1:5">
      <c r="A2587">
        <v>37960</v>
      </c>
      <c r="B2587" t="s">
        <v>3426</v>
      </c>
      <c r="C2587" t="s">
        <v>829</v>
      </c>
      <c r="D2587" t="s">
        <v>830</v>
      </c>
      <c r="E2587" s="865">
        <v>34.6</v>
      </c>
    </row>
    <row r="2588" spans="1:5">
      <c r="A2588">
        <v>37961</v>
      </c>
      <c r="B2588" t="s">
        <v>3427</v>
      </c>
      <c r="C2588" t="s">
        <v>829</v>
      </c>
      <c r="D2588" t="s">
        <v>830</v>
      </c>
      <c r="E2588" s="865">
        <v>91.79</v>
      </c>
    </row>
    <row r="2589" spans="1:5">
      <c r="A2589">
        <v>37962</v>
      </c>
      <c r="B2589" t="s">
        <v>3428</v>
      </c>
      <c r="C2589" t="s">
        <v>829</v>
      </c>
      <c r="D2589" t="s">
        <v>830</v>
      </c>
      <c r="E2589" s="865">
        <v>106.66</v>
      </c>
    </row>
    <row r="2590" spans="1:5">
      <c r="A2590">
        <v>3533</v>
      </c>
      <c r="B2590" t="s">
        <v>3429</v>
      </c>
      <c r="C2590" t="s">
        <v>829</v>
      </c>
      <c r="D2590" t="s">
        <v>830</v>
      </c>
      <c r="E2590" s="865">
        <v>1.71</v>
      </c>
    </row>
    <row r="2591" spans="1:5">
      <c r="A2591">
        <v>3538</v>
      </c>
      <c r="B2591" t="s">
        <v>3430</v>
      </c>
      <c r="C2591" t="s">
        <v>829</v>
      </c>
      <c r="D2591" t="s">
        <v>830</v>
      </c>
      <c r="E2591" s="865">
        <v>2.95</v>
      </c>
    </row>
    <row r="2592" spans="1:5">
      <c r="A2592">
        <v>3497</v>
      </c>
      <c r="B2592" t="s">
        <v>3431</v>
      </c>
      <c r="C2592" t="s">
        <v>829</v>
      </c>
      <c r="D2592" t="s">
        <v>830</v>
      </c>
      <c r="E2592" s="865">
        <v>11.03</v>
      </c>
    </row>
    <row r="2593" spans="1:5">
      <c r="A2593">
        <v>3498</v>
      </c>
      <c r="B2593" t="s">
        <v>3432</v>
      </c>
      <c r="C2593" t="s">
        <v>829</v>
      </c>
      <c r="D2593" t="s">
        <v>830</v>
      </c>
      <c r="E2593" s="865">
        <v>3.5</v>
      </c>
    </row>
    <row r="2594" spans="1:5">
      <c r="A2594">
        <v>3496</v>
      </c>
      <c r="B2594" t="s">
        <v>3433</v>
      </c>
      <c r="C2594" t="s">
        <v>829</v>
      </c>
      <c r="D2594" t="s">
        <v>830</v>
      </c>
      <c r="E2594" s="865">
        <v>2.83</v>
      </c>
    </row>
    <row r="2595" spans="1:5">
      <c r="A2595">
        <v>38429</v>
      </c>
      <c r="B2595" t="s">
        <v>3434</v>
      </c>
      <c r="C2595" t="s">
        <v>829</v>
      </c>
      <c r="D2595" t="s">
        <v>830</v>
      </c>
      <c r="E2595" s="865">
        <v>5.84</v>
      </c>
    </row>
    <row r="2596" spans="1:5">
      <c r="A2596">
        <v>38431</v>
      </c>
      <c r="B2596" t="s">
        <v>3435</v>
      </c>
      <c r="C2596" t="s">
        <v>829</v>
      </c>
      <c r="D2596" t="s">
        <v>830</v>
      </c>
      <c r="E2596" s="865">
        <v>9.25</v>
      </c>
    </row>
    <row r="2597" spans="1:5">
      <c r="A2597">
        <v>38430</v>
      </c>
      <c r="B2597" t="s">
        <v>3436</v>
      </c>
      <c r="C2597" t="s">
        <v>829</v>
      </c>
      <c r="D2597" t="s">
        <v>830</v>
      </c>
      <c r="E2597" s="865">
        <v>11.82</v>
      </c>
    </row>
    <row r="2598" spans="1:5">
      <c r="A2598">
        <v>36348</v>
      </c>
      <c r="B2598" t="s">
        <v>3437</v>
      </c>
      <c r="C2598" t="s">
        <v>829</v>
      </c>
      <c r="D2598" t="s">
        <v>844</v>
      </c>
      <c r="E2598" s="865">
        <v>1.05</v>
      </c>
    </row>
    <row r="2599" spans="1:5">
      <c r="A2599">
        <v>36349</v>
      </c>
      <c r="B2599" t="s">
        <v>3438</v>
      </c>
      <c r="C2599" t="s">
        <v>829</v>
      </c>
      <c r="D2599" t="s">
        <v>844</v>
      </c>
      <c r="E2599" s="865">
        <v>1.58</v>
      </c>
    </row>
    <row r="2600" spans="1:5">
      <c r="A2600">
        <v>38433</v>
      </c>
      <c r="B2600" t="s">
        <v>3439</v>
      </c>
      <c r="C2600" t="s">
        <v>829</v>
      </c>
      <c r="D2600" t="s">
        <v>844</v>
      </c>
      <c r="E2600" s="865">
        <v>2.93</v>
      </c>
    </row>
    <row r="2601" spans="1:5">
      <c r="A2601">
        <v>38440</v>
      </c>
      <c r="B2601" t="s">
        <v>3440</v>
      </c>
      <c r="C2601" t="s">
        <v>829</v>
      </c>
      <c r="D2601" t="s">
        <v>844</v>
      </c>
      <c r="E2601" s="865">
        <v>101</v>
      </c>
    </row>
    <row r="2602" spans="1:5">
      <c r="A2602">
        <v>36359</v>
      </c>
      <c r="B2602" t="s">
        <v>3441</v>
      </c>
      <c r="C2602" t="s">
        <v>829</v>
      </c>
      <c r="D2602" t="s">
        <v>844</v>
      </c>
      <c r="E2602" s="865">
        <v>1.25</v>
      </c>
    </row>
    <row r="2603" spans="1:5">
      <c r="A2603">
        <v>36360</v>
      </c>
      <c r="B2603" t="s">
        <v>3442</v>
      </c>
      <c r="C2603" t="s">
        <v>829</v>
      </c>
      <c r="D2603" t="s">
        <v>844</v>
      </c>
      <c r="E2603" s="865">
        <v>1.93</v>
      </c>
    </row>
    <row r="2604" spans="1:5">
      <c r="A2604">
        <v>38434</v>
      </c>
      <c r="B2604" t="s">
        <v>3443</v>
      </c>
      <c r="C2604" t="s">
        <v>829</v>
      </c>
      <c r="D2604" t="s">
        <v>844</v>
      </c>
      <c r="E2604" s="865">
        <v>2.96</v>
      </c>
    </row>
    <row r="2605" spans="1:5">
      <c r="A2605">
        <v>38435</v>
      </c>
      <c r="B2605" t="s">
        <v>3444</v>
      </c>
      <c r="C2605" t="s">
        <v>829</v>
      </c>
      <c r="D2605" t="s">
        <v>844</v>
      </c>
      <c r="E2605" s="865">
        <v>5.63</v>
      </c>
    </row>
    <row r="2606" spans="1:5">
      <c r="A2606">
        <v>38436</v>
      </c>
      <c r="B2606" t="s">
        <v>3445</v>
      </c>
      <c r="C2606" t="s">
        <v>829</v>
      </c>
      <c r="D2606" t="s">
        <v>844</v>
      </c>
      <c r="E2606" s="865">
        <v>11.64</v>
      </c>
    </row>
    <row r="2607" spans="1:5">
      <c r="A2607">
        <v>38437</v>
      </c>
      <c r="B2607" t="s">
        <v>3446</v>
      </c>
      <c r="C2607" t="s">
        <v>829</v>
      </c>
      <c r="D2607" t="s">
        <v>844</v>
      </c>
      <c r="E2607" s="865">
        <v>17.48</v>
      </c>
    </row>
    <row r="2608" spans="1:5">
      <c r="A2608">
        <v>38438</v>
      </c>
      <c r="B2608" t="s">
        <v>3447</v>
      </c>
      <c r="C2608" t="s">
        <v>829</v>
      </c>
      <c r="D2608" t="s">
        <v>844</v>
      </c>
      <c r="E2608" s="865">
        <v>44.18</v>
      </c>
    </row>
    <row r="2609" spans="1:5">
      <c r="A2609">
        <v>38439</v>
      </c>
      <c r="B2609" t="s">
        <v>3448</v>
      </c>
      <c r="C2609" t="s">
        <v>829</v>
      </c>
      <c r="D2609" t="s">
        <v>844</v>
      </c>
      <c r="E2609" s="865">
        <v>67.34</v>
      </c>
    </row>
    <row r="2610" spans="1:5">
      <c r="A2610">
        <v>10836</v>
      </c>
      <c r="B2610" t="s">
        <v>3449</v>
      </c>
      <c r="C2610" t="s">
        <v>829</v>
      </c>
      <c r="D2610" t="s">
        <v>830</v>
      </c>
      <c r="E2610" s="865">
        <v>12</v>
      </c>
    </row>
    <row r="2611" spans="1:5">
      <c r="A2611">
        <v>20128</v>
      </c>
      <c r="B2611" t="s">
        <v>3450</v>
      </c>
      <c r="C2611" t="s">
        <v>829</v>
      </c>
      <c r="D2611" t="s">
        <v>830</v>
      </c>
      <c r="E2611" s="865">
        <v>35.19</v>
      </c>
    </row>
    <row r="2612" spans="1:5">
      <c r="A2612">
        <v>20131</v>
      </c>
      <c r="B2612" t="s">
        <v>3451</v>
      </c>
      <c r="C2612" t="s">
        <v>829</v>
      </c>
      <c r="D2612" t="s">
        <v>830</v>
      </c>
      <c r="E2612" s="865">
        <v>32.119999999999997</v>
      </c>
    </row>
    <row r="2613" spans="1:5">
      <c r="A2613">
        <v>3521</v>
      </c>
      <c r="B2613" t="s">
        <v>3452</v>
      </c>
      <c r="C2613" t="s">
        <v>829</v>
      </c>
      <c r="D2613" t="s">
        <v>830</v>
      </c>
      <c r="E2613" s="865">
        <v>1.49</v>
      </c>
    </row>
    <row r="2614" spans="1:5">
      <c r="A2614">
        <v>3531</v>
      </c>
      <c r="B2614" t="s">
        <v>3453</v>
      </c>
      <c r="C2614" t="s">
        <v>829</v>
      </c>
      <c r="D2614" t="s">
        <v>830</v>
      </c>
      <c r="E2614" s="865">
        <v>1.68</v>
      </c>
    </row>
    <row r="2615" spans="1:5">
      <c r="A2615">
        <v>3522</v>
      </c>
      <c r="B2615" t="s">
        <v>3454</v>
      </c>
      <c r="C2615" t="s">
        <v>829</v>
      </c>
      <c r="D2615" t="s">
        <v>830</v>
      </c>
      <c r="E2615" s="865">
        <v>2.5</v>
      </c>
    </row>
    <row r="2616" spans="1:5">
      <c r="A2616">
        <v>3527</v>
      </c>
      <c r="B2616" t="s">
        <v>3455</v>
      </c>
      <c r="C2616" t="s">
        <v>829</v>
      </c>
      <c r="D2616" t="s">
        <v>830</v>
      </c>
      <c r="E2616" s="865">
        <v>8.61</v>
      </c>
    </row>
    <row r="2617" spans="1:5">
      <c r="A2617">
        <v>10835</v>
      </c>
      <c r="B2617" t="s">
        <v>3456</v>
      </c>
      <c r="C2617" t="s">
        <v>829</v>
      </c>
      <c r="D2617" t="s">
        <v>830</v>
      </c>
      <c r="E2617" s="865">
        <v>2.5099999999999998</v>
      </c>
    </row>
    <row r="2618" spans="1:5">
      <c r="A2618">
        <v>3475</v>
      </c>
      <c r="B2618" t="s">
        <v>3457</v>
      </c>
      <c r="C2618" t="s">
        <v>829</v>
      </c>
      <c r="D2618" t="s">
        <v>830</v>
      </c>
      <c r="E2618" s="865">
        <v>2.89</v>
      </c>
    </row>
    <row r="2619" spans="1:5">
      <c r="A2619">
        <v>3485</v>
      </c>
      <c r="B2619" t="s">
        <v>3458</v>
      </c>
      <c r="C2619" t="s">
        <v>829</v>
      </c>
      <c r="D2619" t="s">
        <v>830</v>
      </c>
      <c r="E2619" s="865">
        <v>9.24</v>
      </c>
    </row>
    <row r="2620" spans="1:5">
      <c r="A2620">
        <v>3534</v>
      </c>
      <c r="B2620" t="s">
        <v>3459</v>
      </c>
      <c r="C2620" t="s">
        <v>829</v>
      </c>
      <c r="D2620" t="s">
        <v>830</v>
      </c>
      <c r="E2620" s="865">
        <v>3.65</v>
      </c>
    </row>
    <row r="2621" spans="1:5">
      <c r="A2621">
        <v>3543</v>
      </c>
      <c r="B2621" t="s">
        <v>3460</v>
      </c>
      <c r="C2621" t="s">
        <v>829</v>
      </c>
      <c r="D2621" t="s">
        <v>830</v>
      </c>
      <c r="E2621" s="865">
        <v>1.83</v>
      </c>
    </row>
    <row r="2622" spans="1:5">
      <c r="A2622">
        <v>3482</v>
      </c>
      <c r="B2622" t="s">
        <v>3461</v>
      </c>
      <c r="C2622" t="s">
        <v>829</v>
      </c>
      <c r="D2622" t="s">
        <v>830</v>
      </c>
      <c r="E2622" s="865">
        <v>4.6399999999999997</v>
      </c>
    </row>
    <row r="2623" spans="1:5">
      <c r="A2623">
        <v>3505</v>
      </c>
      <c r="B2623" t="s">
        <v>3462</v>
      </c>
      <c r="C2623" t="s">
        <v>829</v>
      </c>
      <c r="D2623" t="s">
        <v>830</v>
      </c>
      <c r="E2623" s="865">
        <v>2.63</v>
      </c>
    </row>
    <row r="2624" spans="1:5">
      <c r="A2624">
        <v>3516</v>
      </c>
      <c r="B2624" t="s">
        <v>3463</v>
      </c>
      <c r="C2624" t="s">
        <v>829</v>
      </c>
      <c r="D2624" t="s">
        <v>830</v>
      </c>
      <c r="E2624" s="865">
        <v>0.65</v>
      </c>
    </row>
    <row r="2625" spans="1:5">
      <c r="A2625">
        <v>3517</v>
      </c>
      <c r="B2625" t="s">
        <v>3464</v>
      </c>
      <c r="C2625" t="s">
        <v>829</v>
      </c>
      <c r="D2625" t="s">
        <v>830</v>
      </c>
      <c r="E2625" s="865">
        <v>2.29</v>
      </c>
    </row>
    <row r="2626" spans="1:5">
      <c r="A2626">
        <v>3515</v>
      </c>
      <c r="B2626" t="s">
        <v>3465</v>
      </c>
      <c r="C2626" t="s">
        <v>829</v>
      </c>
      <c r="D2626" t="s">
        <v>830</v>
      </c>
      <c r="E2626" s="865">
        <v>4.2699999999999996</v>
      </c>
    </row>
    <row r="2627" spans="1:5">
      <c r="A2627">
        <v>20147</v>
      </c>
      <c r="B2627" t="s">
        <v>3466</v>
      </c>
      <c r="C2627" t="s">
        <v>829</v>
      </c>
      <c r="D2627" t="s">
        <v>830</v>
      </c>
      <c r="E2627" s="865">
        <v>4.59</v>
      </c>
    </row>
    <row r="2628" spans="1:5">
      <c r="A2628">
        <v>3524</v>
      </c>
      <c r="B2628" t="s">
        <v>3467</v>
      </c>
      <c r="C2628" t="s">
        <v>829</v>
      </c>
      <c r="D2628" t="s">
        <v>830</v>
      </c>
      <c r="E2628" s="865">
        <v>5.44</v>
      </c>
    </row>
    <row r="2629" spans="1:5">
      <c r="A2629">
        <v>3532</v>
      </c>
      <c r="B2629" t="s">
        <v>3468</v>
      </c>
      <c r="C2629" t="s">
        <v>829</v>
      </c>
      <c r="D2629" t="s">
        <v>830</v>
      </c>
      <c r="E2629" s="865">
        <v>9.9600000000000009</v>
      </c>
    </row>
    <row r="2630" spans="1:5">
      <c r="A2630">
        <v>3528</v>
      </c>
      <c r="B2630" t="s">
        <v>3469</v>
      </c>
      <c r="C2630" t="s">
        <v>829</v>
      </c>
      <c r="D2630" t="s">
        <v>830</v>
      </c>
      <c r="E2630" s="865">
        <v>5.18</v>
      </c>
    </row>
    <row r="2631" spans="1:5">
      <c r="A2631">
        <v>37952</v>
      </c>
      <c r="B2631" t="s">
        <v>3470</v>
      </c>
      <c r="C2631" t="s">
        <v>829</v>
      </c>
      <c r="D2631" t="s">
        <v>830</v>
      </c>
      <c r="E2631" s="865">
        <v>36.89</v>
      </c>
    </row>
    <row r="2632" spans="1:5">
      <c r="A2632">
        <v>37951</v>
      </c>
      <c r="B2632" t="s">
        <v>3471</v>
      </c>
      <c r="C2632" t="s">
        <v>829</v>
      </c>
      <c r="D2632" t="s">
        <v>830</v>
      </c>
      <c r="E2632" s="865">
        <v>1.34</v>
      </c>
    </row>
    <row r="2633" spans="1:5">
      <c r="A2633">
        <v>3518</v>
      </c>
      <c r="B2633" t="s">
        <v>3472</v>
      </c>
      <c r="C2633" t="s">
        <v>829</v>
      </c>
      <c r="D2633" t="s">
        <v>830</v>
      </c>
      <c r="E2633" s="865">
        <v>1.96</v>
      </c>
    </row>
    <row r="2634" spans="1:5">
      <c r="A2634">
        <v>3519</v>
      </c>
      <c r="B2634" t="s">
        <v>3473</v>
      </c>
      <c r="C2634" t="s">
        <v>829</v>
      </c>
      <c r="D2634" t="s">
        <v>830</v>
      </c>
      <c r="E2634" s="865">
        <v>4.6500000000000004</v>
      </c>
    </row>
    <row r="2635" spans="1:5">
      <c r="A2635">
        <v>3520</v>
      </c>
      <c r="B2635" t="s">
        <v>3474</v>
      </c>
      <c r="C2635" t="s">
        <v>829</v>
      </c>
      <c r="D2635" t="s">
        <v>830</v>
      </c>
      <c r="E2635" s="865">
        <v>5.21</v>
      </c>
    </row>
    <row r="2636" spans="1:5">
      <c r="A2636">
        <v>37950</v>
      </c>
      <c r="B2636" t="s">
        <v>3475</v>
      </c>
      <c r="C2636" t="s">
        <v>829</v>
      </c>
      <c r="D2636" t="s">
        <v>830</v>
      </c>
      <c r="E2636" s="865">
        <v>32.119999999999997</v>
      </c>
    </row>
    <row r="2637" spans="1:5">
      <c r="A2637">
        <v>37949</v>
      </c>
      <c r="B2637" t="s">
        <v>3476</v>
      </c>
      <c r="C2637" t="s">
        <v>829</v>
      </c>
      <c r="D2637" t="s">
        <v>830</v>
      </c>
      <c r="E2637" s="865">
        <v>1.17</v>
      </c>
    </row>
    <row r="2638" spans="1:5">
      <c r="A2638">
        <v>3526</v>
      </c>
      <c r="B2638" t="s">
        <v>3477</v>
      </c>
      <c r="C2638" t="s">
        <v>829</v>
      </c>
      <c r="D2638" t="s">
        <v>830</v>
      </c>
      <c r="E2638" s="865">
        <v>1.57</v>
      </c>
    </row>
    <row r="2639" spans="1:5">
      <c r="A2639">
        <v>3509</v>
      </c>
      <c r="B2639" t="s">
        <v>3478</v>
      </c>
      <c r="C2639" t="s">
        <v>829</v>
      </c>
      <c r="D2639" t="s">
        <v>830</v>
      </c>
      <c r="E2639" s="865">
        <v>4.0999999999999996</v>
      </c>
    </row>
    <row r="2640" spans="1:5">
      <c r="A2640">
        <v>3530</v>
      </c>
      <c r="B2640" t="s">
        <v>3479</v>
      </c>
      <c r="C2640" t="s">
        <v>829</v>
      </c>
      <c r="D2640" t="s">
        <v>830</v>
      </c>
      <c r="E2640" s="865">
        <v>171.55</v>
      </c>
    </row>
    <row r="2641" spans="1:5">
      <c r="A2641">
        <v>3542</v>
      </c>
      <c r="B2641" t="s">
        <v>3480</v>
      </c>
      <c r="C2641" t="s">
        <v>829</v>
      </c>
      <c r="D2641" t="s">
        <v>830</v>
      </c>
      <c r="E2641" s="865">
        <v>0.4</v>
      </c>
    </row>
    <row r="2642" spans="1:5">
      <c r="A2642">
        <v>3529</v>
      </c>
      <c r="B2642" t="s">
        <v>3481</v>
      </c>
      <c r="C2642" t="s">
        <v>829</v>
      </c>
      <c r="D2642" t="s">
        <v>830</v>
      </c>
      <c r="E2642" s="865">
        <v>0.55000000000000004</v>
      </c>
    </row>
    <row r="2643" spans="1:5">
      <c r="A2643">
        <v>3536</v>
      </c>
      <c r="B2643" t="s">
        <v>3482</v>
      </c>
      <c r="C2643" t="s">
        <v>829</v>
      </c>
      <c r="D2643" t="s">
        <v>830</v>
      </c>
      <c r="E2643" s="865">
        <v>1.64</v>
      </c>
    </row>
    <row r="2644" spans="1:5">
      <c r="A2644">
        <v>3535</v>
      </c>
      <c r="B2644" t="s">
        <v>3483</v>
      </c>
      <c r="C2644" t="s">
        <v>829</v>
      </c>
      <c r="D2644" t="s">
        <v>830</v>
      </c>
      <c r="E2644" s="865">
        <v>3.89</v>
      </c>
    </row>
    <row r="2645" spans="1:5">
      <c r="A2645">
        <v>3540</v>
      </c>
      <c r="B2645" t="s">
        <v>3484</v>
      </c>
      <c r="C2645" t="s">
        <v>829</v>
      </c>
      <c r="D2645" t="s">
        <v>830</v>
      </c>
      <c r="E2645" s="865">
        <v>4.21</v>
      </c>
    </row>
    <row r="2646" spans="1:5">
      <c r="A2646">
        <v>3539</v>
      </c>
      <c r="B2646" t="s">
        <v>3485</v>
      </c>
      <c r="C2646" t="s">
        <v>829</v>
      </c>
      <c r="D2646" t="s">
        <v>830</v>
      </c>
      <c r="E2646" s="865">
        <v>18.3</v>
      </c>
    </row>
    <row r="2647" spans="1:5">
      <c r="A2647">
        <v>3513</v>
      </c>
      <c r="B2647" t="s">
        <v>3486</v>
      </c>
      <c r="C2647" t="s">
        <v>829</v>
      </c>
      <c r="D2647" t="s">
        <v>830</v>
      </c>
      <c r="E2647" s="865">
        <v>81.319999999999993</v>
      </c>
    </row>
    <row r="2648" spans="1:5">
      <c r="A2648">
        <v>3492</v>
      </c>
      <c r="B2648" t="s">
        <v>3487</v>
      </c>
      <c r="C2648" t="s">
        <v>829</v>
      </c>
      <c r="D2648" t="s">
        <v>830</v>
      </c>
      <c r="E2648" s="865">
        <v>15.65</v>
      </c>
    </row>
    <row r="2649" spans="1:5">
      <c r="A2649">
        <v>3491</v>
      </c>
      <c r="B2649" t="s">
        <v>3488</v>
      </c>
      <c r="C2649" t="s">
        <v>829</v>
      </c>
      <c r="D2649" t="s">
        <v>830</v>
      </c>
      <c r="E2649" s="865">
        <v>8.92</v>
      </c>
    </row>
    <row r="2650" spans="1:5">
      <c r="A2650">
        <v>3493</v>
      </c>
      <c r="B2650" t="s">
        <v>3489</v>
      </c>
      <c r="C2650" t="s">
        <v>829</v>
      </c>
      <c r="D2650" t="s">
        <v>830</v>
      </c>
      <c r="E2650" s="865">
        <v>21.4</v>
      </c>
    </row>
    <row r="2651" spans="1:5">
      <c r="A2651">
        <v>12628</v>
      </c>
      <c r="B2651" t="s">
        <v>3490</v>
      </c>
      <c r="C2651" t="s">
        <v>829</v>
      </c>
      <c r="D2651" t="s">
        <v>844</v>
      </c>
      <c r="E2651" s="865">
        <v>5.22</v>
      </c>
    </row>
    <row r="2652" spans="1:5">
      <c r="A2652">
        <v>12629</v>
      </c>
      <c r="B2652" t="s">
        <v>3491</v>
      </c>
      <c r="C2652" t="s">
        <v>829</v>
      </c>
      <c r="D2652" t="s">
        <v>844</v>
      </c>
      <c r="E2652" s="865">
        <v>5.66</v>
      </c>
    </row>
    <row r="2653" spans="1:5">
      <c r="A2653">
        <v>3481</v>
      </c>
      <c r="B2653" t="s">
        <v>3492</v>
      </c>
      <c r="C2653" t="s">
        <v>829</v>
      </c>
      <c r="D2653" t="s">
        <v>830</v>
      </c>
      <c r="E2653" s="865">
        <v>10.84</v>
      </c>
    </row>
    <row r="2654" spans="1:5">
      <c r="A2654">
        <v>3510</v>
      </c>
      <c r="B2654" t="s">
        <v>3493</v>
      </c>
      <c r="C2654" t="s">
        <v>829</v>
      </c>
      <c r="D2654" t="s">
        <v>830</v>
      </c>
      <c r="E2654" s="865">
        <v>10.130000000000001</v>
      </c>
    </row>
    <row r="2655" spans="1:5">
      <c r="A2655">
        <v>3508</v>
      </c>
      <c r="B2655" t="s">
        <v>3494</v>
      </c>
      <c r="C2655" t="s">
        <v>829</v>
      </c>
      <c r="D2655" t="s">
        <v>830</v>
      </c>
      <c r="E2655" s="865">
        <v>26.49</v>
      </c>
    </row>
    <row r="2656" spans="1:5">
      <c r="A2656">
        <v>38939</v>
      </c>
      <c r="B2656" t="s">
        <v>3495</v>
      </c>
      <c r="C2656" t="s">
        <v>829</v>
      </c>
      <c r="D2656" t="s">
        <v>844</v>
      </c>
      <c r="E2656" s="865">
        <v>12.74</v>
      </c>
    </row>
    <row r="2657" spans="1:5">
      <c r="A2657">
        <v>38940</v>
      </c>
      <c r="B2657" t="s">
        <v>3496</v>
      </c>
      <c r="C2657" t="s">
        <v>829</v>
      </c>
      <c r="D2657" t="s">
        <v>844</v>
      </c>
      <c r="E2657" s="865">
        <v>19.45</v>
      </c>
    </row>
    <row r="2658" spans="1:5">
      <c r="A2658">
        <v>38941</v>
      </c>
      <c r="B2658" t="s">
        <v>3497</v>
      </c>
      <c r="C2658" t="s">
        <v>829</v>
      </c>
      <c r="D2658" t="s">
        <v>844</v>
      </c>
      <c r="E2658" s="865">
        <v>22.98</v>
      </c>
    </row>
    <row r="2659" spans="1:5">
      <c r="A2659">
        <v>38942</v>
      </c>
      <c r="B2659" t="s">
        <v>3498</v>
      </c>
      <c r="C2659" t="s">
        <v>829</v>
      </c>
      <c r="D2659" t="s">
        <v>844</v>
      </c>
      <c r="E2659" s="865">
        <v>25.74</v>
      </c>
    </row>
    <row r="2660" spans="1:5">
      <c r="A2660">
        <v>38987</v>
      </c>
      <c r="B2660" t="s">
        <v>3499</v>
      </c>
      <c r="C2660" t="s">
        <v>829</v>
      </c>
      <c r="D2660" t="s">
        <v>844</v>
      </c>
      <c r="E2660" s="865">
        <v>5.24</v>
      </c>
    </row>
    <row r="2661" spans="1:5">
      <c r="A2661">
        <v>38988</v>
      </c>
      <c r="B2661" t="s">
        <v>3500</v>
      </c>
      <c r="C2661" t="s">
        <v>829</v>
      </c>
      <c r="D2661" t="s">
        <v>844</v>
      </c>
      <c r="E2661" s="865">
        <v>12.17</v>
      </c>
    </row>
    <row r="2662" spans="1:5">
      <c r="A2662">
        <v>38989</v>
      </c>
      <c r="B2662" t="s">
        <v>3501</v>
      </c>
      <c r="C2662" t="s">
        <v>829</v>
      </c>
      <c r="D2662" t="s">
        <v>844</v>
      </c>
      <c r="E2662" s="865">
        <v>16.18</v>
      </c>
    </row>
    <row r="2663" spans="1:5">
      <c r="A2663">
        <v>38990</v>
      </c>
      <c r="B2663" t="s">
        <v>3502</v>
      </c>
      <c r="C2663" t="s">
        <v>829</v>
      </c>
      <c r="D2663" t="s">
        <v>844</v>
      </c>
      <c r="E2663" s="865">
        <v>42.65</v>
      </c>
    </row>
    <row r="2664" spans="1:5">
      <c r="A2664">
        <v>38991</v>
      </c>
      <c r="B2664" t="s">
        <v>3503</v>
      </c>
      <c r="C2664" t="s">
        <v>829</v>
      </c>
      <c r="D2664" t="s">
        <v>844</v>
      </c>
      <c r="E2664" s="865">
        <v>86.17</v>
      </c>
    </row>
    <row r="2665" spans="1:5">
      <c r="A2665">
        <v>38913</v>
      </c>
      <c r="B2665" t="s">
        <v>3504</v>
      </c>
      <c r="C2665" t="s">
        <v>829</v>
      </c>
      <c r="D2665" t="s">
        <v>844</v>
      </c>
      <c r="E2665" s="865">
        <v>11.82</v>
      </c>
    </row>
    <row r="2666" spans="1:5">
      <c r="A2666">
        <v>38914</v>
      </c>
      <c r="B2666" t="s">
        <v>3505</v>
      </c>
      <c r="C2666" t="s">
        <v>829</v>
      </c>
      <c r="D2666" t="s">
        <v>844</v>
      </c>
      <c r="E2666" s="865">
        <v>13.71</v>
      </c>
    </row>
    <row r="2667" spans="1:5">
      <c r="A2667">
        <v>38915</v>
      </c>
      <c r="B2667" t="s">
        <v>3506</v>
      </c>
      <c r="C2667" t="s">
        <v>829</v>
      </c>
      <c r="D2667" t="s">
        <v>844</v>
      </c>
      <c r="E2667" s="865">
        <v>23.81</v>
      </c>
    </row>
    <row r="2668" spans="1:5">
      <c r="A2668">
        <v>38916</v>
      </c>
      <c r="B2668" t="s">
        <v>3507</v>
      </c>
      <c r="C2668" t="s">
        <v>829</v>
      </c>
      <c r="D2668" t="s">
        <v>844</v>
      </c>
      <c r="E2668" s="865">
        <v>31.41</v>
      </c>
    </row>
    <row r="2669" spans="1:5">
      <c r="A2669">
        <v>39300</v>
      </c>
      <c r="B2669" t="s">
        <v>3508</v>
      </c>
      <c r="C2669" t="s">
        <v>829</v>
      </c>
      <c r="D2669" t="s">
        <v>844</v>
      </c>
      <c r="E2669" s="865">
        <v>10.68</v>
      </c>
    </row>
    <row r="2670" spans="1:5">
      <c r="A2670">
        <v>39301</v>
      </c>
      <c r="B2670" t="s">
        <v>3509</v>
      </c>
      <c r="C2670" t="s">
        <v>829</v>
      </c>
      <c r="D2670" t="s">
        <v>844</v>
      </c>
      <c r="E2670" s="865">
        <v>14.82</v>
      </c>
    </row>
    <row r="2671" spans="1:5">
      <c r="A2671">
        <v>39302</v>
      </c>
      <c r="B2671" t="s">
        <v>3510</v>
      </c>
      <c r="C2671" t="s">
        <v>829</v>
      </c>
      <c r="D2671" t="s">
        <v>844</v>
      </c>
      <c r="E2671" s="865">
        <v>18.62</v>
      </c>
    </row>
    <row r="2672" spans="1:5">
      <c r="A2672">
        <v>39303</v>
      </c>
      <c r="B2672" t="s">
        <v>3511</v>
      </c>
      <c r="C2672" t="s">
        <v>829</v>
      </c>
      <c r="D2672" t="s">
        <v>844</v>
      </c>
      <c r="E2672" s="865">
        <v>32.74</v>
      </c>
    </row>
    <row r="2673" spans="1:5">
      <c r="A2673">
        <v>38923</v>
      </c>
      <c r="B2673" t="s">
        <v>3512</v>
      </c>
      <c r="C2673" t="s">
        <v>829</v>
      </c>
      <c r="D2673" t="s">
        <v>844</v>
      </c>
      <c r="E2673" s="865">
        <v>10.43</v>
      </c>
    </row>
    <row r="2674" spans="1:5">
      <c r="A2674">
        <v>38925</v>
      </c>
      <c r="B2674" t="s">
        <v>3513</v>
      </c>
      <c r="C2674" t="s">
        <v>829</v>
      </c>
      <c r="D2674" t="s">
        <v>844</v>
      </c>
      <c r="E2674" s="865">
        <v>11.2</v>
      </c>
    </row>
    <row r="2675" spans="1:5">
      <c r="A2675">
        <v>38926</v>
      </c>
      <c r="B2675" t="s">
        <v>3514</v>
      </c>
      <c r="C2675" t="s">
        <v>829</v>
      </c>
      <c r="D2675" t="s">
        <v>844</v>
      </c>
      <c r="E2675" s="865">
        <v>16.010000000000002</v>
      </c>
    </row>
    <row r="2676" spans="1:5">
      <c r="A2676">
        <v>38927</v>
      </c>
      <c r="B2676" t="s">
        <v>3515</v>
      </c>
      <c r="C2676" t="s">
        <v>829</v>
      </c>
      <c r="D2676" t="s">
        <v>844</v>
      </c>
      <c r="E2676" s="865">
        <v>17.12</v>
      </c>
    </row>
    <row r="2677" spans="1:5">
      <c r="A2677">
        <v>39304</v>
      </c>
      <c r="B2677" t="s">
        <v>3516</v>
      </c>
      <c r="C2677" t="s">
        <v>829</v>
      </c>
      <c r="D2677" t="s">
        <v>844</v>
      </c>
      <c r="E2677" s="865">
        <v>13.19</v>
      </c>
    </row>
    <row r="2678" spans="1:5">
      <c r="A2678">
        <v>38924</v>
      </c>
      <c r="B2678" t="s">
        <v>3517</v>
      </c>
      <c r="C2678" t="s">
        <v>829</v>
      </c>
      <c r="D2678" t="s">
        <v>844</v>
      </c>
      <c r="E2678" s="865">
        <v>18.79</v>
      </c>
    </row>
    <row r="2679" spans="1:5">
      <c r="A2679">
        <v>39305</v>
      </c>
      <c r="B2679" t="s">
        <v>3518</v>
      </c>
      <c r="C2679" t="s">
        <v>829</v>
      </c>
      <c r="D2679" t="s">
        <v>844</v>
      </c>
      <c r="E2679" s="865">
        <v>17.27</v>
      </c>
    </row>
    <row r="2680" spans="1:5">
      <c r="A2680">
        <v>39306</v>
      </c>
      <c r="B2680" t="s">
        <v>3519</v>
      </c>
      <c r="C2680" t="s">
        <v>829</v>
      </c>
      <c r="D2680" t="s">
        <v>844</v>
      </c>
      <c r="E2680" s="865">
        <v>21.6</v>
      </c>
    </row>
    <row r="2681" spans="1:5">
      <c r="A2681">
        <v>38928</v>
      </c>
      <c r="B2681" t="s">
        <v>3520</v>
      </c>
      <c r="C2681" t="s">
        <v>829</v>
      </c>
      <c r="D2681" t="s">
        <v>844</v>
      </c>
      <c r="E2681" s="865">
        <v>18.98</v>
      </c>
    </row>
    <row r="2682" spans="1:5">
      <c r="A2682">
        <v>38929</v>
      </c>
      <c r="B2682" t="s">
        <v>3521</v>
      </c>
      <c r="C2682" t="s">
        <v>829</v>
      </c>
      <c r="D2682" t="s">
        <v>844</v>
      </c>
      <c r="E2682" s="865">
        <v>33.64</v>
      </c>
    </row>
    <row r="2683" spans="1:5">
      <c r="A2683">
        <v>39307</v>
      </c>
      <c r="B2683" t="s">
        <v>3522</v>
      </c>
      <c r="C2683" t="s">
        <v>829</v>
      </c>
      <c r="D2683" t="s">
        <v>844</v>
      </c>
      <c r="E2683" s="865">
        <v>24.86</v>
      </c>
    </row>
    <row r="2684" spans="1:5">
      <c r="A2684">
        <v>38930</v>
      </c>
      <c r="B2684" t="s">
        <v>3523</v>
      </c>
      <c r="C2684" t="s">
        <v>829</v>
      </c>
      <c r="D2684" t="s">
        <v>844</v>
      </c>
      <c r="E2684" s="865">
        <v>42.27</v>
      </c>
    </row>
    <row r="2685" spans="1:5">
      <c r="A2685">
        <v>38931</v>
      </c>
      <c r="B2685" t="s">
        <v>3524</v>
      </c>
      <c r="C2685" t="s">
        <v>829</v>
      </c>
      <c r="D2685" t="s">
        <v>844</v>
      </c>
      <c r="E2685" s="865">
        <v>10.64</v>
      </c>
    </row>
    <row r="2686" spans="1:5">
      <c r="A2686">
        <v>38932</v>
      </c>
      <c r="B2686" t="s">
        <v>3525</v>
      </c>
      <c r="C2686" t="s">
        <v>829</v>
      </c>
      <c r="D2686" t="s">
        <v>844</v>
      </c>
      <c r="E2686" s="865">
        <v>10.75</v>
      </c>
    </row>
    <row r="2687" spans="1:5">
      <c r="A2687">
        <v>38934</v>
      </c>
      <c r="B2687" t="s">
        <v>3526</v>
      </c>
      <c r="C2687" t="s">
        <v>829</v>
      </c>
      <c r="D2687" t="s">
        <v>844</v>
      </c>
      <c r="E2687" s="865">
        <v>15.88</v>
      </c>
    </row>
    <row r="2688" spans="1:5">
      <c r="A2688">
        <v>38935</v>
      </c>
      <c r="B2688" t="s">
        <v>3527</v>
      </c>
      <c r="C2688" t="s">
        <v>829</v>
      </c>
      <c r="D2688" t="s">
        <v>844</v>
      </c>
      <c r="E2688" s="865">
        <v>17</v>
      </c>
    </row>
    <row r="2689" spans="1:5">
      <c r="A2689">
        <v>38936</v>
      </c>
      <c r="B2689" t="s">
        <v>3528</v>
      </c>
      <c r="C2689" t="s">
        <v>829</v>
      </c>
      <c r="D2689" t="s">
        <v>844</v>
      </c>
      <c r="E2689" s="865">
        <v>18.2</v>
      </c>
    </row>
    <row r="2690" spans="1:5">
      <c r="A2690">
        <v>38937</v>
      </c>
      <c r="B2690" t="s">
        <v>3529</v>
      </c>
      <c r="C2690" t="s">
        <v>829</v>
      </c>
      <c r="D2690" t="s">
        <v>844</v>
      </c>
      <c r="E2690" s="865">
        <v>22.19</v>
      </c>
    </row>
    <row r="2691" spans="1:5">
      <c r="A2691">
        <v>38938</v>
      </c>
      <c r="B2691" t="s">
        <v>3530</v>
      </c>
      <c r="C2691" t="s">
        <v>829</v>
      </c>
      <c r="D2691" t="s">
        <v>844</v>
      </c>
      <c r="E2691" s="865">
        <v>32.99</v>
      </c>
    </row>
    <row r="2692" spans="1:5">
      <c r="A2692">
        <v>3489</v>
      </c>
      <c r="B2692" t="s">
        <v>3531</v>
      </c>
      <c r="C2692" t="s">
        <v>829</v>
      </c>
      <c r="D2692" t="s">
        <v>830</v>
      </c>
      <c r="E2692" s="865">
        <v>10.01</v>
      </c>
    </row>
    <row r="2693" spans="1:5">
      <c r="A2693">
        <v>20151</v>
      </c>
      <c r="B2693" t="s">
        <v>3532</v>
      </c>
      <c r="C2693" t="s">
        <v>829</v>
      </c>
      <c r="D2693" t="s">
        <v>830</v>
      </c>
      <c r="E2693" s="865">
        <v>14.46</v>
      </c>
    </row>
    <row r="2694" spans="1:5">
      <c r="A2694">
        <v>20152</v>
      </c>
      <c r="B2694" t="s">
        <v>3533</v>
      </c>
      <c r="C2694" t="s">
        <v>829</v>
      </c>
      <c r="D2694" t="s">
        <v>830</v>
      </c>
      <c r="E2694" s="865">
        <v>50.33</v>
      </c>
    </row>
    <row r="2695" spans="1:5">
      <c r="A2695">
        <v>20148</v>
      </c>
      <c r="B2695" t="s">
        <v>3534</v>
      </c>
      <c r="C2695" t="s">
        <v>829</v>
      </c>
      <c r="D2695" t="s">
        <v>830</v>
      </c>
      <c r="E2695" s="865">
        <v>2.87</v>
      </c>
    </row>
    <row r="2696" spans="1:5">
      <c r="A2696">
        <v>20149</v>
      </c>
      <c r="B2696" t="s">
        <v>3535</v>
      </c>
      <c r="C2696" t="s">
        <v>829</v>
      </c>
      <c r="D2696" t="s">
        <v>830</v>
      </c>
      <c r="E2696" s="865">
        <v>4.45</v>
      </c>
    </row>
    <row r="2697" spans="1:5">
      <c r="A2697">
        <v>20150</v>
      </c>
      <c r="B2697" t="s">
        <v>3536</v>
      </c>
      <c r="C2697" t="s">
        <v>829</v>
      </c>
      <c r="D2697" t="s">
        <v>830</v>
      </c>
      <c r="E2697" s="865">
        <v>10.38</v>
      </c>
    </row>
    <row r="2698" spans="1:5">
      <c r="A2698">
        <v>20157</v>
      </c>
      <c r="B2698" t="s">
        <v>3537</v>
      </c>
      <c r="C2698" t="s">
        <v>829</v>
      </c>
      <c r="D2698" t="s">
        <v>830</v>
      </c>
      <c r="E2698" s="865">
        <v>19.510000000000002</v>
      </c>
    </row>
    <row r="2699" spans="1:5">
      <c r="A2699">
        <v>20158</v>
      </c>
      <c r="B2699" t="s">
        <v>3538</v>
      </c>
      <c r="C2699" t="s">
        <v>829</v>
      </c>
      <c r="D2699" t="s">
        <v>830</v>
      </c>
      <c r="E2699" s="865">
        <v>64.83</v>
      </c>
    </row>
    <row r="2700" spans="1:5">
      <c r="A2700">
        <v>20154</v>
      </c>
      <c r="B2700" t="s">
        <v>3539</v>
      </c>
      <c r="C2700" t="s">
        <v>829</v>
      </c>
      <c r="D2700" t="s">
        <v>830</v>
      </c>
      <c r="E2700" s="865">
        <v>3.7</v>
      </c>
    </row>
    <row r="2701" spans="1:5">
      <c r="A2701">
        <v>20155</v>
      </c>
      <c r="B2701" t="s">
        <v>3540</v>
      </c>
      <c r="C2701" t="s">
        <v>829</v>
      </c>
      <c r="D2701" t="s">
        <v>830</v>
      </c>
      <c r="E2701" s="865">
        <v>5.53</v>
      </c>
    </row>
    <row r="2702" spans="1:5">
      <c r="A2702">
        <v>20156</v>
      </c>
      <c r="B2702" t="s">
        <v>3541</v>
      </c>
      <c r="C2702" t="s">
        <v>829</v>
      </c>
      <c r="D2702" t="s">
        <v>830</v>
      </c>
      <c r="E2702" s="865">
        <v>12.46</v>
      </c>
    </row>
    <row r="2703" spans="1:5">
      <c r="A2703">
        <v>3512</v>
      </c>
      <c r="B2703" t="s">
        <v>3542</v>
      </c>
      <c r="C2703" t="s">
        <v>829</v>
      </c>
      <c r="D2703" t="s">
        <v>830</v>
      </c>
      <c r="E2703" s="865">
        <v>156.88</v>
      </c>
    </row>
    <row r="2704" spans="1:5">
      <c r="A2704">
        <v>3499</v>
      </c>
      <c r="B2704" t="s">
        <v>3543</v>
      </c>
      <c r="C2704" t="s">
        <v>829</v>
      </c>
      <c r="D2704" t="s">
        <v>830</v>
      </c>
      <c r="E2704" s="865">
        <v>0.66</v>
      </c>
    </row>
    <row r="2705" spans="1:5">
      <c r="A2705">
        <v>3500</v>
      </c>
      <c r="B2705" t="s">
        <v>3544</v>
      </c>
      <c r="C2705" t="s">
        <v>829</v>
      </c>
      <c r="D2705" t="s">
        <v>830</v>
      </c>
      <c r="E2705" s="865">
        <v>1.1200000000000001</v>
      </c>
    </row>
    <row r="2706" spans="1:5">
      <c r="A2706">
        <v>3501</v>
      </c>
      <c r="B2706" t="s">
        <v>3545</v>
      </c>
      <c r="C2706" t="s">
        <v>829</v>
      </c>
      <c r="D2706" t="s">
        <v>830</v>
      </c>
      <c r="E2706" s="865">
        <v>3.25</v>
      </c>
    </row>
    <row r="2707" spans="1:5">
      <c r="A2707">
        <v>3502</v>
      </c>
      <c r="B2707" t="s">
        <v>3546</v>
      </c>
      <c r="C2707" t="s">
        <v>829</v>
      </c>
      <c r="D2707" t="s">
        <v>830</v>
      </c>
      <c r="E2707" s="865">
        <v>4.63</v>
      </c>
    </row>
    <row r="2708" spans="1:5">
      <c r="A2708">
        <v>3503</v>
      </c>
      <c r="B2708" t="s">
        <v>3547</v>
      </c>
      <c r="C2708" t="s">
        <v>829</v>
      </c>
      <c r="D2708" t="s">
        <v>830</v>
      </c>
      <c r="E2708" s="865">
        <v>5.54</v>
      </c>
    </row>
    <row r="2709" spans="1:5">
      <c r="A2709">
        <v>3477</v>
      </c>
      <c r="B2709" t="s">
        <v>3548</v>
      </c>
      <c r="C2709" t="s">
        <v>829</v>
      </c>
      <c r="D2709" t="s">
        <v>830</v>
      </c>
      <c r="E2709" s="865">
        <v>21.47</v>
      </c>
    </row>
    <row r="2710" spans="1:5">
      <c r="A2710">
        <v>3478</v>
      </c>
      <c r="B2710" t="s">
        <v>3549</v>
      </c>
      <c r="C2710" t="s">
        <v>829</v>
      </c>
      <c r="D2710" t="s">
        <v>830</v>
      </c>
      <c r="E2710" s="865">
        <v>49.34</v>
      </c>
    </row>
    <row r="2711" spans="1:5">
      <c r="A2711">
        <v>3525</v>
      </c>
      <c r="B2711" t="s">
        <v>3550</v>
      </c>
      <c r="C2711" t="s">
        <v>829</v>
      </c>
      <c r="D2711" t="s">
        <v>830</v>
      </c>
      <c r="E2711" s="865">
        <v>58.54</v>
      </c>
    </row>
    <row r="2712" spans="1:5">
      <c r="A2712">
        <v>3511</v>
      </c>
      <c r="B2712" t="s">
        <v>3551</v>
      </c>
      <c r="C2712" t="s">
        <v>829</v>
      </c>
      <c r="D2712" t="s">
        <v>830</v>
      </c>
      <c r="E2712" s="865">
        <v>68.69</v>
      </c>
    </row>
    <row r="2713" spans="1:5">
      <c r="A2713">
        <v>38917</v>
      </c>
      <c r="B2713" t="s">
        <v>3552</v>
      </c>
      <c r="C2713" t="s">
        <v>829</v>
      </c>
      <c r="D2713" t="s">
        <v>844</v>
      </c>
      <c r="E2713" s="865">
        <v>10.18</v>
      </c>
    </row>
    <row r="2714" spans="1:5">
      <c r="A2714">
        <v>38919</v>
      </c>
      <c r="B2714" t="s">
        <v>3553</v>
      </c>
      <c r="C2714" t="s">
        <v>829</v>
      </c>
      <c r="D2714" t="s">
        <v>844</v>
      </c>
      <c r="E2714" s="865">
        <v>15.15</v>
      </c>
    </row>
    <row r="2715" spans="1:5">
      <c r="A2715">
        <v>38922</v>
      </c>
      <c r="B2715" t="s">
        <v>3554</v>
      </c>
      <c r="C2715" t="s">
        <v>829</v>
      </c>
      <c r="D2715" t="s">
        <v>844</v>
      </c>
      <c r="E2715" s="865">
        <v>19.57</v>
      </c>
    </row>
    <row r="2716" spans="1:5">
      <c r="A2716">
        <v>38921</v>
      </c>
      <c r="B2716" t="s">
        <v>3555</v>
      </c>
      <c r="C2716" t="s">
        <v>829</v>
      </c>
      <c r="D2716" t="s">
        <v>844</v>
      </c>
      <c r="E2716" s="865">
        <v>24.2</v>
      </c>
    </row>
    <row r="2717" spans="1:5">
      <c r="A2717">
        <v>38918</v>
      </c>
      <c r="B2717" t="s">
        <v>3556</v>
      </c>
      <c r="C2717" t="s">
        <v>829</v>
      </c>
      <c r="D2717" t="s">
        <v>844</v>
      </c>
      <c r="E2717" s="865">
        <v>23</v>
      </c>
    </row>
    <row r="2718" spans="1:5">
      <c r="A2718">
        <v>38920</v>
      </c>
      <c r="B2718" t="s">
        <v>3557</v>
      </c>
      <c r="C2718" t="s">
        <v>829</v>
      </c>
      <c r="D2718" t="s">
        <v>844</v>
      </c>
      <c r="E2718" s="865">
        <v>28.75</v>
      </c>
    </row>
    <row r="2719" spans="1:5">
      <c r="A2719">
        <v>3104</v>
      </c>
      <c r="B2719" t="s">
        <v>3558</v>
      </c>
      <c r="C2719" t="s">
        <v>842</v>
      </c>
      <c r="D2719" t="s">
        <v>830</v>
      </c>
      <c r="E2719" s="865">
        <v>421.79</v>
      </c>
    </row>
    <row r="2720" spans="1:5">
      <c r="A2720">
        <v>12032</v>
      </c>
      <c r="B2720" t="s">
        <v>3559</v>
      </c>
      <c r="C2720" t="s">
        <v>1373</v>
      </c>
      <c r="D2720" t="s">
        <v>830</v>
      </c>
      <c r="E2720" s="865">
        <v>40.549999999999997</v>
      </c>
    </row>
    <row r="2721" spans="1:5">
      <c r="A2721">
        <v>12030</v>
      </c>
      <c r="B2721" t="s">
        <v>3560</v>
      </c>
      <c r="C2721" t="s">
        <v>1373</v>
      </c>
      <c r="D2721" t="s">
        <v>830</v>
      </c>
      <c r="E2721" s="865">
        <v>38.1</v>
      </c>
    </row>
    <row r="2722" spans="1:5">
      <c r="A2722">
        <v>10908</v>
      </c>
      <c r="B2722" t="s">
        <v>3561</v>
      </c>
      <c r="C2722" t="s">
        <v>829</v>
      </c>
      <c r="D2722" t="s">
        <v>830</v>
      </c>
      <c r="E2722" s="865">
        <v>10.92</v>
      </c>
    </row>
    <row r="2723" spans="1:5">
      <c r="A2723">
        <v>10909</v>
      </c>
      <c r="B2723" t="s">
        <v>3562</v>
      </c>
      <c r="C2723" t="s">
        <v>829</v>
      </c>
      <c r="D2723" t="s">
        <v>830</v>
      </c>
      <c r="E2723" s="865">
        <v>17.420000000000002</v>
      </c>
    </row>
    <row r="2724" spans="1:5">
      <c r="A2724">
        <v>3669</v>
      </c>
      <c r="B2724" t="s">
        <v>3563</v>
      </c>
      <c r="C2724" t="s">
        <v>829</v>
      </c>
      <c r="D2724" t="s">
        <v>830</v>
      </c>
      <c r="E2724" s="865">
        <v>7.46</v>
      </c>
    </row>
    <row r="2725" spans="1:5">
      <c r="A2725">
        <v>20138</v>
      </c>
      <c r="B2725" t="s">
        <v>3564</v>
      </c>
      <c r="C2725" t="s">
        <v>829</v>
      </c>
      <c r="D2725" t="s">
        <v>830</v>
      </c>
      <c r="E2725" s="865">
        <v>37.090000000000003</v>
      </c>
    </row>
    <row r="2726" spans="1:5">
      <c r="A2726">
        <v>20139</v>
      </c>
      <c r="B2726" t="s">
        <v>3565</v>
      </c>
      <c r="C2726" t="s">
        <v>829</v>
      </c>
      <c r="D2726" t="s">
        <v>830</v>
      </c>
      <c r="E2726" s="865">
        <v>62.32</v>
      </c>
    </row>
    <row r="2727" spans="1:5">
      <c r="A2727">
        <v>3668</v>
      </c>
      <c r="B2727" t="s">
        <v>3566</v>
      </c>
      <c r="C2727" t="s">
        <v>829</v>
      </c>
      <c r="D2727" t="s">
        <v>830</v>
      </c>
      <c r="E2727" s="865">
        <v>24.71</v>
      </c>
    </row>
    <row r="2728" spans="1:5">
      <c r="A2728">
        <v>3656</v>
      </c>
      <c r="B2728" t="s">
        <v>3567</v>
      </c>
      <c r="C2728" t="s">
        <v>829</v>
      </c>
      <c r="D2728" t="s">
        <v>830</v>
      </c>
      <c r="E2728" s="865">
        <v>12.24</v>
      </c>
    </row>
    <row r="2729" spans="1:5">
      <c r="A2729">
        <v>10911</v>
      </c>
      <c r="B2729" t="s">
        <v>3568</v>
      </c>
      <c r="C2729" t="s">
        <v>829</v>
      </c>
      <c r="D2729" t="s">
        <v>830</v>
      </c>
      <c r="E2729" s="865">
        <v>13.59</v>
      </c>
    </row>
    <row r="2730" spans="1:5">
      <c r="A2730">
        <v>3654</v>
      </c>
      <c r="B2730" t="s">
        <v>3569</v>
      </c>
      <c r="C2730" t="s">
        <v>829</v>
      </c>
      <c r="D2730" t="s">
        <v>830</v>
      </c>
      <c r="E2730" s="865">
        <v>3.48</v>
      </c>
    </row>
    <row r="2731" spans="1:5">
      <c r="A2731">
        <v>3664</v>
      </c>
      <c r="B2731" t="s">
        <v>3570</v>
      </c>
      <c r="C2731" t="s">
        <v>829</v>
      </c>
      <c r="D2731" t="s">
        <v>830</v>
      </c>
      <c r="E2731" s="865">
        <v>4.32</v>
      </c>
    </row>
    <row r="2732" spans="1:5">
      <c r="A2732">
        <v>3657</v>
      </c>
      <c r="B2732" t="s">
        <v>3571</v>
      </c>
      <c r="C2732" t="s">
        <v>829</v>
      </c>
      <c r="D2732" t="s">
        <v>830</v>
      </c>
      <c r="E2732" s="865">
        <v>4.66</v>
      </c>
    </row>
    <row r="2733" spans="1:5">
      <c r="A2733">
        <v>12625</v>
      </c>
      <c r="B2733" t="s">
        <v>3572</v>
      </c>
      <c r="C2733" t="s">
        <v>829</v>
      </c>
      <c r="D2733" t="s">
        <v>844</v>
      </c>
      <c r="E2733" s="865">
        <v>7.16</v>
      </c>
    </row>
    <row r="2734" spans="1:5">
      <c r="A2734">
        <v>20136</v>
      </c>
      <c r="B2734" t="s">
        <v>3573</v>
      </c>
      <c r="C2734" t="s">
        <v>829</v>
      </c>
      <c r="D2734" t="s">
        <v>830</v>
      </c>
      <c r="E2734" s="865">
        <v>83.71</v>
      </c>
    </row>
    <row r="2735" spans="1:5">
      <c r="A2735">
        <v>20144</v>
      </c>
      <c r="B2735" t="s">
        <v>3574</v>
      </c>
      <c r="C2735" t="s">
        <v>829</v>
      </c>
      <c r="D2735" t="s">
        <v>830</v>
      </c>
      <c r="E2735" s="865">
        <v>36.770000000000003</v>
      </c>
    </row>
    <row r="2736" spans="1:5">
      <c r="A2736">
        <v>20143</v>
      </c>
      <c r="B2736" t="s">
        <v>3575</v>
      </c>
      <c r="C2736" t="s">
        <v>829</v>
      </c>
      <c r="D2736" t="s">
        <v>830</v>
      </c>
      <c r="E2736" s="865">
        <v>34.340000000000003</v>
      </c>
    </row>
    <row r="2737" spans="1:5">
      <c r="A2737">
        <v>20145</v>
      </c>
      <c r="B2737" t="s">
        <v>3576</v>
      </c>
      <c r="C2737" t="s">
        <v>829</v>
      </c>
      <c r="D2737" t="s">
        <v>830</v>
      </c>
      <c r="E2737" s="865">
        <v>97.46</v>
      </c>
    </row>
    <row r="2738" spans="1:5">
      <c r="A2738">
        <v>20146</v>
      </c>
      <c r="B2738" t="s">
        <v>3577</v>
      </c>
      <c r="C2738" t="s">
        <v>829</v>
      </c>
      <c r="D2738" t="s">
        <v>830</v>
      </c>
      <c r="E2738" s="865">
        <v>109.9</v>
      </c>
    </row>
    <row r="2739" spans="1:5">
      <c r="A2739">
        <v>20140</v>
      </c>
      <c r="B2739" t="s">
        <v>3578</v>
      </c>
      <c r="C2739" t="s">
        <v>829</v>
      </c>
      <c r="D2739" t="s">
        <v>830</v>
      </c>
      <c r="E2739" s="865">
        <v>4.37</v>
      </c>
    </row>
    <row r="2740" spans="1:5">
      <c r="A2740">
        <v>20141</v>
      </c>
      <c r="B2740" t="s">
        <v>3579</v>
      </c>
      <c r="C2740" t="s">
        <v>829</v>
      </c>
      <c r="D2740" t="s">
        <v>830</v>
      </c>
      <c r="E2740" s="865">
        <v>7.68</v>
      </c>
    </row>
    <row r="2741" spans="1:5">
      <c r="A2741">
        <v>20142</v>
      </c>
      <c r="B2741" t="s">
        <v>3580</v>
      </c>
      <c r="C2741" t="s">
        <v>829</v>
      </c>
      <c r="D2741" t="s">
        <v>830</v>
      </c>
      <c r="E2741" s="865">
        <v>23.5</v>
      </c>
    </row>
    <row r="2742" spans="1:5">
      <c r="A2742">
        <v>3659</v>
      </c>
      <c r="B2742" t="s">
        <v>3581</v>
      </c>
      <c r="C2742" t="s">
        <v>829</v>
      </c>
      <c r="D2742" t="s">
        <v>830</v>
      </c>
      <c r="E2742" s="865">
        <v>10.19</v>
      </c>
    </row>
    <row r="2743" spans="1:5">
      <c r="A2743">
        <v>3660</v>
      </c>
      <c r="B2743" t="s">
        <v>3582</v>
      </c>
      <c r="C2743" t="s">
        <v>829</v>
      </c>
      <c r="D2743" t="s">
        <v>830</v>
      </c>
      <c r="E2743" s="865">
        <v>14.69</v>
      </c>
    </row>
    <row r="2744" spans="1:5">
      <c r="A2744">
        <v>3662</v>
      </c>
      <c r="B2744" t="s">
        <v>3583</v>
      </c>
      <c r="C2744" t="s">
        <v>829</v>
      </c>
      <c r="D2744" t="s">
        <v>830</v>
      </c>
      <c r="E2744" s="865">
        <v>5.55</v>
      </c>
    </row>
    <row r="2745" spans="1:5">
      <c r="A2745">
        <v>3661</v>
      </c>
      <c r="B2745" t="s">
        <v>3584</v>
      </c>
      <c r="C2745" t="s">
        <v>829</v>
      </c>
      <c r="D2745" t="s">
        <v>830</v>
      </c>
      <c r="E2745" s="865">
        <v>8.16</v>
      </c>
    </row>
    <row r="2746" spans="1:5">
      <c r="A2746">
        <v>3658</v>
      </c>
      <c r="B2746" t="s">
        <v>3585</v>
      </c>
      <c r="C2746" t="s">
        <v>829</v>
      </c>
      <c r="D2746" t="s">
        <v>830</v>
      </c>
      <c r="E2746" s="865">
        <v>10.39</v>
      </c>
    </row>
    <row r="2747" spans="1:5">
      <c r="A2747">
        <v>3670</v>
      </c>
      <c r="B2747" t="s">
        <v>3586</v>
      </c>
      <c r="C2747" t="s">
        <v>829</v>
      </c>
      <c r="D2747" t="s">
        <v>830</v>
      </c>
      <c r="E2747" s="865">
        <v>13.56</v>
      </c>
    </row>
    <row r="2748" spans="1:5">
      <c r="A2748">
        <v>3666</v>
      </c>
      <c r="B2748" t="s">
        <v>3587</v>
      </c>
      <c r="C2748" t="s">
        <v>829</v>
      </c>
      <c r="D2748" t="s">
        <v>830</v>
      </c>
      <c r="E2748" s="865">
        <v>2.29</v>
      </c>
    </row>
    <row r="2749" spans="1:5">
      <c r="A2749">
        <v>14157</v>
      </c>
      <c r="B2749" t="s">
        <v>3588</v>
      </c>
      <c r="C2749" t="s">
        <v>829</v>
      </c>
      <c r="D2749" t="s">
        <v>844</v>
      </c>
      <c r="E2749" s="865">
        <v>1.07</v>
      </c>
    </row>
    <row r="2750" spans="1:5">
      <c r="A2750">
        <v>3653</v>
      </c>
      <c r="B2750" t="s">
        <v>3589</v>
      </c>
      <c r="C2750" t="s">
        <v>829</v>
      </c>
      <c r="D2750" t="s">
        <v>844</v>
      </c>
      <c r="E2750" s="865">
        <v>56.82</v>
      </c>
    </row>
    <row r="2751" spans="1:5">
      <c r="A2751">
        <v>3649</v>
      </c>
      <c r="B2751" t="s">
        <v>3590</v>
      </c>
      <c r="C2751" t="s">
        <v>829</v>
      </c>
      <c r="D2751" t="s">
        <v>844</v>
      </c>
      <c r="E2751" s="865">
        <v>117.69</v>
      </c>
    </row>
    <row r="2752" spans="1:5">
      <c r="A2752">
        <v>42696</v>
      </c>
      <c r="B2752" t="s">
        <v>3591</v>
      </c>
      <c r="C2752" t="s">
        <v>829</v>
      </c>
      <c r="D2752" t="s">
        <v>844</v>
      </c>
      <c r="E2752" s="865">
        <v>329.3</v>
      </c>
    </row>
    <row r="2753" spans="1:5">
      <c r="A2753">
        <v>42697</v>
      </c>
      <c r="B2753" t="s">
        <v>3592</v>
      </c>
      <c r="C2753" t="s">
        <v>829</v>
      </c>
      <c r="D2753" t="s">
        <v>844</v>
      </c>
      <c r="E2753" s="865">
        <v>495.93</v>
      </c>
    </row>
    <row r="2754" spans="1:5">
      <c r="A2754">
        <v>42698</v>
      </c>
      <c r="B2754" t="s">
        <v>3593</v>
      </c>
      <c r="C2754" t="s">
        <v>829</v>
      </c>
      <c r="D2754" t="s">
        <v>844</v>
      </c>
      <c r="E2754" s="865">
        <v>690.82</v>
      </c>
    </row>
    <row r="2755" spans="1:5">
      <c r="A2755">
        <v>39875</v>
      </c>
      <c r="B2755" t="s">
        <v>3594</v>
      </c>
      <c r="C2755" t="s">
        <v>829</v>
      </c>
      <c r="D2755" t="s">
        <v>844</v>
      </c>
      <c r="E2755" s="865">
        <v>435.05</v>
      </c>
    </row>
    <row r="2756" spans="1:5">
      <c r="A2756">
        <v>39876</v>
      </c>
      <c r="B2756" t="s">
        <v>3595</v>
      </c>
      <c r="C2756" t="s">
        <v>829</v>
      </c>
      <c r="D2756" t="s">
        <v>844</v>
      </c>
      <c r="E2756" s="865">
        <v>544.69000000000005</v>
      </c>
    </row>
    <row r="2757" spans="1:5">
      <c r="A2757">
        <v>39877</v>
      </c>
      <c r="B2757" t="s">
        <v>3596</v>
      </c>
      <c r="C2757" t="s">
        <v>829</v>
      </c>
      <c r="D2757" t="s">
        <v>844</v>
      </c>
      <c r="E2757" s="865">
        <v>755.46</v>
      </c>
    </row>
    <row r="2758" spans="1:5">
      <c r="A2758">
        <v>39878</v>
      </c>
      <c r="B2758" t="s">
        <v>3597</v>
      </c>
      <c r="C2758" t="s">
        <v>829</v>
      </c>
      <c r="D2758" t="s">
        <v>844</v>
      </c>
      <c r="E2758" s="865">
        <v>997.84</v>
      </c>
    </row>
    <row r="2759" spans="1:5">
      <c r="A2759">
        <v>39872</v>
      </c>
      <c r="B2759" t="s">
        <v>3598</v>
      </c>
      <c r="C2759" t="s">
        <v>829</v>
      </c>
      <c r="D2759" t="s">
        <v>844</v>
      </c>
      <c r="E2759" s="865">
        <v>298.35000000000002</v>
      </c>
    </row>
    <row r="2760" spans="1:5">
      <c r="A2760">
        <v>39873</v>
      </c>
      <c r="B2760" t="s">
        <v>3599</v>
      </c>
      <c r="C2760" t="s">
        <v>829</v>
      </c>
      <c r="D2760" t="s">
        <v>844</v>
      </c>
      <c r="E2760" s="865">
        <v>346.07</v>
      </c>
    </row>
    <row r="2761" spans="1:5">
      <c r="A2761">
        <v>39874</v>
      </c>
      <c r="B2761" t="s">
        <v>3600</v>
      </c>
      <c r="C2761" t="s">
        <v>829</v>
      </c>
      <c r="D2761" t="s">
        <v>844</v>
      </c>
      <c r="E2761" s="865">
        <v>380.11</v>
      </c>
    </row>
    <row r="2762" spans="1:5">
      <c r="A2762">
        <v>3674</v>
      </c>
      <c r="B2762" t="s">
        <v>3601</v>
      </c>
      <c r="C2762" t="s">
        <v>866</v>
      </c>
      <c r="D2762" t="s">
        <v>830</v>
      </c>
      <c r="E2762" s="865">
        <v>53.68</v>
      </c>
    </row>
    <row r="2763" spans="1:5">
      <c r="A2763">
        <v>3681</v>
      </c>
      <c r="B2763" t="s">
        <v>3602</v>
      </c>
      <c r="C2763" t="s">
        <v>866</v>
      </c>
      <c r="D2763" t="s">
        <v>830</v>
      </c>
      <c r="E2763" s="865">
        <v>79.86</v>
      </c>
    </row>
    <row r="2764" spans="1:5">
      <c r="A2764">
        <v>3676</v>
      </c>
      <c r="B2764" t="s">
        <v>3603</v>
      </c>
      <c r="C2764" t="s">
        <v>866</v>
      </c>
      <c r="D2764" t="s">
        <v>830</v>
      </c>
      <c r="E2764" s="865">
        <v>300.57</v>
      </c>
    </row>
    <row r="2765" spans="1:5">
      <c r="A2765">
        <v>3679</v>
      </c>
      <c r="B2765" t="s">
        <v>3604</v>
      </c>
      <c r="C2765" t="s">
        <v>866</v>
      </c>
      <c r="D2765" t="s">
        <v>830</v>
      </c>
      <c r="E2765" s="865">
        <v>248.66</v>
      </c>
    </row>
    <row r="2766" spans="1:5">
      <c r="A2766">
        <v>3672</v>
      </c>
      <c r="B2766" t="s">
        <v>3605</v>
      </c>
      <c r="C2766" t="s">
        <v>866</v>
      </c>
      <c r="D2766" t="s">
        <v>830</v>
      </c>
      <c r="E2766" s="865">
        <v>0.84</v>
      </c>
    </row>
    <row r="2767" spans="1:5">
      <c r="A2767">
        <v>3671</v>
      </c>
      <c r="B2767" t="s">
        <v>3606</v>
      </c>
      <c r="C2767" t="s">
        <v>866</v>
      </c>
      <c r="D2767" t="s">
        <v>833</v>
      </c>
      <c r="E2767" s="865">
        <v>0.8</v>
      </c>
    </row>
    <row r="2768" spans="1:5">
      <c r="A2768">
        <v>3673</v>
      </c>
      <c r="B2768" t="s">
        <v>3607</v>
      </c>
      <c r="C2768" t="s">
        <v>866</v>
      </c>
      <c r="D2768" t="s">
        <v>830</v>
      </c>
      <c r="E2768" s="865">
        <v>1.25</v>
      </c>
    </row>
    <row r="2769" spans="1:5">
      <c r="A2769">
        <v>38394</v>
      </c>
      <c r="B2769" t="s">
        <v>3608</v>
      </c>
      <c r="C2769" t="s">
        <v>829</v>
      </c>
      <c r="D2769" t="s">
        <v>830</v>
      </c>
      <c r="E2769" s="865">
        <v>246.13</v>
      </c>
    </row>
    <row r="2770" spans="1:5">
      <c r="A2770">
        <v>3729</v>
      </c>
      <c r="B2770" t="s">
        <v>3609</v>
      </c>
      <c r="C2770" t="s">
        <v>829</v>
      </c>
      <c r="D2770" t="s">
        <v>830</v>
      </c>
      <c r="E2770" s="865">
        <v>58.25</v>
      </c>
    </row>
    <row r="2771" spans="1:5">
      <c r="A2771">
        <v>39357</v>
      </c>
      <c r="B2771" t="s">
        <v>3610</v>
      </c>
      <c r="C2771" t="s">
        <v>829</v>
      </c>
      <c r="D2771" t="s">
        <v>844</v>
      </c>
      <c r="E2771" s="865">
        <v>92.5</v>
      </c>
    </row>
    <row r="2772" spans="1:5">
      <c r="A2772">
        <v>39358</v>
      </c>
      <c r="B2772" t="s">
        <v>3611</v>
      </c>
      <c r="C2772" t="s">
        <v>829</v>
      </c>
      <c r="D2772" t="s">
        <v>844</v>
      </c>
      <c r="E2772" s="865">
        <v>101.43</v>
      </c>
    </row>
    <row r="2773" spans="1:5">
      <c r="A2773">
        <v>39356</v>
      </c>
      <c r="B2773" t="s">
        <v>3612</v>
      </c>
      <c r="C2773" t="s">
        <v>829</v>
      </c>
      <c r="D2773" t="s">
        <v>844</v>
      </c>
      <c r="E2773" s="865">
        <v>173.05</v>
      </c>
    </row>
    <row r="2774" spans="1:5">
      <c r="A2774">
        <v>39355</v>
      </c>
      <c r="B2774" t="s">
        <v>3613</v>
      </c>
      <c r="C2774" t="s">
        <v>829</v>
      </c>
      <c r="D2774" t="s">
        <v>844</v>
      </c>
      <c r="E2774" s="865">
        <v>148.91</v>
      </c>
    </row>
    <row r="2775" spans="1:5">
      <c r="A2775">
        <v>39353</v>
      </c>
      <c r="B2775" t="s">
        <v>3614</v>
      </c>
      <c r="C2775" t="s">
        <v>829</v>
      </c>
      <c r="D2775" t="s">
        <v>844</v>
      </c>
      <c r="E2775" s="865">
        <v>204.21</v>
      </c>
    </row>
    <row r="2776" spans="1:5">
      <c r="A2776">
        <v>39354</v>
      </c>
      <c r="B2776" t="s">
        <v>3615</v>
      </c>
      <c r="C2776" t="s">
        <v>829</v>
      </c>
      <c r="D2776" t="s">
        <v>844</v>
      </c>
      <c r="E2776" s="865">
        <v>203.53</v>
      </c>
    </row>
    <row r="2777" spans="1:5">
      <c r="A2777">
        <v>39398</v>
      </c>
      <c r="B2777" t="s">
        <v>3616</v>
      </c>
      <c r="C2777" t="s">
        <v>829</v>
      </c>
      <c r="D2777" t="s">
        <v>830</v>
      </c>
      <c r="E2777" s="865">
        <v>68.41</v>
      </c>
    </row>
    <row r="2778" spans="1:5">
      <c r="A2778">
        <v>13343</v>
      </c>
      <c r="B2778" t="s">
        <v>3617</v>
      </c>
      <c r="C2778" t="s">
        <v>829</v>
      </c>
      <c r="D2778" t="s">
        <v>830</v>
      </c>
      <c r="E2778" s="865">
        <v>35.85</v>
      </c>
    </row>
    <row r="2779" spans="1:5">
      <c r="A2779">
        <v>12118</v>
      </c>
      <c r="B2779" t="s">
        <v>3618</v>
      </c>
      <c r="C2779" t="s">
        <v>829</v>
      </c>
      <c r="D2779" t="s">
        <v>830</v>
      </c>
      <c r="E2779" s="865">
        <v>19.079999999999998</v>
      </c>
    </row>
    <row r="2780" spans="1:5">
      <c r="A2780">
        <v>39482</v>
      </c>
      <c r="B2780" t="s">
        <v>3619</v>
      </c>
      <c r="C2780" t="s">
        <v>829</v>
      </c>
      <c r="D2780" t="s">
        <v>830</v>
      </c>
      <c r="E2780" s="865">
        <v>374.3</v>
      </c>
    </row>
    <row r="2781" spans="1:5">
      <c r="A2781">
        <v>39486</v>
      </c>
      <c r="B2781" t="s">
        <v>3620</v>
      </c>
      <c r="C2781" t="s">
        <v>829</v>
      </c>
      <c r="D2781" t="s">
        <v>830</v>
      </c>
      <c r="E2781" s="865">
        <v>329.77</v>
      </c>
    </row>
    <row r="2782" spans="1:5">
      <c r="A2782">
        <v>39483</v>
      </c>
      <c r="B2782" t="s">
        <v>3621</v>
      </c>
      <c r="C2782" t="s">
        <v>829</v>
      </c>
      <c r="D2782" t="s">
        <v>830</v>
      </c>
      <c r="E2782" s="865">
        <v>356.99</v>
      </c>
    </row>
    <row r="2783" spans="1:5">
      <c r="A2783">
        <v>39487</v>
      </c>
      <c r="B2783" t="s">
        <v>3622</v>
      </c>
      <c r="C2783" t="s">
        <v>829</v>
      </c>
      <c r="D2783" t="s">
        <v>830</v>
      </c>
      <c r="E2783" s="865">
        <v>333.18</v>
      </c>
    </row>
    <row r="2784" spans="1:5">
      <c r="A2784">
        <v>39484</v>
      </c>
      <c r="B2784" t="s">
        <v>3623</v>
      </c>
      <c r="C2784" t="s">
        <v>829</v>
      </c>
      <c r="D2784" t="s">
        <v>830</v>
      </c>
      <c r="E2784" s="865">
        <v>360.4</v>
      </c>
    </row>
    <row r="2785" spans="1:5">
      <c r="A2785">
        <v>39488</v>
      </c>
      <c r="B2785" t="s">
        <v>3624</v>
      </c>
      <c r="C2785" t="s">
        <v>829</v>
      </c>
      <c r="D2785" t="s">
        <v>830</v>
      </c>
      <c r="E2785" s="865">
        <v>336.58</v>
      </c>
    </row>
    <row r="2786" spans="1:5">
      <c r="A2786">
        <v>39485</v>
      </c>
      <c r="B2786" t="s">
        <v>3625</v>
      </c>
      <c r="C2786" t="s">
        <v>829</v>
      </c>
      <c r="D2786" t="s">
        <v>830</v>
      </c>
      <c r="E2786" s="865">
        <v>377.43</v>
      </c>
    </row>
    <row r="2787" spans="1:5">
      <c r="A2787">
        <v>39489</v>
      </c>
      <c r="B2787" t="s">
        <v>3626</v>
      </c>
      <c r="C2787" t="s">
        <v>829</v>
      </c>
      <c r="D2787" t="s">
        <v>830</v>
      </c>
      <c r="E2787" s="865">
        <v>353.61</v>
      </c>
    </row>
    <row r="2788" spans="1:5">
      <c r="A2788">
        <v>39494</v>
      </c>
      <c r="B2788" t="s">
        <v>3627</v>
      </c>
      <c r="C2788" t="s">
        <v>829</v>
      </c>
      <c r="D2788" t="s">
        <v>830</v>
      </c>
      <c r="E2788" s="865">
        <v>360.69</v>
      </c>
    </row>
    <row r="2789" spans="1:5">
      <c r="A2789">
        <v>39490</v>
      </c>
      <c r="B2789" t="s">
        <v>3628</v>
      </c>
      <c r="C2789" t="s">
        <v>829</v>
      </c>
      <c r="D2789" t="s">
        <v>830</v>
      </c>
      <c r="E2789" s="865">
        <v>408.87</v>
      </c>
    </row>
    <row r="2790" spans="1:5">
      <c r="A2790">
        <v>39495</v>
      </c>
      <c r="B2790" t="s">
        <v>3629</v>
      </c>
      <c r="C2790" t="s">
        <v>829</v>
      </c>
      <c r="D2790" t="s">
        <v>830</v>
      </c>
      <c r="E2790" s="865">
        <v>374.3</v>
      </c>
    </row>
    <row r="2791" spans="1:5">
      <c r="A2791">
        <v>39491</v>
      </c>
      <c r="B2791" t="s">
        <v>3630</v>
      </c>
      <c r="C2791" t="s">
        <v>829</v>
      </c>
      <c r="D2791" t="s">
        <v>830</v>
      </c>
      <c r="E2791" s="865">
        <v>421.94</v>
      </c>
    </row>
    <row r="2792" spans="1:5">
      <c r="A2792">
        <v>39496</v>
      </c>
      <c r="B2792" t="s">
        <v>3631</v>
      </c>
      <c r="C2792" t="s">
        <v>829</v>
      </c>
      <c r="D2792" t="s">
        <v>830</v>
      </c>
      <c r="E2792" s="865">
        <v>387.78</v>
      </c>
    </row>
    <row r="2793" spans="1:5">
      <c r="A2793">
        <v>39492</v>
      </c>
      <c r="B2793" t="s">
        <v>3632</v>
      </c>
      <c r="C2793" t="s">
        <v>829</v>
      </c>
      <c r="D2793" t="s">
        <v>830</v>
      </c>
      <c r="E2793" s="865">
        <v>424.53</v>
      </c>
    </row>
    <row r="2794" spans="1:5">
      <c r="A2794">
        <v>39497</v>
      </c>
      <c r="B2794" t="s">
        <v>3633</v>
      </c>
      <c r="C2794" t="s">
        <v>829</v>
      </c>
      <c r="D2794" t="s">
        <v>830</v>
      </c>
      <c r="E2794" s="865">
        <v>401.39</v>
      </c>
    </row>
    <row r="2795" spans="1:5">
      <c r="A2795">
        <v>39493</v>
      </c>
      <c r="B2795" t="s">
        <v>3634</v>
      </c>
      <c r="C2795" t="s">
        <v>829</v>
      </c>
      <c r="D2795" t="s">
        <v>830</v>
      </c>
      <c r="E2795" s="865">
        <v>449.16</v>
      </c>
    </row>
    <row r="2796" spans="1:5">
      <c r="A2796">
        <v>39500</v>
      </c>
      <c r="B2796" t="s">
        <v>3635</v>
      </c>
      <c r="C2796" t="s">
        <v>829</v>
      </c>
      <c r="D2796" t="s">
        <v>830</v>
      </c>
      <c r="E2796" s="865">
        <v>450.63</v>
      </c>
    </row>
    <row r="2797" spans="1:5">
      <c r="A2797">
        <v>39498</v>
      </c>
      <c r="B2797" t="s">
        <v>3636</v>
      </c>
      <c r="C2797" t="s">
        <v>829</v>
      </c>
      <c r="D2797" t="s">
        <v>830</v>
      </c>
      <c r="E2797" s="865">
        <v>501.09</v>
      </c>
    </row>
    <row r="2798" spans="1:5">
      <c r="A2798">
        <v>39501</v>
      </c>
      <c r="B2798" t="s">
        <v>3637</v>
      </c>
      <c r="C2798" t="s">
        <v>829</v>
      </c>
      <c r="D2798" t="s">
        <v>830</v>
      </c>
      <c r="E2798" s="865">
        <v>462.36</v>
      </c>
    </row>
    <row r="2799" spans="1:5">
      <c r="A2799">
        <v>39499</v>
      </c>
      <c r="B2799" t="s">
        <v>3638</v>
      </c>
      <c r="C2799" t="s">
        <v>829</v>
      </c>
      <c r="D2799" t="s">
        <v>830</v>
      </c>
      <c r="E2799" s="865">
        <v>543.59</v>
      </c>
    </row>
    <row r="2800" spans="1:5">
      <c r="A2800">
        <v>3733</v>
      </c>
      <c r="B2800" t="s">
        <v>3639</v>
      </c>
      <c r="C2800" t="s">
        <v>832</v>
      </c>
      <c r="D2800" t="s">
        <v>844</v>
      </c>
      <c r="E2800" s="865">
        <v>50.63</v>
      </c>
    </row>
    <row r="2801" spans="1:5">
      <c r="A2801">
        <v>3731</v>
      </c>
      <c r="B2801" t="s">
        <v>3640</v>
      </c>
      <c r="C2801" t="s">
        <v>832</v>
      </c>
      <c r="D2801" t="s">
        <v>844</v>
      </c>
      <c r="E2801" s="865">
        <v>47</v>
      </c>
    </row>
    <row r="2802" spans="1:5">
      <c r="A2802">
        <v>38137</v>
      </c>
      <c r="B2802" t="s">
        <v>3641</v>
      </c>
      <c r="C2802" t="s">
        <v>832</v>
      </c>
      <c r="D2802" t="s">
        <v>844</v>
      </c>
      <c r="E2802" s="865">
        <v>47.27</v>
      </c>
    </row>
    <row r="2803" spans="1:5">
      <c r="A2803">
        <v>38135</v>
      </c>
      <c r="B2803" t="s">
        <v>3642</v>
      </c>
      <c r="C2803" t="s">
        <v>832</v>
      </c>
      <c r="D2803" t="s">
        <v>844</v>
      </c>
      <c r="E2803" s="865">
        <v>59.93</v>
      </c>
    </row>
    <row r="2804" spans="1:5">
      <c r="A2804">
        <v>38138</v>
      </c>
      <c r="B2804" t="s">
        <v>3643</v>
      </c>
      <c r="C2804" t="s">
        <v>832</v>
      </c>
      <c r="D2804" t="s">
        <v>844</v>
      </c>
      <c r="E2804" s="865">
        <v>46.42</v>
      </c>
    </row>
    <row r="2805" spans="1:5">
      <c r="A2805">
        <v>3736</v>
      </c>
      <c r="B2805" t="s">
        <v>3644</v>
      </c>
      <c r="C2805" t="s">
        <v>832</v>
      </c>
      <c r="D2805" t="s">
        <v>833</v>
      </c>
      <c r="E2805" s="865">
        <v>30.5</v>
      </c>
    </row>
    <row r="2806" spans="1:5">
      <c r="A2806">
        <v>3741</v>
      </c>
      <c r="B2806" t="s">
        <v>3645</v>
      </c>
      <c r="C2806" t="s">
        <v>832</v>
      </c>
      <c r="D2806" t="s">
        <v>830</v>
      </c>
      <c r="E2806" s="865">
        <v>31.79</v>
      </c>
    </row>
    <row r="2807" spans="1:5">
      <c r="A2807">
        <v>3745</v>
      </c>
      <c r="B2807" t="s">
        <v>3646</v>
      </c>
      <c r="C2807" t="s">
        <v>832</v>
      </c>
      <c r="D2807" t="s">
        <v>830</v>
      </c>
      <c r="E2807" s="865">
        <v>34.28</v>
      </c>
    </row>
    <row r="2808" spans="1:5">
      <c r="A2808">
        <v>3743</v>
      </c>
      <c r="B2808" t="s">
        <v>3647</v>
      </c>
      <c r="C2808" t="s">
        <v>832</v>
      </c>
      <c r="D2808" t="s">
        <v>830</v>
      </c>
      <c r="E2808" s="865">
        <v>31.68</v>
      </c>
    </row>
    <row r="2809" spans="1:5">
      <c r="A2809">
        <v>3744</v>
      </c>
      <c r="B2809" t="s">
        <v>3648</v>
      </c>
      <c r="C2809" t="s">
        <v>832</v>
      </c>
      <c r="D2809" t="s">
        <v>830</v>
      </c>
      <c r="E2809" s="865">
        <v>34.869999999999997</v>
      </c>
    </row>
    <row r="2810" spans="1:5">
      <c r="A2810">
        <v>3739</v>
      </c>
      <c r="B2810" t="s">
        <v>3649</v>
      </c>
      <c r="C2810" t="s">
        <v>832</v>
      </c>
      <c r="D2810" t="s">
        <v>830</v>
      </c>
      <c r="E2810" s="865">
        <v>36.64</v>
      </c>
    </row>
    <row r="2811" spans="1:5">
      <c r="A2811">
        <v>3737</v>
      </c>
      <c r="B2811" t="s">
        <v>3650</v>
      </c>
      <c r="C2811" t="s">
        <v>832</v>
      </c>
      <c r="D2811" t="s">
        <v>830</v>
      </c>
      <c r="E2811" s="865">
        <v>38.42</v>
      </c>
    </row>
    <row r="2812" spans="1:5">
      <c r="A2812">
        <v>3738</v>
      </c>
      <c r="B2812" t="s">
        <v>3651</v>
      </c>
      <c r="C2812" t="s">
        <v>832</v>
      </c>
      <c r="D2812" t="s">
        <v>830</v>
      </c>
      <c r="E2812" s="865">
        <v>44.33</v>
      </c>
    </row>
    <row r="2813" spans="1:5">
      <c r="A2813">
        <v>3747</v>
      </c>
      <c r="B2813" t="s">
        <v>3652</v>
      </c>
      <c r="C2813" t="s">
        <v>832</v>
      </c>
      <c r="D2813" t="s">
        <v>830</v>
      </c>
      <c r="E2813" s="865">
        <v>34.869999999999997</v>
      </c>
    </row>
    <row r="2814" spans="1:5">
      <c r="A2814">
        <v>11649</v>
      </c>
      <c r="B2814" t="s">
        <v>3653</v>
      </c>
      <c r="C2814" t="s">
        <v>829</v>
      </c>
      <c r="D2814" t="s">
        <v>830</v>
      </c>
      <c r="E2814" s="865">
        <v>252.98</v>
      </c>
    </row>
    <row r="2815" spans="1:5">
      <c r="A2815">
        <v>11650</v>
      </c>
      <c r="B2815" t="s">
        <v>3654</v>
      </c>
      <c r="C2815" t="s">
        <v>829</v>
      </c>
      <c r="D2815" t="s">
        <v>830</v>
      </c>
      <c r="E2815" s="865">
        <v>431.19</v>
      </c>
    </row>
    <row r="2816" spans="1:5">
      <c r="A2816">
        <v>3742</v>
      </c>
      <c r="B2816" t="s">
        <v>3655</v>
      </c>
      <c r="C2816" t="s">
        <v>832</v>
      </c>
      <c r="D2816" t="s">
        <v>830</v>
      </c>
      <c r="E2816" s="865">
        <v>45.98</v>
      </c>
    </row>
    <row r="2817" spans="1:5">
      <c r="A2817">
        <v>3746</v>
      </c>
      <c r="B2817" t="s">
        <v>3656</v>
      </c>
      <c r="C2817" t="s">
        <v>832</v>
      </c>
      <c r="D2817" t="s">
        <v>830</v>
      </c>
      <c r="E2817" s="865">
        <v>53.69</v>
      </c>
    </row>
    <row r="2818" spans="1:5">
      <c r="A2818">
        <v>21106</v>
      </c>
      <c r="B2818" t="s">
        <v>3657</v>
      </c>
      <c r="C2818" t="s">
        <v>935</v>
      </c>
      <c r="D2818" t="s">
        <v>844</v>
      </c>
      <c r="E2818" s="865">
        <v>26.3</v>
      </c>
    </row>
    <row r="2819" spans="1:5">
      <c r="A2819">
        <v>3755</v>
      </c>
      <c r="B2819" t="s">
        <v>3658</v>
      </c>
      <c r="C2819" t="s">
        <v>829</v>
      </c>
      <c r="D2819" t="s">
        <v>844</v>
      </c>
      <c r="E2819" s="865">
        <v>19.309999999999999</v>
      </c>
    </row>
    <row r="2820" spans="1:5">
      <c r="A2820">
        <v>3750</v>
      </c>
      <c r="B2820" t="s">
        <v>3659</v>
      </c>
      <c r="C2820" t="s">
        <v>829</v>
      </c>
      <c r="D2820" t="s">
        <v>844</v>
      </c>
      <c r="E2820" s="865">
        <v>25.97</v>
      </c>
    </row>
    <row r="2821" spans="1:5">
      <c r="A2821">
        <v>3756</v>
      </c>
      <c r="B2821" t="s">
        <v>3660</v>
      </c>
      <c r="C2821" t="s">
        <v>829</v>
      </c>
      <c r="D2821" t="s">
        <v>844</v>
      </c>
      <c r="E2821" s="865">
        <v>48.53</v>
      </c>
    </row>
    <row r="2822" spans="1:5">
      <c r="A2822">
        <v>39377</v>
      </c>
      <c r="B2822" t="s">
        <v>3661</v>
      </c>
      <c r="C2822" t="s">
        <v>829</v>
      </c>
      <c r="D2822" t="s">
        <v>844</v>
      </c>
      <c r="E2822" s="865">
        <v>143.75</v>
      </c>
    </row>
    <row r="2823" spans="1:5">
      <c r="A2823">
        <v>38191</v>
      </c>
      <c r="B2823" t="s">
        <v>3662</v>
      </c>
      <c r="C2823" t="s">
        <v>829</v>
      </c>
      <c r="D2823" t="s">
        <v>844</v>
      </c>
      <c r="E2823" s="865">
        <v>10.7</v>
      </c>
    </row>
    <row r="2824" spans="1:5">
      <c r="A2824">
        <v>39381</v>
      </c>
      <c r="B2824" t="s">
        <v>3663</v>
      </c>
      <c r="C2824" t="s">
        <v>829</v>
      </c>
      <c r="D2824" t="s">
        <v>844</v>
      </c>
      <c r="E2824" s="865">
        <v>9.98</v>
      </c>
    </row>
    <row r="2825" spans="1:5">
      <c r="A2825">
        <v>38780</v>
      </c>
      <c r="B2825" t="s">
        <v>3664</v>
      </c>
      <c r="C2825" t="s">
        <v>829</v>
      </c>
      <c r="D2825" t="s">
        <v>844</v>
      </c>
      <c r="E2825" s="865">
        <v>12.21</v>
      </c>
    </row>
    <row r="2826" spans="1:5">
      <c r="A2826">
        <v>38781</v>
      </c>
      <c r="B2826" t="s">
        <v>3665</v>
      </c>
      <c r="C2826" t="s">
        <v>829</v>
      </c>
      <c r="D2826" t="s">
        <v>844</v>
      </c>
      <c r="E2826" s="865">
        <v>41.23</v>
      </c>
    </row>
    <row r="2827" spans="1:5">
      <c r="A2827">
        <v>38192</v>
      </c>
      <c r="B2827" t="s">
        <v>3666</v>
      </c>
      <c r="C2827" t="s">
        <v>829</v>
      </c>
      <c r="D2827" t="s">
        <v>844</v>
      </c>
      <c r="E2827" s="865">
        <v>74.599999999999994</v>
      </c>
    </row>
    <row r="2828" spans="1:5">
      <c r="A2828">
        <v>3753</v>
      </c>
      <c r="B2828" t="s">
        <v>3667</v>
      </c>
      <c r="C2828" t="s">
        <v>829</v>
      </c>
      <c r="D2828" t="s">
        <v>844</v>
      </c>
      <c r="E2828" s="865">
        <v>6.53</v>
      </c>
    </row>
    <row r="2829" spans="1:5">
      <c r="A2829">
        <v>38782</v>
      </c>
      <c r="B2829" t="s">
        <v>3668</v>
      </c>
      <c r="C2829" t="s">
        <v>829</v>
      </c>
      <c r="D2829" t="s">
        <v>844</v>
      </c>
      <c r="E2829" s="865">
        <v>8.5</v>
      </c>
    </row>
    <row r="2830" spans="1:5">
      <c r="A2830">
        <v>38778</v>
      </c>
      <c r="B2830" t="s">
        <v>3669</v>
      </c>
      <c r="C2830" t="s">
        <v>829</v>
      </c>
      <c r="D2830" t="s">
        <v>844</v>
      </c>
      <c r="E2830" s="865">
        <v>6.38</v>
      </c>
    </row>
    <row r="2831" spans="1:5">
      <c r="A2831">
        <v>38779</v>
      </c>
      <c r="B2831" t="s">
        <v>3670</v>
      </c>
      <c r="C2831" t="s">
        <v>829</v>
      </c>
      <c r="D2831" t="s">
        <v>844</v>
      </c>
      <c r="E2831" s="865">
        <v>6.76</v>
      </c>
    </row>
    <row r="2832" spans="1:5">
      <c r="A2832">
        <v>39388</v>
      </c>
      <c r="B2832" t="s">
        <v>3671</v>
      </c>
      <c r="C2832" t="s">
        <v>829</v>
      </c>
      <c r="D2832" t="s">
        <v>830</v>
      </c>
      <c r="E2832" s="865">
        <v>13.81</v>
      </c>
    </row>
    <row r="2833" spans="1:5">
      <c r="A2833">
        <v>39387</v>
      </c>
      <c r="B2833" t="s">
        <v>3672</v>
      </c>
      <c r="C2833" t="s">
        <v>829</v>
      </c>
      <c r="D2833" t="s">
        <v>830</v>
      </c>
      <c r="E2833" s="865">
        <v>21.53</v>
      </c>
    </row>
    <row r="2834" spans="1:5">
      <c r="A2834">
        <v>39386</v>
      </c>
      <c r="B2834" t="s">
        <v>3673</v>
      </c>
      <c r="C2834" t="s">
        <v>829</v>
      </c>
      <c r="D2834" t="s">
        <v>830</v>
      </c>
      <c r="E2834" s="865">
        <v>15.01</v>
      </c>
    </row>
    <row r="2835" spans="1:5">
      <c r="A2835">
        <v>38194</v>
      </c>
      <c r="B2835" t="s">
        <v>3674</v>
      </c>
      <c r="C2835" t="s">
        <v>829</v>
      </c>
      <c r="D2835" t="s">
        <v>833</v>
      </c>
      <c r="E2835" s="865">
        <v>11.23</v>
      </c>
    </row>
    <row r="2836" spans="1:5">
      <c r="A2836">
        <v>38193</v>
      </c>
      <c r="B2836" t="s">
        <v>3675</v>
      </c>
      <c r="C2836" t="s">
        <v>829</v>
      </c>
      <c r="D2836" t="s">
        <v>830</v>
      </c>
      <c r="E2836" s="865">
        <v>9.76</v>
      </c>
    </row>
    <row r="2837" spans="1:5">
      <c r="A2837">
        <v>12216</v>
      </c>
      <c r="B2837" t="s">
        <v>3676</v>
      </c>
      <c r="C2837" t="s">
        <v>829</v>
      </c>
      <c r="D2837" t="s">
        <v>844</v>
      </c>
      <c r="E2837" s="865">
        <v>37.31</v>
      </c>
    </row>
    <row r="2838" spans="1:5">
      <c r="A2838">
        <v>3757</v>
      </c>
      <c r="B2838" t="s">
        <v>3677</v>
      </c>
      <c r="C2838" t="s">
        <v>829</v>
      </c>
      <c r="D2838" t="s">
        <v>844</v>
      </c>
      <c r="E2838" s="865">
        <v>43.14</v>
      </c>
    </row>
    <row r="2839" spans="1:5">
      <c r="A2839">
        <v>3758</v>
      </c>
      <c r="B2839" t="s">
        <v>3678</v>
      </c>
      <c r="C2839" t="s">
        <v>829</v>
      </c>
      <c r="D2839" t="s">
        <v>844</v>
      </c>
      <c r="E2839" s="865">
        <v>50.3</v>
      </c>
    </row>
    <row r="2840" spans="1:5">
      <c r="A2840">
        <v>12214</v>
      </c>
      <c r="B2840" t="s">
        <v>3679</v>
      </c>
      <c r="C2840" t="s">
        <v>829</v>
      </c>
      <c r="D2840" t="s">
        <v>844</v>
      </c>
      <c r="E2840" s="865">
        <v>17.22</v>
      </c>
    </row>
    <row r="2841" spans="1:5">
      <c r="A2841">
        <v>3749</v>
      </c>
      <c r="B2841" t="s">
        <v>3680</v>
      </c>
      <c r="C2841" t="s">
        <v>829</v>
      </c>
      <c r="D2841" t="s">
        <v>844</v>
      </c>
      <c r="E2841" s="865">
        <v>30.7</v>
      </c>
    </row>
    <row r="2842" spans="1:5">
      <c r="A2842">
        <v>3751</v>
      </c>
      <c r="B2842" t="s">
        <v>3681</v>
      </c>
      <c r="C2842" t="s">
        <v>829</v>
      </c>
      <c r="D2842" t="s">
        <v>844</v>
      </c>
      <c r="E2842" s="865">
        <v>41.89</v>
      </c>
    </row>
    <row r="2843" spans="1:5">
      <c r="A2843">
        <v>39376</v>
      </c>
      <c r="B2843" t="s">
        <v>3682</v>
      </c>
      <c r="C2843" t="s">
        <v>829</v>
      </c>
      <c r="D2843" t="s">
        <v>844</v>
      </c>
      <c r="E2843" s="865">
        <v>35.32</v>
      </c>
    </row>
    <row r="2844" spans="1:5">
      <c r="A2844">
        <v>3752</v>
      </c>
      <c r="B2844" t="s">
        <v>3683</v>
      </c>
      <c r="C2844" t="s">
        <v>829</v>
      </c>
      <c r="D2844" t="s">
        <v>844</v>
      </c>
      <c r="E2844" s="865">
        <v>69.11</v>
      </c>
    </row>
    <row r="2845" spans="1:5">
      <c r="A2845">
        <v>746</v>
      </c>
      <c r="B2845" t="s">
        <v>3684</v>
      </c>
      <c r="C2845" t="s">
        <v>829</v>
      </c>
      <c r="D2845" t="s">
        <v>844</v>
      </c>
      <c r="E2845" s="866">
        <v>1898.2</v>
      </c>
    </row>
    <row r="2846" spans="1:5">
      <c r="A2846">
        <v>36521</v>
      </c>
      <c r="B2846" t="s">
        <v>3685</v>
      </c>
      <c r="C2846" t="s">
        <v>829</v>
      </c>
      <c r="D2846" t="s">
        <v>830</v>
      </c>
      <c r="E2846" s="865">
        <v>111.83</v>
      </c>
    </row>
    <row r="2847" spans="1:5">
      <c r="A2847">
        <v>36794</v>
      </c>
      <c r="B2847" t="s">
        <v>3686</v>
      </c>
      <c r="C2847" t="s">
        <v>829</v>
      </c>
      <c r="D2847" t="s">
        <v>830</v>
      </c>
      <c r="E2847" s="865">
        <v>114</v>
      </c>
    </row>
    <row r="2848" spans="1:5">
      <c r="A2848">
        <v>10426</v>
      </c>
      <c r="B2848" t="s">
        <v>3687</v>
      </c>
      <c r="C2848" t="s">
        <v>829</v>
      </c>
      <c r="D2848" t="s">
        <v>830</v>
      </c>
      <c r="E2848" s="865">
        <v>164.19</v>
      </c>
    </row>
    <row r="2849" spans="1:5">
      <c r="A2849">
        <v>10425</v>
      </c>
      <c r="B2849" t="s">
        <v>3688</v>
      </c>
      <c r="C2849" t="s">
        <v>829</v>
      </c>
      <c r="D2849" t="s">
        <v>830</v>
      </c>
      <c r="E2849" s="865">
        <v>72.400000000000006</v>
      </c>
    </row>
    <row r="2850" spans="1:5">
      <c r="A2850">
        <v>10431</v>
      </c>
      <c r="B2850" t="s">
        <v>3689</v>
      </c>
      <c r="C2850" t="s">
        <v>829</v>
      </c>
      <c r="D2850" t="s">
        <v>830</v>
      </c>
      <c r="E2850" s="865">
        <v>180.12</v>
      </c>
    </row>
    <row r="2851" spans="1:5">
      <c r="A2851">
        <v>10429</v>
      </c>
      <c r="B2851" t="s">
        <v>3690</v>
      </c>
      <c r="C2851" t="s">
        <v>829</v>
      </c>
      <c r="D2851" t="s">
        <v>830</v>
      </c>
      <c r="E2851" s="865">
        <v>86.35</v>
      </c>
    </row>
    <row r="2852" spans="1:5">
      <c r="A2852">
        <v>20269</v>
      </c>
      <c r="B2852" t="s">
        <v>3691</v>
      </c>
      <c r="C2852" t="s">
        <v>829</v>
      </c>
      <c r="D2852" t="s">
        <v>830</v>
      </c>
      <c r="E2852" s="865">
        <v>71.17</v>
      </c>
    </row>
    <row r="2853" spans="1:5">
      <c r="A2853">
        <v>20270</v>
      </c>
      <c r="B2853" t="s">
        <v>3692</v>
      </c>
      <c r="C2853" t="s">
        <v>829</v>
      </c>
      <c r="D2853" t="s">
        <v>830</v>
      </c>
      <c r="E2853" s="865">
        <v>77.5</v>
      </c>
    </row>
    <row r="2854" spans="1:5">
      <c r="A2854">
        <v>11696</v>
      </c>
      <c r="B2854" t="s">
        <v>3693</v>
      </c>
      <c r="C2854" t="s">
        <v>829</v>
      </c>
      <c r="D2854" t="s">
        <v>830</v>
      </c>
      <c r="E2854" s="865">
        <v>113.22</v>
      </c>
    </row>
    <row r="2855" spans="1:5">
      <c r="A2855">
        <v>10427</v>
      </c>
      <c r="B2855" t="s">
        <v>3694</v>
      </c>
      <c r="C2855" t="s">
        <v>829</v>
      </c>
      <c r="D2855" t="s">
        <v>830</v>
      </c>
      <c r="E2855" s="865">
        <v>203.01</v>
      </c>
    </row>
    <row r="2856" spans="1:5">
      <c r="A2856">
        <v>10428</v>
      </c>
      <c r="B2856" t="s">
        <v>3695</v>
      </c>
      <c r="C2856" t="s">
        <v>829</v>
      </c>
      <c r="D2856" t="s">
        <v>830</v>
      </c>
      <c r="E2856" s="865">
        <v>206.04</v>
      </c>
    </row>
    <row r="2857" spans="1:5">
      <c r="A2857">
        <v>2354</v>
      </c>
      <c r="B2857" t="s">
        <v>3696</v>
      </c>
      <c r="C2857" t="s">
        <v>847</v>
      </c>
      <c r="D2857" t="s">
        <v>830</v>
      </c>
      <c r="E2857" s="865">
        <v>21.47</v>
      </c>
    </row>
    <row r="2858" spans="1:5">
      <c r="A2858">
        <v>40932</v>
      </c>
      <c r="B2858" t="s">
        <v>3697</v>
      </c>
      <c r="C2858" t="s">
        <v>1054</v>
      </c>
      <c r="D2858" t="s">
        <v>830</v>
      </c>
      <c r="E2858" s="866">
        <v>3831.68</v>
      </c>
    </row>
    <row r="2859" spans="1:5">
      <c r="A2859">
        <v>10853</v>
      </c>
      <c r="B2859" t="s">
        <v>3698</v>
      </c>
      <c r="C2859" t="s">
        <v>829</v>
      </c>
      <c r="D2859" t="s">
        <v>830</v>
      </c>
      <c r="E2859" s="865">
        <v>69.2</v>
      </c>
    </row>
    <row r="2860" spans="1:5">
      <c r="A2860">
        <v>5093</v>
      </c>
      <c r="B2860" t="s">
        <v>3699</v>
      </c>
      <c r="C2860" t="s">
        <v>1338</v>
      </c>
      <c r="D2860" t="s">
        <v>830</v>
      </c>
      <c r="E2860" s="865">
        <v>12.89</v>
      </c>
    </row>
    <row r="2861" spans="1:5">
      <c r="A2861">
        <v>37768</v>
      </c>
      <c r="B2861" t="s">
        <v>3700</v>
      </c>
      <c r="C2861" t="s">
        <v>829</v>
      </c>
      <c r="D2861" t="s">
        <v>844</v>
      </c>
      <c r="E2861" s="866">
        <v>98500</v>
      </c>
    </row>
    <row r="2862" spans="1:5">
      <c r="A2862">
        <v>37773</v>
      </c>
      <c r="B2862" t="s">
        <v>3701</v>
      </c>
      <c r="C2862" t="s">
        <v>829</v>
      </c>
      <c r="D2862" t="s">
        <v>844</v>
      </c>
      <c r="E2862" s="866">
        <v>83643.100000000006</v>
      </c>
    </row>
    <row r="2863" spans="1:5">
      <c r="A2863">
        <v>37769</v>
      </c>
      <c r="B2863" t="s">
        <v>3702</v>
      </c>
      <c r="C2863" t="s">
        <v>829</v>
      </c>
      <c r="D2863" t="s">
        <v>844</v>
      </c>
      <c r="E2863" s="866">
        <v>140029.09</v>
      </c>
    </row>
    <row r="2864" spans="1:5">
      <c r="A2864">
        <v>37770</v>
      </c>
      <c r="B2864" t="s">
        <v>3703</v>
      </c>
      <c r="C2864" t="s">
        <v>829</v>
      </c>
      <c r="D2864" t="s">
        <v>844</v>
      </c>
      <c r="E2864" s="866">
        <v>237651.71</v>
      </c>
    </row>
    <row r="2865" spans="1:5">
      <c r="A2865">
        <v>38382</v>
      </c>
      <c r="B2865" t="s">
        <v>3704</v>
      </c>
      <c r="C2865" t="s">
        <v>829</v>
      </c>
      <c r="D2865" t="s">
        <v>830</v>
      </c>
      <c r="E2865" s="865">
        <v>8.9499999999999993</v>
      </c>
    </row>
    <row r="2866" spans="1:5">
      <c r="A2866">
        <v>6091</v>
      </c>
      <c r="B2866" t="s">
        <v>3705</v>
      </c>
      <c r="C2866" t="s">
        <v>878</v>
      </c>
      <c r="D2866" t="s">
        <v>830</v>
      </c>
      <c r="E2866" s="865">
        <v>21.74</v>
      </c>
    </row>
    <row r="2867" spans="1:5">
      <c r="A2867">
        <v>38383</v>
      </c>
      <c r="B2867" t="s">
        <v>3706</v>
      </c>
      <c r="C2867" t="s">
        <v>829</v>
      </c>
      <c r="D2867" t="s">
        <v>830</v>
      </c>
      <c r="E2867" s="865">
        <v>1.67</v>
      </c>
    </row>
    <row r="2868" spans="1:5">
      <c r="A2868">
        <v>3768</v>
      </c>
      <c r="B2868" t="s">
        <v>3707</v>
      </c>
      <c r="C2868" t="s">
        <v>829</v>
      </c>
      <c r="D2868" t="s">
        <v>830</v>
      </c>
      <c r="E2868" s="865">
        <v>2.82</v>
      </c>
    </row>
    <row r="2869" spans="1:5">
      <c r="A2869">
        <v>3767</v>
      </c>
      <c r="B2869" t="s">
        <v>3708</v>
      </c>
      <c r="C2869" t="s">
        <v>829</v>
      </c>
      <c r="D2869" t="s">
        <v>830</v>
      </c>
      <c r="E2869" s="865">
        <v>0.67</v>
      </c>
    </row>
    <row r="2870" spans="1:5">
      <c r="A2870">
        <v>13192</v>
      </c>
      <c r="B2870" t="s">
        <v>3709</v>
      </c>
      <c r="C2870" t="s">
        <v>829</v>
      </c>
      <c r="D2870" t="s">
        <v>830</v>
      </c>
      <c r="E2870" s="866">
        <v>4488.08</v>
      </c>
    </row>
    <row r="2871" spans="1:5">
      <c r="A2871">
        <v>38413</v>
      </c>
      <c r="B2871" t="s">
        <v>3710</v>
      </c>
      <c r="C2871" t="s">
        <v>829</v>
      </c>
      <c r="D2871" t="s">
        <v>830</v>
      </c>
      <c r="E2871" s="865">
        <v>742.26</v>
      </c>
    </row>
    <row r="2872" spans="1:5">
      <c r="A2872">
        <v>42440</v>
      </c>
      <c r="B2872" t="s">
        <v>3711</v>
      </c>
      <c r="C2872" t="s">
        <v>829</v>
      </c>
      <c r="D2872" t="s">
        <v>844</v>
      </c>
      <c r="E2872" s="865">
        <v>687.89</v>
      </c>
    </row>
    <row r="2873" spans="1:5">
      <c r="A2873">
        <v>20193</v>
      </c>
      <c r="B2873" t="s">
        <v>3712</v>
      </c>
      <c r="C2873" t="s">
        <v>3713</v>
      </c>
      <c r="D2873" t="s">
        <v>830</v>
      </c>
      <c r="E2873" s="865">
        <v>3.99</v>
      </c>
    </row>
    <row r="2874" spans="1:5">
      <c r="A2874">
        <v>10527</v>
      </c>
      <c r="B2874" t="s">
        <v>3714</v>
      </c>
      <c r="C2874" t="s">
        <v>3715</v>
      </c>
      <c r="D2874" t="s">
        <v>833</v>
      </c>
      <c r="E2874" s="865">
        <v>12</v>
      </c>
    </row>
    <row r="2875" spans="1:5">
      <c r="A2875">
        <v>41805</v>
      </c>
      <c r="B2875" t="s">
        <v>3716</v>
      </c>
      <c r="C2875" t="s">
        <v>1054</v>
      </c>
      <c r="D2875" t="s">
        <v>833</v>
      </c>
      <c r="E2875" s="865">
        <v>600</v>
      </c>
    </row>
    <row r="2876" spans="1:5">
      <c r="A2876">
        <v>40271</v>
      </c>
      <c r="B2876" t="s">
        <v>3717</v>
      </c>
      <c r="C2876" t="s">
        <v>1054</v>
      </c>
      <c r="D2876" t="s">
        <v>830</v>
      </c>
      <c r="E2876" s="865">
        <v>7.8</v>
      </c>
    </row>
    <row r="2877" spans="1:5">
      <c r="A2877">
        <v>40287</v>
      </c>
      <c r="B2877" t="s">
        <v>3718</v>
      </c>
      <c r="C2877" t="s">
        <v>1054</v>
      </c>
      <c r="D2877" t="s">
        <v>830</v>
      </c>
      <c r="E2877" s="865">
        <v>3</v>
      </c>
    </row>
    <row r="2878" spans="1:5">
      <c r="A2878">
        <v>40295</v>
      </c>
      <c r="B2878" t="s">
        <v>3719</v>
      </c>
      <c r="C2878" t="s">
        <v>847</v>
      </c>
      <c r="D2878" t="s">
        <v>844</v>
      </c>
      <c r="E2878" s="865">
        <v>2.4500000000000002</v>
      </c>
    </row>
    <row r="2879" spans="1:5">
      <c r="A2879">
        <v>745</v>
      </c>
      <c r="B2879" t="s">
        <v>3720</v>
      </c>
      <c r="C2879" t="s">
        <v>847</v>
      </c>
      <c r="D2879" t="s">
        <v>844</v>
      </c>
      <c r="E2879" s="865">
        <v>2.59</v>
      </c>
    </row>
    <row r="2880" spans="1:5">
      <c r="A2880">
        <v>4084</v>
      </c>
      <c r="B2880" t="s">
        <v>3721</v>
      </c>
      <c r="C2880" t="s">
        <v>847</v>
      </c>
      <c r="D2880" t="s">
        <v>830</v>
      </c>
      <c r="E2880" s="865">
        <v>2.48</v>
      </c>
    </row>
    <row r="2881" spans="1:5">
      <c r="A2881">
        <v>743</v>
      </c>
      <c r="B2881" t="s">
        <v>3722</v>
      </c>
      <c r="C2881" t="s">
        <v>847</v>
      </c>
      <c r="D2881" t="s">
        <v>833</v>
      </c>
      <c r="E2881" s="865">
        <v>2.48</v>
      </c>
    </row>
    <row r="2882" spans="1:5">
      <c r="A2882">
        <v>40293</v>
      </c>
      <c r="B2882" t="s">
        <v>3723</v>
      </c>
      <c r="C2882" t="s">
        <v>847</v>
      </c>
      <c r="D2882" t="s">
        <v>830</v>
      </c>
      <c r="E2882" s="865">
        <v>2.97</v>
      </c>
    </row>
    <row r="2883" spans="1:5">
      <c r="A2883">
        <v>40294</v>
      </c>
      <c r="B2883" t="s">
        <v>3724</v>
      </c>
      <c r="C2883" t="s">
        <v>847</v>
      </c>
      <c r="D2883" t="s">
        <v>830</v>
      </c>
      <c r="E2883" s="865">
        <v>2.48</v>
      </c>
    </row>
    <row r="2884" spans="1:5">
      <c r="A2884">
        <v>4085</v>
      </c>
      <c r="B2884" t="s">
        <v>3725</v>
      </c>
      <c r="C2884" t="s">
        <v>847</v>
      </c>
      <c r="D2884" t="s">
        <v>830</v>
      </c>
      <c r="E2884" s="865">
        <v>3.47</v>
      </c>
    </row>
    <row r="2885" spans="1:5">
      <c r="A2885">
        <v>10775</v>
      </c>
      <c r="B2885" t="s">
        <v>3726</v>
      </c>
      <c r="C2885" t="s">
        <v>1054</v>
      </c>
      <c r="D2885" t="s">
        <v>844</v>
      </c>
      <c r="E2885" s="865">
        <v>522</v>
      </c>
    </row>
    <row r="2886" spans="1:5">
      <c r="A2886">
        <v>10776</v>
      </c>
      <c r="B2886" t="s">
        <v>3727</v>
      </c>
      <c r="C2886" t="s">
        <v>1054</v>
      </c>
      <c r="D2886" t="s">
        <v>844</v>
      </c>
      <c r="E2886" s="865">
        <v>407.81</v>
      </c>
    </row>
    <row r="2887" spans="1:5">
      <c r="A2887">
        <v>10779</v>
      </c>
      <c r="B2887" t="s">
        <v>3728</v>
      </c>
      <c r="C2887" t="s">
        <v>1054</v>
      </c>
      <c r="D2887" t="s">
        <v>844</v>
      </c>
      <c r="E2887" s="865">
        <v>652.5</v>
      </c>
    </row>
    <row r="2888" spans="1:5">
      <c r="A2888">
        <v>10777</v>
      </c>
      <c r="B2888" t="s">
        <v>3729</v>
      </c>
      <c r="C2888" t="s">
        <v>1054</v>
      </c>
      <c r="D2888" t="s">
        <v>844</v>
      </c>
      <c r="E2888" s="865">
        <v>592.67999999999995</v>
      </c>
    </row>
    <row r="2889" spans="1:5">
      <c r="A2889">
        <v>10778</v>
      </c>
      <c r="B2889" t="s">
        <v>3730</v>
      </c>
      <c r="C2889" t="s">
        <v>1054</v>
      </c>
      <c r="D2889" t="s">
        <v>844</v>
      </c>
      <c r="E2889" s="865">
        <v>652.5</v>
      </c>
    </row>
    <row r="2890" spans="1:5">
      <c r="A2890">
        <v>40339</v>
      </c>
      <c r="B2890" t="s">
        <v>3731</v>
      </c>
      <c r="C2890" t="s">
        <v>1054</v>
      </c>
      <c r="D2890" t="s">
        <v>830</v>
      </c>
      <c r="E2890" s="865">
        <v>3</v>
      </c>
    </row>
    <row r="2891" spans="1:5">
      <c r="A2891">
        <v>3355</v>
      </c>
      <c r="B2891" t="s">
        <v>3732</v>
      </c>
      <c r="C2891" t="s">
        <v>847</v>
      </c>
      <c r="D2891" t="s">
        <v>844</v>
      </c>
      <c r="E2891" s="865">
        <v>22.5</v>
      </c>
    </row>
    <row r="2892" spans="1:5">
      <c r="A2892">
        <v>39814</v>
      </c>
      <c r="B2892" t="s">
        <v>3733</v>
      </c>
      <c r="C2892" t="s">
        <v>847</v>
      </c>
      <c r="D2892" t="s">
        <v>844</v>
      </c>
      <c r="E2892" s="865">
        <v>42.18</v>
      </c>
    </row>
    <row r="2893" spans="1:5">
      <c r="A2893">
        <v>10749</v>
      </c>
      <c r="B2893" t="s">
        <v>3734</v>
      </c>
      <c r="C2893" t="s">
        <v>1054</v>
      </c>
      <c r="D2893" t="s">
        <v>830</v>
      </c>
      <c r="E2893" s="865">
        <v>5.49</v>
      </c>
    </row>
    <row r="2894" spans="1:5">
      <c r="A2894">
        <v>40290</v>
      </c>
      <c r="B2894" t="s">
        <v>3735</v>
      </c>
      <c r="C2894" t="s">
        <v>1054</v>
      </c>
      <c r="D2894" t="s">
        <v>830</v>
      </c>
      <c r="E2894" s="865">
        <v>7.92</v>
      </c>
    </row>
    <row r="2895" spans="1:5">
      <c r="A2895">
        <v>7252</v>
      </c>
      <c r="B2895" t="s">
        <v>3736</v>
      </c>
      <c r="C2895" t="s">
        <v>847</v>
      </c>
      <c r="D2895" t="s">
        <v>844</v>
      </c>
      <c r="E2895" s="865">
        <v>2.25</v>
      </c>
    </row>
    <row r="2896" spans="1:5">
      <c r="A2896">
        <v>4778</v>
      </c>
      <c r="B2896" t="s">
        <v>3737</v>
      </c>
      <c r="C2896" t="s">
        <v>847</v>
      </c>
      <c r="D2896" t="s">
        <v>844</v>
      </c>
      <c r="E2896" s="865">
        <v>2.7</v>
      </c>
    </row>
    <row r="2897" spans="1:5">
      <c r="A2897">
        <v>4780</v>
      </c>
      <c r="B2897" t="s">
        <v>3738</v>
      </c>
      <c r="C2897" t="s">
        <v>847</v>
      </c>
      <c r="D2897" t="s">
        <v>844</v>
      </c>
      <c r="E2897" s="865">
        <v>2.92</v>
      </c>
    </row>
    <row r="2898" spans="1:5">
      <c r="A2898">
        <v>10809</v>
      </c>
      <c r="B2898" t="s">
        <v>3739</v>
      </c>
      <c r="C2898" t="s">
        <v>847</v>
      </c>
      <c r="D2898" t="s">
        <v>830</v>
      </c>
      <c r="E2898" s="865">
        <v>1.66</v>
      </c>
    </row>
    <row r="2899" spans="1:5">
      <c r="A2899">
        <v>10811</v>
      </c>
      <c r="B2899" t="s">
        <v>3740</v>
      </c>
      <c r="C2899" t="s">
        <v>847</v>
      </c>
      <c r="D2899" t="s">
        <v>833</v>
      </c>
      <c r="E2899" s="865">
        <v>1.42</v>
      </c>
    </row>
    <row r="2900" spans="1:5">
      <c r="A2900">
        <v>7247</v>
      </c>
      <c r="B2900" t="s">
        <v>3741</v>
      </c>
      <c r="C2900" t="s">
        <v>847</v>
      </c>
      <c r="D2900" t="s">
        <v>844</v>
      </c>
      <c r="E2900" s="865">
        <v>2.25</v>
      </c>
    </row>
    <row r="2901" spans="1:5">
      <c r="A2901">
        <v>40291</v>
      </c>
      <c r="B2901" t="s">
        <v>3742</v>
      </c>
      <c r="C2901" t="s">
        <v>1054</v>
      </c>
      <c r="D2901" t="s">
        <v>830</v>
      </c>
      <c r="E2901" s="865">
        <v>418.61</v>
      </c>
    </row>
    <row r="2902" spans="1:5">
      <c r="A2902">
        <v>40275</v>
      </c>
      <c r="B2902" t="s">
        <v>3743</v>
      </c>
      <c r="C2902" t="s">
        <v>1054</v>
      </c>
      <c r="D2902" t="s">
        <v>830</v>
      </c>
      <c r="E2902" s="865">
        <v>12</v>
      </c>
    </row>
    <row r="2903" spans="1:5">
      <c r="A2903">
        <v>3777</v>
      </c>
      <c r="B2903" t="s">
        <v>3744</v>
      </c>
      <c r="C2903" t="s">
        <v>832</v>
      </c>
      <c r="D2903" t="s">
        <v>833</v>
      </c>
      <c r="E2903" s="865">
        <v>0.81</v>
      </c>
    </row>
    <row r="2904" spans="1:5">
      <c r="A2904">
        <v>3798</v>
      </c>
      <c r="B2904" t="s">
        <v>3745</v>
      </c>
      <c r="C2904" t="s">
        <v>829</v>
      </c>
      <c r="D2904" t="s">
        <v>844</v>
      </c>
      <c r="E2904" s="865">
        <v>47.85</v>
      </c>
    </row>
    <row r="2905" spans="1:5">
      <c r="A2905">
        <v>38769</v>
      </c>
      <c r="B2905" t="s">
        <v>3746</v>
      </c>
      <c r="C2905" t="s">
        <v>829</v>
      </c>
      <c r="D2905" t="s">
        <v>844</v>
      </c>
      <c r="E2905" s="865">
        <v>37.369999999999997</v>
      </c>
    </row>
    <row r="2906" spans="1:5">
      <c r="A2906">
        <v>39510</v>
      </c>
      <c r="B2906" t="s">
        <v>3747</v>
      </c>
      <c r="C2906" t="s">
        <v>829</v>
      </c>
      <c r="D2906" t="s">
        <v>844</v>
      </c>
      <c r="E2906" s="865">
        <v>151.25</v>
      </c>
    </row>
    <row r="2907" spans="1:5">
      <c r="A2907">
        <v>38776</v>
      </c>
      <c r="B2907" t="s">
        <v>3748</v>
      </c>
      <c r="C2907" t="s">
        <v>829</v>
      </c>
      <c r="D2907" t="s">
        <v>844</v>
      </c>
      <c r="E2907" s="865">
        <v>160.52000000000001</v>
      </c>
    </row>
    <row r="2908" spans="1:5">
      <c r="A2908">
        <v>38774</v>
      </c>
      <c r="B2908" t="s">
        <v>3749</v>
      </c>
      <c r="C2908" t="s">
        <v>829</v>
      </c>
      <c r="D2908" t="s">
        <v>830</v>
      </c>
      <c r="E2908" s="865">
        <v>28.21</v>
      </c>
    </row>
    <row r="2909" spans="1:5">
      <c r="A2909">
        <v>42247</v>
      </c>
      <c r="B2909" t="s">
        <v>3750</v>
      </c>
      <c r="C2909" t="s">
        <v>829</v>
      </c>
      <c r="D2909" t="s">
        <v>830</v>
      </c>
      <c r="E2909" s="865">
        <v>962.96</v>
      </c>
    </row>
    <row r="2910" spans="1:5">
      <c r="A2910">
        <v>42248</v>
      </c>
      <c r="B2910" t="s">
        <v>3751</v>
      </c>
      <c r="C2910" t="s">
        <v>829</v>
      </c>
      <c r="D2910" t="s">
        <v>830</v>
      </c>
      <c r="E2910" s="866">
        <v>1118.55</v>
      </c>
    </row>
    <row r="2911" spans="1:5">
      <c r="A2911">
        <v>42249</v>
      </c>
      <c r="B2911" t="s">
        <v>3752</v>
      </c>
      <c r="C2911" t="s">
        <v>829</v>
      </c>
      <c r="D2911" t="s">
        <v>830</v>
      </c>
      <c r="E2911" s="866">
        <v>1853.04</v>
      </c>
    </row>
    <row r="2912" spans="1:5">
      <c r="A2912">
        <v>42244</v>
      </c>
      <c r="B2912" t="s">
        <v>3753</v>
      </c>
      <c r="C2912" t="s">
        <v>829</v>
      </c>
      <c r="D2912" t="s">
        <v>830</v>
      </c>
      <c r="E2912" s="865">
        <v>289.39</v>
      </c>
    </row>
    <row r="2913" spans="1:5">
      <c r="A2913">
        <v>42245</v>
      </c>
      <c r="B2913" t="s">
        <v>3754</v>
      </c>
      <c r="C2913" t="s">
        <v>829</v>
      </c>
      <c r="D2913" t="s">
        <v>830</v>
      </c>
      <c r="E2913" s="865">
        <v>534.01</v>
      </c>
    </row>
    <row r="2914" spans="1:5">
      <c r="A2914">
        <v>42246</v>
      </c>
      <c r="B2914" t="s">
        <v>3755</v>
      </c>
      <c r="C2914" t="s">
        <v>829</v>
      </c>
      <c r="D2914" t="s">
        <v>830</v>
      </c>
      <c r="E2914" s="865">
        <v>591.13</v>
      </c>
    </row>
    <row r="2915" spans="1:5">
      <c r="A2915">
        <v>42243</v>
      </c>
      <c r="B2915" t="s">
        <v>3756</v>
      </c>
      <c r="C2915" t="s">
        <v>829</v>
      </c>
      <c r="D2915" t="s">
        <v>830</v>
      </c>
      <c r="E2915" s="865">
        <v>712.79</v>
      </c>
    </row>
    <row r="2916" spans="1:5">
      <c r="A2916">
        <v>38889</v>
      </c>
      <c r="B2916" t="s">
        <v>3757</v>
      </c>
      <c r="C2916" t="s">
        <v>829</v>
      </c>
      <c r="D2916" t="s">
        <v>844</v>
      </c>
      <c r="E2916" s="865">
        <v>28.64</v>
      </c>
    </row>
    <row r="2917" spans="1:5">
      <c r="A2917">
        <v>38784</v>
      </c>
      <c r="B2917" t="s">
        <v>3758</v>
      </c>
      <c r="C2917" t="s">
        <v>829</v>
      </c>
      <c r="D2917" t="s">
        <v>844</v>
      </c>
      <c r="E2917" s="865">
        <v>38.32</v>
      </c>
    </row>
    <row r="2918" spans="1:5">
      <c r="A2918">
        <v>3788</v>
      </c>
      <c r="B2918" t="s">
        <v>3759</v>
      </c>
      <c r="C2918" t="s">
        <v>829</v>
      </c>
      <c r="D2918" t="s">
        <v>844</v>
      </c>
      <c r="E2918" s="865">
        <v>39.93</v>
      </c>
    </row>
    <row r="2919" spans="1:5">
      <c r="A2919">
        <v>12230</v>
      </c>
      <c r="B2919" t="s">
        <v>3760</v>
      </c>
      <c r="C2919" t="s">
        <v>829</v>
      </c>
      <c r="D2919" t="s">
        <v>844</v>
      </c>
      <c r="E2919" s="865">
        <v>10.27</v>
      </c>
    </row>
    <row r="2920" spans="1:5">
      <c r="A2920">
        <v>3780</v>
      </c>
      <c r="B2920" t="s">
        <v>3761</v>
      </c>
      <c r="C2920" t="s">
        <v>829</v>
      </c>
      <c r="D2920" t="s">
        <v>844</v>
      </c>
      <c r="E2920" s="865">
        <v>58.92</v>
      </c>
    </row>
    <row r="2921" spans="1:5">
      <c r="A2921">
        <v>12231</v>
      </c>
      <c r="B2921" t="s">
        <v>3762</v>
      </c>
      <c r="C2921" t="s">
        <v>829</v>
      </c>
      <c r="D2921" t="s">
        <v>844</v>
      </c>
      <c r="E2921" s="865">
        <v>17.079999999999998</v>
      </c>
    </row>
    <row r="2922" spans="1:5">
      <c r="A2922">
        <v>3811</v>
      </c>
      <c r="B2922" t="s">
        <v>3763</v>
      </c>
      <c r="C2922" t="s">
        <v>829</v>
      </c>
      <c r="D2922" t="s">
        <v>844</v>
      </c>
      <c r="E2922" s="865">
        <v>55.34</v>
      </c>
    </row>
    <row r="2923" spans="1:5">
      <c r="A2923">
        <v>12232</v>
      </c>
      <c r="B2923" t="s">
        <v>3764</v>
      </c>
      <c r="C2923" t="s">
        <v>829</v>
      </c>
      <c r="D2923" t="s">
        <v>844</v>
      </c>
      <c r="E2923" s="865">
        <v>17.89</v>
      </c>
    </row>
    <row r="2924" spans="1:5">
      <c r="A2924">
        <v>3799</v>
      </c>
      <c r="B2924" t="s">
        <v>3765</v>
      </c>
      <c r="C2924" t="s">
        <v>829</v>
      </c>
      <c r="D2924" t="s">
        <v>844</v>
      </c>
      <c r="E2924" s="865">
        <v>78.27</v>
      </c>
    </row>
    <row r="2925" spans="1:5">
      <c r="A2925">
        <v>12239</v>
      </c>
      <c r="B2925" t="s">
        <v>3766</v>
      </c>
      <c r="C2925" t="s">
        <v>829</v>
      </c>
      <c r="D2925" t="s">
        <v>844</v>
      </c>
      <c r="E2925" s="865">
        <v>23.43</v>
      </c>
    </row>
    <row r="2926" spans="1:5">
      <c r="A2926">
        <v>38773</v>
      </c>
      <c r="B2926" t="s">
        <v>3767</v>
      </c>
      <c r="C2926" t="s">
        <v>829</v>
      </c>
      <c r="D2926" t="s">
        <v>844</v>
      </c>
      <c r="E2926" s="865">
        <v>3.75</v>
      </c>
    </row>
    <row r="2927" spans="1:5">
      <c r="A2927">
        <v>12271</v>
      </c>
      <c r="B2927" t="s">
        <v>3768</v>
      </c>
      <c r="C2927" t="s">
        <v>829</v>
      </c>
      <c r="D2927" t="s">
        <v>844</v>
      </c>
      <c r="E2927" s="865">
        <v>209.56</v>
      </c>
    </row>
    <row r="2928" spans="1:5">
      <c r="A2928">
        <v>38785</v>
      </c>
      <c r="B2928" t="s">
        <v>3769</v>
      </c>
      <c r="C2928" t="s">
        <v>829</v>
      </c>
      <c r="D2928" t="s">
        <v>844</v>
      </c>
      <c r="E2928" s="865">
        <v>99.22</v>
      </c>
    </row>
    <row r="2929" spans="1:5">
      <c r="A2929">
        <v>38786</v>
      </c>
      <c r="B2929" t="s">
        <v>3770</v>
      </c>
      <c r="C2929" t="s">
        <v>829</v>
      </c>
      <c r="D2929" t="s">
        <v>844</v>
      </c>
      <c r="E2929" s="865">
        <v>122.21</v>
      </c>
    </row>
    <row r="2930" spans="1:5">
      <c r="A2930">
        <v>39385</v>
      </c>
      <c r="B2930" t="s">
        <v>3771</v>
      </c>
      <c r="C2930" t="s">
        <v>829</v>
      </c>
      <c r="D2930" t="s">
        <v>830</v>
      </c>
      <c r="E2930" s="865">
        <v>25.8</v>
      </c>
    </row>
    <row r="2931" spans="1:5">
      <c r="A2931">
        <v>39389</v>
      </c>
      <c r="B2931" t="s">
        <v>3772</v>
      </c>
      <c r="C2931" t="s">
        <v>829</v>
      </c>
      <c r="D2931" t="s">
        <v>830</v>
      </c>
      <c r="E2931" s="865">
        <v>28</v>
      </c>
    </row>
    <row r="2932" spans="1:5">
      <c r="A2932">
        <v>39390</v>
      </c>
      <c r="B2932" t="s">
        <v>3773</v>
      </c>
      <c r="C2932" t="s">
        <v>829</v>
      </c>
      <c r="D2932" t="s">
        <v>830</v>
      </c>
      <c r="E2932" s="865">
        <v>58.68</v>
      </c>
    </row>
    <row r="2933" spans="1:5">
      <c r="A2933">
        <v>39391</v>
      </c>
      <c r="B2933" t="s">
        <v>3774</v>
      </c>
      <c r="C2933" t="s">
        <v>829</v>
      </c>
      <c r="D2933" t="s">
        <v>830</v>
      </c>
      <c r="E2933" s="865">
        <v>65.89</v>
      </c>
    </row>
    <row r="2934" spans="1:5">
      <c r="A2934">
        <v>3803</v>
      </c>
      <c r="B2934" t="s">
        <v>3775</v>
      </c>
      <c r="C2934" t="s">
        <v>829</v>
      </c>
      <c r="D2934" t="s">
        <v>844</v>
      </c>
      <c r="E2934" s="865">
        <v>35.43</v>
      </c>
    </row>
    <row r="2935" spans="1:5">
      <c r="A2935">
        <v>38770</v>
      </c>
      <c r="B2935" t="s">
        <v>3776</v>
      </c>
      <c r="C2935" t="s">
        <v>829</v>
      </c>
      <c r="D2935" t="s">
        <v>844</v>
      </c>
      <c r="E2935" s="865">
        <v>41.03</v>
      </c>
    </row>
    <row r="2936" spans="1:5">
      <c r="A2936">
        <v>12267</v>
      </c>
      <c r="B2936" t="s">
        <v>3777</v>
      </c>
      <c r="C2936" t="s">
        <v>829</v>
      </c>
      <c r="D2936" t="s">
        <v>844</v>
      </c>
      <c r="E2936" s="865">
        <v>120.24</v>
      </c>
    </row>
    <row r="2937" spans="1:5">
      <c r="A2937">
        <v>43265</v>
      </c>
      <c r="B2937" t="s">
        <v>3778</v>
      </c>
      <c r="C2937" t="s">
        <v>829</v>
      </c>
      <c r="D2937" t="s">
        <v>830</v>
      </c>
      <c r="E2937" s="865">
        <v>80.69</v>
      </c>
    </row>
    <row r="2938" spans="1:5">
      <c r="A2938">
        <v>12266</v>
      </c>
      <c r="B2938" t="s">
        <v>3779</v>
      </c>
      <c r="C2938" t="s">
        <v>829</v>
      </c>
      <c r="D2938" t="s">
        <v>844</v>
      </c>
      <c r="E2938" s="865">
        <v>61.54</v>
      </c>
    </row>
    <row r="2939" spans="1:5">
      <c r="A2939">
        <v>39378</v>
      </c>
      <c r="B2939" t="s">
        <v>3780</v>
      </c>
      <c r="C2939" t="s">
        <v>829</v>
      </c>
      <c r="D2939" t="s">
        <v>844</v>
      </c>
      <c r="E2939" s="865">
        <v>43.63</v>
      </c>
    </row>
    <row r="2940" spans="1:5">
      <c r="A2940">
        <v>43543</v>
      </c>
      <c r="B2940" t="s">
        <v>3781</v>
      </c>
      <c r="C2940" t="s">
        <v>829</v>
      </c>
      <c r="D2940" t="s">
        <v>844</v>
      </c>
      <c r="E2940" s="865">
        <v>90.9</v>
      </c>
    </row>
    <row r="2941" spans="1:5">
      <c r="A2941">
        <v>38775</v>
      </c>
      <c r="B2941" t="s">
        <v>3782</v>
      </c>
      <c r="C2941" t="s">
        <v>829</v>
      </c>
      <c r="D2941" t="s">
        <v>844</v>
      </c>
      <c r="E2941" s="865">
        <v>46.26</v>
      </c>
    </row>
    <row r="2942" spans="1:5">
      <c r="A2942">
        <v>21119</v>
      </c>
      <c r="B2942" t="s">
        <v>3783</v>
      </c>
      <c r="C2942" t="s">
        <v>829</v>
      </c>
      <c r="D2942" t="s">
        <v>830</v>
      </c>
      <c r="E2942" s="865">
        <v>1.02</v>
      </c>
    </row>
    <row r="2943" spans="1:5">
      <c r="A2943">
        <v>37974</v>
      </c>
      <c r="B2943" t="s">
        <v>3784</v>
      </c>
      <c r="C2943" t="s">
        <v>829</v>
      </c>
      <c r="D2943" t="s">
        <v>830</v>
      </c>
      <c r="E2943" s="865">
        <v>1.52</v>
      </c>
    </row>
    <row r="2944" spans="1:5">
      <c r="A2944">
        <v>37975</v>
      </c>
      <c r="B2944" t="s">
        <v>3785</v>
      </c>
      <c r="C2944" t="s">
        <v>829</v>
      </c>
      <c r="D2944" t="s">
        <v>830</v>
      </c>
      <c r="E2944" s="865">
        <v>3.1</v>
      </c>
    </row>
    <row r="2945" spans="1:5">
      <c r="A2945">
        <v>37976</v>
      </c>
      <c r="B2945" t="s">
        <v>3786</v>
      </c>
      <c r="C2945" t="s">
        <v>829</v>
      </c>
      <c r="D2945" t="s">
        <v>830</v>
      </c>
      <c r="E2945" s="865">
        <v>6.35</v>
      </c>
    </row>
    <row r="2946" spans="1:5">
      <c r="A2946">
        <v>37977</v>
      </c>
      <c r="B2946" t="s">
        <v>3787</v>
      </c>
      <c r="C2946" t="s">
        <v>829</v>
      </c>
      <c r="D2946" t="s">
        <v>830</v>
      </c>
      <c r="E2946" s="865">
        <v>8.74</v>
      </c>
    </row>
    <row r="2947" spans="1:5">
      <c r="A2947">
        <v>37978</v>
      </c>
      <c r="B2947" t="s">
        <v>3788</v>
      </c>
      <c r="C2947" t="s">
        <v>829</v>
      </c>
      <c r="D2947" t="s">
        <v>830</v>
      </c>
      <c r="E2947" s="865">
        <v>17.72</v>
      </c>
    </row>
    <row r="2948" spans="1:5">
      <c r="A2948">
        <v>37979</v>
      </c>
      <c r="B2948" t="s">
        <v>3789</v>
      </c>
      <c r="C2948" t="s">
        <v>829</v>
      </c>
      <c r="D2948" t="s">
        <v>830</v>
      </c>
      <c r="E2948" s="865">
        <v>76.12</v>
      </c>
    </row>
    <row r="2949" spans="1:5">
      <c r="A2949">
        <v>37980</v>
      </c>
      <c r="B2949" t="s">
        <v>3790</v>
      </c>
      <c r="C2949" t="s">
        <v>829</v>
      </c>
      <c r="D2949" t="s">
        <v>830</v>
      </c>
      <c r="E2949" s="865">
        <v>85.54</v>
      </c>
    </row>
    <row r="2950" spans="1:5">
      <c r="A2950">
        <v>36147</v>
      </c>
      <c r="B2950" t="s">
        <v>3791</v>
      </c>
      <c r="C2950" t="s">
        <v>1338</v>
      </c>
      <c r="D2950" t="s">
        <v>830</v>
      </c>
      <c r="E2950" s="865">
        <v>271.7</v>
      </c>
    </row>
    <row r="2951" spans="1:5">
      <c r="A2951">
        <v>12731</v>
      </c>
      <c r="B2951" t="s">
        <v>3792</v>
      </c>
      <c r="C2951" t="s">
        <v>829</v>
      </c>
      <c r="D2951" t="s">
        <v>844</v>
      </c>
      <c r="E2951" s="865">
        <v>248.28</v>
      </c>
    </row>
    <row r="2952" spans="1:5">
      <c r="A2952">
        <v>12723</v>
      </c>
      <c r="B2952" t="s">
        <v>3793</v>
      </c>
      <c r="C2952" t="s">
        <v>829</v>
      </c>
      <c r="D2952" t="s">
        <v>844</v>
      </c>
      <c r="E2952" s="865">
        <v>1.92</v>
      </c>
    </row>
    <row r="2953" spans="1:5">
      <c r="A2953">
        <v>12724</v>
      </c>
      <c r="B2953" t="s">
        <v>3794</v>
      </c>
      <c r="C2953" t="s">
        <v>829</v>
      </c>
      <c r="D2953" t="s">
        <v>844</v>
      </c>
      <c r="E2953" s="865">
        <v>3.7</v>
      </c>
    </row>
    <row r="2954" spans="1:5">
      <c r="A2954">
        <v>12725</v>
      </c>
      <c r="B2954" t="s">
        <v>3795</v>
      </c>
      <c r="C2954" t="s">
        <v>829</v>
      </c>
      <c r="D2954" t="s">
        <v>844</v>
      </c>
      <c r="E2954" s="865">
        <v>7.42</v>
      </c>
    </row>
    <row r="2955" spans="1:5">
      <c r="A2955">
        <v>12726</v>
      </c>
      <c r="B2955" t="s">
        <v>3796</v>
      </c>
      <c r="C2955" t="s">
        <v>829</v>
      </c>
      <c r="D2955" t="s">
        <v>844</v>
      </c>
      <c r="E2955" s="865">
        <v>16.38</v>
      </c>
    </row>
    <row r="2956" spans="1:5">
      <c r="A2956">
        <v>12727</v>
      </c>
      <c r="B2956" t="s">
        <v>3797</v>
      </c>
      <c r="C2956" t="s">
        <v>829</v>
      </c>
      <c r="D2956" t="s">
        <v>844</v>
      </c>
      <c r="E2956" s="865">
        <v>20.77</v>
      </c>
    </row>
    <row r="2957" spans="1:5">
      <c r="A2957">
        <v>12728</v>
      </c>
      <c r="B2957" t="s">
        <v>3798</v>
      </c>
      <c r="C2957" t="s">
        <v>829</v>
      </c>
      <c r="D2957" t="s">
        <v>844</v>
      </c>
      <c r="E2957" s="865">
        <v>33.93</v>
      </c>
    </row>
    <row r="2958" spans="1:5">
      <c r="A2958">
        <v>12729</v>
      </c>
      <c r="B2958" t="s">
        <v>3799</v>
      </c>
      <c r="C2958" t="s">
        <v>829</v>
      </c>
      <c r="D2958" t="s">
        <v>844</v>
      </c>
      <c r="E2958" s="865">
        <v>111.21</v>
      </c>
    </row>
    <row r="2959" spans="1:5">
      <c r="A2959">
        <v>12730</v>
      </c>
      <c r="B2959" t="s">
        <v>3800</v>
      </c>
      <c r="C2959" t="s">
        <v>829</v>
      </c>
      <c r="D2959" t="s">
        <v>844</v>
      </c>
      <c r="E2959" s="865">
        <v>170.27</v>
      </c>
    </row>
    <row r="2960" spans="1:5">
      <c r="A2960">
        <v>3840</v>
      </c>
      <c r="B2960" t="s">
        <v>3801</v>
      </c>
      <c r="C2960" t="s">
        <v>829</v>
      </c>
      <c r="D2960" t="s">
        <v>844</v>
      </c>
      <c r="E2960" s="865">
        <v>40.46</v>
      </c>
    </row>
    <row r="2961" spans="1:5">
      <c r="A2961">
        <v>3838</v>
      </c>
      <c r="B2961" t="s">
        <v>3802</v>
      </c>
      <c r="C2961" t="s">
        <v>829</v>
      </c>
      <c r="D2961" t="s">
        <v>844</v>
      </c>
      <c r="E2961" s="865">
        <v>89.3</v>
      </c>
    </row>
    <row r="2962" spans="1:5">
      <c r="A2962">
        <v>3844</v>
      </c>
      <c r="B2962" t="s">
        <v>3803</v>
      </c>
      <c r="C2962" t="s">
        <v>829</v>
      </c>
      <c r="D2962" t="s">
        <v>844</v>
      </c>
      <c r="E2962" s="865">
        <v>159.28</v>
      </c>
    </row>
    <row r="2963" spans="1:5">
      <c r="A2963">
        <v>3839</v>
      </c>
      <c r="B2963" t="s">
        <v>3804</v>
      </c>
      <c r="C2963" t="s">
        <v>829</v>
      </c>
      <c r="D2963" t="s">
        <v>844</v>
      </c>
      <c r="E2963" s="865">
        <v>290.13</v>
      </c>
    </row>
    <row r="2964" spans="1:5">
      <c r="A2964">
        <v>3843</v>
      </c>
      <c r="B2964" t="s">
        <v>3805</v>
      </c>
      <c r="C2964" t="s">
        <v>829</v>
      </c>
      <c r="D2964" t="s">
        <v>844</v>
      </c>
      <c r="E2964" s="865">
        <v>398.2</v>
      </c>
    </row>
    <row r="2965" spans="1:5">
      <c r="A2965">
        <v>3900</v>
      </c>
      <c r="B2965" t="s">
        <v>3806</v>
      </c>
      <c r="C2965" t="s">
        <v>829</v>
      </c>
      <c r="D2965" t="s">
        <v>830</v>
      </c>
      <c r="E2965" s="865">
        <v>31.42</v>
      </c>
    </row>
    <row r="2966" spans="1:5">
      <c r="A2966">
        <v>3846</v>
      </c>
      <c r="B2966" t="s">
        <v>3807</v>
      </c>
      <c r="C2966" t="s">
        <v>829</v>
      </c>
      <c r="D2966" t="s">
        <v>830</v>
      </c>
      <c r="E2966" s="865">
        <v>9.9</v>
      </c>
    </row>
    <row r="2967" spans="1:5">
      <c r="A2967">
        <v>3886</v>
      </c>
      <c r="B2967" t="s">
        <v>3808</v>
      </c>
      <c r="C2967" t="s">
        <v>829</v>
      </c>
      <c r="D2967" t="s">
        <v>830</v>
      </c>
      <c r="E2967" s="865">
        <v>10.43</v>
      </c>
    </row>
    <row r="2968" spans="1:5">
      <c r="A2968">
        <v>3854</v>
      </c>
      <c r="B2968" t="s">
        <v>3809</v>
      </c>
      <c r="C2968" t="s">
        <v>829</v>
      </c>
      <c r="D2968" t="s">
        <v>830</v>
      </c>
      <c r="E2968" s="865">
        <v>5.79</v>
      </c>
    </row>
    <row r="2969" spans="1:5">
      <c r="A2969">
        <v>3873</v>
      </c>
      <c r="B2969" t="s">
        <v>3810</v>
      </c>
      <c r="C2969" t="s">
        <v>829</v>
      </c>
      <c r="D2969" t="s">
        <v>830</v>
      </c>
      <c r="E2969" s="865">
        <v>7.67</v>
      </c>
    </row>
    <row r="2970" spans="1:5">
      <c r="A2970">
        <v>38021</v>
      </c>
      <c r="B2970" t="s">
        <v>3811</v>
      </c>
      <c r="C2970" t="s">
        <v>829</v>
      </c>
      <c r="D2970" t="s">
        <v>830</v>
      </c>
      <c r="E2970" s="865">
        <v>18.350000000000001</v>
      </c>
    </row>
    <row r="2971" spans="1:5">
      <c r="A2971">
        <v>3847</v>
      </c>
      <c r="B2971" t="s">
        <v>3812</v>
      </c>
      <c r="C2971" t="s">
        <v>829</v>
      </c>
      <c r="D2971" t="s">
        <v>830</v>
      </c>
      <c r="E2971" s="865">
        <v>20.83</v>
      </c>
    </row>
    <row r="2972" spans="1:5">
      <c r="A2972">
        <v>38022</v>
      </c>
      <c r="B2972" t="s">
        <v>3813</v>
      </c>
      <c r="C2972" t="s">
        <v>829</v>
      </c>
      <c r="D2972" t="s">
        <v>830</v>
      </c>
      <c r="E2972" s="865">
        <v>32.53</v>
      </c>
    </row>
    <row r="2973" spans="1:5">
      <c r="A2973">
        <v>3833</v>
      </c>
      <c r="B2973" t="s">
        <v>3814</v>
      </c>
      <c r="C2973" t="s">
        <v>829</v>
      </c>
      <c r="D2973" t="s">
        <v>844</v>
      </c>
      <c r="E2973" s="865">
        <v>11.92</v>
      </c>
    </row>
    <row r="2974" spans="1:5">
      <c r="A2974">
        <v>3835</v>
      </c>
      <c r="B2974" t="s">
        <v>3815</v>
      </c>
      <c r="C2974" t="s">
        <v>829</v>
      </c>
      <c r="D2974" t="s">
        <v>844</v>
      </c>
      <c r="E2974" s="865">
        <v>38.82</v>
      </c>
    </row>
    <row r="2975" spans="1:5">
      <c r="A2975">
        <v>3836</v>
      </c>
      <c r="B2975" t="s">
        <v>3816</v>
      </c>
      <c r="C2975" t="s">
        <v>829</v>
      </c>
      <c r="D2975" t="s">
        <v>844</v>
      </c>
      <c r="E2975" s="865">
        <v>83.56</v>
      </c>
    </row>
    <row r="2976" spans="1:5">
      <c r="A2976">
        <v>3830</v>
      </c>
      <c r="B2976" t="s">
        <v>3817</v>
      </c>
      <c r="C2976" t="s">
        <v>829</v>
      </c>
      <c r="D2976" t="s">
        <v>844</v>
      </c>
      <c r="E2976" s="865">
        <v>136.62</v>
      </c>
    </row>
    <row r="2977" spans="1:5">
      <c r="A2977">
        <v>3831</v>
      </c>
      <c r="B2977" t="s">
        <v>3818</v>
      </c>
      <c r="C2977" t="s">
        <v>829</v>
      </c>
      <c r="D2977" t="s">
        <v>844</v>
      </c>
      <c r="E2977" s="865">
        <v>228.38</v>
      </c>
    </row>
    <row r="2978" spans="1:5">
      <c r="A2978">
        <v>37981</v>
      </c>
      <c r="B2978" t="s">
        <v>3819</v>
      </c>
      <c r="C2978" t="s">
        <v>829</v>
      </c>
      <c r="D2978" t="s">
        <v>830</v>
      </c>
      <c r="E2978" s="865">
        <v>3.49</v>
      </c>
    </row>
    <row r="2979" spans="1:5">
      <c r="A2979">
        <v>37982</v>
      </c>
      <c r="B2979" t="s">
        <v>3820</v>
      </c>
      <c r="C2979" t="s">
        <v>829</v>
      </c>
      <c r="D2979" t="s">
        <v>830</v>
      </c>
      <c r="E2979" s="865">
        <v>5.29</v>
      </c>
    </row>
    <row r="2980" spans="1:5">
      <c r="A2980">
        <v>37983</v>
      </c>
      <c r="B2980" t="s">
        <v>3821</v>
      </c>
      <c r="C2980" t="s">
        <v>829</v>
      </c>
      <c r="D2980" t="s">
        <v>830</v>
      </c>
      <c r="E2980" s="865">
        <v>7.41</v>
      </c>
    </row>
    <row r="2981" spans="1:5">
      <c r="A2981">
        <v>37984</v>
      </c>
      <c r="B2981" t="s">
        <v>3822</v>
      </c>
      <c r="C2981" t="s">
        <v>829</v>
      </c>
      <c r="D2981" t="s">
        <v>830</v>
      </c>
      <c r="E2981" s="865">
        <v>12.81</v>
      </c>
    </row>
    <row r="2982" spans="1:5">
      <c r="A2982">
        <v>37985</v>
      </c>
      <c r="B2982" t="s">
        <v>3823</v>
      </c>
      <c r="C2982" t="s">
        <v>829</v>
      </c>
      <c r="D2982" t="s">
        <v>830</v>
      </c>
      <c r="E2982" s="865">
        <v>17.93</v>
      </c>
    </row>
    <row r="2983" spans="1:5">
      <c r="A2983">
        <v>3826</v>
      </c>
      <c r="B2983" t="s">
        <v>3824</v>
      </c>
      <c r="C2983" t="s">
        <v>829</v>
      </c>
      <c r="D2983" t="s">
        <v>844</v>
      </c>
      <c r="E2983" s="865">
        <v>40.15</v>
      </c>
    </row>
    <row r="2984" spans="1:5">
      <c r="A2984">
        <v>3825</v>
      </c>
      <c r="B2984" t="s">
        <v>3825</v>
      </c>
      <c r="C2984" t="s">
        <v>829</v>
      </c>
      <c r="D2984" t="s">
        <v>844</v>
      </c>
      <c r="E2984" s="865">
        <v>11.54</v>
      </c>
    </row>
    <row r="2985" spans="1:5">
      <c r="A2985">
        <v>3827</v>
      </c>
      <c r="B2985" t="s">
        <v>3826</v>
      </c>
      <c r="C2985" t="s">
        <v>829</v>
      </c>
      <c r="D2985" t="s">
        <v>844</v>
      </c>
      <c r="E2985" s="865">
        <v>25.22</v>
      </c>
    </row>
    <row r="2986" spans="1:5">
      <c r="A2986">
        <v>20165</v>
      </c>
      <c r="B2986" t="s">
        <v>3827</v>
      </c>
      <c r="C2986" t="s">
        <v>829</v>
      </c>
      <c r="D2986" t="s">
        <v>830</v>
      </c>
      <c r="E2986" s="865">
        <v>16.170000000000002</v>
      </c>
    </row>
    <row r="2987" spans="1:5">
      <c r="A2987">
        <v>20166</v>
      </c>
      <c r="B2987" t="s">
        <v>3828</v>
      </c>
      <c r="C2987" t="s">
        <v>829</v>
      </c>
      <c r="D2987" t="s">
        <v>830</v>
      </c>
      <c r="E2987" s="865">
        <v>52.25</v>
      </c>
    </row>
    <row r="2988" spans="1:5">
      <c r="A2988">
        <v>20164</v>
      </c>
      <c r="B2988" t="s">
        <v>3829</v>
      </c>
      <c r="C2988" t="s">
        <v>829</v>
      </c>
      <c r="D2988" t="s">
        <v>830</v>
      </c>
      <c r="E2988" s="865">
        <v>8.5399999999999991</v>
      </c>
    </row>
    <row r="2989" spans="1:5">
      <c r="A2989">
        <v>3893</v>
      </c>
      <c r="B2989" t="s">
        <v>3830</v>
      </c>
      <c r="C2989" t="s">
        <v>829</v>
      </c>
      <c r="D2989" t="s">
        <v>830</v>
      </c>
      <c r="E2989" s="865">
        <v>10.6</v>
      </c>
    </row>
    <row r="2990" spans="1:5">
      <c r="A2990">
        <v>3848</v>
      </c>
      <c r="B2990" t="s">
        <v>3831</v>
      </c>
      <c r="C2990" t="s">
        <v>829</v>
      </c>
      <c r="D2990" t="s">
        <v>830</v>
      </c>
      <c r="E2990" s="865">
        <v>6.44</v>
      </c>
    </row>
    <row r="2991" spans="1:5">
      <c r="A2991">
        <v>3895</v>
      </c>
      <c r="B2991" t="s">
        <v>3832</v>
      </c>
      <c r="C2991" t="s">
        <v>829</v>
      </c>
      <c r="D2991" t="s">
        <v>830</v>
      </c>
      <c r="E2991" s="865">
        <v>7</v>
      </c>
    </row>
    <row r="2992" spans="1:5">
      <c r="A2992">
        <v>12404</v>
      </c>
      <c r="B2992" t="s">
        <v>3833</v>
      </c>
      <c r="C2992" t="s">
        <v>829</v>
      </c>
      <c r="D2992" t="s">
        <v>830</v>
      </c>
      <c r="E2992" s="865">
        <v>6.18</v>
      </c>
    </row>
    <row r="2993" spans="1:5">
      <c r="A2993">
        <v>3939</v>
      </c>
      <c r="B2993" t="s">
        <v>3834</v>
      </c>
      <c r="C2993" t="s">
        <v>829</v>
      </c>
      <c r="D2993" t="s">
        <v>830</v>
      </c>
      <c r="E2993" s="865">
        <v>12.74</v>
      </c>
    </row>
    <row r="2994" spans="1:5">
      <c r="A2994">
        <v>3911</v>
      </c>
      <c r="B2994" t="s">
        <v>3835</v>
      </c>
      <c r="C2994" t="s">
        <v>829</v>
      </c>
      <c r="D2994" t="s">
        <v>830</v>
      </c>
      <c r="E2994" s="865">
        <v>10.41</v>
      </c>
    </row>
    <row r="2995" spans="1:5">
      <c r="A2995">
        <v>3908</v>
      </c>
      <c r="B2995" t="s">
        <v>3836</v>
      </c>
      <c r="C2995" t="s">
        <v>829</v>
      </c>
      <c r="D2995" t="s">
        <v>830</v>
      </c>
      <c r="E2995" s="865">
        <v>3.36</v>
      </c>
    </row>
    <row r="2996" spans="1:5">
      <c r="A2996">
        <v>3910</v>
      </c>
      <c r="B2996" t="s">
        <v>3837</v>
      </c>
      <c r="C2996" t="s">
        <v>829</v>
      </c>
      <c r="D2996" t="s">
        <v>830</v>
      </c>
      <c r="E2996" s="865">
        <v>7.45</v>
      </c>
    </row>
    <row r="2997" spans="1:5">
      <c r="A2997">
        <v>3913</v>
      </c>
      <c r="B2997" t="s">
        <v>3838</v>
      </c>
      <c r="C2997" t="s">
        <v>829</v>
      </c>
      <c r="D2997" t="s">
        <v>830</v>
      </c>
      <c r="E2997" s="865">
        <v>35.6</v>
      </c>
    </row>
    <row r="2998" spans="1:5">
      <c r="A2998">
        <v>3912</v>
      </c>
      <c r="B2998" t="s">
        <v>3839</v>
      </c>
      <c r="C2998" t="s">
        <v>829</v>
      </c>
      <c r="D2998" t="s">
        <v>830</v>
      </c>
      <c r="E2998" s="865">
        <v>19.52</v>
      </c>
    </row>
    <row r="2999" spans="1:5">
      <c r="A2999">
        <v>3909</v>
      </c>
      <c r="B2999" t="s">
        <v>3840</v>
      </c>
      <c r="C2999" t="s">
        <v>829</v>
      </c>
      <c r="D2999" t="s">
        <v>830</v>
      </c>
      <c r="E2999" s="865">
        <v>4.58</v>
      </c>
    </row>
    <row r="3000" spans="1:5">
      <c r="A3000">
        <v>3914</v>
      </c>
      <c r="B3000" t="s">
        <v>3841</v>
      </c>
      <c r="C3000" t="s">
        <v>829</v>
      </c>
      <c r="D3000" t="s">
        <v>830</v>
      </c>
      <c r="E3000" s="865">
        <v>53.71</v>
      </c>
    </row>
    <row r="3001" spans="1:5">
      <c r="A3001">
        <v>3915</v>
      </c>
      <c r="B3001" t="s">
        <v>3842</v>
      </c>
      <c r="C3001" t="s">
        <v>829</v>
      </c>
      <c r="D3001" t="s">
        <v>830</v>
      </c>
      <c r="E3001" s="865">
        <v>84.7</v>
      </c>
    </row>
    <row r="3002" spans="1:5">
      <c r="A3002">
        <v>3916</v>
      </c>
      <c r="B3002" t="s">
        <v>3843</v>
      </c>
      <c r="C3002" t="s">
        <v>829</v>
      </c>
      <c r="D3002" t="s">
        <v>830</v>
      </c>
      <c r="E3002" s="865">
        <v>154.31</v>
      </c>
    </row>
    <row r="3003" spans="1:5">
      <c r="A3003">
        <v>3917</v>
      </c>
      <c r="B3003" t="s">
        <v>3844</v>
      </c>
      <c r="C3003" t="s">
        <v>829</v>
      </c>
      <c r="D3003" t="s">
        <v>830</v>
      </c>
      <c r="E3003" s="865">
        <v>254.52</v>
      </c>
    </row>
    <row r="3004" spans="1:5">
      <c r="A3004">
        <v>1904</v>
      </c>
      <c r="B3004" t="s">
        <v>3845</v>
      </c>
      <c r="C3004" t="s">
        <v>829</v>
      </c>
      <c r="D3004" t="s">
        <v>830</v>
      </c>
      <c r="E3004" s="865">
        <v>0.59</v>
      </c>
    </row>
    <row r="3005" spans="1:5">
      <c r="A3005">
        <v>1899</v>
      </c>
      <c r="B3005" t="s">
        <v>3846</v>
      </c>
      <c r="C3005" t="s">
        <v>829</v>
      </c>
      <c r="D3005" t="s">
        <v>830</v>
      </c>
      <c r="E3005" s="865">
        <v>0.67</v>
      </c>
    </row>
    <row r="3006" spans="1:5">
      <c r="A3006">
        <v>1900</v>
      </c>
      <c r="B3006" t="s">
        <v>3847</v>
      </c>
      <c r="C3006" t="s">
        <v>829</v>
      </c>
      <c r="D3006" t="s">
        <v>830</v>
      </c>
      <c r="E3006" s="865">
        <v>1.0900000000000001</v>
      </c>
    </row>
    <row r="3007" spans="1:5">
      <c r="A3007">
        <v>12407</v>
      </c>
      <c r="B3007" t="s">
        <v>3848</v>
      </c>
      <c r="C3007" t="s">
        <v>829</v>
      </c>
      <c r="D3007" t="s">
        <v>830</v>
      </c>
      <c r="E3007" s="865">
        <v>19.27</v>
      </c>
    </row>
    <row r="3008" spans="1:5">
      <c r="A3008">
        <v>12408</v>
      </c>
      <c r="B3008" t="s">
        <v>3849</v>
      </c>
      <c r="C3008" t="s">
        <v>829</v>
      </c>
      <c r="D3008" t="s">
        <v>830</v>
      </c>
      <c r="E3008" s="865">
        <v>10.87</v>
      </c>
    </row>
    <row r="3009" spans="1:5">
      <c r="A3009">
        <v>12409</v>
      </c>
      <c r="B3009" t="s">
        <v>3850</v>
      </c>
      <c r="C3009" t="s">
        <v>829</v>
      </c>
      <c r="D3009" t="s">
        <v>830</v>
      </c>
      <c r="E3009" s="865">
        <v>10.87</v>
      </c>
    </row>
    <row r="3010" spans="1:5">
      <c r="A3010">
        <v>12410</v>
      </c>
      <c r="B3010" t="s">
        <v>3851</v>
      </c>
      <c r="C3010" t="s">
        <v>829</v>
      </c>
      <c r="D3010" t="s">
        <v>830</v>
      </c>
      <c r="E3010" s="865">
        <v>7.49</v>
      </c>
    </row>
    <row r="3011" spans="1:5">
      <c r="A3011">
        <v>3936</v>
      </c>
      <c r="B3011" t="s">
        <v>3852</v>
      </c>
      <c r="C3011" t="s">
        <v>829</v>
      </c>
      <c r="D3011" t="s">
        <v>830</v>
      </c>
      <c r="E3011" s="865">
        <v>13.53</v>
      </c>
    </row>
    <row r="3012" spans="1:5">
      <c r="A3012">
        <v>3922</v>
      </c>
      <c r="B3012" t="s">
        <v>3853</v>
      </c>
      <c r="C3012" t="s">
        <v>829</v>
      </c>
      <c r="D3012" t="s">
        <v>830</v>
      </c>
      <c r="E3012" s="865">
        <v>12.45</v>
      </c>
    </row>
    <row r="3013" spans="1:5">
      <c r="A3013">
        <v>3924</v>
      </c>
      <c r="B3013" t="s">
        <v>3854</v>
      </c>
      <c r="C3013" t="s">
        <v>829</v>
      </c>
      <c r="D3013" t="s">
        <v>830</v>
      </c>
      <c r="E3013" s="865">
        <v>13.53</v>
      </c>
    </row>
    <row r="3014" spans="1:5">
      <c r="A3014">
        <v>3923</v>
      </c>
      <c r="B3014" t="s">
        <v>3855</v>
      </c>
      <c r="C3014" t="s">
        <v>829</v>
      </c>
      <c r="D3014" t="s">
        <v>830</v>
      </c>
      <c r="E3014" s="865">
        <v>13.53</v>
      </c>
    </row>
    <row r="3015" spans="1:5">
      <c r="A3015">
        <v>3937</v>
      </c>
      <c r="B3015" t="s">
        <v>3856</v>
      </c>
      <c r="C3015" t="s">
        <v>829</v>
      </c>
      <c r="D3015" t="s">
        <v>830</v>
      </c>
      <c r="E3015" s="865">
        <v>11.16</v>
      </c>
    </row>
    <row r="3016" spans="1:5">
      <c r="A3016">
        <v>3921</v>
      </c>
      <c r="B3016" t="s">
        <v>3857</v>
      </c>
      <c r="C3016" t="s">
        <v>829</v>
      </c>
      <c r="D3016" t="s">
        <v>830</v>
      </c>
      <c r="E3016" s="865">
        <v>11.17</v>
      </c>
    </row>
    <row r="3017" spans="1:5">
      <c r="A3017">
        <v>3920</v>
      </c>
      <c r="B3017" t="s">
        <v>3858</v>
      </c>
      <c r="C3017" t="s">
        <v>829</v>
      </c>
      <c r="D3017" t="s">
        <v>830</v>
      </c>
      <c r="E3017" s="865">
        <v>11.16</v>
      </c>
    </row>
    <row r="3018" spans="1:5">
      <c r="A3018">
        <v>3938</v>
      </c>
      <c r="B3018" t="s">
        <v>3859</v>
      </c>
      <c r="C3018" t="s">
        <v>829</v>
      </c>
      <c r="D3018" t="s">
        <v>830</v>
      </c>
      <c r="E3018" s="865">
        <v>7.36</v>
      </c>
    </row>
    <row r="3019" spans="1:5">
      <c r="A3019">
        <v>3919</v>
      </c>
      <c r="B3019" t="s">
        <v>3860</v>
      </c>
      <c r="C3019" t="s">
        <v>829</v>
      </c>
      <c r="D3019" t="s">
        <v>830</v>
      </c>
      <c r="E3019" s="865">
        <v>7.5</v>
      </c>
    </row>
    <row r="3020" spans="1:5">
      <c r="A3020">
        <v>3927</v>
      </c>
      <c r="B3020" t="s">
        <v>3861</v>
      </c>
      <c r="C3020" t="s">
        <v>829</v>
      </c>
      <c r="D3020" t="s">
        <v>830</v>
      </c>
      <c r="E3020" s="865">
        <v>38.020000000000003</v>
      </c>
    </row>
    <row r="3021" spans="1:5">
      <c r="A3021">
        <v>3928</v>
      </c>
      <c r="B3021" t="s">
        <v>3862</v>
      </c>
      <c r="C3021" t="s">
        <v>829</v>
      </c>
      <c r="D3021" t="s">
        <v>830</v>
      </c>
      <c r="E3021" s="865">
        <v>38.020000000000003</v>
      </c>
    </row>
    <row r="3022" spans="1:5">
      <c r="A3022">
        <v>3926</v>
      </c>
      <c r="B3022" t="s">
        <v>3863</v>
      </c>
      <c r="C3022" t="s">
        <v>829</v>
      </c>
      <c r="D3022" t="s">
        <v>830</v>
      </c>
      <c r="E3022" s="865">
        <v>21.67</v>
      </c>
    </row>
    <row r="3023" spans="1:5">
      <c r="A3023">
        <v>3935</v>
      </c>
      <c r="B3023" t="s">
        <v>3864</v>
      </c>
      <c r="C3023" t="s">
        <v>829</v>
      </c>
      <c r="D3023" t="s">
        <v>830</v>
      </c>
      <c r="E3023" s="865">
        <v>21.67</v>
      </c>
    </row>
    <row r="3024" spans="1:5">
      <c r="A3024">
        <v>3925</v>
      </c>
      <c r="B3024" t="s">
        <v>3865</v>
      </c>
      <c r="C3024" t="s">
        <v>829</v>
      </c>
      <c r="D3024" t="s">
        <v>830</v>
      </c>
      <c r="E3024" s="865">
        <v>21.67</v>
      </c>
    </row>
    <row r="3025" spans="1:5">
      <c r="A3025">
        <v>12406</v>
      </c>
      <c r="B3025" t="s">
        <v>3866</v>
      </c>
      <c r="C3025" t="s">
        <v>829</v>
      </c>
      <c r="D3025" t="s">
        <v>830</v>
      </c>
      <c r="E3025" s="865">
        <v>5.32</v>
      </c>
    </row>
    <row r="3026" spans="1:5">
      <c r="A3026">
        <v>3929</v>
      </c>
      <c r="B3026" t="s">
        <v>3867</v>
      </c>
      <c r="C3026" t="s">
        <v>829</v>
      </c>
      <c r="D3026" t="s">
        <v>830</v>
      </c>
      <c r="E3026" s="865">
        <v>57.92</v>
      </c>
    </row>
    <row r="3027" spans="1:5">
      <c r="A3027">
        <v>3931</v>
      </c>
      <c r="B3027" t="s">
        <v>3868</v>
      </c>
      <c r="C3027" t="s">
        <v>829</v>
      </c>
      <c r="D3027" t="s">
        <v>830</v>
      </c>
      <c r="E3027" s="865">
        <v>57.92</v>
      </c>
    </row>
    <row r="3028" spans="1:5">
      <c r="A3028">
        <v>3930</v>
      </c>
      <c r="B3028" t="s">
        <v>3869</v>
      </c>
      <c r="C3028" t="s">
        <v>829</v>
      </c>
      <c r="D3028" t="s">
        <v>830</v>
      </c>
      <c r="E3028" s="865">
        <v>57.92</v>
      </c>
    </row>
    <row r="3029" spans="1:5">
      <c r="A3029">
        <v>3932</v>
      </c>
      <c r="B3029" t="s">
        <v>3870</v>
      </c>
      <c r="C3029" t="s">
        <v>829</v>
      </c>
      <c r="D3029" t="s">
        <v>830</v>
      </c>
      <c r="E3029" s="865">
        <v>100.02</v>
      </c>
    </row>
    <row r="3030" spans="1:5">
      <c r="A3030">
        <v>3933</v>
      </c>
      <c r="B3030" t="s">
        <v>3871</v>
      </c>
      <c r="C3030" t="s">
        <v>829</v>
      </c>
      <c r="D3030" t="s">
        <v>830</v>
      </c>
      <c r="E3030" s="865">
        <v>100.02</v>
      </c>
    </row>
    <row r="3031" spans="1:5">
      <c r="A3031">
        <v>3934</v>
      </c>
      <c r="B3031" t="s">
        <v>3872</v>
      </c>
      <c r="C3031" t="s">
        <v>829</v>
      </c>
      <c r="D3031" t="s">
        <v>830</v>
      </c>
      <c r="E3031" s="865">
        <v>100.02</v>
      </c>
    </row>
    <row r="3032" spans="1:5">
      <c r="A3032">
        <v>40355</v>
      </c>
      <c r="B3032" t="s">
        <v>3873</v>
      </c>
      <c r="C3032" t="s">
        <v>829</v>
      </c>
      <c r="D3032" t="s">
        <v>844</v>
      </c>
      <c r="E3032" s="865">
        <v>6.15</v>
      </c>
    </row>
    <row r="3033" spans="1:5">
      <c r="A3033">
        <v>40364</v>
      </c>
      <c r="B3033" t="s">
        <v>3874</v>
      </c>
      <c r="C3033" t="s">
        <v>829</v>
      </c>
      <c r="D3033" t="s">
        <v>844</v>
      </c>
      <c r="E3033" s="865">
        <v>28.8</v>
      </c>
    </row>
    <row r="3034" spans="1:5">
      <c r="A3034">
        <v>40361</v>
      </c>
      <c r="B3034" t="s">
        <v>3875</v>
      </c>
      <c r="C3034" t="s">
        <v>829</v>
      </c>
      <c r="D3034" t="s">
        <v>844</v>
      </c>
      <c r="E3034" s="865">
        <v>22.52</v>
      </c>
    </row>
    <row r="3035" spans="1:5">
      <c r="A3035">
        <v>40358</v>
      </c>
      <c r="B3035" t="s">
        <v>3876</v>
      </c>
      <c r="C3035" t="s">
        <v>829</v>
      </c>
      <c r="D3035" t="s">
        <v>844</v>
      </c>
      <c r="E3035" s="865">
        <v>8.58</v>
      </c>
    </row>
    <row r="3036" spans="1:5">
      <c r="A3036">
        <v>40370</v>
      </c>
      <c r="B3036" t="s">
        <v>3877</v>
      </c>
      <c r="C3036" t="s">
        <v>829</v>
      </c>
      <c r="D3036" t="s">
        <v>844</v>
      </c>
      <c r="E3036" s="865">
        <v>91.38</v>
      </c>
    </row>
    <row r="3037" spans="1:5">
      <c r="A3037">
        <v>40367</v>
      </c>
      <c r="B3037" t="s">
        <v>3878</v>
      </c>
      <c r="C3037" t="s">
        <v>829</v>
      </c>
      <c r="D3037" t="s">
        <v>844</v>
      </c>
      <c r="E3037" s="865">
        <v>45.42</v>
      </c>
    </row>
    <row r="3038" spans="1:5">
      <c r="A3038">
        <v>40373</v>
      </c>
      <c r="B3038" t="s">
        <v>3879</v>
      </c>
      <c r="C3038" t="s">
        <v>829</v>
      </c>
      <c r="D3038" t="s">
        <v>844</v>
      </c>
      <c r="E3038" s="865">
        <v>123.58</v>
      </c>
    </row>
    <row r="3039" spans="1:5">
      <c r="A3039">
        <v>38947</v>
      </c>
      <c r="B3039" t="s">
        <v>3880</v>
      </c>
      <c r="C3039" t="s">
        <v>829</v>
      </c>
      <c r="D3039" t="s">
        <v>844</v>
      </c>
      <c r="E3039" s="865">
        <v>5.99</v>
      </c>
    </row>
    <row r="3040" spans="1:5">
      <c r="A3040">
        <v>38948</v>
      </c>
      <c r="B3040" t="s">
        <v>3881</v>
      </c>
      <c r="C3040" t="s">
        <v>829</v>
      </c>
      <c r="D3040" t="s">
        <v>844</v>
      </c>
      <c r="E3040" s="865">
        <v>9.56</v>
      </c>
    </row>
    <row r="3041" spans="1:5">
      <c r="A3041">
        <v>38949</v>
      </c>
      <c r="B3041" t="s">
        <v>3882</v>
      </c>
      <c r="C3041" t="s">
        <v>829</v>
      </c>
      <c r="D3041" t="s">
        <v>844</v>
      </c>
      <c r="E3041" s="865">
        <v>10.6</v>
      </c>
    </row>
    <row r="3042" spans="1:5">
      <c r="A3042">
        <v>38951</v>
      </c>
      <c r="B3042" t="s">
        <v>3883</v>
      </c>
      <c r="C3042" t="s">
        <v>829</v>
      </c>
      <c r="D3042" t="s">
        <v>844</v>
      </c>
      <c r="E3042" s="865">
        <v>16.77</v>
      </c>
    </row>
    <row r="3043" spans="1:5">
      <c r="A3043">
        <v>39312</v>
      </c>
      <c r="B3043" t="s">
        <v>3884</v>
      </c>
      <c r="C3043" t="s">
        <v>829</v>
      </c>
      <c r="D3043" t="s">
        <v>844</v>
      </c>
      <c r="E3043" s="865">
        <v>13.01</v>
      </c>
    </row>
    <row r="3044" spans="1:5">
      <c r="A3044">
        <v>39313</v>
      </c>
      <c r="B3044" t="s">
        <v>3885</v>
      </c>
      <c r="C3044" t="s">
        <v>829</v>
      </c>
      <c r="D3044" t="s">
        <v>844</v>
      </c>
      <c r="E3044" s="865">
        <v>16.98</v>
      </c>
    </row>
    <row r="3045" spans="1:5">
      <c r="A3045">
        <v>38950</v>
      </c>
      <c r="B3045" t="s">
        <v>3886</v>
      </c>
      <c r="C3045" t="s">
        <v>829</v>
      </c>
      <c r="D3045" t="s">
        <v>844</v>
      </c>
      <c r="E3045" s="865">
        <v>25.55</v>
      </c>
    </row>
    <row r="3046" spans="1:5">
      <c r="A3046">
        <v>39314</v>
      </c>
      <c r="B3046" t="s">
        <v>3887</v>
      </c>
      <c r="C3046" t="s">
        <v>829</v>
      </c>
      <c r="D3046" t="s">
        <v>844</v>
      </c>
      <c r="E3046" s="865">
        <v>26.96</v>
      </c>
    </row>
    <row r="3047" spans="1:5">
      <c r="A3047">
        <v>3907</v>
      </c>
      <c r="B3047" t="s">
        <v>3888</v>
      </c>
      <c r="C3047" t="s">
        <v>829</v>
      </c>
      <c r="D3047" t="s">
        <v>830</v>
      </c>
      <c r="E3047" s="865">
        <v>3.25</v>
      </c>
    </row>
    <row r="3048" spans="1:5">
      <c r="A3048">
        <v>3889</v>
      </c>
      <c r="B3048" t="s">
        <v>3889</v>
      </c>
      <c r="C3048" t="s">
        <v>829</v>
      </c>
      <c r="D3048" t="s">
        <v>830</v>
      </c>
      <c r="E3048" s="865">
        <v>2.48</v>
      </c>
    </row>
    <row r="3049" spans="1:5">
      <c r="A3049">
        <v>3868</v>
      </c>
      <c r="B3049" t="s">
        <v>3890</v>
      </c>
      <c r="C3049" t="s">
        <v>829</v>
      </c>
      <c r="D3049" t="s">
        <v>830</v>
      </c>
      <c r="E3049" s="865">
        <v>0.96</v>
      </c>
    </row>
    <row r="3050" spans="1:5">
      <c r="A3050">
        <v>3869</v>
      </c>
      <c r="B3050" t="s">
        <v>3891</v>
      </c>
      <c r="C3050" t="s">
        <v>829</v>
      </c>
      <c r="D3050" t="s">
        <v>830</v>
      </c>
      <c r="E3050" s="865">
        <v>2.76</v>
      </c>
    </row>
    <row r="3051" spans="1:5">
      <c r="A3051">
        <v>3872</v>
      </c>
      <c r="B3051" t="s">
        <v>3892</v>
      </c>
      <c r="C3051" t="s">
        <v>829</v>
      </c>
      <c r="D3051" t="s">
        <v>830</v>
      </c>
      <c r="E3051" s="865">
        <v>3.36</v>
      </c>
    </row>
    <row r="3052" spans="1:5">
      <c r="A3052">
        <v>3850</v>
      </c>
      <c r="B3052" t="s">
        <v>3893</v>
      </c>
      <c r="C3052" t="s">
        <v>829</v>
      </c>
      <c r="D3052" t="s">
        <v>830</v>
      </c>
      <c r="E3052" s="865">
        <v>8.65</v>
      </c>
    </row>
    <row r="3053" spans="1:5">
      <c r="A3053">
        <v>38023</v>
      </c>
      <c r="B3053" t="s">
        <v>3894</v>
      </c>
      <c r="C3053" t="s">
        <v>829</v>
      </c>
      <c r="D3053" t="s">
        <v>830</v>
      </c>
      <c r="E3053" s="865">
        <v>3.65</v>
      </c>
    </row>
    <row r="3054" spans="1:5">
      <c r="A3054">
        <v>37986</v>
      </c>
      <c r="B3054" t="s">
        <v>3895</v>
      </c>
      <c r="C3054" t="s">
        <v>829</v>
      </c>
      <c r="D3054" t="s">
        <v>830</v>
      </c>
      <c r="E3054" s="865">
        <v>1.2</v>
      </c>
    </row>
    <row r="3055" spans="1:5">
      <c r="A3055">
        <v>37987</v>
      </c>
      <c r="B3055" t="s">
        <v>3896</v>
      </c>
      <c r="C3055" t="s">
        <v>829</v>
      </c>
      <c r="D3055" t="s">
        <v>830</v>
      </c>
      <c r="E3055" s="865">
        <v>89.52</v>
      </c>
    </row>
    <row r="3056" spans="1:5">
      <c r="A3056">
        <v>37988</v>
      </c>
      <c r="B3056" t="s">
        <v>3897</v>
      </c>
      <c r="C3056" t="s">
        <v>829</v>
      </c>
      <c r="D3056" t="s">
        <v>830</v>
      </c>
      <c r="E3056" s="865">
        <v>146.02000000000001</v>
      </c>
    </row>
    <row r="3057" spans="1:5">
      <c r="A3057">
        <v>21120</v>
      </c>
      <c r="B3057" t="s">
        <v>3898</v>
      </c>
      <c r="C3057" t="s">
        <v>829</v>
      </c>
      <c r="D3057" t="s">
        <v>830</v>
      </c>
      <c r="E3057" s="865">
        <v>7.27</v>
      </c>
    </row>
    <row r="3058" spans="1:5">
      <c r="A3058">
        <v>39318</v>
      </c>
      <c r="B3058" t="s">
        <v>3899</v>
      </c>
      <c r="C3058" t="s">
        <v>829</v>
      </c>
      <c r="D3058" t="s">
        <v>830</v>
      </c>
      <c r="E3058" s="865">
        <v>6</v>
      </c>
    </row>
    <row r="3059" spans="1:5">
      <c r="A3059">
        <v>20162</v>
      </c>
      <c r="B3059" t="s">
        <v>3900</v>
      </c>
      <c r="C3059" t="s">
        <v>829</v>
      </c>
      <c r="D3059" t="s">
        <v>830</v>
      </c>
      <c r="E3059" s="865">
        <v>11.23</v>
      </c>
    </row>
    <row r="3060" spans="1:5">
      <c r="A3060">
        <v>40366</v>
      </c>
      <c r="B3060" t="s">
        <v>3901</v>
      </c>
      <c r="C3060" t="s">
        <v>829</v>
      </c>
      <c r="D3060" t="s">
        <v>844</v>
      </c>
      <c r="E3060" s="865">
        <v>22.46</v>
      </c>
    </row>
    <row r="3061" spans="1:5">
      <c r="A3061">
        <v>40363</v>
      </c>
      <c r="B3061" t="s">
        <v>3902</v>
      </c>
      <c r="C3061" t="s">
        <v>829</v>
      </c>
      <c r="D3061" t="s">
        <v>844</v>
      </c>
      <c r="E3061" s="865">
        <v>17.57</v>
      </c>
    </row>
    <row r="3062" spans="1:5">
      <c r="A3062">
        <v>40354</v>
      </c>
      <c r="B3062" t="s">
        <v>3903</v>
      </c>
      <c r="C3062" t="s">
        <v>829</v>
      </c>
      <c r="D3062" t="s">
        <v>844</v>
      </c>
      <c r="E3062" s="865">
        <v>7.65</v>
      </c>
    </row>
    <row r="3063" spans="1:5">
      <c r="A3063">
        <v>40360</v>
      </c>
      <c r="B3063" t="s">
        <v>3904</v>
      </c>
      <c r="C3063" t="s">
        <v>829</v>
      </c>
      <c r="D3063" t="s">
        <v>844</v>
      </c>
      <c r="E3063" s="865">
        <v>11.52</v>
      </c>
    </row>
    <row r="3064" spans="1:5">
      <c r="A3064">
        <v>40372</v>
      </c>
      <c r="B3064" t="s">
        <v>3905</v>
      </c>
      <c r="C3064" t="s">
        <v>829</v>
      </c>
      <c r="D3064" t="s">
        <v>844</v>
      </c>
      <c r="E3064" s="865">
        <v>71.14</v>
      </c>
    </row>
    <row r="3065" spans="1:5">
      <c r="A3065">
        <v>40369</v>
      </c>
      <c r="B3065" t="s">
        <v>3906</v>
      </c>
      <c r="C3065" t="s">
        <v>829</v>
      </c>
      <c r="D3065" t="s">
        <v>844</v>
      </c>
      <c r="E3065" s="865">
        <v>35.4</v>
      </c>
    </row>
    <row r="3066" spans="1:5">
      <c r="A3066">
        <v>40357</v>
      </c>
      <c r="B3066" t="s">
        <v>3907</v>
      </c>
      <c r="C3066" t="s">
        <v>829</v>
      </c>
      <c r="D3066" t="s">
        <v>844</v>
      </c>
      <c r="E3066" s="865">
        <v>8.58</v>
      </c>
    </row>
    <row r="3067" spans="1:5">
      <c r="A3067">
        <v>40375</v>
      </c>
      <c r="B3067" t="s">
        <v>3908</v>
      </c>
      <c r="C3067" t="s">
        <v>829</v>
      </c>
      <c r="D3067" t="s">
        <v>844</v>
      </c>
      <c r="E3067" s="865">
        <v>96.3</v>
      </c>
    </row>
    <row r="3068" spans="1:5">
      <c r="A3068">
        <v>1893</v>
      </c>
      <c r="B3068" t="s">
        <v>3909</v>
      </c>
      <c r="C3068" t="s">
        <v>829</v>
      </c>
      <c r="D3068" t="s">
        <v>830</v>
      </c>
      <c r="E3068" s="865">
        <v>2.25</v>
      </c>
    </row>
    <row r="3069" spans="1:5">
      <c r="A3069">
        <v>1902</v>
      </c>
      <c r="B3069" t="s">
        <v>3910</v>
      </c>
      <c r="C3069" t="s">
        <v>829</v>
      </c>
      <c r="D3069" t="s">
        <v>830</v>
      </c>
      <c r="E3069" s="865">
        <v>1.64</v>
      </c>
    </row>
    <row r="3070" spans="1:5">
      <c r="A3070">
        <v>1901</v>
      </c>
      <c r="B3070" t="s">
        <v>3911</v>
      </c>
      <c r="C3070" t="s">
        <v>829</v>
      </c>
      <c r="D3070" t="s">
        <v>830</v>
      </c>
      <c r="E3070" s="865">
        <v>0.51</v>
      </c>
    </row>
    <row r="3071" spans="1:5">
      <c r="A3071">
        <v>1892</v>
      </c>
      <c r="B3071" t="s">
        <v>3912</v>
      </c>
      <c r="C3071" t="s">
        <v>829</v>
      </c>
      <c r="D3071" t="s">
        <v>830</v>
      </c>
      <c r="E3071" s="865">
        <v>1.05</v>
      </c>
    </row>
    <row r="3072" spans="1:5">
      <c r="A3072">
        <v>1907</v>
      </c>
      <c r="B3072" t="s">
        <v>3913</v>
      </c>
      <c r="C3072" t="s">
        <v>829</v>
      </c>
      <c r="D3072" t="s">
        <v>830</v>
      </c>
      <c r="E3072" s="865">
        <v>7.24</v>
      </c>
    </row>
    <row r="3073" spans="1:5">
      <c r="A3073">
        <v>1894</v>
      </c>
      <c r="B3073" t="s">
        <v>3914</v>
      </c>
      <c r="C3073" t="s">
        <v>829</v>
      </c>
      <c r="D3073" t="s">
        <v>830</v>
      </c>
      <c r="E3073" s="865">
        <v>3.26</v>
      </c>
    </row>
    <row r="3074" spans="1:5">
      <c r="A3074">
        <v>1891</v>
      </c>
      <c r="B3074" t="s">
        <v>3915</v>
      </c>
      <c r="C3074" t="s">
        <v>829</v>
      </c>
      <c r="D3074" t="s">
        <v>830</v>
      </c>
      <c r="E3074" s="865">
        <v>0.75</v>
      </c>
    </row>
    <row r="3075" spans="1:5">
      <c r="A3075">
        <v>1896</v>
      </c>
      <c r="B3075" t="s">
        <v>3916</v>
      </c>
      <c r="C3075" t="s">
        <v>829</v>
      </c>
      <c r="D3075" t="s">
        <v>830</v>
      </c>
      <c r="E3075" s="865">
        <v>9.73</v>
      </c>
    </row>
    <row r="3076" spans="1:5">
      <c r="A3076">
        <v>1895</v>
      </c>
      <c r="B3076" t="s">
        <v>3917</v>
      </c>
      <c r="C3076" t="s">
        <v>829</v>
      </c>
      <c r="D3076" t="s">
        <v>830</v>
      </c>
      <c r="E3076" s="865">
        <v>17.100000000000001</v>
      </c>
    </row>
    <row r="3077" spans="1:5">
      <c r="A3077">
        <v>2641</v>
      </c>
      <c r="B3077" t="s">
        <v>3918</v>
      </c>
      <c r="C3077" t="s">
        <v>829</v>
      </c>
      <c r="D3077" t="s">
        <v>844</v>
      </c>
      <c r="E3077" s="865">
        <v>24.13</v>
      </c>
    </row>
    <row r="3078" spans="1:5">
      <c r="A3078">
        <v>2636</v>
      </c>
      <c r="B3078" t="s">
        <v>3919</v>
      </c>
      <c r="C3078" t="s">
        <v>829</v>
      </c>
      <c r="D3078" t="s">
        <v>844</v>
      </c>
      <c r="E3078" s="865">
        <v>1.55</v>
      </c>
    </row>
    <row r="3079" spans="1:5">
      <c r="A3079">
        <v>2637</v>
      </c>
      <c r="B3079" t="s">
        <v>3920</v>
      </c>
      <c r="C3079" t="s">
        <v>829</v>
      </c>
      <c r="D3079" t="s">
        <v>844</v>
      </c>
      <c r="E3079" s="865">
        <v>1.65</v>
      </c>
    </row>
    <row r="3080" spans="1:5">
      <c r="A3080">
        <v>2638</v>
      </c>
      <c r="B3080" t="s">
        <v>3921</v>
      </c>
      <c r="C3080" t="s">
        <v>829</v>
      </c>
      <c r="D3080" t="s">
        <v>844</v>
      </c>
      <c r="E3080" s="865">
        <v>1.92</v>
      </c>
    </row>
    <row r="3081" spans="1:5">
      <c r="A3081">
        <v>2639</v>
      </c>
      <c r="B3081" t="s">
        <v>3922</v>
      </c>
      <c r="C3081" t="s">
        <v>829</v>
      </c>
      <c r="D3081" t="s">
        <v>844</v>
      </c>
      <c r="E3081" s="865">
        <v>3.41</v>
      </c>
    </row>
    <row r="3082" spans="1:5">
      <c r="A3082">
        <v>2644</v>
      </c>
      <c r="B3082" t="s">
        <v>3923</v>
      </c>
      <c r="C3082" t="s">
        <v>829</v>
      </c>
      <c r="D3082" t="s">
        <v>844</v>
      </c>
      <c r="E3082" s="865">
        <v>4.93</v>
      </c>
    </row>
    <row r="3083" spans="1:5">
      <c r="A3083">
        <v>2643</v>
      </c>
      <c r="B3083" t="s">
        <v>3924</v>
      </c>
      <c r="C3083" t="s">
        <v>829</v>
      </c>
      <c r="D3083" t="s">
        <v>844</v>
      </c>
      <c r="E3083" s="865">
        <v>6.88</v>
      </c>
    </row>
    <row r="3084" spans="1:5">
      <c r="A3084">
        <v>2640</v>
      </c>
      <c r="B3084" t="s">
        <v>3925</v>
      </c>
      <c r="C3084" t="s">
        <v>829</v>
      </c>
      <c r="D3084" t="s">
        <v>844</v>
      </c>
      <c r="E3084" s="865">
        <v>10.039999999999999</v>
      </c>
    </row>
    <row r="3085" spans="1:5">
      <c r="A3085">
        <v>2642</v>
      </c>
      <c r="B3085" t="s">
        <v>3926</v>
      </c>
      <c r="C3085" t="s">
        <v>829</v>
      </c>
      <c r="D3085" t="s">
        <v>844</v>
      </c>
      <c r="E3085" s="865">
        <v>15.29</v>
      </c>
    </row>
    <row r="3086" spans="1:5">
      <c r="A3086">
        <v>38943</v>
      </c>
      <c r="B3086" t="s">
        <v>3927</v>
      </c>
      <c r="C3086" t="s">
        <v>829</v>
      </c>
      <c r="D3086" t="s">
        <v>844</v>
      </c>
      <c r="E3086" s="865">
        <v>4.42</v>
      </c>
    </row>
    <row r="3087" spans="1:5">
      <c r="A3087">
        <v>38944</v>
      </c>
      <c r="B3087" t="s">
        <v>3928</v>
      </c>
      <c r="C3087" t="s">
        <v>829</v>
      </c>
      <c r="D3087" t="s">
        <v>844</v>
      </c>
      <c r="E3087" s="865">
        <v>6.83</v>
      </c>
    </row>
    <row r="3088" spans="1:5">
      <c r="A3088">
        <v>38945</v>
      </c>
      <c r="B3088" t="s">
        <v>3929</v>
      </c>
      <c r="C3088" t="s">
        <v>829</v>
      </c>
      <c r="D3088" t="s">
        <v>844</v>
      </c>
      <c r="E3088" s="865">
        <v>13.86</v>
      </c>
    </row>
    <row r="3089" spans="1:5">
      <c r="A3089">
        <v>38946</v>
      </c>
      <c r="B3089" t="s">
        <v>3930</v>
      </c>
      <c r="C3089" t="s">
        <v>829</v>
      </c>
      <c r="D3089" t="s">
        <v>844</v>
      </c>
      <c r="E3089" s="865">
        <v>20.67</v>
      </c>
    </row>
    <row r="3090" spans="1:5">
      <c r="A3090">
        <v>39308</v>
      </c>
      <c r="B3090" t="s">
        <v>3931</v>
      </c>
      <c r="C3090" t="s">
        <v>829</v>
      </c>
      <c r="D3090" t="s">
        <v>844</v>
      </c>
      <c r="E3090" s="865">
        <v>9.01</v>
      </c>
    </row>
    <row r="3091" spans="1:5">
      <c r="A3091">
        <v>39309</v>
      </c>
      <c r="B3091" t="s">
        <v>3932</v>
      </c>
      <c r="C3091" t="s">
        <v>829</v>
      </c>
      <c r="D3091" t="s">
        <v>844</v>
      </c>
      <c r="E3091" s="865">
        <v>13.04</v>
      </c>
    </row>
    <row r="3092" spans="1:5">
      <c r="A3092">
        <v>39310</v>
      </c>
      <c r="B3092" t="s">
        <v>3933</v>
      </c>
      <c r="C3092" t="s">
        <v>829</v>
      </c>
      <c r="D3092" t="s">
        <v>844</v>
      </c>
      <c r="E3092" s="865">
        <v>19.75</v>
      </c>
    </row>
    <row r="3093" spans="1:5">
      <c r="A3093">
        <v>39311</v>
      </c>
      <c r="B3093" t="s">
        <v>3934</v>
      </c>
      <c r="C3093" t="s">
        <v>829</v>
      </c>
      <c r="D3093" t="s">
        <v>844</v>
      </c>
      <c r="E3093" s="865">
        <v>29.69</v>
      </c>
    </row>
    <row r="3094" spans="1:5">
      <c r="A3094">
        <v>39855</v>
      </c>
      <c r="B3094" t="s">
        <v>3935</v>
      </c>
      <c r="C3094" t="s">
        <v>829</v>
      </c>
      <c r="D3094" t="s">
        <v>844</v>
      </c>
      <c r="E3094" s="865">
        <v>1.94</v>
      </c>
    </row>
    <row r="3095" spans="1:5">
      <c r="A3095">
        <v>39856</v>
      </c>
      <c r="B3095" t="s">
        <v>3936</v>
      </c>
      <c r="C3095" t="s">
        <v>829</v>
      </c>
      <c r="D3095" t="s">
        <v>844</v>
      </c>
      <c r="E3095" s="865">
        <v>4.58</v>
      </c>
    </row>
    <row r="3096" spans="1:5">
      <c r="A3096">
        <v>39857</v>
      </c>
      <c r="B3096" t="s">
        <v>3937</v>
      </c>
      <c r="C3096" t="s">
        <v>829</v>
      </c>
      <c r="D3096" t="s">
        <v>844</v>
      </c>
      <c r="E3096" s="865">
        <v>7.42</v>
      </c>
    </row>
    <row r="3097" spans="1:5">
      <c r="A3097">
        <v>39858</v>
      </c>
      <c r="B3097" t="s">
        <v>3938</v>
      </c>
      <c r="C3097" t="s">
        <v>829</v>
      </c>
      <c r="D3097" t="s">
        <v>844</v>
      </c>
      <c r="E3097" s="865">
        <v>16.46</v>
      </c>
    </row>
    <row r="3098" spans="1:5">
      <c r="A3098">
        <v>39859</v>
      </c>
      <c r="B3098" t="s">
        <v>3939</v>
      </c>
      <c r="C3098" t="s">
        <v>829</v>
      </c>
      <c r="D3098" t="s">
        <v>844</v>
      </c>
      <c r="E3098" s="865">
        <v>25.38</v>
      </c>
    </row>
    <row r="3099" spans="1:5">
      <c r="A3099">
        <v>39860</v>
      </c>
      <c r="B3099" t="s">
        <v>3940</v>
      </c>
      <c r="C3099" t="s">
        <v>829</v>
      </c>
      <c r="D3099" t="s">
        <v>844</v>
      </c>
      <c r="E3099" s="865">
        <v>38.950000000000003</v>
      </c>
    </row>
    <row r="3100" spans="1:5">
      <c r="A3100">
        <v>39861</v>
      </c>
      <c r="B3100" t="s">
        <v>3941</v>
      </c>
      <c r="C3100" t="s">
        <v>829</v>
      </c>
      <c r="D3100" t="s">
        <v>844</v>
      </c>
      <c r="E3100" s="865">
        <v>111.21</v>
      </c>
    </row>
    <row r="3101" spans="1:5">
      <c r="A3101">
        <v>38447</v>
      </c>
      <c r="B3101" t="s">
        <v>3942</v>
      </c>
      <c r="C3101" t="s">
        <v>829</v>
      </c>
      <c r="D3101" t="s">
        <v>844</v>
      </c>
      <c r="E3101" s="865">
        <v>72.69</v>
      </c>
    </row>
    <row r="3102" spans="1:5">
      <c r="A3102">
        <v>36320</v>
      </c>
      <c r="B3102" t="s">
        <v>3943</v>
      </c>
      <c r="C3102" t="s">
        <v>829</v>
      </c>
      <c r="D3102" t="s">
        <v>844</v>
      </c>
      <c r="E3102" s="865">
        <v>1.05</v>
      </c>
    </row>
    <row r="3103" spans="1:5">
      <c r="A3103">
        <v>36324</v>
      </c>
      <c r="B3103" t="s">
        <v>3944</v>
      </c>
      <c r="C3103" t="s">
        <v>829</v>
      </c>
      <c r="D3103" t="s">
        <v>844</v>
      </c>
      <c r="E3103" s="865">
        <v>1.59</v>
      </c>
    </row>
    <row r="3104" spans="1:5">
      <c r="A3104">
        <v>38441</v>
      </c>
      <c r="B3104" t="s">
        <v>3945</v>
      </c>
      <c r="C3104" t="s">
        <v>829</v>
      </c>
      <c r="D3104" t="s">
        <v>844</v>
      </c>
      <c r="E3104" s="865">
        <v>2.09</v>
      </c>
    </row>
    <row r="3105" spans="1:5">
      <c r="A3105">
        <v>38442</v>
      </c>
      <c r="B3105" t="s">
        <v>3946</v>
      </c>
      <c r="C3105" t="s">
        <v>829</v>
      </c>
      <c r="D3105" t="s">
        <v>844</v>
      </c>
      <c r="E3105" s="865">
        <v>5.33</v>
      </c>
    </row>
    <row r="3106" spans="1:5">
      <c r="A3106">
        <v>38443</v>
      </c>
      <c r="B3106" t="s">
        <v>3947</v>
      </c>
      <c r="C3106" t="s">
        <v>829</v>
      </c>
      <c r="D3106" t="s">
        <v>844</v>
      </c>
      <c r="E3106" s="865">
        <v>8.0500000000000007</v>
      </c>
    </row>
    <row r="3107" spans="1:5">
      <c r="A3107">
        <v>38444</v>
      </c>
      <c r="B3107" t="s">
        <v>3948</v>
      </c>
      <c r="C3107" t="s">
        <v>829</v>
      </c>
      <c r="D3107" t="s">
        <v>844</v>
      </c>
      <c r="E3107" s="865">
        <v>11.98</v>
      </c>
    </row>
    <row r="3108" spans="1:5">
      <c r="A3108">
        <v>38445</v>
      </c>
      <c r="B3108" t="s">
        <v>3949</v>
      </c>
      <c r="C3108" t="s">
        <v>829</v>
      </c>
      <c r="D3108" t="s">
        <v>844</v>
      </c>
      <c r="E3108" s="865">
        <v>28.15</v>
      </c>
    </row>
    <row r="3109" spans="1:5">
      <c r="A3109">
        <v>38446</v>
      </c>
      <c r="B3109" t="s">
        <v>3950</v>
      </c>
      <c r="C3109" t="s">
        <v>829</v>
      </c>
      <c r="D3109" t="s">
        <v>844</v>
      </c>
      <c r="E3109" s="865">
        <v>45.43</v>
      </c>
    </row>
    <row r="3110" spans="1:5">
      <c r="A3110">
        <v>3867</v>
      </c>
      <c r="B3110" t="s">
        <v>3951</v>
      </c>
      <c r="C3110" t="s">
        <v>829</v>
      </c>
      <c r="D3110" t="s">
        <v>830</v>
      </c>
      <c r="E3110" s="865">
        <v>58.12</v>
      </c>
    </row>
    <row r="3111" spans="1:5">
      <c r="A3111">
        <v>3861</v>
      </c>
      <c r="B3111" t="s">
        <v>3952</v>
      </c>
      <c r="C3111" t="s">
        <v>829</v>
      </c>
      <c r="D3111" t="s">
        <v>830</v>
      </c>
      <c r="E3111" s="865">
        <v>0.48</v>
      </c>
    </row>
    <row r="3112" spans="1:5">
      <c r="A3112">
        <v>3904</v>
      </c>
      <c r="B3112" t="s">
        <v>3953</v>
      </c>
      <c r="C3112" t="s">
        <v>829</v>
      </c>
      <c r="D3112" t="s">
        <v>830</v>
      </c>
      <c r="E3112" s="865">
        <v>0.59</v>
      </c>
    </row>
    <row r="3113" spans="1:5">
      <c r="A3113">
        <v>3903</v>
      </c>
      <c r="B3113" t="s">
        <v>3954</v>
      </c>
      <c r="C3113" t="s">
        <v>829</v>
      </c>
      <c r="D3113" t="s">
        <v>830</v>
      </c>
      <c r="E3113" s="865">
        <v>1.44</v>
      </c>
    </row>
    <row r="3114" spans="1:5">
      <c r="A3114">
        <v>3862</v>
      </c>
      <c r="B3114" t="s">
        <v>3955</v>
      </c>
      <c r="C3114" t="s">
        <v>829</v>
      </c>
      <c r="D3114" t="s">
        <v>830</v>
      </c>
      <c r="E3114" s="865">
        <v>2.94</v>
      </c>
    </row>
    <row r="3115" spans="1:5">
      <c r="A3115">
        <v>3863</v>
      </c>
      <c r="B3115" t="s">
        <v>3956</v>
      </c>
      <c r="C3115" t="s">
        <v>829</v>
      </c>
      <c r="D3115" t="s">
        <v>830</v>
      </c>
      <c r="E3115" s="865">
        <v>3.45</v>
      </c>
    </row>
    <row r="3116" spans="1:5">
      <c r="A3116">
        <v>3864</v>
      </c>
      <c r="B3116" t="s">
        <v>3957</v>
      </c>
      <c r="C3116" t="s">
        <v>829</v>
      </c>
      <c r="D3116" t="s">
        <v>830</v>
      </c>
      <c r="E3116" s="865">
        <v>9</v>
      </c>
    </row>
    <row r="3117" spans="1:5">
      <c r="A3117">
        <v>3865</v>
      </c>
      <c r="B3117" t="s">
        <v>3958</v>
      </c>
      <c r="C3117" t="s">
        <v>829</v>
      </c>
      <c r="D3117" t="s">
        <v>830</v>
      </c>
      <c r="E3117" s="865">
        <v>15.65</v>
      </c>
    </row>
    <row r="3118" spans="1:5">
      <c r="A3118">
        <v>3866</v>
      </c>
      <c r="B3118" t="s">
        <v>3959</v>
      </c>
      <c r="C3118" t="s">
        <v>829</v>
      </c>
      <c r="D3118" t="s">
        <v>830</v>
      </c>
      <c r="E3118" s="865">
        <v>35.82</v>
      </c>
    </row>
    <row r="3119" spans="1:5">
      <c r="A3119">
        <v>3902</v>
      </c>
      <c r="B3119" t="s">
        <v>3960</v>
      </c>
      <c r="C3119" t="s">
        <v>829</v>
      </c>
      <c r="D3119" t="s">
        <v>830</v>
      </c>
      <c r="E3119" s="865">
        <v>17.420000000000002</v>
      </c>
    </row>
    <row r="3120" spans="1:5">
      <c r="A3120">
        <v>3878</v>
      </c>
      <c r="B3120" t="s">
        <v>3961</v>
      </c>
      <c r="C3120" t="s">
        <v>829</v>
      </c>
      <c r="D3120" t="s">
        <v>830</v>
      </c>
      <c r="E3120" s="865">
        <v>5.5</v>
      </c>
    </row>
    <row r="3121" spans="1:5">
      <c r="A3121">
        <v>3877</v>
      </c>
      <c r="B3121" t="s">
        <v>3962</v>
      </c>
      <c r="C3121" t="s">
        <v>829</v>
      </c>
      <c r="D3121" t="s">
        <v>830</v>
      </c>
      <c r="E3121" s="865">
        <v>5.03</v>
      </c>
    </row>
    <row r="3122" spans="1:5">
      <c r="A3122">
        <v>3879</v>
      </c>
      <c r="B3122" t="s">
        <v>3963</v>
      </c>
      <c r="C3122" t="s">
        <v>829</v>
      </c>
      <c r="D3122" t="s">
        <v>830</v>
      </c>
      <c r="E3122" s="865">
        <v>11.1</v>
      </c>
    </row>
    <row r="3123" spans="1:5">
      <c r="A3123">
        <v>3880</v>
      </c>
      <c r="B3123" t="s">
        <v>3964</v>
      </c>
      <c r="C3123" t="s">
        <v>829</v>
      </c>
      <c r="D3123" t="s">
        <v>830</v>
      </c>
      <c r="E3123" s="865">
        <v>25.05</v>
      </c>
    </row>
    <row r="3124" spans="1:5">
      <c r="A3124">
        <v>12892</v>
      </c>
      <c r="B3124" t="s">
        <v>3965</v>
      </c>
      <c r="C3124" t="s">
        <v>1338</v>
      </c>
      <c r="D3124" t="s">
        <v>830</v>
      </c>
      <c r="E3124" s="865">
        <v>9.4499999999999993</v>
      </c>
    </row>
    <row r="3125" spans="1:5">
      <c r="A3125">
        <v>3883</v>
      </c>
      <c r="B3125" t="s">
        <v>3966</v>
      </c>
      <c r="C3125" t="s">
        <v>829</v>
      </c>
      <c r="D3125" t="s">
        <v>830</v>
      </c>
      <c r="E3125" s="865">
        <v>1.1599999999999999</v>
      </c>
    </row>
    <row r="3126" spans="1:5">
      <c r="A3126">
        <v>3876</v>
      </c>
      <c r="B3126" t="s">
        <v>3967</v>
      </c>
      <c r="C3126" t="s">
        <v>829</v>
      </c>
      <c r="D3126" t="s">
        <v>830</v>
      </c>
      <c r="E3126" s="865">
        <v>2.9</v>
      </c>
    </row>
    <row r="3127" spans="1:5">
      <c r="A3127">
        <v>3884</v>
      </c>
      <c r="B3127" t="s">
        <v>3968</v>
      </c>
      <c r="C3127" t="s">
        <v>829</v>
      </c>
      <c r="D3127" t="s">
        <v>830</v>
      </c>
      <c r="E3127" s="865">
        <v>1.73</v>
      </c>
    </row>
    <row r="3128" spans="1:5">
      <c r="A3128">
        <v>3837</v>
      </c>
      <c r="B3128" t="s">
        <v>3969</v>
      </c>
      <c r="C3128" t="s">
        <v>829</v>
      </c>
      <c r="D3128" t="s">
        <v>844</v>
      </c>
      <c r="E3128" s="865">
        <v>34.85</v>
      </c>
    </row>
    <row r="3129" spans="1:5">
      <c r="A3129">
        <v>3845</v>
      </c>
      <c r="B3129" t="s">
        <v>3970</v>
      </c>
      <c r="C3129" t="s">
        <v>829</v>
      </c>
      <c r="D3129" t="s">
        <v>844</v>
      </c>
      <c r="E3129" s="865">
        <v>12.73</v>
      </c>
    </row>
    <row r="3130" spans="1:5">
      <c r="A3130">
        <v>11045</v>
      </c>
      <c r="B3130" t="s">
        <v>3971</v>
      </c>
      <c r="C3130" t="s">
        <v>829</v>
      </c>
      <c r="D3130" t="s">
        <v>844</v>
      </c>
      <c r="E3130" s="865">
        <v>24.56</v>
      </c>
    </row>
    <row r="3131" spans="1:5">
      <c r="A3131">
        <v>20170</v>
      </c>
      <c r="B3131" t="s">
        <v>3972</v>
      </c>
      <c r="C3131" t="s">
        <v>829</v>
      </c>
      <c r="D3131" t="s">
        <v>830</v>
      </c>
      <c r="E3131" s="865">
        <v>9.1</v>
      </c>
    </row>
    <row r="3132" spans="1:5">
      <c r="A3132">
        <v>20171</v>
      </c>
      <c r="B3132" t="s">
        <v>3973</v>
      </c>
      <c r="C3132" t="s">
        <v>829</v>
      </c>
      <c r="D3132" t="s">
        <v>830</v>
      </c>
      <c r="E3132" s="865">
        <v>27.04</v>
      </c>
    </row>
    <row r="3133" spans="1:5">
      <c r="A3133">
        <v>20167</v>
      </c>
      <c r="B3133" t="s">
        <v>3974</v>
      </c>
      <c r="C3133" t="s">
        <v>829</v>
      </c>
      <c r="D3133" t="s">
        <v>830</v>
      </c>
      <c r="E3133" s="865">
        <v>3.38</v>
      </c>
    </row>
    <row r="3134" spans="1:5">
      <c r="A3134">
        <v>20168</v>
      </c>
      <c r="B3134" t="s">
        <v>3975</v>
      </c>
      <c r="C3134" t="s">
        <v>829</v>
      </c>
      <c r="D3134" t="s">
        <v>830</v>
      </c>
      <c r="E3134" s="865">
        <v>5.3</v>
      </c>
    </row>
    <row r="3135" spans="1:5">
      <c r="A3135">
        <v>20169</v>
      </c>
      <c r="B3135" t="s">
        <v>3976</v>
      </c>
      <c r="C3135" t="s">
        <v>829</v>
      </c>
      <c r="D3135" t="s">
        <v>830</v>
      </c>
      <c r="E3135" s="865">
        <v>7.5</v>
      </c>
    </row>
    <row r="3136" spans="1:5">
      <c r="A3136">
        <v>3899</v>
      </c>
      <c r="B3136" t="s">
        <v>3977</v>
      </c>
      <c r="C3136" t="s">
        <v>829</v>
      </c>
      <c r="D3136" t="s">
        <v>830</v>
      </c>
      <c r="E3136" s="865">
        <v>3.97</v>
      </c>
    </row>
    <row r="3137" spans="1:5">
      <c r="A3137">
        <v>38676</v>
      </c>
      <c r="B3137" t="s">
        <v>3978</v>
      </c>
      <c r="C3137" t="s">
        <v>829</v>
      </c>
      <c r="D3137" t="s">
        <v>830</v>
      </c>
      <c r="E3137" s="865">
        <v>19.23</v>
      </c>
    </row>
    <row r="3138" spans="1:5">
      <c r="A3138">
        <v>3897</v>
      </c>
      <c r="B3138" t="s">
        <v>3979</v>
      </c>
      <c r="C3138" t="s">
        <v>829</v>
      </c>
      <c r="D3138" t="s">
        <v>830</v>
      </c>
      <c r="E3138" s="865">
        <v>0.83</v>
      </c>
    </row>
    <row r="3139" spans="1:5">
      <c r="A3139">
        <v>3875</v>
      </c>
      <c r="B3139" t="s">
        <v>3980</v>
      </c>
      <c r="C3139" t="s">
        <v>829</v>
      </c>
      <c r="D3139" t="s">
        <v>830</v>
      </c>
      <c r="E3139" s="865">
        <v>1.81</v>
      </c>
    </row>
    <row r="3140" spans="1:5">
      <c r="A3140">
        <v>3898</v>
      </c>
      <c r="B3140" t="s">
        <v>3981</v>
      </c>
      <c r="C3140" t="s">
        <v>829</v>
      </c>
      <c r="D3140" t="s">
        <v>830</v>
      </c>
      <c r="E3140" s="865">
        <v>3.42</v>
      </c>
    </row>
    <row r="3141" spans="1:5">
      <c r="A3141">
        <v>3855</v>
      </c>
      <c r="B3141" t="s">
        <v>3982</v>
      </c>
      <c r="C3141" t="s">
        <v>829</v>
      </c>
      <c r="D3141" t="s">
        <v>830</v>
      </c>
      <c r="E3141" s="865">
        <v>3.84</v>
      </c>
    </row>
    <row r="3142" spans="1:5">
      <c r="A3142">
        <v>3874</v>
      </c>
      <c r="B3142" t="s">
        <v>3983</v>
      </c>
      <c r="C3142" t="s">
        <v>829</v>
      </c>
      <c r="D3142" t="s">
        <v>830</v>
      </c>
      <c r="E3142" s="865">
        <v>4.08</v>
      </c>
    </row>
    <row r="3143" spans="1:5">
      <c r="A3143">
        <v>3870</v>
      </c>
      <c r="B3143" t="s">
        <v>3984</v>
      </c>
      <c r="C3143" t="s">
        <v>829</v>
      </c>
      <c r="D3143" t="s">
        <v>830</v>
      </c>
      <c r="E3143" s="865">
        <v>5.07</v>
      </c>
    </row>
    <row r="3144" spans="1:5">
      <c r="A3144">
        <v>38678</v>
      </c>
      <c r="B3144" t="s">
        <v>3985</v>
      </c>
      <c r="C3144" t="s">
        <v>829</v>
      </c>
      <c r="D3144" t="s">
        <v>830</v>
      </c>
      <c r="E3144" s="865">
        <v>13.79</v>
      </c>
    </row>
    <row r="3145" spans="1:5">
      <c r="A3145">
        <v>3859</v>
      </c>
      <c r="B3145" t="s">
        <v>3986</v>
      </c>
      <c r="C3145" t="s">
        <v>829</v>
      </c>
      <c r="D3145" t="s">
        <v>830</v>
      </c>
      <c r="E3145" s="865">
        <v>1.02</v>
      </c>
    </row>
    <row r="3146" spans="1:5">
      <c r="A3146">
        <v>3856</v>
      </c>
      <c r="B3146" t="s">
        <v>3987</v>
      </c>
      <c r="C3146" t="s">
        <v>829</v>
      </c>
      <c r="D3146" t="s">
        <v>830</v>
      </c>
      <c r="E3146" s="865">
        <v>1.29</v>
      </c>
    </row>
    <row r="3147" spans="1:5">
      <c r="A3147">
        <v>3906</v>
      </c>
      <c r="B3147" t="s">
        <v>3988</v>
      </c>
      <c r="C3147" t="s">
        <v>829</v>
      </c>
      <c r="D3147" t="s">
        <v>830</v>
      </c>
      <c r="E3147" s="865">
        <v>1.22</v>
      </c>
    </row>
    <row r="3148" spans="1:5">
      <c r="A3148">
        <v>3860</v>
      </c>
      <c r="B3148" t="s">
        <v>3989</v>
      </c>
      <c r="C3148" t="s">
        <v>829</v>
      </c>
      <c r="D3148" t="s">
        <v>830</v>
      </c>
      <c r="E3148" s="865">
        <v>4.01</v>
      </c>
    </row>
    <row r="3149" spans="1:5">
      <c r="A3149">
        <v>3905</v>
      </c>
      <c r="B3149" t="s">
        <v>3990</v>
      </c>
      <c r="C3149" t="s">
        <v>829</v>
      </c>
      <c r="D3149" t="s">
        <v>830</v>
      </c>
      <c r="E3149" s="865">
        <v>8.8699999999999992</v>
      </c>
    </row>
    <row r="3150" spans="1:5">
      <c r="A3150">
        <v>3871</v>
      </c>
      <c r="B3150" t="s">
        <v>3991</v>
      </c>
      <c r="C3150" t="s">
        <v>829</v>
      </c>
      <c r="D3150" t="s">
        <v>830</v>
      </c>
      <c r="E3150" s="865">
        <v>18.43</v>
      </c>
    </row>
    <row r="3151" spans="1:5">
      <c r="A3151">
        <v>37429</v>
      </c>
      <c r="B3151" t="s">
        <v>3992</v>
      </c>
      <c r="C3151" t="s">
        <v>829</v>
      </c>
      <c r="D3151" t="s">
        <v>844</v>
      </c>
      <c r="E3151" s="866">
        <v>1948.2</v>
      </c>
    </row>
    <row r="3152" spans="1:5">
      <c r="A3152">
        <v>37426</v>
      </c>
      <c r="B3152" t="s">
        <v>3993</v>
      </c>
      <c r="C3152" t="s">
        <v>829</v>
      </c>
      <c r="D3152" t="s">
        <v>844</v>
      </c>
      <c r="E3152" s="865">
        <v>18.739999999999998</v>
      </c>
    </row>
    <row r="3153" spans="1:5">
      <c r="A3153">
        <v>37427</v>
      </c>
      <c r="B3153" t="s">
        <v>3994</v>
      </c>
      <c r="C3153" t="s">
        <v>829</v>
      </c>
      <c r="D3153" t="s">
        <v>844</v>
      </c>
      <c r="E3153" s="865">
        <v>44.7</v>
      </c>
    </row>
    <row r="3154" spans="1:5">
      <c r="A3154">
        <v>37424</v>
      </c>
      <c r="B3154" t="s">
        <v>3995</v>
      </c>
      <c r="C3154" t="s">
        <v>829</v>
      </c>
      <c r="D3154" t="s">
        <v>844</v>
      </c>
      <c r="E3154" s="865">
        <v>8.61</v>
      </c>
    </row>
    <row r="3155" spans="1:5">
      <c r="A3155">
        <v>37428</v>
      </c>
      <c r="B3155" t="s">
        <v>3996</v>
      </c>
      <c r="C3155" t="s">
        <v>829</v>
      </c>
      <c r="D3155" t="s">
        <v>844</v>
      </c>
      <c r="E3155" s="865">
        <v>154.06</v>
      </c>
    </row>
    <row r="3156" spans="1:5">
      <c r="A3156">
        <v>37425</v>
      </c>
      <c r="B3156" t="s">
        <v>3997</v>
      </c>
      <c r="C3156" t="s">
        <v>829</v>
      </c>
      <c r="D3156" t="s">
        <v>844</v>
      </c>
      <c r="E3156" s="865">
        <v>9.2799999999999994</v>
      </c>
    </row>
    <row r="3157" spans="1:5">
      <c r="A3157">
        <v>11519</v>
      </c>
      <c r="B3157" t="s">
        <v>3998</v>
      </c>
      <c r="C3157" t="s">
        <v>1338</v>
      </c>
      <c r="D3157" t="s">
        <v>830</v>
      </c>
      <c r="E3157" s="865">
        <v>31.64</v>
      </c>
    </row>
    <row r="3158" spans="1:5">
      <c r="A3158">
        <v>11520</v>
      </c>
      <c r="B3158" t="s">
        <v>3999</v>
      </c>
      <c r="C3158" t="s">
        <v>1338</v>
      </c>
      <c r="D3158" t="s">
        <v>830</v>
      </c>
      <c r="E3158" s="865">
        <v>12.54</v>
      </c>
    </row>
    <row r="3159" spans="1:5">
      <c r="A3159">
        <v>11518</v>
      </c>
      <c r="B3159" t="s">
        <v>4000</v>
      </c>
      <c r="C3159" t="s">
        <v>1338</v>
      </c>
      <c r="D3159" t="s">
        <v>830</v>
      </c>
      <c r="E3159" s="865">
        <v>36.51</v>
      </c>
    </row>
    <row r="3160" spans="1:5">
      <c r="A3160">
        <v>38473</v>
      </c>
      <c r="B3160" t="s">
        <v>4001</v>
      </c>
      <c r="C3160" t="s">
        <v>829</v>
      </c>
      <c r="D3160" t="s">
        <v>830</v>
      </c>
      <c r="E3160" s="865">
        <v>120.99</v>
      </c>
    </row>
    <row r="3161" spans="1:5">
      <c r="A3161">
        <v>4244</v>
      </c>
      <c r="B3161" t="s">
        <v>4002</v>
      </c>
      <c r="C3161" t="s">
        <v>847</v>
      </c>
      <c r="D3161" t="s">
        <v>830</v>
      </c>
      <c r="E3161" s="865">
        <v>15.83</v>
      </c>
    </row>
    <row r="3162" spans="1:5">
      <c r="A3162">
        <v>40977</v>
      </c>
      <c r="B3162" t="s">
        <v>4003</v>
      </c>
      <c r="C3162" t="s">
        <v>1054</v>
      </c>
      <c r="D3162" t="s">
        <v>830</v>
      </c>
      <c r="E3162" s="866">
        <v>2825.48</v>
      </c>
    </row>
    <row r="3163" spans="1:5">
      <c r="A3163">
        <v>2742</v>
      </c>
      <c r="B3163" t="s">
        <v>4004</v>
      </c>
      <c r="C3163" t="s">
        <v>866</v>
      </c>
      <c r="D3163" t="s">
        <v>830</v>
      </c>
      <c r="E3163" s="865">
        <v>1.81</v>
      </c>
    </row>
    <row r="3164" spans="1:5">
      <c r="A3164">
        <v>2748</v>
      </c>
      <c r="B3164" t="s">
        <v>4005</v>
      </c>
      <c r="C3164" t="s">
        <v>866</v>
      </c>
      <c r="D3164" t="s">
        <v>830</v>
      </c>
      <c r="E3164" s="865">
        <v>5.32</v>
      </c>
    </row>
    <row r="3165" spans="1:5">
      <c r="A3165">
        <v>2736</v>
      </c>
      <c r="B3165" t="s">
        <v>4006</v>
      </c>
      <c r="C3165" t="s">
        <v>866</v>
      </c>
      <c r="D3165" t="s">
        <v>830</v>
      </c>
      <c r="E3165" s="865">
        <v>7.43</v>
      </c>
    </row>
    <row r="3166" spans="1:5">
      <c r="A3166">
        <v>2745</v>
      </c>
      <c r="B3166" t="s">
        <v>4007</v>
      </c>
      <c r="C3166" t="s">
        <v>866</v>
      </c>
      <c r="D3166" t="s">
        <v>833</v>
      </c>
      <c r="E3166" s="865">
        <v>1.5</v>
      </c>
    </row>
    <row r="3167" spans="1:5">
      <c r="A3167">
        <v>2751</v>
      </c>
      <c r="B3167" t="s">
        <v>4008</v>
      </c>
      <c r="C3167" t="s">
        <v>866</v>
      </c>
      <c r="D3167" t="s">
        <v>830</v>
      </c>
      <c r="E3167" s="865">
        <v>1.92</v>
      </c>
    </row>
    <row r="3168" spans="1:5">
      <c r="A3168">
        <v>14439</v>
      </c>
      <c r="B3168" t="s">
        <v>4009</v>
      </c>
      <c r="C3168" t="s">
        <v>866</v>
      </c>
      <c r="D3168" t="s">
        <v>830</v>
      </c>
      <c r="E3168" s="865">
        <v>1.7</v>
      </c>
    </row>
    <row r="3169" spans="1:5">
      <c r="A3169">
        <v>2731</v>
      </c>
      <c r="B3169" t="s">
        <v>4010</v>
      </c>
      <c r="C3169" t="s">
        <v>866</v>
      </c>
      <c r="D3169" t="s">
        <v>844</v>
      </c>
      <c r="E3169" s="865">
        <v>58.06</v>
      </c>
    </row>
    <row r="3170" spans="1:5">
      <c r="A3170">
        <v>21138</v>
      </c>
      <c r="B3170" t="s">
        <v>4011</v>
      </c>
      <c r="C3170" t="s">
        <v>866</v>
      </c>
      <c r="D3170" t="s">
        <v>844</v>
      </c>
      <c r="E3170" s="865">
        <v>6.3</v>
      </c>
    </row>
    <row r="3171" spans="1:5">
      <c r="A3171">
        <v>2747</v>
      </c>
      <c r="B3171" t="s">
        <v>4012</v>
      </c>
      <c r="C3171" t="s">
        <v>866</v>
      </c>
      <c r="D3171" t="s">
        <v>844</v>
      </c>
      <c r="E3171" s="865">
        <v>15.57</v>
      </c>
    </row>
    <row r="3172" spans="1:5">
      <c r="A3172">
        <v>4115</v>
      </c>
      <c r="B3172" t="s">
        <v>4013</v>
      </c>
      <c r="C3172" t="s">
        <v>866</v>
      </c>
      <c r="D3172" t="s">
        <v>844</v>
      </c>
      <c r="E3172" s="865">
        <v>12.19</v>
      </c>
    </row>
    <row r="3173" spans="1:5">
      <c r="A3173">
        <v>2729</v>
      </c>
      <c r="B3173" t="s">
        <v>4014</v>
      </c>
      <c r="C3173" t="s">
        <v>829</v>
      </c>
      <c r="D3173" t="s">
        <v>844</v>
      </c>
      <c r="E3173" s="865">
        <v>14.68</v>
      </c>
    </row>
    <row r="3174" spans="1:5">
      <c r="A3174">
        <v>4119</v>
      </c>
      <c r="B3174" t="s">
        <v>4015</v>
      </c>
      <c r="C3174" t="s">
        <v>866</v>
      </c>
      <c r="D3174" t="s">
        <v>844</v>
      </c>
      <c r="E3174" s="865">
        <v>24.52</v>
      </c>
    </row>
    <row r="3175" spans="1:5">
      <c r="A3175">
        <v>2794</v>
      </c>
      <c r="B3175" t="s">
        <v>4016</v>
      </c>
      <c r="C3175" t="s">
        <v>866</v>
      </c>
      <c r="D3175" t="s">
        <v>844</v>
      </c>
      <c r="E3175" s="865">
        <v>60.55</v>
      </c>
    </row>
    <row r="3176" spans="1:5">
      <c r="A3176">
        <v>2788</v>
      </c>
      <c r="B3176" t="s">
        <v>4017</v>
      </c>
      <c r="C3176" t="s">
        <v>866</v>
      </c>
      <c r="D3176" t="s">
        <v>844</v>
      </c>
      <c r="E3176" s="865">
        <v>122.42</v>
      </c>
    </row>
    <row r="3177" spans="1:5">
      <c r="A3177">
        <v>4006</v>
      </c>
      <c r="B3177" t="s">
        <v>4018</v>
      </c>
      <c r="C3177" t="s">
        <v>1050</v>
      </c>
      <c r="D3177" t="s">
        <v>830</v>
      </c>
      <c r="E3177" s="866">
        <v>1096.27</v>
      </c>
    </row>
    <row r="3178" spans="1:5">
      <c r="A3178">
        <v>36151</v>
      </c>
      <c r="B3178" t="s">
        <v>4019</v>
      </c>
      <c r="C3178" t="s">
        <v>829</v>
      </c>
      <c r="D3178" t="s">
        <v>830</v>
      </c>
      <c r="E3178" s="865">
        <v>21</v>
      </c>
    </row>
    <row r="3179" spans="1:5">
      <c r="A3179">
        <v>37457</v>
      </c>
      <c r="B3179" t="s">
        <v>4020</v>
      </c>
      <c r="C3179" t="s">
        <v>866</v>
      </c>
      <c r="D3179" t="s">
        <v>844</v>
      </c>
      <c r="E3179" s="865">
        <v>2.1</v>
      </c>
    </row>
    <row r="3180" spans="1:5">
      <c r="A3180">
        <v>37456</v>
      </c>
      <c r="B3180" t="s">
        <v>4021</v>
      </c>
      <c r="C3180" t="s">
        <v>866</v>
      </c>
      <c r="D3180" t="s">
        <v>844</v>
      </c>
      <c r="E3180" s="865">
        <v>1.1100000000000001</v>
      </c>
    </row>
    <row r="3181" spans="1:5">
      <c r="A3181">
        <v>37461</v>
      </c>
      <c r="B3181" t="s">
        <v>4022</v>
      </c>
      <c r="C3181" t="s">
        <v>866</v>
      </c>
      <c r="D3181" t="s">
        <v>844</v>
      </c>
      <c r="E3181" s="865">
        <v>7.82</v>
      </c>
    </row>
    <row r="3182" spans="1:5">
      <c r="A3182">
        <v>37460</v>
      </c>
      <c r="B3182" t="s">
        <v>4023</v>
      </c>
      <c r="C3182" t="s">
        <v>866</v>
      </c>
      <c r="D3182" t="s">
        <v>844</v>
      </c>
      <c r="E3182" s="865">
        <v>10.68</v>
      </c>
    </row>
    <row r="3183" spans="1:5">
      <c r="A3183">
        <v>37458</v>
      </c>
      <c r="B3183" t="s">
        <v>4024</v>
      </c>
      <c r="C3183" t="s">
        <v>866</v>
      </c>
      <c r="D3183" t="s">
        <v>844</v>
      </c>
      <c r="E3183" s="865">
        <v>3.13</v>
      </c>
    </row>
    <row r="3184" spans="1:5">
      <c r="A3184">
        <v>37454</v>
      </c>
      <c r="B3184" t="s">
        <v>4025</v>
      </c>
      <c r="C3184" t="s">
        <v>866</v>
      </c>
      <c r="D3184" t="s">
        <v>844</v>
      </c>
      <c r="E3184" s="865">
        <v>0.82</v>
      </c>
    </row>
    <row r="3185" spans="1:5">
      <c r="A3185">
        <v>37455</v>
      </c>
      <c r="B3185" t="s">
        <v>4026</v>
      </c>
      <c r="C3185" t="s">
        <v>866</v>
      </c>
      <c r="D3185" t="s">
        <v>844</v>
      </c>
      <c r="E3185" s="865">
        <v>1.38</v>
      </c>
    </row>
    <row r="3186" spans="1:5">
      <c r="A3186">
        <v>37459</v>
      </c>
      <c r="B3186" t="s">
        <v>4027</v>
      </c>
      <c r="C3186" t="s">
        <v>866</v>
      </c>
      <c r="D3186" t="s">
        <v>844</v>
      </c>
      <c r="E3186" s="865">
        <v>4.3899999999999997</v>
      </c>
    </row>
    <row r="3187" spans="1:5">
      <c r="A3187">
        <v>21029</v>
      </c>
      <c r="B3187" t="s">
        <v>4028</v>
      </c>
      <c r="C3187" t="s">
        <v>829</v>
      </c>
      <c r="D3187" t="s">
        <v>833</v>
      </c>
      <c r="E3187" s="865">
        <v>242</v>
      </c>
    </row>
    <row r="3188" spans="1:5">
      <c r="A3188">
        <v>21030</v>
      </c>
      <c r="B3188" t="s">
        <v>4029</v>
      </c>
      <c r="C3188" t="s">
        <v>829</v>
      </c>
      <c r="D3188" t="s">
        <v>830</v>
      </c>
      <c r="E3188" s="865">
        <v>298.3</v>
      </c>
    </row>
    <row r="3189" spans="1:5">
      <c r="A3189">
        <v>21031</v>
      </c>
      <c r="B3189" t="s">
        <v>4030</v>
      </c>
      <c r="C3189" t="s">
        <v>829</v>
      </c>
      <c r="D3189" t="s">
        <v>830</v>
      </c>
      <c r="E3189" s="865">
        <v>371.38</v>
      </c>
    </row>
    <row r="3190" spans="1:5">
      <c r="A3190">
        <v>21032</v>
      </c>
      <c r="B3190" t="s">
        <v>4031</v>
      </c>
      <c r="C3190" t="s">
        <v>829</v>
      </c>
      <c r="D3190" t="s">
        <v>830</v>
      </c>
      <c r="E3190" s="865">
        <v>396.54</v>
      </c>
    </row>
    <row r="3191" spans="1:5">
      <c r="A3191">
        <v>37527</v>
      </c>
      <c r="B3191" t="s">
        <v>4032</v>
      </c>
      <c r="C3191" t="s">
        <v>829</v>
      </c>
      <c r="D3191" t="s">
        <v>830</v>
      </c>
      <c r="E3191" s="865">
        <v>358.2</v>
      </c>
    </row>
    <row r="3192" spans="1:5">
      <c r="A3192">
        <v>37528</v>
      </c>
      <c r="B3192" t="s">
        <v>4033</v>
      </c>
      <c r="C3192" t="s">
        <v>829</v>
      </c>
      <c r="D3192" t="s">
        <v>830</v>
      </c>
      <c r="E3192" s="865">
        <v>427.09</v>
      </c>
    </row>
    <row r="3193" spans="1:5">
      <c r="A3193">
        <v>37529</v>
      </c>
      <c r="B3193" t="s">
        <v>4034</v>
      </c>
      <c r="C3193" t="s">
        <v>829</v>
      </c>
      <c r="D3193" t="s">
        <v>830</v>
      </c>
      <c r="E3193" s="865">
        <v>431.28</v>
      </c>
    </row>
    <row r="3194" spans="1:5">
      <c r="A3194">
        <v>37530</v>
      </c>
      <c r="B3194" t="s">
        <v>4035</v>
      </c>
      <c r="C3194" t="s">
        <v>829</v>
      </c>
      <c r="D3194" t="s">
        <v>830</v>
      </c>
      <c r="E3194" s="865">
        <v>563.05999999999995</v>
      </c>
    </row>
    <row r="3195" spans="1:5">
      <c r="A3195">
        <v>21034</v>
      </c>
      <c r="B3195" t="s">
        <v>4036</v>
      </c>
      <c r="C3195" t="s">
        <v>829</v>
      </c>
      <c r="D3195" t="s">
        <v>830</v>
      </c>
      <c r="E3195" s="865">
        <v>480.4</v>
      </c>
    </row>
    <row r="3196" spans="1:5">
      <c r="A3196">
        <v>37531</v>
      </c>
      <c r="B3196" t="s">
        <v>4037</v>
      </c>
      <c r="C3196" t="s">
        <v>829</v>
      </c>
      <c r="D3196" t="s">
        <v>830</v>
      </c>
      <c r="E3196" s="865">
        <v>605</v>
      </c>
    </row>
    <row r="3197" spans="1:5">
      <c r="A3197">
        <v>21036</v>
      </c>
      <c r="B3197" t="s">
        <v>4038</v>
      </c>
      <c r="C3197" t="s">
        <v>829</v>
      </c>
      <c r="D3197" t="s">
        <v>830</v>
      </c>
      <c r="E3197" s="865">
        <v>735.58</v>
      </c>
    </row>
    <row r="3198" spans="1:5">
      <c r="A3198">
        <v>21037</v>
      </c>
      <c r="B3198" t="s">
        <v>4039</v>
      </c>
      <c r="C3198" t="s">
        <v>829</v>
      </c>
      <c r="D3198" t="s">
        <v>830</v>
      </c>
      <c r="E3198" s="865">
        <v>838.61</v>
      </c>
    </row>
    <row r="3199" spans="1:5">
      <c r="A3199">
        <v>20185</v>
      </c>
      <c r="B3199" t="s">
        <v>4040</v>
      </c>
      <c r="C3199" t="s">
        <v>866</v>
      </c>
      <c r="D3199" t="s">
        <v>844</v>
      </c>
      <c r="E3199" s="865">
        <v>12.71</v>
      </c>
    </row>
    <row r="3200" spans="1:5">
      <c r="A3200">
        <v>20260</v>
      </c>
      <c r="B3200" t="s">
        <v>4041</v>
      </c>
      <c r="C3200" t="s">
        <v>829</v>
      </c>
      <c r="D3200" t="s">
        <v>844</v>
      </c>
      <c r="E3200" s="865">
        <v>10.220000000000001</v>
      </c>
    </row>
    <row r="3201" spans="1:5">
      <c r="A3201">
        <v>37523</v>
      </c>
      <c r="B3201" t="s">
        <v>4042</v>
      </c>
      <c r="C3201" t="s">
        <v>829</v>
      </c>
      <c r="D3201" t="s">
        <v>844</v>
      </c>
      <c r="E3201" s="866">
        <v>398826.33</v>
      </c>
    </row>
    <row r="3202" spans="1:5">
      <c r="A3202">
        <v>37515</v>
      </c>
      <c r="B3202" t="s">
        <v>4043</v>
      </c>
      <c r="C3202" t="s">
        <v>829</v>
      </c>
      <c r="D3202" t="s">
        <v>844</v>
      </c>
      <c r="E3202" s="866">
        <v>354577</v>
      </c>
    </row>
    <row r="3203" spans="1:5">
      <c r="A3203">
        <v>12899</v>
      </c>
      <c r="B3203" t="s">
        <v>4044</v>
      </c>
      <c r="C3203" t="s">
        <v>829</v>
      </c>
      <c r="D3203" t="s">
        <v>844</v>
      </c>
      <c r="E3203" s="865">
        <v>83.64</v>
      </c>
    </row>
    <row r="3204" spans="1:5">
      <c r="A3204">
        <v>12898</v>
      </c>
      <c r="B3204" t="s">
        <v>4045</v>
      </c>
      <c r="C3204" t="s">
        <v>829</v>
      </c>
      <c r="D3204" t="s">
        <v>844</v>
      </c>
      <c r="E3204" s="865">
        <v>132.68</v>
      </c>
    </row>
    <row r="3205" spans="1:5">
      <c r="A3205">
        <v>42528</v>
      </c>
      <c r="B3205" t="s">
        <v>4046</v>
      </c>
      <c r="C3205" t="s">
        <v>832</v>
      </c>
      <c r="D3205" t="s">
        <v>830</v>
      </c>
      <c r="E3205" s="865">
        <v>5.9</v>
      </c>
    </row>
    <row r="3206" spans="1:5">
      <c r="A3206">
        <v>39696</v>
      </c>
      <c r="B3206" t="s">
        <v>4047</v>
      </c>
      <c r="C3206" t="s">
        <v>832</v>
      </c>
      <c r="D3206" t="s">
        <v>833</v>
      </c>
      <c r="E3206" s="865">
        <v>4.1500000000000004</v>
      </c>
    </row>
    <row r="3207" spans="1:5">
      <c r="A3207">
        <v>39700</v>
      </c>
      <c r="B3207" t="s">
        <v>4048</v>
      </c>
      <c r="C3207" t="s">
        <v>832</v>
      </c>
      <c r="D3207" t="s">
        <v>830</v>
      </c>
      <c r="E3207" s="865">
        <v>18.920000000000002</v>
      </c>
    </row>
    <row r="3208" spans="1:5">
      <c r="A3208">
        <v>11621</v>
      </c>
      <c r="B3208" t="s">
        <v>4049</v>
      </c>
      <c r="C3208" t="s">
        <v>832</v>
      </c>
      <c r="D3208" t="s">
        <v>830</v>
      </c>
      <c r="E3208" s="865">
        <v>37.64</v>
      </c>
    </row>
    <row r="3209" spans="1:5">
      <c r="A3209">
        <v>4014</v>
      </c>
      <c r="B3209" t="s">
        <v>4050</v>
      </c>
      <c r="C3209" t="s">
        <v>832</v>
      </c>
      <c r="D3209" t="s">
        <v>830</v>
      </c>
      <c r="E3209" s="865">
        <v>38.950000000000003</v>
      </c>
    </row>
    <row r="3210" spans="1:5">
      <c r="A3210">
        <v>4015</v>
      </c>
      <c r="B3210" t="s">
        <v>4051</v>
      </c>
      <c r="C3210" t="s">
        <v>832</v>
      </c>
      <c r="D3210" t="s">
        <v>830</v>
      </c>
      <c r="E3210" s="865">
        <v>47.83</v>
      </c>
    </row>
    <row r="3211" spans="1:5">
      <c r="A3211">
        <v>4017</v>
      </c>
      <c r="B3211" t="s">
        <v>4052</v>
      </c>
      <c r="C3211" t="s">
        <v>832</v>
      </c>
      <c r="D3211" t="s">
        <v>830</v>
      </c>
      <c r="E3211" s="865">
        <v>69.599999999999994</v>
      </c>
    </row>
    <row r="3212" spans="1:5">
      <c r="A3212">
        <v>4016</v>
      </c>
      <c r="B3212" t="s">
        <v>4053</v>
      </c>
      <c r="C3212" t="s">
        <v>832</v>
      </c>
      <c r="D3212" t="s">
        <v>833</v>
      </c>
      <c r="E3212" s="865">
        <v>27.49</v>
      </c>
    </row>
    <row r="3213" spans="1:5">
      <c r="A3213">
        <v>39699</v>
      </c>
      <c r="B3213" t="s">
        <v>4054</v>
      </c>
      <c r="C3213" t="s">
        <v>832</v>
      </c>
      <c r="D3213" t="s">
        <v>830</v>
      </c>
      <c r="E3213" s="865">
        <v>12.89</v>
      </c>
    </row>
    <row r="3214" spans="1:5">
      <c r="A3214">
        <v>38544</v>
      </c>
      <c r="B3214" t="s">
        <v>4055</v>
      </c>
      <c r="C3214" t="s">
        <v>832</v>
      </c>
      <c r="D3214" t="s">
        <v>830</v>
      </c>
      <c r="E3214" s="865">
        <v>7.05</v>
      </c>
    </row>
    <row r="3215" spans="1:5">
      <c r="A3215">
        <v>38545</v>
      </c>
      <c r="B3215" t="s">
        <v>4056</v>
      </c>
      <c r="C3215" t="s">
        <v>832</v>
      </c>
      <c r="D3215" t="s">
        <v>830</v>
      </c>
      <c r="E3215" s="865">
        <v>4.53</v>
      </c>
    </row>
    <row r="3216" spans="1:5">
      <c r="A3216">
        <v>42527</v>
      </c>
      <c r="B3216" t="s">
        <v>4057</v>
      </c>
      <c r="C3216" t="s">
        <v>832</v>
      </c>
      <c r="D3216" t="s">
        <v>830</v>
      </c>
      <c r="E3216" s="865">
        <v>15.59</v>
      </c>
    </row>
    <row r="3217" spans="1:5">
      <c r="A3217">
        <v>39323</v>
      </c>
      <c r="B3217" t="s">
        <v>4058</v>
      </c>
      <c r="C3217" t="s">
        <v>832</v>
      </c>
      <c r="D3217" t="s">
        <v>830</v>
      </c>
      <c r="E3217" s="865">
        <v>17.29</v>
      </c>
    </row>
    <row r="3218" spans="1:5">
      <c r="A3218">
        <v>626</v>
      </c>
      <c r="B3218" t="s">
        <v>4059</v>
      </c>
      <c r="C3218" t="s">
        <v>935</v>
      </c>
      <c r="D3218" t="s">
        <v>833</v>
      </c>
      <c r="E3218" s="865">
        <v>14.83</v>
      </c>
    </row>
    <row r="3219" spans="1:5">
      <c r="A3219">
        <v>25860</v>
      </c>
      <c r="B3219" t="s">
        <v>4060</v>
      </c>
      <c r="C3219" t="s">
        <v>832</v>
      </c>
      <c r="D3219" t="s">
        <v>844</v>
      </c>
      <c r="E3219" s="865">
        <v>9.83</v>
      </c>
    </row>
    <row r="3220" spans="1:5">
      <c r="A3220">
        <v>25861</v>
      </c>
      <c r="B3220" t="s">
        <v>4061</v>
      </c>
      <c r="C3220" t="s">
        <v>832</v>
      </c>
      <c r="D3220" t="s">
        <v>844</v>
      </c>
      <c r="E3220" s="865">
        <v>14.83</v>
      </c>
    </row>
    <row r="3221" spans="1:5">
      <c r="A3221">
        <v>25862</v>
      </c>
      <c r="B3221" t="s">
        <v>4062</v>
      </c>
      <c r="C3221" t="s">
        <v>832</v>
      </c>
      <c r="D3221" t="s">
        <v>844</v>
      </c>
      <c r="E3221" s="865">
        <v>15.75</v>
      </c>
    </row>
    <row r="3222" spans="1:5">
      <c r="A3222">
        <v>25863</v>
      </c>
      <c r="B3222" t="s">
        <v>4063</v>
      </c>
      <c r="C3222" t="s">
        <v>832</v>
      </c>
      <c r="D3222" t="s">
        <v>844</v>
      </c>
      <c r="E3222" s="865">
        <v>19.68</v>
      </c>
    </row>
    <row r="3223" spans="1:5">
      <c r="A3223">
        <v>25864</v>
      </c>
      <c r="B3223" t="s">
        <v>4064</v>
      </c>
      <c r="C3223" t="s">
        <v>832</v>
      </c>
      <c r="D3223" t="s">
        <v>844</v>
      </c>
      <c r="E3223" s="865">
        <v>29.52</v>
      </c>
    </row>
    <row r="3224" spans="1:5">
      <c r="A3224">
        <v>25865</v>
      </c>
      <c r="B3224" t="s">
        <v>4065</v>
      </c>
      <c r="C3224" t="s">
        <v>832</v>
      </c>
      <c r="D3224" t="s">
        <v>844</v>
      </c>
      <c r="E3224" s="865">
        <v>39.54</v>
      </c>
    </row>
    <row r="3225" spans="1:5">
      <c r="A3225">
        <v>25866</v>
      </c>
      <c r="B3225" t="s">
        <v>4066</v>
      </c>
      <c r="C3225" t="s">
        <v>832</v>
      </c>
      <c r="D3225" t="s">
        <v>844</v>
      </c>
      <c r="E3225" s="865">
        <v>49.1</v>
      </c>
    </row>
    <row r="3226" spans="1:5">
      <c r="A3226">
        <v>25868</v>
      </c>
      <c r="B3226" t="s">
        <v>4067</v>
      </c>
      <c r="C3226" t="s">
        <v>832</v>
      </c>
      <c r="D3226" t="s">
        <v>844</v>
      </c>
      <c r="E3226" s="865">
        <v>10.96</v>
      </c>
    </row>
    <row r="3227" spans="1:5">
      <c r="A3227">
        <v>25869</v>
      </c>
      <c r="B3227" t="s">
        <v>4068</v>
      </c>
      <c r="C3227" t="s">
        <v>832</v>
      </c>
      <c r="D3227" t="s">
        <v>844</v>
      </c>
      <c r="E3227" s="865">
        <v>15.47</v>
      </c>
    </row>
    <row r="3228" spans="1:5">
      <c r="A3228">
        <v>25870</v>
      </c>
      <c r="B3228" t="s">
        <v>4069</v>
      </c>
      <c r="C3228" t="s">
        <v>832</v>
      </c>
      <c r="D3228" t="s">
        <v>844</v>
      </c>
      <c r="E3228" s="865">
        <v>17.53</v>
      </c>
    </row>
    <row r="3229" spans="1:5">
      <c r="A3229">
        <v>25871</v>
      </c>
      <c r="B3229" t="s">
        <v>4070</v>
      </c>
      <c r="C3229" t="s">
        <v>832</v>
      </c>
      <c r="D3229" t="s">
        <v>844</v>
      </c>
      <c r="E3229" s="865">
        <v>21.53</v>
      </c>
    </row>
    <row r="3230" spans="1:5">
      <c r="A3230">
        <v>25867</v>
      </c>
      <c r="B3230" t="s">
        <v>4071</v>
      </c>
      <c r="C3230" t="s">
        <v>832</v>
      </c>
      <c r="D3230" t="s">
        <v>844</v>
      </c>
      <c r="E3230" s="865">
        <v>31.87</v>
      </c>
    </row>
    <row r="3231" spans="1:5">
      <c r="A3231">
        <v>25872</v>
      </c>
      <c r="B3231" t="s">
        <v>4072</v>
      </c>
      <c r="C3231" t="s">
        <v>832</v>
      </c>
      <c r="D3231" t="s">
        <v>844</v>
      </c>
      <c r="E3231" s="865">
        <v>43.08</v>
      </c>
    </row>
    <row r="3232" spans="1:5">
      <c r="A3232">
        <v>25873</v>
      </c>
      <c r="B3232" t="s">
        <v>4073</v>
      </c>
      <c r="C3232" t="s">
        <v>832</v>
      </c>
      <c r="D3232" t="s">
        <v>844</v>
      </c>
      <c r="E3232" s="865">
        <v>53.73</v>
      </c>
    </row>
    <row r="3233" spans="1:5">
      <c r="A3233">
        <v>40637</v>
      </c>
      <c r="B3233" t="s">
        <v>4074</v>
      </c>
      <c r="C3233" t="s">
        <v>829</v>
      </c>
      <c r="D3233" t="s">
        <v>844</v>
      </c>
      <c r="E3233" s="866">
        <v>505925.24</v>
      </c>
    </row>
    <row r="3234" spans="1:5">
      <c r="A3234">
        <v>13836</v>
      </c>
      <c r="B3234" t="s">
        <v>4075</v>
      </c>
      <c r="C3234" t="s">
        <v>829</v>
      </c>
      <c r="D3234" t="s">
        <v>844</v>
      </c>
      <c r="E3234" s="866">
        <v>60699.21</v>
      </c>
    </row>
    <row r="3235" spans="1:5">
      <c r="A3235">
        <v>14534</v>
      </c>
      <c r="B3235" t="s">
        <v>4076</v>
      </c>
      <c r="C3235" t="s">
        <v>829</v>
      </c>
      <c r="D3235" t="s">
        <v>844</v>
      </c>
      <c r="E3235" s="866">
        <v>25410.29</v>
      </c>
    </row>
    <row r="3236" spans="1:5">
      <c r="A3236">
        <v>14619</v>
      </c>
      <c r="B3236" t="s">
        <v>4077</v>
      </c>
      <c r="C3236" t="s">
        <v>829</v>
      </c>
      <c r="D3236" t="s">
        <v>830</v>
      </c>
      <c r="E3236" s="866">
        <v>12686.56</v>
      </c>
    </row>
    <row r="3237" spans="1:5">
      <c r="A3237">
        <v>14535</v>
      </c>
      <c r="B3237" t="s">
        <v>4078</v>
      </c>
      <c r="C3237" t="s">
        <v>829</v>
      </c>
      <c r="D3237" t="s">
        <v>844</v>
      </c>
      <c r="E3237" s="866">
        <v>252199.6</v>
      </c>
    </row>
    <row r="3238" spans="1:5">
      <c r="A3238">
        <v>39813</v>
      </c>
      <c r="B3238" t="s">
        <v>4079</v>
      </c>
      <c r="C3238" t="s">
        <v>829</v>
      </c>
      <c r="D3238" t="s">
        <v>844</v>
      </c>
      <c r="E3238" s="866">
        <v>20704.22</v>
      </c>
    </row>
    <row r="3239" spans="1:5">
      <c r="A3239">
        <v>40403</v>
      </c>
      <c r="B3239" t="s">
        <v>4080</v>
      </c>
      <c r="C3239" t="s">
        <v>829</v>
      </c>
      <c r="D3239" t="s">
        <v>844</v>
      </c>
      <c r="E3239" s="865">
        <v>473.32</v>
      </c>
    </row>
    <row r="3240" spans="1:5">
      <c r="A3240">
        <v>12868</v>
      </c>
      <c r="B3240" t="s">
        <v>4081</v>
      </c>
      <c r="C3240" t="s">
        <v>847</v>
      </c>
      <c r="D3240" t="s">
        <v>830</v>
      </c>
      <c r="E3240" s="865">
        <v>16.77</v>
      </c>
    </row>
    <row r="3241" spans="1:5">
      <c r="A3241">
        <v>40916</v>
      </c>
      <c r="B3241" t="s">
        <v>4082</v>
      </c>
      <c r="C3241" t="s">
        <v>1054</v>
      </c>
      <c r="D3241" t="s">
        <v>830</v>
      </c>
      <c r="E3241" s="866">
        <v>2991.41</v>
      </c>
    </row>
    <row r="3242" spans="1:5">
      <c r="A3242">
        <v>4755</v>
      </c>
      <c r="B3242" t="s">
        <v>4083</v>
      </c>
      <c r="C3242" t="s">
        <v>847</v>
      </c>
      <c r="D3242" t="s">
        <v>830</v>
      </c>
      <c r="E3242" s="865">
        <v>12.79</v>
      </c>
    </row>
    <row r="3243" spans="1:5">
      <c r="A3243">
        <v>41067</v>
      </c>
      <c r="B3243" t="s">
        <v>4084</v>
      </c>
      <c r="C3243" t="s">
        <v>1054</v>
      </c>
      <c r="D3243" t="s">
        <v>830</v>
      </c>
      <c r="E3243" s="866">
        <v>2281.91</v>
      </c>
    </row>
    <row r="3244" spans="1:5">
      <c r="A3244">
        <v>38463</v>
      </c>
      <c r="B3244" t="s">
        <v>4085</v>
      </c>
      <c r="C3244" t="s">
        <v>829</v>
      </c>
      <c r="D3244" t="s">
        <v>830</v>
      </c>
      <c r="E3244" s="865">
        <v>29.39</v>
      </c>
    </row>
    <row r="3245" spans="1:5">
      <c r="A3245">
        <v>40703</v>
      </c>
      <c r="B3245" t="s">
        <v>4086</v>
      </c>
      <c r="C3245" t="s">
        <v>829</v>
      </c>
      <c r="D3245" t="s">
        <v>844</v>
      </c>
      <c r="E3245" s="866">
        <v>7599.78</v>
      </c>
    </row>
    <row r="3246" spans="1:5">
      <c r="A3246">
        <v>14531</v>
      </c>
      <c r="B3246" t="s">
        <v>4087</v>
      </c>
      <c r="C3246" t="s">
        <v>829</v>
      </c>
      <c r="D3246" t="s">
        <v>844</v>
      </c>
      <c r="E3246" s="866">
        <v>14168.85</v>
      </c>
    </row>
    <row r="3247" spans="1:5">
      <c r="A3247">
        <v>36533</v>
      </c>
      <c r="B3247" t="s">
        <v>4088</v>
      </c>
      <c r="C3247" t="s">
        <v>829</v>
      </c>
      <c r="D3247" t="s">
        <v>844</v>
      </c>
      <c r="E3247" s="866">
        <v>16304.73</v>
      </c>
    </row>
    <row r="3248" spans="1:5">
      <c r="A3248">
        <v>11616</v>
      </c>
      <c r="B3248" t="s">
        <v>4089</v>
      </c>
      <c r="C3248" t="s">
        <v>829</v>
      </c>
      <c r="D3248" t="s">
        <v>844</v>
      </c>
      <c r="E3248" s="866">
        <v>15399.57</v>
      </c>
    </row>
    <row r="3249" spans="1:5">
      <c r="A3249">
        <v>41898</v>
      </c>
      <c r="B3249" t="s">
        <v>4090</v>
      </c>
      <c r="C3249" t="s">
        <v>829</v>
      </c>
      <c r="D3249" t="s">
        <v>844</v>
      </c>
      <c r="E3249" s="866">
        <v>17326.61</v>
      </c>
    </row>
    <row r="3250" spans="1:5">
      <c r="A3250">
        <v>13447</v>
      </c>
      <c r="B3250" t="s">
        <v>4091</v>
      </c>
      <c r="C3250" t="s">
        <v>829</v>
      </c>
      <c r="D3250" t="s">
        <v>844</v>
      </c>
      <c r="E3250" s="866">
        <v>31882.16</v>
      </c>
    </row>
    <row r="3251" spans="1:5">
      <c r="A3251">
        <v>14529</v>
      </c>
      <c r="B3251" t="s">
        <v>4092</v>
      </c>
      <c r="C3251" t="s">
        <v>829</v>
      </c>
      <c r="D3251" t="s">
        <v>844</v>
      </c>
      <c r="E3251" s="866">
        <v>17830.88</v>
      </c>
    </row>
    <row r="3252" spans="1:5">
      <c r="A3252">
        <v>10747</v>
      </c>
      <c r="B3252" t="s">
        <v>4093</v>
      </c>
      <c r="C3252" t="s">
        <v>829</v>
      </c>
      <c r="D3252" t="s">
        <v>844</v>
      </c>
      <c r="E3252" s="866">
        <v>17494.82</v>
      </c>
    </row>
    <row r="3253" spans="1:5">
      <c r="A3253">
        <v>36141</v>
      </c>
      <c r="B3253" t="s">
        <v>4094</v>
      </c>
      <c r="C3253" t="s">
        <v>829</v>
      </c>
      <c r="D3253" t="s">
        <v>830</v>
      </c>
      <c r="E3253" s="865">
        <v>28.35</v>
      </c>
    </row>
    <row r="3254" spans="1:5">
      <c r="A3254">
        <v>39434</v>
      </c>
      <c r="B3254" t="s">
        <v>4095</v>
      </c>
      <c r="C3254" t="s">
        <v>935</v>
      </c>
      <c r="D3254" t="s">
        <v>830</v>
      </c>
      <c r="E3254" s="865">
        <v>4.22</v>
      </c>
    </row>
    <row r="3255" spans="1:5">
      <c r="A3255">
        <v>39433</v>
      </c>
      <c r="B3255" t="s">
        <v>4096</v>
      </c>
      <c r="C3255" t="s">
        <v>935</v>
      </c>
      <c r="D3255" t="s">
        <v>830</v>
      </c>
      <c r="E3255" s="865">
        <v>3.03</v>
      </c>
    </row>
    <row r="3256" spans="1:5">
      <c r="A3256">
        <v>4049</v>
      </c>
      <c r="B3256" t="s">
        <v>4097</v>
      </c>
      <c r="C3256" t="s">
        <v>878</v>
      </c>
      <c r="D3256" t="s">
        <v>830</v>
      </c>
      <c r="E3256" s="865">
        <v>48.15</v>
      </c>
    </row>
    <row r="3257" spans="1:5">
      <c r="A3257">
        <v>38120</v>
      </c>
      <c r="B3257" t="s">
        <v>4098</v>
      </c>
      <c r="C3257" t="s">
        <v>935</v>
      </c>
      <c r="D3257" t="s">
        <v>830</v>
      </c>
      <c r="E3257" s="865">
        <v>105.54</v>
      </c>
    </row>
    <row r="3258" spans="1:5">
      <c r="A3258">
        <v>38877</v>
      </c>
      <c r="B3258" t="s">
        <v>4099</v>
      </c>
      <c r="C3258" t="s">
        <v>935</v>
      </c>
      <c r="D3258" t="s">
        <v>830</v>
      </c>
      <c r="E3258" s="865">
        <v>6.39</v>
      </c>
    </row>
    <row r="3259" spans="1:5">
      <c r="A3259">
        <v>34546</v>
      </c>
      <c r="B3259" t="s">
        <v>4100</v>
      </c>
      <c r="C3259" t="s">
        <v>935</v>
      </c>
      <c r="D3259" t="s">
        <v>830</v>
      </c>
      <c r="E3259" s="865">
        <v>6.44</v>
      </c>
    </row>
    <row r="3260" spans="1:5">
      <c r="A3260">
        <v>10498</v>
      </c>
      <c r="B3260" t="s">
        <v>4101</v>
      </c>
      <c r="C3260" t="s">
        <v>935</v>
      </c>
      <c r="D3260" t="s">
        <v>844</v>
      </c>
      <c r="E3260" s="865">
        <v>6.78</v>
      </c>
    </row>
    <row r="3261" spans="1:5">
      <c r="A3261">
        <v>4823</v>
      </c>
      <c r="B3261" t="s">
        <v>4102</v>
      </c>
      <c r="C3261" t="s">
        <v>935</v>
      </c>
      <c r="D3261" t="s">
        <v>830</v>
      </c>
      <c r="E3261" s="865">
        <v>26.75</v>
      </c>
    </row>
    <row r="3262" spans="1:5">
      <c r="A3262">
        <v>12357</v>
      </c>
      <c r="B3262" t="s">
        <v>4103</v>
      </c>
      <c r="C3262" t="s">
        <v>829</v>
      </c>
      <c r="D3262" t="s">
        <v>830</v>
      </c>
      <c r="E3262" s="865">
        <v>174.49</v>
      </c>
    </row>
    <row r="3263" spans="1:5">
      <c r="A3263">
        <v>12358</v>
      </c>
      <c r="B3263" t="s">
        <v>4104</v>
      </c>
      <c r="C3263" t="s">
        <v>829</v>
      </c>
      <c r="D3263" t="s">
        <v>830</v>
      </c>
      <c r="E3263" s="865">
        <v>196.27</v>
      </c>
    </row>
    <row r="3264" spans="1:5">
      <c r="A3264">
        <v>11079</v>
      </c>
      <c r="B3264" t="s">
        <v>4105</v>
      </c>
      <c r="C3264" t="s">
        <v>1050</v>
      </c>
      <c r="D3264" t="s">
        <v>830</v>
      </c>
      <c r="E3264" s="865">
        <v>815.3</v>
      </c>
    </row>
    <row r="3265" spans="1:5">
      <c r="A3265">
        <v>11082</v>
      </c>
      <c r="B3265" t="s">
        <v>4106</v>
      </c>
      <c r="C3265" t="s">
        <v>1050</v>
      </c>
      <c r="D3265" t="s">
        <v>830</v>
      </c>
      <c r="E3265" s="865">
        <v>831.81</v>
      </c>
    </row>
    <row r="3266" spans="1:5">
      <c r="A3266">
        <v>4058</v>
      </c>
      <c r="B3266" t="s">
        <v>4107</v>
      </c>
      <c r="C3266" t="s">
        <v>847</v>
      </c>
      <c r="D3266" t="s">
        <v>830</v>
      </c>
      <c r="E3266" s="865">
        <v>18.579999999999998</v>
      </c>
    </row>
    <row r="3267" spans="1:5">
      <c r="A3267">
        <v>40974</v>
      </c>
      <c r="B3267" t="s">
        <v>4108</v>
      </c>
      <c r="C3267" t="s">
        <v>1054</v>
      </c>
      <c r="D3267" t="s">
        <v>830</v>
      </c>
      <c r="E3267" s="866">
        <v>3316.73</v>
      </c>
    </row>
    <row r="3268" spans="1:5">
      <c r="A3268">
        <v>34794</v>
      </c>
      <c r="B3268" t="s">
        <v>4109</v>
      </c>
      <c r="C3268" t="s">
        <v>847</v>
      </c>
      <c r="D3268" t="s">
        <v>830</v>
      </c>
      <c r="E3268" s="865">
        <v>19.07</v>
      </c>
    </row>
    <row r="3269" spans="1:5">
      <c r="A3269">
        <v>40925</v>
      </c>
      <c r="B3269" t="s">
        <v>4110</v>
      </c>
      <c r="C3269" t="s">
        <v>1054</v>
      </c>
      <c r="D3269" t="s">
        <v>830</v>
      </c>
      <c r="E3269" s="866">
        <v>3401.31</v>
      </c>
    </row>
    <row r="3270" spans="1:5">
      <c r="A3270">
        <v>13741</v>
      </c>
      <c r="B3270" t="s">
        <v>4111</v>
      </c>
      <c r="C3270" t="s">
        <v>829</v>
      </c>
      <c r="D3270" t="s">
        <v>830</v>
      </c>
      <c r="E3270" s="866">
        <v>1971.91</v>
      </c>
    </row>
    <row r="3271" spans="1:5">
      <c r="A3271">
        <v>3288</v>
      </c>
      <c r="B3271" t="s">
        <v>4112</v>
      </c>
      <c r="C3271" t="s">
        <v>866</v>
      </c>
      <c r="D3271" t="s">
        <v>833</v>
      </c>
      <c r="E3271" s="865">
        <v>4</v>
      </c>
    </row>
    <row r="3272" spans="1:5">
      <c r="A3272">
        <v>13587</v>
      </c>
      <c r="B3272" t="s">
        <v>4113</v>
      </c>
      <c r="C3272" t="s">
        <v>866</v>
      </c>
      <c r="D3272" t="s">
        <v>830</v>
      </c>
      <c r="E3272" s="865">
        <v>2.41</v>
      </c>
    </row>
    <row r="3273" spans="1:5">
      <c r="A3273">
        <v>38598</v>
      </c>
      <c r="B3273" t="s">
        <v>4114</v>
      </c>
      <c r="C3273" t="s">
        <v>829</v>
      </c>
      <c r="D3273" t="s">
        <v>830</v>
      </c>
      <c r="E3273" s="865">
        <v>2.12</v>
      </c>
    </row>
    <row r="3274" spans="1:5">
      <c r="A3274">
        <v>38595</v>
      </c>
      <c r="B3274" t="s">
        <v>4115</v>
      </c>
      <c r="C3274" t="s">
        <v>829</v>
      </c>
      <c r="D3274" t="s">
        <v>830</v>
      </c>
      <c r="E3274" s="865">
        <v>1.8</v>
      </c>
    </row>
    <row r="3275" spans="1:5">
      <c r="A3275">
        <v>38592</v>
      </c>
      <c r="B3275" t="s">
        <v>4116</v>
      </c>
      <c r="C3275" t="s">
        <v>829</v>
      </c>
      <c r="D3275" t="s">
        <v>830</v>
      </c>
      <c r="E3275" s="865">
        <v>1.81</v>
      </c>
    </row>
    <row r="3276" spans="1:5">
      <c r="A3276">
        <v>38588</v>
      </c>
      <c r="B3276" t="s">
        <v>4117</v>
      </c>
      <c r="C3276" t="s">
        <v>829</v>
      </c>
      <c r="D3276" t="s">
        <v>830</v>
      </c>
      <c r="E3276" s="865">
        <v>1.45</v>
      </c>
    </row>
    <row r="3277" spans="1:5">
      <c r="A3277">
        <v>38593</v>
      </c>
      <c r="B3277" t="s">
        <v>4118</v>
      </c>
      <c r="C3277" t="s">
        <v>829</v>
      </c>
      <c r="D3277" t="s">
        <v>830</v>
      </c>
      <c r="E3277" s="865">
        <v>2</v>
      </c>
    </row>
    <row r="3278" spans="1:5">
      <c r="A3278">
        <v>38589</v>
      </c>
      <c r="B3278" t="s">
        <v>4119</v>
      </c>
      <c r="C3278" t="s">
        <v>829</v>
      </c>
      <c r="D3278" t="s">
        <v>830</v>
      </c>
      <c r="E3278" s="865">
        <v>1.52</v>
      </c>
    </row>
    <row r="3279" spans="1:5">
      <c r="A3279">
        <v>38594</v>
      </c>
      <c r="B3279" t="s">
        <v>4120</v>
      </c>
      <c r="C3279" t="s">
        <v>829</v>
      </c>
      <c r="D3279" t="s">
        <v>830</v>
      </c>
      <c r="E3279" s="865">
        <v>3.16</v>
      </c>
    </row>
    <row r="3280" spans="1:5">
      <c r="A3280">
        <v>34773</v>
      </c>
      <c r="B3280" t="s">
        <v>4121</v>
      </c>
      <c r="C3280" t="s">
        <v>829</v>
      </c>
      <c r="D3280" t="s">
        <v>830</v>
      </c>
      <c r="E3280" s="865">
        <v>1.5</v>
      </c>
    </row>
    <row r="3281" spans="1:5">
      <c r="A3281">
        <v>34769</v>
      </c>
      <c r="B3281" t="s">
        <v>4122</v>
      </c>
      <c r="C3281" t="s">
        <v>829</v>
      </c>
      <c r="D3281" t="s">
        <v>830</v>
      </c>
      <c r="E3281" s="865">
        <v>1.85</v>
      </c>
    </row>
    <row r="3282" spans="1:5">
      <c r="A3282">
        <v>34763</v>
      </c>
      <c r="B3282" t="s">
        <v>4123</v>
      </c>
      <c r="C3282" t="s">
        <v>829</v>
      </c>
      <c r="D3282" t="s">
        <v>830</v>
      </c>
      <c r="E3282" s="865">
        <v>1.1399999999999999</v>
      </c>
    </row>
    <row r="3283" spans="1:5">
      <c r="A3283">
        <v>34774</v>
      </c>
      <c r="B3283" t="s">
        <v>4124</v>
      </c>
      <c r="C3283" t="s">
        <v>829</v>
      </c>
      <c r="D3283" t="s">
        <v>830</v>
      </c>
      <c r="E3283" s="865">
        <v>1.42</v>
      </c>
    </row>
    <row r="3284" spans="1:5">
      <c r="A3284">
        <v>34771</v>
      </c>
      <c r="B3284" t="s">
        <v>4125</v>
      </c>
      <c r="C3284" t="s">
        <v>829</v>
      </c>
      <c r="D3284" t="s">
        <v>830</v>
      </c>
      <c r="E3284" s="865">
        <v>1.71</v>
      </c>
    </row>
    <row r="3285" spans="1:5">
      <c r="A3285">
        <v>34764</v>
      </c>
      <c r="B3285" t="s">
        <v>4126</v>
      </c>
      <c r="C3285" t="s">
        <v>829</v>
      </c>
      <c r="D3285" t="s">
        <v>830</v>
      </c>
      <c r="E3285" s="865">
        <v>1.1200000000000001</v>
      </c>
    </row>
    <row r="3286" spans="1:5">
      <c r="A3286">
        <v>34788</v>
      </c>
      <c r="B3286" t="s">
        <v>4127</v>
      </c>
      <c r="C3286" t="s">
        <v>829</v>
      </c>
      <c r="D3286" t="s">
        <v>830</v>
      </c>
      <c r="E3286" s="865">
        <v>1.1000000000000001</v>
      </c>
    </row>
    <row r="3287" spans="1:5">
      <c r="A3287">
        <v>34781</v>
      </c>
      <c r="B3287" t="s">
        <v>4128</v>
      </c>
      <c r="C3287" t="s">
        <v>829</v>
      </c>
      <c r="D3287" t="s">
        <v>830</v>
      </c>
      <c r="E3287" s="865">
        <v>1.24</v>
      </c>
    </row>
    <row r="3288" spans="1:5">
      <c r="A3288">
        <v>4062</v>
      </c>
      <c r="B3288" t="s">
        <v>4129</v>
      </c>
      <c r="C3288" t="s">
        <v>829</v>
      </c>
      <c r="D3288" t="s">
        <v>830</v>
      </c>
      <c r="E3288" s="865">
        <v>16.170000000000002</v>
      </c>
    </row>
    <row r="3289" spans="1:5">
      <c r="A3289">
        <v>4059</v>
      </c>
      <c r="B3289" t="s">
        <v>4130</v>
      </c>
      <c r="C3289" t="s">
        <v>866</v>
      </c>
      <c r="D3289" t="s">
        <v>833</v>
      </c>
      <c r="E3289" s="865">
        <v>19.600000000000001</v>
      </c>
    </row>
    <row r="3290" spans="1:5">
      <c r="A3290">
        <v>4061</v>
      </c>
      <c r="B3290" t="s">
        <v>4131</v>
      </c>
      <c r="C3290" t="s">
        <v>829</v>
      </c>
      <c r="D3290" t="s">
        <v>830</v>
      </c>
      <c r="E3290" s="865">
        <v>15.68</v>
      </c>
    </row>
    <row r="3291" spans="1:5">
      <c r="A3291">
        <v>41315</v>
      </c>
      <c r="B3291" t="s">
        <v>4132</v>
      </c>
      <c r="C3291" t="s">
        <v>935</v>
      </c>
      <c r="D3291" t="s">
        <v>830</v>
      </c>
      <c r="E3291" s="865">
        <v>63.11</v>
      </c>
    </row>
    <row r="3292" spans="1:5">
      <c r="A3292">
        <v>43148</v>
      </c>
      <c r="B3292" t="s">
        <v>4133</v>
      </c>
      <c r="C3292" t="s">
        <v>935</v>
      </c>
      <c r="D3292" t="s">
        <v>830</v>
      </c>
      <c r="E3292" s="865">
        <v>42.83</v>
      </c>
    </row>
    <row r="3293" spans="1:5">
      <c r="A3293">
        <v>43147</v>
      </c>
      <c r="B3293" t="s">
        <v>4134</v>
      </c>
      <c r="C3293" t="s">
        <v>935</v>
      </c>
      <c r="D3293" t="s">
        <v>830</v>
      </c>
      <c r="E3293" s="865">
        <v>16.59</v>
      </c>
    </row>
    <row r="3294" spans="1:5">
      <c r="A3294">
        <v>10608</v>
      </c>
      <c r="B3294" t="s">
        <v>4135</v>
      </c>
      <c r="C3294" t="s">
        <v>829</v>
      </c>
      <c r="D3294" t="s">
        <v>844</v>
      </c>
      <c r="E3294" s="866">
        <v>8683.2800000000007</v>
      </c>
    </row>
    <row r="3295" spans="1:5">
      <c r="A3295">
        <v>4069</v>
      </c>
      <c r="B3295" t="s">
        <v>4136</v>
      </c>
      <c r="C3295" t="s">
        <v>847</v>
      </c>
      <c r="D3295" t="s">
        <v>830</v>
      </c>
      <c r="E3295" s="865">
        <v>24.9</v>
      </c>
    </row>
    <row r="3296" spans="1:5">
      <c r="A3296">
        <v>40819</v>
      </c>
      <c r="B3296" t="s">
        <v>4137</v>
      </c>
      <c r="C3296" t="s">
        <v>1054</v>
      </c>
      <c r="D3296" t="s">
        <v>830</v>
      </c>
      <c r="E3296" s="866">
        <v>4441.8599999999997</v>
      </c>
    </row>
    <row r="3297" spans="1:5">
      <c r="A3297">
        <v>34361</v>
      </c>
      <c r="B3297" t="s">
        <v>4138</v>
      </c>
      <c r="C3297" t="s">
        <v>935</v>
      </c>
      <c r="D3297" t="s">
        <v>830</v>
      </c>
      <c r="E3297" s="865">
        <v>12.07</v>
      </c>
    </row>
    <row r="3298" spans="1:5">
      <c r="A3298">
        <v>36512</v>
      </c>
      <c r="B3298" t="s">
        <v>4139</v>
      </c>
      <c r="C3298" t="s">
        <v>829</v>
      </c>
      <c r="D3298" t="s">
        <v>844</v>
      </c>
      <c r="E3298" s="866">
        <v>11237.37</v>
      </c>
    </row>
    <row r="3299" spans="1:5">
      <c r="A3299">
        <v>25972</v>
      </c>
      <c r="B3299" t="s">
        <v>4140</v>
      </c>
      <c r="C3299" t="s">
        <v>935</v>
      </c>
      <c r="D3299" t="s">
        <v>844</v>
      </c>
      <c r="E3299" s="865">
        <v>8.8800000000000008</v>
      </c>
    </row>
    <row r="3300" spans="1:5">
      <c r="A3300">
        <v>25973</v>
      </c>
      <c r="B3300" t="s">
        <v>4141</v>
      </c>
      <c r="C3300" t="s">
        <v>935</v>
      </c>
      <c r="D3300" t="s">
        <v>844</v>
      </c>
      <c r="E3300" s="865">
        <v>8.8800000000000008</v>
      </c>
    </row>
    <row r="3301" spans="1:5">
      <c r="A3301">
        <v>11697</v>
      </c>
      <c r="B3301" t="s">
        <v>4142</v>
      </c>
      <c r="C3301" t="s">
        <v>829</v>
      </c>
      <c r="D3301" t="s">
        <v>830</v>
      </c>
      <c r="E3301" s="865">
        <v>473.49</v>
      </c>
    </row>
    <row r="3302" spans="1:5">
      <c r="A3302">
        <v>11698</v>
      </c>
      <c r="B3302" t="s">
        <v>4143</v>
      </c>
      <c r="C3302" t="s">
        <v>829</v>
      </c>
      <c r="D3302" t="s">
        <v>830</v>
      </c>
      <c r="E3302" s="865">
        <v>564.85</v>
      </c>
    </row>
    <row r="3303" spans="1:5">
      <c r="A3303">
        <v>11699</v>
      </c>
      <c r="B3303" t="s">
        <v>4144</v>
      </c>
      <c r="C3303" t="s">
        <v>829</v>
      </c>
      <c r="D3303" t="s">
        <v>830</v>
      </c>
      <c r="E3303" s="865">
        <v>624.29</v>
      </c>
    </row>
    <row r="3304" spans="1:5">
      <c r="A3304">
        <v>10432</v>
      </c>
      <c r="B3304" t="s">
        <v>4145</v>
      </c>
      <c r="C3304" t="s">
        <v>829</v>
      </c>
      <c r="D3304" t="s">
        <v>830</v>
      </c>
      <c r="E3304" s="865">
        <v>252.23</v>
      </c>
    </row>
    <row r="3305" spans="1:5">
      <c r="A3305">
        <v>10430</v>
      </c>
      <c r="B3305" t="s">
        <v>4146</v>
      </c>
      <c r="C3305" t="s">
        <v>829</v>
      </c>
      <c r="D3305" t="s">
        <v>830</v>
      </c>
      <c r="E3305" s="865">
        <v>271.64</v>
      </c>
    </row>
    <row r="3306" spans="1:5">
      <c r="A3306">
        <v>37514</v>
      </c>
      <c r="B3306" t="s">
        <v>4147</v>
      </c>
      <c r="C3306" t="s">
        <v>829</v>
      </c>
      <c r="D3306" t="s">
        <v>844</v>
      </c>
      <c r="E3306" s="866">
        <v>167377.5</v>
      </c>
    </row>
    <row r="3307" spans="1:5">
      <c r="A3307">
        <v>37519</v>
      </c>
      <c r="B3307" t="s">
        <v>4148</v>
      </c>
      <c r="C3307" t="s">
        <v>829</v>
      </c>
      <c r="D3307" t="s">
        <v>844</v>
      </c>
      <c r="E3307" s="866">
        <v>258312.59</v>
      </c>
    </row>
    <row r="3308" spans="1:5">
      <c r="A3308">
        <v>37520</v>
      </c>
      <c r="B3308" t="s">
        <v>4149</v>
      </c>
      <c r="C3308" t="s">
        <v>829</v>
      </c>
      <c r="D3308" t="s">
        <v>844</v>
      </c>
      <c r="E3308" s="866">
        <v>254077.95</v>
      </c>
    </row>
    <row r="3309" spans="1:5">
      <c r="A3309">
        <v>37521</v>
      </c>
      <c r="B3309" t="s">
        <v>4150</v>
      </c>
      <c r="C3309" t="s">
        <v>829</v>
      </c>
      <c r="D3309" t="s">
        <v>844</v>
      </c>
      <c r="E3309" s="866">
        <v>309975.11</v>
      </c>
    </row>
    <row r="3310" spans="1:5">
      <c r="A3310">
        <v>37522</v>
      </c>
      <c r="B3310" t="s">
        <v>4151</v>
      </c>
      <c r="C3310" t="s">
        <v>829</v>
      </c>
      <c r="D3310" t="s">
        <v>844</v>
      </c>
      <c r="E3310" s="866">
        <v>319300.95</v>
      </c>
    </row>
    <row r="3311" spans="1:5">
      <c r="A3311">
        <v>21109</v>
      </c>
      <c r="B3311" t="s">
        <v>4152</v>
      </c>
      <c r="C3311" t="s">
        <v>829</v>
      </c>
      <c r="D3311" t="s">
        <v>844</v>
      </c>
      <c r="E3311" s="865">
        <v>51.98</v>
      </c>
    </row>
    <row r="3312" spans="1:5">
      <c r="A3312">
        <v>36800</v>
      </c>
      <c r="B3312" t="s">
        <v>4153</v>
      </c>
      <c r="C3312" t="s">
        <v>829</v>
      </c>
      <c r="D3312" t="s">
        <v>830</v>
      </c>
      <c r="E3312" s="865">
        <v>78.040000000000006</v>
      </c>
    </row>
    <row r="3313" spans="1:5">
      <c r="A3313">
        <v>11769</v>
      </c>
      <c r="B3313" t="s">
        <v>4154</v>
      </c>
      <c r="C3313" t="s">
        <v>829</v>
      </c>
      <c r="D3313" t="s">
        <v>830</v>
      </c>
      <c r="E3313" s="865">
        <v>191.24</v>
      </c>
    </row>
    <row r="3314" spans="1:5">
      <c r="A3314">
        <v>36793</v>
      </c>
      <c r="B3314" t="s">
        <v>4155</v>
      </c>
      <c r="C3314" t="s">
        <v>829</v>
      </c>
      <c r="D3314" t="s">
        <v>830</v>
      </c>
      <c r="E3314" s="865">
        <v>309.64</v>
      </c>
    </row>
    <row r="3315" spans="1:5">
      <c r="A3315">
        <v>37546</v>
      </c>
      <c r="B3315" t="s">
        <v>4156</v>
      </c>
      <c r="C3315" t="s">
        <v>829</v>
      </c>
      <c r="D3315" t="s">
        <v>830</v>
      </c>
      <c r="E3315" s="866">
        <v>9522.68</v>
      </c>
    </row>
    <row r="3316" spans="1:5">
      <c r="A3316">
        <v>37544</v>
      </c>
      <c r="B3316" t="s">
        <v>4157</v>
      </c>
      <c r="C3316" t="s">
        <v>829</v>
      </c>
      <c r="D3316" t="s">
        <v>830</v>
      </c>
      <c r="E3316" s="866">
        <v>10071.84</v>
      </c>
    </row>
    <row r="3317" spans="1:5">
      <c r="A3317">
        <v>37545</v>
      </c>
      <c r="B3317" t="s">
        <v>4158</v>
      </c>
      <c r="C3317" t="s">
        <v>829</v>
      </c>
      <c r="D3317" t="s">
        <v>830</v>
      </c>
      <c r="E3317" s="866">
        <v>11984.14</v>
      </c>
    </row>
    <row r="3318" spans="1:5">
      <c r="A3318">
        <v>11771</v>
      </c>
      <c r="B3318" t="s">
        <v>4159</v>
      </c>
      <c r="C3318" t="s">
        <v>829</v>
      </c>
      <c r="D3318" t="s">
        <v>830</v>
      </c>
      <c r="E3318" s="865">
        <v>237.22</v>
      </c>
    </row>
    <row r="3319" spans="1:5">
      <c r="A3319">
        <v>39919</v>
      </c>
      <c r="B3319" t="s">
        <v>4160</v>
      </c>
      <c r="C3319" t="s">
        <v>829</v>
      </c>
      <c r="D3319" t="s">
        <v>830</v>
      </c>
      <c r="E3319" s="866">
        <v>47666.31</v>
      </c>
    </row>
    <row r="3320" spans="1:5">
      <c r="A3320">
        <v>38385</v>
      </c>
      <c r="B3320" t="s">
        <v>4161</v>
      </c>
      <c r="C3320" t="s">
        <v>829</v>
      </c>
      <c r="D3320" t="s">
        <v>830</v>
      </c>
      <c r="E3320" s="865">
        <v>36.71</v>
      </c>
    </row>
    <row r="3321" spans="1:5">
      <c r="A3321">
        <v>37587</v>
      </c>
      <c r="B3321" t="s">
        <v>4162</v>
      </c>
      <c r="C3321" t="s">
        <v>829</v>
      </c>
      <c r="D3321" t="s">
        <v>830</v>
      </c>
      <c r="E3321" s="865">
        <v>215.76</v>
      </c>
    </row>
    <row r="3322" spans="1:5">
      <c r="A3322">
        <v>11561</v>
      </c>
      <c r="B3322" t="s">
        <v>4163</v>
      </c>
      <c r="C3322" t="s">
        <v>829</v>
      </c>
      <c r="D3322" t="s">
        <v>830</v>
      </c>
      <c r="E3322" s="865">
        <v>134.30000000000001</v>
      </c>
    </row>
    <row r="3323" spans="1:5">
      <c r="A3323">
        <v>11560</v>
      </c>
      <c r="B3323" t="s">
        <v>4164</v>
      </c>
      <c r="C3323" t="s">
        <v>829</v>
      </c>
      <c r="D3323" t="s">
        <v>830</v>
      </c>
      <c r="E3323" s="865">
        <v>114.31</v>
      </c>
    </row>
    <row r="3324" spans="1:5">
      <c r="A3324">
        <v>11499</v>
      </c>
      <c r="B3324" t="s">
        <v>4165</v>
      </c>
      <c r="C3324" t="s">
        <v>829</v>
      </c>
      <c r="D3324" t="s">
        <v>830</v>
      </c>
      <c r="E3324" s="866">
        <v>1258.67</v>
      </c>
    </row>
    <row r="3325" spans="1:5">
      <c r="A3325">
        <v>34761</v>
      </c>
      <c r="B3325" t="s">
        <v>4166</v>
      </c>
      <c r="C3325" t="s">
        <v>847</v>
      </c>
      <c r="D3325" t="s">
        <v>830</v>
      </c>
      <c r="E3325" s="865">
        <v>15.51</v>
      </c>
    </row>
    <row r="3326" spans="1:5">
      <c r="A3326">
        <v>40924</v>
      </c>
      <c r="B3326" t="s">
        <v>4167</v>
      </c>
      <c r="C3326" t="s">
        <v>1054</v>
      </c>
      <c r="D3326" t="s">
        <v>830</v>
      </c>
      <c r="E3326" s="866">
        <v>2767.35</v>
      </c>
    </row>
    <row r="3327" spans="1:5">
      <c r="A3327">
        <v>25957</v>
      </c>
      <c r="B3327" t="s">
        <v>4168</v>
      </c>
      <c r="C3327" t="s">
        <v>847</v>
      </c>
      <c r="D3327" t="s">
        <v>830</v>
      </c>
      <c r="E3327" s="865">
        <v>12.06</v>
      </c>
    </row>
    <row r="3328" spans="1:5">
      <c r="A3328">
        <v>40983</v>
      </c>
      <c r="B3328" t="s">
        <v>4169</v>
      </c>
      <c r="C3328" t="s">
        <v>1054</v>
      </c>
      <c r="D3328" t="s">
        <v>830</v>
      </c>
      <c r="E3328" s="866">
        <v>2153.33</v>
      </c>
    </row>
    <row r="3329" spans="1:5">
      <c r="A3329">
        <v>2437</v>
      </c>
      <c r="B3329" t="s">
        <v>4170</v>
      </c>
      <c r="C3329" t="s">
        <v>847</v>
      </c>
      <c r="D3329" t="s">
        <v>830</v>
      </c>
      <c r="E3329" s="865">
        <v>17.28</v>
      </c>
    </row>
    <row r="3330" spans="1:5">
      <c r="A3330">
        <v>40921</v>
      </c>
      <c r="B3330" t="s">
        <v>4171</v>
      </c>
      <c r="C3330" t="s">
        <v>1054</v>
      </c>
      <c r="D3330" t="s">
        <v>830</v>
      </c>
      <c r="E3330" s="866">
        <v>3084.7</v>
      </c>
    </row>
    <row r="3331" spans="1:5">
      <c r="A3331">
        <v>14252</v>
      </c>
      <c r="B3331" t="s">
        <v>4172</v>
      </c>
      <c r="C3331" t="s">
        <v>829</v>
      </c>
      <c r="D3331" t="s">
        <v>830</v>
      </c>
      <c r="E3331" s="866">
        <v>1773.6</v>
      </c>
    </row>
    <row r="3332" spans="1:5">
      <c r="A3332">
        <v>730</v>
      </c>
      <c r="B3332" t="s">
        <v>4173</v>
      </c>
      <c r="C3332" t="s">
        <v>829</v>
      </c>
      <c r="D3332" t="s">
        <v>830</v>
      </c>
      <c r="E3332" s="866">
        <v>4738.72</v>
      </c>
    </row>
    <row r="3333" spans="1:5">
      <c r="A3333">
        <v>723</v>
      </c>
      <c r="B3333" t="s">
        <v>4174</v>
      </c>
      <c r="C3333" t="s">
        <v>829</v>
      </c>
      <c r="D3333" t="s">
        <v>830</v>
      </c>
      <c r="E3333" s="866">
        <v>2355.31</v>
      </c>
    </row>
    <row r="3334" spans="1:5">
      <c r="A3334">
        <v>36502</v>
      </c>
      <c r="B3334" t="s">
        <v>4175</v>
      </c>
      <c r="C3334" t="s">
        <v>829</v>
      </c>
      <c r="D3334" t="s">
        <v>830</v>
      </c>
      <c r="E3334" s="866">
        <v>2213.71</v>
      </c>
    </row>
    <row r="3335" spans="1:5">
      <c r="A3335">
        <v>36503</v>
      </c>
      <c r="B3335" t="s">
        <v>4176</v>
      </c>
      <c r="C3335" t="s">
        <v>829</v>
      </c>
      <c r="D3335" t="s">
        <v>830</v>
      </c>
      <c r="E3335" s="866">
        <v>2729.77</v>
      </c>
    </row>
    <row r="3336" spans="1:5">
      <c r="A3336">
        <v>4090</v>
      </c>
      <c r="B3336" t="s">
        <v>4177</v>
      </c>
      <c r="C3336" t="s">
        <v>829</v>
      </c>
      <c r="D3336" t="s">
        <v>844</v>
      </c>
      <c r="E3336" s="866">
        <v>586700</v>
      </c>
    </row>
    <row r="3337" spans="1:5">
      <c r="A3337">
        <v>13227</v>
      </c>
      <c r="B3337" t="s">
        <v>4178</v>
      </c>
      <c r="C3337" t="s">
        <v>829</v>
      </c>
      <c r="D3337" t="s">
        <v>844</v>
      </c>
      <c r="E3337" s="866">
        <v>729047.91</v>
      </c>
    </row>
    <row r="3338" spans="1:5">
      <c r="A3338">
        <v>10597</v>
      </c>
      <c r="B3338" t="s">
        <v>4179</v>
      </c>
      <c r="C3338" t="s">
        <v>829</v>
      </c>
      <c r="D3338" t="s">
        <v>844</v>
      </c>
      <c r="E3338" s="866">
        <v>767416.97</v>
      </c>
    </row>
    <row r="3339" spans="1:5">
      <c r="A3339">
        <v>39628</v>
      </c>
      <c r="B3339" t="s">
        <v>4180</v>
      </c>
      <c r="C3339" t="s">
        <v>829</v>
      </c>
      <c r="D3339" t="s">
        <v>844</v>
      </c>
      <c r="E3339" s="866">
        <v>3193.79</v>
      </c>
    </row>
    <row r="3340" spans="1:5">
      <c r="A3340">
        <v>39404</v>
      </c>
      <c r="B3340" t="s">
        <v>4181</v>
      </c>
      <c r="C3340" t="s">
        <v>829</v>
      </c>
      <c r="D3340" t="s">
        <v>844</v>
      </c>
      <c r="E3340" s="866">
        <v>1583.7</v>
      </c>
    </row>
    <row r="3341" spans="1:5">
      <c r="A3341">
        <v>39402</v>
      </c>
      <c r="B3341" t="s">
        <v>4182</v>
      </c>
      <c r="C3341" t="s">
        <v>829</v>
      </c>
      <c r="D3341" t="s">
        <v>844</v>
      </c>
      <c r="E3341" s="866">
        <v>1304.6600000000001</v>
      </c>
    </row>
    <row r="3342" spans="1:5">
      <c r="A3342">
        <v>39403</v>
      </c>
      <c r="B3342" t="s">
        <v>4183</v>
      </c>
      <c r="C3342" t="s">
        <v>829</v>
      </c>
      <c r="D3342" t="s">
        <v>844</v>
      </c>
      <c r="E3342" s="866">
        <v>1276.29</v>
      </c>
    </row>
    <row r="3343" spans="1:5">
      <c r="A3343">
        <v>4093</v>
      </c>
      <c r="B3343" t="s">
        <v>4184</v>
      </c>
      <c r="C3343" t="s">
        <v>847</v>
      </c>
      <c r="D3343" t="s">
        <v>830</v>
      </c>
      <c r="E3343" s="865">
        <v>13.49</v>
      </c>
    </row>
    <row r="3344" spans="1:5">
      <c r="A3344">
        <v>10512</v>
      </c>
      <c r="B3344" t="s">
        <v>4185</v>
      </c>
      <c r="C3344" t="s">
        <v>1054</v>
      </c>
      <c r="D3344" t="s">
        <v>830</v>
      </c>
      <c r="E3344" s="866">
        <v>2407.46</v>
      </c>
    </row>
    <row r="3345" spans="1:5">
      <c r="A3345">
        <v>20020</v>
      </c>
      <c r="B3345" t="s">
        <v>4186</v>
      </c>
      <c r="C3345" t="s">
        <v>847</v>
      </c>
      <c r="D3345" t="s">
        <v>830</v>
      </c>
      <c r="E3345" s="865">
        <v>12.72</v>
      </c>
    </row>
    <row r="3346" spans="1:5">
      <c r="A3346">
        <v>41038</v>
      </c>
      <c r="B3346" t="s">
        <v>4187</v>
      </c>
      <c r="C3346" t="s">
        <v>1054</v>
      </c>
      <c r="D3346" t="s">
        <v>830</v>
      </c>
      <c r="E3346" s="866">
        <v>2270.85</v>
      </c>
    </row>
    <row r="3347" spans="1:5">
      <c r="A3347">
        <v>4094</v>
      </c>
      <c r="B3347" t="s">
        <v>4188</v>
      </c>
      <c r="C3347" t="s">
        <v>847</v>
      </c>
      <c r="D3347" t="s">
        <v>830</v>
      </c>
      <c r="E3347" s="865">
        <v>18</v>
      </c>
    </row>
    <row r="3348" spans="1:5">
      <c r="A3348">
        <v>40988</v>
      </c>
      <c r="B3348" t="s">
        <v>4189</v>
      </c>
      <c r="C3348" t="s">
        <v>1054</v>
      </c>
      <c r="D3348" t="s">
        <v>830</v>
      </c>
      <c r="E3348" s="866">
        <v>3215.02</v>
      </c>
    </row>
    <row r="3349" spans="1:5">
      <c r="A3349">
        <v>4095</v>
      </c>
      <c r="B3349" t="s">
        <v>4190</v>
      </c>
      <c r="C3349" t="s">
        <v>847</v>
      </c>
      <c r="D3349" t="s">
        <v>830</v>
      </c>
      <c r="E3349" s="865">
        <v>12.45</v>
      </c>
    </row>
    <row r="3350" spans="1:5">
      <c r="A3350">
        <v>40990</v>
      </c>
      <c r="B3350" t="s">
        <v>4191</v>
      </c>
      <c r="C3350" t="s">
        <v>1054</v>
      </c>
      <c r="D3350" t="s">
        <v>830</v>
      </c>
      <c r="E3350" s="866">
        <v>2221.29</v>
      </c>
    </row>
    <row r="3351" spans="1:5">
      <c r="A3351">
        <v>4097</v>
      </c>
      <c r="B3351" t="s">
        <v>4192</v>
      </c>
      <c r="C3351" t="s">
        <v>847</v>
      </c>
      <c r="D3351" t="s">
        <v>830</v>
      </c>
      <c r="E3351" s="865">
        <v>12.36</v>
      </c>
    </row>
    <row r="3352" spans="1:5">
      <c r="A3352">
        <v>40994</v>
      </c>
      <c r="B3352" t="s">
        <v>4193</v>
      </c>
      <c r="C3352" t="s">
        <v>1054</v>
      </c>
      <c r="D3352" t="s">
        <v>830</v>
      </c>
      <c r="E3352" s="866">
        <v>2208.13</v>
      </c>
    </row>
    <row r="3353" spans="1:5">
      <c r="A3353">
        <v>4096</v>
      </c>
      <c r="B3353" t="s">
        <v>4194</v>
      </c>
      <c r="C3353" t="s">
        <v>847</v>
      </c>
      <c r="D3353" t="s">
        <v>830</v>
      </c>
      <c r="E3353" s="865">
        <v>12.45</v>
      </c>
    </row>
    <row r="3354" spans="1:5">
      <c r="A3354">
        <v>40992</v>
      </c>
      <c r="B3354" t="s">
        <v>4195</v>
      </c>
      <c r="C3354" t="s">
        <v>1054</v>
      </c>
      <c r="D3354" t="s">
        <v>830</v>
      </c>
      <c r="E3354" s="866">
        <v>2221.29</v>
      </c>
    </row>
    <row r="3355" spans="1:5">
      <c r="A3355">
        <v>13955</v>
      </c>
      <c r="B3355" t="s">
        <v>4196</v>
      </c>
      <c r="C3355" t="s">
        <v>829</v>
      </c>
      <c r="D3355" t="s">
        <v>844</v>
      </c>
      <c r="E3355" s="866">
        <v>2489.33</v>
      </c>
    </row>
    <row r="3356" spans="1:5">
      <c r="A3356">
        <v>4114</v>
      </c>
      <c r="B3356" t="s">
        <v>4197</v>
      </c>
      <c r="C3356" t="s">
        <v>829</v>
      </c>
      <c r="D3356" t="s">
        <v>830</v>
      </c>
      <c r="E3356" s="865">
        <v>48.09</v>
      </c>
    </row>
    <row r="3357" spans="1:5">
      <c r="A3357">
        <v>36797</v>
      </c>
      <c r="B3357" t="s">
        <v>4198</v>
      </c>
      <c r="C3357" t="s">
        <v>829</v>
      </c>
      <c r="D3357" t="s">
        <v>830</v>
      </c>
      <c r="E3357" s="865">
        <v>42.05</v>
      </c>
    </row>
    <row r="3358" spans="1:5">
      <c r="A3358">
        <v>4107</v>
      </c>
      <c r="B3358" t="s">
        <v>4199</v>
      </c>
      <c r="C3358" t="s">
        <v>829</v>
      </c>
      <c r="D3358" t="s">
        <v>830</v>
      </c>
      <c r="E3358" s="865">
        <v>40.49</v>
      </c>
    </row>
    <row r="3359" spans="1:5">
      <c r="A3359">
        <v>36799</v>
      </c>
      <c r="B3359" t="s">
        <v>4200</v>
      </c>
      <c r="C3359" t="s">
        <v>829</v>
      </c>
      <c r="D3359" t="s">
        <v>830</v>
      </c>
      <c r="E3359" s="865">
        <v>38.659999999999997</v>
      </c>
    </row>
    <row r="3360" spans="1:5">
      <c r="A3360">
        <v>4108</v>
      </c>
      <c r="B3360" t="s">
        <v>4201</v>
      </c>
      <c r="C3360" t="s">
        <v>829</v>
      </c>
      <c r="D3360" t="s">
        <v>830</v>
      </c>
      <c r="E3360" s="865">
        <v>32.549999999999997</v>
      </c>
    </row>
    <row r="3361" spans="1:5">
      <c r="A3361">
        <v>4102</v>
      </c>
      <c r="B3361" t="s">
        <v>4202</v>
      </c>
      <c r="C3361" t="s">
        <v>829</v>
      </c>
      <c r="D3361" t="s">
        <v>833</v>
      </c>
      <c r="E3361" s="865">
        <v>48.43</v>
      </c>
    </row>
    <row r="3362" spans="1:5">
      <c r="A3362">
        <v>10826</v>
      </c>
      <c r="B3362" t="s">
        <v>4203</v>
      </c>
      <c r="C3362" t="s">
        <v>829</v>
      </c>
      <c r="D3362" t="s">
        <v>830</v>
      </c>
      <c r="E3362" s="865">
        <v>47.98</v>
      </c>
    </row>
    <row r="3363" spans="1:5">
      <c r="A3363">
        <v>365</v>
      </c>
      <c r="B3363" t="s">
        <v>4204</v>
      </c>
      <c r="C3363" t="s">
        <v>829</v>
      </c>
      <c r="D3363" t="s">
        <v>830</v>
      </c>
      <c r="E3363" s="865">
        <v>29.75</v>
      </c>
    </row>
    <row r="3364" spans="1:5">
      <c r="A3364">
        <v>38639</v>
      </c>
      <c r="B3364" t="s">
        <v>4205</v>
      </c>
      <c r="C3364" t="s">
        <v>829</v>
      </c>
      <c r="D3364" t="s">
        <v>830</v>
      </c>
      <c r="E3364" s="865">
        <v>115.17</v>
      </c>
    </row>
    <row r="3365" spans="1:5">
      <c r="A3365">
        <v>38640</v>
      </c>
      <c r="B3365" t="s">
        <v>4206</v>
      </c>
      <c r="C3365" t="s">
        <v>829</v>
      </c>
      <c r="D3365" t="s">
        <v>830</v>
      </c>
      <c r="E3365" s="865">
        <v>1.72</v>
      </c>
    </row>
    <row r="3366" spans="1:5">
      <c r="A3366">
        <v>358</v>
      </c>
      <c r="B3366" t="s">
        <v>4207</v>
      </c>
      <c r="C3366" t="s">
        <v>829</v>
      </c>
      <c r="D3366" t="s">
        <v>830</v>
      </c>
      <c r="E3366" s="865">
        <v>35.51</v>
      </c>
    </row>
    <row r="3367" spans="1:5">
      <c r="A3367">
        <v>359</v>
      </c>
      <c r="B3367" t="s">
        <v>4208</v>
      </c>
      <c r="C3367" t="s">
        <v>829</v>
      </c>
      <c r="D3367" t="s">
        <v>830</v>
      </c>
      <c r="E3367" s="865">
        <v>72.94</v>
      </c>
    </row>
    <row r="3368" spans="1:5">
      <c r="A3368">
        <v>38641</v>
      </c>
      <c r="B3368" t="s">
        <v>4209</v>
      </c>
      <c r="C3368" t="s">
        <v>829</v>
      </c>
      <c r="D3368" t="s">
        <v>830</v>
      </c>
      <c r="E3368" s="865">
        <v>71.98</v>
      </c>
    </row>
    <row r="3369" spans="1:5">
      <c r="A3369">
        <v>360</v>
      </c>
      <c r="B3369" t="s">
        <v>4210</v>
      </c>
      <c r="C3369" t="s">
        <v>829</v>
      </c>
      <c r="D3369" t="s">
        <v>833</v>
      </c>
      <c r="E3369" s="865">
        <v>1.67</v>
      </c>
    </row>
    <row r="3370" spans="1:5">
      <c r="A3370">
        <v>4127</v>
      </c>
      <c r="B3370" t="s">
        <v>4211</v>
      </c>
      <c r="C3370" t="s">
        <v>829</v>
      </c>
      <c r="D3370" t="s">
        <v>844</v>
      </c>
      <c r="E3370" s="865">
        <v>189.02</v>
      </c>
    </row>
    <row r="3371" spans="1:5">
      <c r="A3371">
        <v>4154</v>
      </c>
      <c r="B3371" t="s">
        <v>4212</v>
      </c>
      <c r="C3371" t="s">
        <v>829</v>
      </c>
      <c r="D3371" t="s">
        <v>844</v>
      </c>
      <c r="E3371" s="865">
        <v>230.94</v>
      </c>
    </row>
    <row r="3372" spans="1:5">
      <c r="A3372">
        <v>4168</v>
      </c>
      <c r="B3372" t="s">
        <v>4213</v>
      </c>
      <c r="C3372" t="s">
        <v>829</v>
      </c>
      <c r="D3372" t="s">
        <v>844</v>
      </c>
      <c r="E3372" s="865">
        <v>243.9</v>
      </c>
    </row>
    <row r="3373" spans="1:5">
      <c r="A3373">
        <v>4161</v>
      </c>
      <c r="B3373" t="s">
        <v>4214</v>
      </c>
      <c r="C3373" t="s">
        <v>829</v>
      </c>
      <c r="D3373" t="s">
        <v>844</v>
      </c>
      <c r="E3373" s="865">
        <v>234.75</v>
      </c>
    </row>
    <row r="3374" spans="1:5">
      <c r="A3374">
        <v>42430</v>
      </c>
      <c r="B3374" t="s">
        <v>4215</v>
      </c>
      <c r="C3374" t="s">
        <v>829</v>
      </c>
      <c r="D3374" t="s">
        <v>844</v>
      </c>
      <c r="E3374" s="866">
        <v>3581.17</v>
      </c>
    </row>
    <row r="3375" spans="1:5">
      <c r="A3375">
        <v>4214</v>
      </c>
      <c r="B3375" t="s">
        <v>4216</v>
      </c>
      <c r="C3375" t="s">
        <v>829</v>
      </c>
      <c r="D3375" t="s">
        <v>830</v>
      </c>
      <c r="E3375" s="865">
        <v>6.89</v>
      </c>
    </row>
    <row r="3376" spans="1:5">
      <c r="A3376">
        <v>4215</v>
      </c>
      <c r="B3376" t="s">
        <v>4217</v>
      </c>
      <c r="C3376" t="s">
        <v>829</v>
      </c>
      <c r="D3376" t="s">
        <v>830</v>
      </c>
      <c r="E3376" s="865">
        <v>4.53</v>
      </c>
    </row>
    <row r="3377" spans="1:5">
      <c r="A3377">
        <v>4210</v>
      </c>
      <c r="B3377" t="s">
        <v>4218</v>
      </c>
      <c r="C3377" t="s">
        <v>829</v>
      </c>
      <c r="D3377" t="s">
        <v>830</v>
      </c>
      <c r="E3377" s="865">
        <v>0.76</v>
      </c>
    </row>
    <row r="3378" spans="1:5">
      <c r="A3378">
        <v>4212</v>
      </c>
      <c r="B3378" t="s">
        <v>4219</v>
      </c>
      <c r="C3378" t="s">
        <v>829</v>
      </c>
      <c r="D3378" t="s">
        <v>830</v>
      </c>
      <c r="E3378" s="865">
        <v>2.19</v>
      </c>
    </row>
    <row r="3379" spans="1:5">
      <c r="A3379">
        <v>4213</v>
      </c>
      <c r="B3379" t="s">
        <v>4220</v>
      </c>
      <c r="C3379" t="s">
        <v>829</v>
      </c>
      <c r="D3379" t="s">
        <v>830</v>
      </c>
      <c r="E3379" s="865">
        <v>9.7899999999999991</v>
      </c>
    </row>
    <row r="3380" spans="1:5">
      <c r="A3380">
        <v>4211</v>
      </c>
      <c r="B3380" t="s">
        <v>4221</v>
      </c>
      <c r="C3380" t="s">
        <v>829</v>
      </c>
      <c r="D3380" t="s">
        <v>830</v>
      </c>
      <c r="E3380" s="865">
        <v>1.0900000000000001</v>
      </c>
    </row>
    <row r="3381" spans="1:5">
      <c r="A3381">
        <v>4209</v>
      </c>
      <c r="B3381" t="s">
        <v>4222</v>
      </c>
      <c r="C3381" t="s">
        <v>829</v>
      </c>
      <c r="D3381" t="s">
        <v>830</v>
      </c>
      <c r="E3381" s="865">
        <v>12.56</v>
      </c>
    </row>
    <row r="3382" spans="1:5">
      <c r="A3382">
        <v>4180</v>
      </c>
      <c r="B3382" t="s">
        <v>4223</v>
      </c>
      <c r="C3382" t="s">
        <v>829</v>
      </c>
      <c r="D3382" t="s">
        <v>830</v>
      </c>
      <c r="E3382" s="865">
        <v>9.4499999999999993</v>
      </c>
    </row>
    <row r="3383" spans="1:5">
      <c r="A3383">
        <v>4177</v>
      </c>
      <c r="B3383" t="s">
        <v>4224</v>
      </c>
      <c r="C3383" t="s">
        <v>829</v>
      </c>
      <c r="D3383" t="s">
        <v>830</v>
      </c>
      <c r="E3383" s="865">
        <v>3.14</v>
      </c>
    </row>
    <row r="3384" spans="1:5">
      <c r="A3384">
        <v>4179</v>
      </c>
      <c r="B3384" t="s">
        <v>4225</v>
      </c>
      <c r="C3384" t="s">
        <v>829</v>
      </c>
      <c r="D3384" t="s">
        <v>830</v>
      </c>
      <c r="E3384" s="865">
        <v>6.42</v>
      </c>
    </row>
    <row r="3385" spans="1:5">
      <c r="A3385">
        <v>4208</v>
      </c>
      <c r="B3385" t="s">
        <v>4226</v>
      </c>
      <c r="C3385" t="s">
        <v>829</v>
      </c>
      <c r="D3385" t="s">
        <v>830</v>
      </c>
      <c r="E3385" s="865">
        <v>29.89</v>
      </c>
    </row>
    <row r="3386" spans="1:5">
      <c r="A3386">
        <v>4181</v>
      </c>
      <c r="B3386" t="s">
        <v>4227</v>
      </c>
      <c r="C3386" t="s">
        <v>829</v>
      </c>
      <c r="D3386" t="s">
        <v>830</v>
      </c>
      <c r="E3386" s="865">
        <v>19.53</v>
      </c>
    </row>
    <row r="3387" spans="1:5">
      <c r="A3387">
        <v>4178</v>
      </c>
      <c r="B3387" t="s">
        <v>4228</v>
      </c>
      <c r="C3387" t="s">
        <v>829</v>
      </c>
      <c r="D3387" t="s">
        <v>830</v>
      </c>
      <c r="E3387" s="865">
        <v>4.3499999999999996</v>
      </c>
    </row>
    <row r="3388" spans="1:5">
      <c r="A3388">
        <v>4182</v>
      </c>
      <c r="B3388" t="s">
        <v>4229</v>
      </c>
      <c r="C3388" t="s">
        <v>829</v>
      </c>
      <c r="D3388" t="s">
        <v>830</v>
      </c>
      <c r="E3388" s="865">
        <v>48.63</v>
      </c>
    </row>
    <row r="3389" spans="1:5">
      <c r="A3389">
        <v>4183</v>
      </c>
      <c r="B3389" t="s">
        <v>4230</v>
      </c>
      <c r="C3389" t="s">
        <v>829</v>
      </c>
      <c r="D3389" t="s">
        <v>830</v>
      </c>
      <c r="E3389" s="865">
        <v>78.290000000000006</v>
      </c>
    </row>
    <row r="3390" spans="1:5">
      <c r="A3390">
        <v>4184</v>
      </c>
      <c r="B3390" t="s">
        <v>4231</v>
      </c>
      <c r="C3390" t="s">
        <v>829</v>
      </c>
      <c r="D3390" t="s">
        <v>830</v>
      </c>
      <c r="E3390" s="865">
        <v>172.83</v>
      </c>
    </row>
    <row r="3391" spans="1:5">
      <c r="A3391">
        <v>4185</v>
      </c>
      <c r="B3391" t="s">
        <v>4232</v>
      </c>
      <c r="C3391" t="s">
        <v>829</v>
      </c>
      <c r="D3391" t="s">
        <v>830</v>
      </c>
      <c r="E3391" s="865">
        <v>287.16000000000003</v>
      </c>
    </row>
    <row r="3392" spans="1:5">
      <c r="A3392">
        <v>4205</v>
      </c>
      <c r="B3392" t="s">
        <v>4233</v>
      </c>
      <c r="C3392" t="s">
        <v>829</v>
      </c>
      <c r="D3392" t="s">
        <v>830</v>
      </c>
      <c r="E3392" s="865">
        <v>16.579999999999998</v>
      </c>
    </row>
    <row r="3393" spans="1:5">
      <c r="A3393">
        <v>4192</v>
      </c>
      <c r="B3393" t="s">
        <v>4234</v>
      </c>
      <c r="C3393" t="s">
        <v>829</v>
      </c>
      <c r="D3393" t="s">
        <v>830</v>
      </c>
      <c r="E3393" s="865">
        <v>16.579999999999998</v>
      </c>
    </row>
    <row r="3394" spans="1:5">
      <c r="A3394">
        <v>4191</v>
      </c>
      <c r="B3394" t="s">
        <v>4235</v>
      </c>
      <c r="C3394" t="s">
        <v>829</v>
      </c>
      <c r="D3394" t="s">
        <v>830</v>
      </c>
      <c r="E3394" s="865">
        <v>16.579999999999998</v>
      </c>
    </row>
    <row r="3395" spans="1:5">
      <c r="A3395">
        <v>4207</v>
      </c>
      <c r="B3395" t="s">
        <v>4236</v>
      </c>
      <c r="C3395" t="s">
        <v>829</v>
      </c>
      <c r="D3395" t="s">
        <v>830</v>
      </c>
      <c r="E3395" s="865">
        <v>13.34</v>
      </c>
    </row>
    <row r="3396" spans="1:5">
      <c r="A3396">
        <v>4206</v>
      </c>
      <c r="B3396" t="s">
        <v>4237</v>
      </c>
      <c r="C3396" t="s">
        <v>829</v>
      </c>
      <c r="D3396" t="s">
        <v>830</v>
      </c>
      <c r="E3396" s="865">
        <v>12.96</v>
      </c>
    </row>
    <row r="3397" spans="1:5">
      <c r="A3397">
        <v>4190</v>
      </c>
      <c r="B3397" t="s">
        <v>4238</v>
      </c>
      <c r="C3397" t="s">
        <v>829</v>
      </c>
      <c r="D3397" t="s">
        <v>830</v>
      </c>
      <c r="E3397" s="865">
        <v>12.96</v>
      </c>
    </row>
    <row r="3398" spans="1:5">
      <c r="A3398">
        <v>4186</v>
      </c>
      <c r="B3398" t="s">
        <v>4239</v>
      </c>
      <c r="C3398" t="s">
        <v>829</v>
      </c>
      <c r="D3398" t="s">
        <v>830</v>
      </c>
      <c r="E3398" s="865">
        <v>3.83</v>
      </c>
    </row>
    <row r="3399" spans="1:5">
      <c r="A3399">
        <v>4188</v>
      </c>
      <c r="B3399" t="s">
        <v>4240</v>
      </c>
      <c r="C3399" t="s">
        <v>829</v>
      </c>
      <c r="D3399" t="s">
        <v>830</v>
      </c>
      <c r="E3399" s="865">
        <v>7.82</v>
      </c>
    </row>
    <row r="3400" spans="1:5">
      <c r="A3400">
        <v>4189</v>
      </c>
      <c r="B3400" t="s">
        <v>4241</v>
      </c>
      <c r="C3400" t="s">
        <v>829</v>
      </c>
      <c r="D3400" t="s">
        <v>830</v>
      </c>
      <c r="E3400" s="865">
        <v>7.82</v>
      </c>
    </row>
    <row r="3401" spans="1:5">
      <c r="A3401">
        <v>4197</v>
      </c>
      <c r="B3401" t="s">
        <v>4242</v>
      </c>
      <c r="C3401" t="s">
        <v>829</v>
      </c>
      <c r="D3401" t="s">
        <v>830</v>
      </c>
      <c r="E3401" s="865">
        <v>41.41</v>
      </c>
    </row>
    <row r="3402" spans="1:5">
      <c r="A3402">
        <v>4194</v>
      </c>
      <c r="B3402" t="s">
        <v>4243</v>
      </c>
      <c r="C3402" t="s">
        <v>829</v>
      </c>
      <c r="D3402" t="s">
        <v>830</v>
      </c>
      <c r="E3402" s="865">
        <v>25.02</v>
      </c>
    </row>
    <row r="3403" spans="1:5">
      <c r="A3403">
        <v>4193</v>
      </c>
      <c r="B3403" t="s">
        <v>4244</v>
      </c>
      <c r="C3403" t="s">
        <v>829</v>
      </c>
      <c r="D3403" t="s">
        <v>830</v>
      </c>
      <c r="E3403" s="865">
        <v>25.02</v>
      </c>
    </row>
    <row r="3404" spans="1:5">
      <c r="A3404">
        <v>4204</v>
      </c>
      <c r="B3404" t="s">
        <v>4245</v>
      </c>
      <c r="C3404" t="s">
        <v>829</v>
      </c>
      <c r="D3404" t="s">
        <v>830</v>
      </c>
      <c r="E3404" s="865">
        <v>25.02</v>
      </c>
    </row>
    <row r="3405" spans="1:5">
      <c r="A3405">
        <v>4187</v>
      </c>
      <c r="B3405" t="s">
        <v>4246</v>
      </c>
      <c r="C3405" t="s">
        <v>829</v>
      </c>
      <c r="D3405" t="s">
        <v>830</v>
      </c>
      <c r="E3405" s="865">
        <v>4.9800000000000004</v>
      </c>
    </row>
    <row r="3406" spans="1:5">
      <c r="A3406">
        <v>4202</v>
      </c>
      <c r="B3406" t="s">
        <v>4247</v>
      </c>
      <c r="C3406" t="s">
        <v>829</v>
      </c>
      <c r="D3406" t="s">
        <v>830</v>
      </c>
      <c r="E3406" s="865">
        <v>75.62</v>
      </c>
    </row>
    <row r="3407" spans="1:5">
      <c r="A3407">
        <v>4203</v>
      </c>
      <c r="B3407" t="s">
        <v>4248</v>
      </c>
      <c r="C3407" t="s">
        <v>829</v>
      </c>
      <c r="D3407" t="s">
        <v>830</v>
      </c>
      <c r="E3407" s="865">
        <v>66.790000000000006</v>
      </c>
    </row>
    <row r="3408" spans="1:5">
      <c r="A3408">
        <v>40368</v>
      </c>
      <c r="B3408" t="s">
        <v>4249</v>
      </c>
      <c r="C3408" t="s">
        <v>829</v>
      </c>
      <c r="D3408" t="s">
        <v>844</v>
      </c>
      <c r="E3408" s="865">
        <v>27.52</v>
      </c>
    </row>
    <row r="3409" spans="1:5">
      <c r="A3409">
        <v>40365</v>
      </c>
      <c r="B3409" t="s">
        <v>4250</v>
      </c>
      <c r="C3409" t="s">
        <v>829</v>
      </c>
      <c r="D3409" t="s">
        <v>844</v>
      </c>
      <c r="E3409" s="865">
        <v>18.57</v>
      </c>
    </row>
    <row r="3410" spans="1:5">
      <c r="A3410">
        <v>40356</v>
      </c>
      <c r="B3410" t="s">
        <v>4251</v>
      </c>
      <c r="C3410" t="s">
        <v>829</v>
      </c>
      <c r="D3410" t="s">
        <v>844</v>
      </c>
      <c r="E3410" s="865">
        <v>6.34</v>
      </c>
    </row>
    <row r="3411" spans="1:5">
      <c r="A3411">
        <v>40362</v>
      </c>
      <c r="B3411" t="s">
        <v>4252</v>
      </c>
      <c r="C3411" t="s">
        <v>829</v>
      </c>
      <c r="D3411" t="s">
        <v>844</v>
      </c>
      <c r="E3411" s="865">
        <v>12.3</v>
      </c>
    </row>
    <row r="3412" spans="1:5">
      <c r="A3412">
        <v>40374</v>
      </c>
      <c r="B3412" t="s">
        <v>4253</v>
      </c>
      <c r="C3412" t="s">
        <v>829</v>
      </c>
      <c r="D3412" t="s">
        <v>844</v>
      </c>
      <c r="E3412" s="865">
        <v>71.930000000000007</v>
      </c>
    </row>
    <row r="3413" spans="1:5">
      <c r="A3413">
        <v>40371</v>
      </c>
      <c r="B3413" t="s">
        <v>4254</v>
      </c>
      <c r="C3413" t="s">
        <v>829</v>
      </c>
      <c r="D3413" t="s">
        <v>844</v>
      </c>
      <c r="E3413" s="865">
        <v>45.28</v>
      </c>
    </row>
    <row r="3414" spans="1:5">
      <c r="A3414">
        <v>40359</v>
      </c>
      <c r="B3414" t="s">
        <v>4255</v>
      </c>
      <c r="C3414" t="s">
        <v>829</v>
      </c>
      <c r="D3414" t="s">
        <v>844</v>
      </c>
      <c r="E3414" s="865">
        <v>8.19</v>
      </c>
    </row>
    <row r="3415" spans="1:5">
      <c r="A3415">
        <v>7595</v>
      </c>
      <c r="B3415" t="s">
        <v>4256</v>
      </c>
      <c r="C3415" t="s">
        <v>847</v>
      </c>
      <c r="D3415" t="s">
        <v>830</v>
      </c>
      <c r="E3415" s="865">
        <v>8.42</v>
      </c>
    </row>
    <row r="3416" spans="1:5">
      <c r="A3416">
        <v>41094</v>
      </c>
      <c r="B3416" t="s">
        <v>4257</v>
      </c>
      <c r="C3416" t="s">
        <v>1054</v>
      </c>
      <c r="D3416" t="s">
        <v>830</v>
      </c>
      <c r="E3416" s="866">
        <v>1505.99</v>
      </c>
    </row>
    <row r="3417" spans="1:5">
      <c r="A3417">
        <v>39609</v>
      </c>
      <c r="B3417" t="s">
        <v>4258</v>
      </c>
      <c r="C3417" t="s">
        <v>829</v>
      </c>
      <c r="D3417" t="s">
        <v>830</v>
      </c>
      <c r="E3417" s="866">
        <v>58174.78</v>
      </c>
    </row>
    <row r="3418" spans="1:5">
      <c r="A3418">
        <v>39610</v>
      </c>
      <c r="B3418" t="s">
        <v>4259</v>
      </c>
      <c r="C3418" t="s">
        <v>829</v>
      </c>
      <c r="D3418" t="s">
        <v>830</v>
      </c>
      <c r="E3418" s="866">
        <v>84917.04</v>
      </c>
    </row>
    <row r="3419" spans="1:5">
      <c r="A3419">
        <v>39611</v>
      </c>
      <c r="B3419" t="s">
        <v>4260</v>
      </c>
      <c r="C3419" t="s">
        <v>829</v>
      </c>
      <c r="D3419" t="s">
        <v>830</v>
      </c>
      <c r="E3419" s="866">
        <v>102763.51</v>
      </c>
    </row>
    <row r="3420" spans="1:5">
      <c r="A3420">
        <v>39612</v>
      </c>
      <c r="B3420" t="s">
        <v>4261</v>
      </c>
      <c r="C3420" t="s">
        <v>829</v>
      </c>
      <c r="D3420" t="s">
        <v>830</v>
      </c>
      <c r="E3420" s="866">
        <v>160981.35999999999</v>
      </c>
    </row>
    <row r="3421" spans="1:5">
      <c r="A3421">
        <v>39608</v>
      </c>
      <c r="B3421" t="s">
        <v>4262</v>
      </c>
      <c r="C3421" t="s">
        <v>829</v>
      </c>
      <c r="D3421" t="s">
        <v>830</v>
      </c>
      <c r="E3421" s="866">
        <v>46515.94</v>
      </c>
    </row>
    <row r="3422" spans="1:5">
      <c r="A3422">
        <v>38175</v>
      </c>
      <c r="B3422" t="s">
        <v>4263</v>
      </c>
      <c r="C3422" t="s">
        <v>829</v>
      </c>
      <c r="D3422" t="s">
        <v>830</v>
      </c>
      <c r="E3422" s="865">
        <v>2.31</v>
      </c>
    </row>
    <row r="3423" spans="1:5">
      <c r="A3423">
        <v>38176</v>
      </c>
      <c r="B3423" t="s">
        <v>4264</v>
      </c>
      <c r="C3423" t="s">
        <v>829</v>
      </c>
      <c r="D3423" t="s">
        <v>830</v>
      </c>
      <c r="E3423" s="865">
        <v>6.28</v>
      </c>
    </row>
    <row r="3424" spans="1:5">
      <c r="A3424">
        <v>36152</v>
      </c>
      <c r="B3424" t="s">
        <v>4265</v>
      </c>
      <c r="C3424" t="s">
        <v>829</v>
      </c>
      <c r="D3424" t="s">
        <v>830</v>
      </c>
      <c r="E3424" s="865">
        <v>4.09</v>
      </c>
    </row>
    <row r="3425" spans="1:5">
      <c r="A3425">
        <v>11138</v>
      </c>
      <c r="B3425" t="s">
        <v>4266</v>
      </c>
      <c r="C3425" t="s">
        <v>878</v>
      </c>
      <c r="D3425" t="s">
        <v>830</v>
      </c>
      <c r="E3425" s="865">
        <v>2.17</v>
      </c>
    </row>
    <row r="3426" spans="1:5">
      <c r="A3426">
        <v>5333</v>
      </c>
      <c r="B3426" t="s">
        <v>4267</v>
      </c>
      <c r="C3426" t="s">
        <v>878</v>
      </c>
      <c r="D3426" t="s">
        <v>830</v>
      </c>
      <c r="E3426" s="865">
        <v>17.23</v>
      </c>
    </row>
    <row r="3427" spans="1:5">
      <c r="A3427">
        <v>4221</v>
      </c>
      <c r="B3427" t="s">
        <v>4268</v>
      </c>
      <c r="C3427" t="s">
        <v>878</v>
      </c>
      <c r="D3427" t="s">
        <v>833</v>
      </c>
      <c r="E3427" s="865">
        <v>3.38</v>
      </c>
    </row>
    <row r="3428" spans="1:5">
      <c r="A3428">
        <v>4227</v>
      </c>
      <c r="B3428" t="s">
        <v>4269</v>
      </c>
      <c r="C3428" t="s">
        <v>878</v>
      </c>
      <c r="D3428" t="s">
        <v>833</v>
      </c>
      <c r="E3428" s="865">
        <v>23.9</v>
      </c>
    </row>
    <row r="3429" spans="1:5">
      <c r="A3429">
        <v>38170</v>
      </c>
      <c r="B3429" t="s">
        <v>4270</v>
      </c>
      <c r="C3429" t="s">
        <v>829</v>
      </c>
      <c r="D3429" t="s">
        <v>830</v>
      </c>
      <c r="E3429" s="865">
        <v>10.58</v>
      </c>
    </row>
    <row r="3430" spans="1:5">
      <c r="A3430">
        <v>4252</v>
      </c>
      <c r="B3430" t="s">
        <v>4271</v>
      </c>
      <c r="C3430" t="s">
        <v>847</v>
      </c>
      <c r="D3430" t="s">
        <v>830</v>
      </c>
      <c r="E3430" s="865">
        <v>14</v>
      </c>
    </row>
    <row r="3431" spans="1:5">
      <c r="A3431">
        <v>40980</v>
      </c>
      <c r="B3431" t="s">
        <v>4272</v>
      </c>
      <c r="C3431" t="s">
        <v>1054</v>
      </c>
      <c r="D3431" t="s">
        <v>830</v>
      </c>
      <c r="E3431" s="866">
        <v>2500.41</v>
      </c>
    </row>
    <row r="3432" spans="1:5">
      <c r="A3432">
        <v>4243</v>
      </c>
      <c r="B3432" t="s">
        <v>4273</v>
      </c>
      <c r="C3432" t="s">
        <v>847</v>
      </c>
      <c r="D3432" t="s">
        <v>830</v>
      </c>
      <c r="E3432" s="865">
        <v>12.15</v>
      </c>
    </row>
    <row r="3433" spans="1:5">
      <c r="A3433">
        <v>41031</v>
      </c>
      <c r="B3433" t="s">
        <v>4274</v>
      </c>
      <c r="C3433" t="s">
        <v>1054</v>
      </c>
      <c r="D3433" t="s">
        <v>830</v>
      </c>
      <c r="E3433" s="866">
        <v>2170.67</v>
      </c>
    </row>
    <row r="3434" spans="1:5">
      <c r="A3434">
        <v>37666</v>
      </c>
      <c r="B3434" t="s">
        <v>4275</v>
      </c>
      <c r="C3434" t="s">
        <v>847</v>
      </c>
      <c r="D3434" t="s">
        <v>830</v>
      </c>
      <c r="E3434" s="865">
        <v>11.72</v>
      </c>
    </row>
    <row r="3435" spans="1:5">
      <c r="A3435">
        <v>40986</v>
      </c>
      <c r="B3435" t="s">
        <v>4276</v>
      </c>
      <c r="C3435" t="s">
        <v>1054</v>
      </c>
      <c r="D3435" t="s">
        <v>830</v>
      </c>
      <c r="E3435" s="866">
        <v>2094.77</v>
      </c>
    </row>
    <row r="3436" spans="1:5">
      <c r="A3436">
        <v>4250</v>
      </c>
      <c r="B3436" t="s">
        <v>4277</v>
      </c>
      <c r="C3436" t="s">
        <v>847</v>
      </c>
      <c r="D3436" t="s">
        <v>830</v>
      </c>
      <c r="E3436" s="865">
        <v>12.47</v>
      </c>
    </row>
    <row r="3437" spans="1:5">
      <c r="A3437">
        <v>40978</v>
      </c>
      <c r="B3437" t="s">
        <v>4278</v>
      </c>
      <c r="C3437" t="s">
        <v>1054</v>
      </c>
      <c r="D3437" t="s">
        <v>830</v>
      </c>
      <c r="E3437" s="866">
        <v>2226.9699999999998</v>
      </c>
    </row>
    <row r="3438" spans="1:5">
      <c r="A3438">
        <v>25960</v>
      </c>
      <c r="B3438" t="s">
        <v>4279</v>
      </c>
      <c r="C3438" t="s">
        <v>847</v>
      </c>
      <c r="D3438" t="s">
        <v>830</v>
      </c>
      <c r="E3438" s="865">
        <v>14.96</v>
      </c>
    </row>
    <row r="3439" spans="1:5">
      <c r="A3439">
        <v>41043</v>
      </c>
      <c r="B3439" t="s">
        <v>4280</v>
      </c>
      <c r="C3439" t="s">
        <v>1054</v>
      </c>
      <c r="D3439" t="s">
        <v>830</v>
      </c>
      <c r="E3439" s="866">
        <v>2671.59</v>
      </c>
    </row>
    <row r="3440" spans="1:5">
      <c r="A3440">
        <v>4234</v>
      </c>
      <c r="B3440" t="s">
        <v>4281</v>
      </c>
      <c r="C3440" t="s">
        <v>847</v>
      </c>
      <c r="D3440" t="s">
        <v>833</v>
      </c>
      <c r="E3440" s="865">
        <v>16.41</v>
      </c>
    </row>
    <row r="3441" spans="1:5">
      <c r="A3441">
        <v>40987</v>
      </c>
      <c r="B3441" t="s">
        <v>4282</v>
      </c>
      <c r="C3441" t="s">
        <v>1054</v>
      </c>
      <c r="D3441" t="s">
        <v>830</v>
      </c>
      <c r="E3441" s="866">
        <v>2926.62</v>
      </c>
    </row>
    <row r="3442" spans="1:5">
      <c r="A3442">
        <v>4253</v>
      </c>
      <c r="B3442" t="s">
        <v>4283</v>
      </c>
      <c r="C3442" t="s">
        <v>847</v>
      </c>
      <c r="D3442" t="s">
        <v>830</v>
      </c>
      <c r="E3442" s="865">
        <v>12.45</v>
      </c>
    </row>
    <row r="3443" spans="1:5">
      <c r="A3443">
        <v>40981</v>
      </c>
      <c r="B3443" t="s">
        <v>4284</v>
      </c>
      <c r="C3443" t="s">
        <v>1054</v>
      </c>
      <c r="D3443" t="s">
        <v>830</v>
      </c>
      <c r="E3443" s="866">
        <v>2221.29</v>
      </c>
    </row>
    <row r="3444" spans="1:5">
      <c r="A3444">
        <v>4254</v>
      </c>
      <c r="B3444" t="s">
        <v>315</v>
      </c>
      <c r="C3444" t="s">
        <v>847</v>
      </c>
      <c r="D3444" t="s">
        <v>830</v>
      </c>
      <c r="E3444" s="865">
        <v>12.45</v>
      </c>
    </row>
    <row r="3445" spans="1:5">
      <c r="A3445">
        <v>41036</v>
      </c>
      <c r="B3445" t="s">
        <v>4285</v>
      </c>
      <c r="C3445" t="s">
        <v>1054</v>
      </c>
      <c r="D3445" t="s">
        <v>830</v>
      </c>
      <c r="E3445" s="866">
        <v>2221.29</v>
      </c>
    </row>
    <row r="3446" spans="1:5">
      <c r="A3446">
        <v>4251</v>
      </c>
      <c r="B3446" t="s">
        <v>4286</v>
      </c>
      <c r="C3446" t="s">
        <v>847</v>
      </c>
      <c r="D3446" t="s">
        <v>830</v>
      </c>
      <c r="E3446" s="865">
        <v>14.68</v>
      </c>
    </row>
    <row r="3447" spans="1:5">
      <c r="A3447">
        <v>40979</v>
      </c>
      <c r="B3447" t="s">
        <v>4287</v>
      </c>
      <c r="C3447" t="s">
        <v>1054</v>
      </c>
      <c r="D3447" t="s">
        <v>830</v>
      </c>
      <c r="E3447" s="866">
        <v>2619.98</v>
      </c>
    </row>
    <row r="3448" spans="1:5">
      <c r="A3448">
        <v>4230</v>
      </c>
      <c r="B3448" t="s">
        <v>4288</v>
      </c>
      <c r="C3448" t="s">
        <v>847</v>
      </c>
      <c r="D3448" t="s">
        <v>830</v>
      </c>
      <c r="E3448" s="865">
        <v>12.47</v>
      </c>
    </row>
    <row r="3449" spans="1:5">
      <c r="A3449">
        <v>40998</v>
      </c>
      <c r="B3449" t="s">
        <v>4289</v>
      </c>
      <c r="C3449" t="s">
        <v>1054</v>
      </c>
      <c r="D3449" t="s">
        <v>830</v>
      </c>
      <c r="E3449" s="866">
        <v>2225.69</v>
      </c>
    </row>
    <row r="3450" spans="1:5">
      <c r="A3450">
        <v>4257</v>
      </c>
      <c r="B3450" t="s">
        <v>4290</v>
      </c>
      <c r="C3450" t="s">
        <v>847</v>
      </c>
      <c r="D3450" t="s">
        <v>830</v>
      </c>
      <c r="E3450" s="865">
        <v>12.81</v>
      </c>
    </row>
    <row r="3451" spans="1:5">
      <c r="A3451">
        <v>40982</v>
      </c>
      <c r="B3451" t="s">
        <v>4291</v>
      </c>
      <c r="C3451" t="s">
        <v>1054</v>
      </c>
      <c r="D3451" t="s">
        <v>830</v>
      </c>
      <c r="E3451" s="866">
        <v>2286.36</v>
      </c>
    </row>
    <row r="3452" spans="1:5">
      <c r="A3452">
        <v>4240</v>
      </c>
      <c r="B3452" t="s">
        <v>4292</v>
      </c>
      <c r="C3452" t="s">
        <v>847</v>
      </c>
      <c r="D3452" t="s">
        <v>830</v>
      </c>
      <c r="E3452" s="865">
        <v>15.21</v>
      </c>
    </row>
    <row r="3453" spans="1:5">
      <c r="A3453">
        <v>41026</v>
      </c>
      <c r="B3453" t="s">
        <v>4293</v>
      </c>
      <c r="C3453" t="s">
        <v>1054</v>
      </c>
      <c r="D3453" t="s">
        <v>830</v>
      </c>
      <c r="E3453" s="866">
        <v>2717.14</v>
      </c>
    </row>
    <row r="3454" spans="1:5">
      <c r="A3454">
        <v>4239</v>
      </c>
      <c r="B3454" t="s">
        <v>4294</v>
      </c>
      <c r="C3454" t="s">
        <v>847</v>
      </c>
      <c r="D3454" t="s">
        <v>830</v>
      </c>
      <c r="E3454" s="865">
        <v>18.68</v>
      </c>
    </row>
    <row r="3455" spans="1:5">
      <c r="A3455">
        <v>41024</v>
      </c>
      <c r="B3455" t="s">
        <v>4295</v>
      </c>
      <c r="C3455" t="s">
        <v>1054</v>
      </c>
      <c r="D3455" t="s">
        <v>830</v>
      </c>
      <c r="E3455" s="866">
        <v>3333.42</v>
      </c>
    </row>
    <row r="3456" spans="1:5">
      <c r="A3456">
        <v>4248</v>
      </c>
      <c r="B3456" t="s">
        <v>4296</v>
      </c>
      <c r="C3456" t="s">
        <v>847</v>
      </c>
      <c r="D3456" t="s">
        <v>830</v>
      </c>
      <c r="E3456" s="865">
        <v>14.23</v>
      </c>
    </row>
    <row r="3457" spans="1:5">
      <c r="A3457">
        <v>41033</v>
      </c>
      <c r="B3457" t="s">
        <v>4297</v>
      </c>
      <c r="C3457" t="s">
        <v>1054</v>
      </c>
      <c r="D3457" t="s">
        <v>830</v>
      </c>
      <c r="E3457" s="866">
        <v>2541.15</v>
      </c>
    </row>
    <row r="3458" spans="1:5">
      <c r="A3458">
        <v>25959</v>
      </c>
      <c r="B3458" t="s">
        <v>4298</v>
      </c>
      <c r="C3458" t="s">
        <v>847</v>
      </c>
      <c r="D3458" t="s">
        <v>830</v>
      </c>
      <c r="E3458" s="865">
        <v>15.72</v>
      </c>
    </row>
    <row r="3459" spans="1:5">
      <c r="A3459">
        <v>41040</v>
      </c>
      <c r="B3459" t="s">
        <v>4299</v>
      </c>
      <c r="C3459" t="s">
        <v>1054</v>
      </c>
      <c r="D3459" t="s">
        <v>830</v>
      </c>
      <c r="E3459" s="866">
        <v>2805.17</v>
      </c>
    </row>
    <row r="3460" spans="1:5">
      <c r="A3460">
        <v>4238</v>
      </c>
      <c r="B3460" t="s">
        <v>4300</v>
      </c>
      <c r="C3460" t="s">
        <v>847</v>
      </c>
      <c r="D3460" t="s">
        <v>830</v>
      </c>
      <c r="E3460" s="865">
        <v>12.55</v>
      </c>
    </row>
    <row r="3461" spans="1:5">
      <c r="A3461">
        <v>41012</v>
      </c>
      <c r="B3461" t="s">
        <v>4301</v>
      </c>
      <c r="C3461" t="s">
        <v>1054</v>
      </c>
      <c r="D3461" t="s">
        <v>830</v>
      </c>
      <c r="E3461" s="866">
        <v>2240.62</v>
      </c>
    </row>
    <row r="3462" spans="1:5">
      <c r="A3462">
        <v>4237</v>
      </c>
      <c r="B3462" t="s">
        <v>4302</v>
      </c>
      <c r="C3462" t="s">
        <v>847</v>
      </c>
      <c r="D3462" t="s">
        <v>830</v>
      </c>
      <c r="E3462" s="865">
        <v>12.45</v>
      </c>
    </row>
    <row r="3463" spans="1:5">
      <c r="A3463">
        <v>41002</v>
      </c>
      <c r="B3463" t="s">
        <v>4303</v>
      </c>
      <c r="C3463" t="s">
        <v>1054</v>
      </c>
      <c r="D3463" t="s">
        <v>830</v>
      </c>
      <c r="E3463" s="866">
        <v>2221.29</v>
      </c>
    </row>
    <row r="3464" spans="1:5">
      <c r="A3464">
        <v>4233</v>
      </c>
      <c r="B3464" t="s">
        <v>4304</v>
      </c>
      <c r="C3464" t="s">
        <v>847</v>
      </c>
      <c r="D3464" t="s">
        <v>830</v>
      </c>
      <c r="E3464" s="865">
        <v>13.49</v>
      </c>
    </row>
    <row r="3465" spans="1:5">
      <c r="A3465">
        <v>41001</v>
      </c>
      <c r="B3465" t="s">
        <v>4305</v>
      </c>
      <c r="C3465" t="s">
        <v>1054</v>
      </c>
      <c r="D3465" t="s">
        <v>830</v>
      </c>
      <c r="E3465" s="866">
        <v>2408.98</v>
      </c>
    </row>
    <row r="3466" spans="1:5">
      <c r="A3466">
        <v>2</v>
      </c>
      <c r="B3466" t="s">
        <v>4306</v>
      </c>
      <c r="C3466" t="s">
        <v>1050</v>
      </c>
      <c r="D3466" t="s">
        <v>830</v>
      </c>
      <c r="E3466" s="865">
        <v>11.2</v>
      </c>
    </row>
    <row r="3467" spans="1:5">
      <c r="A3467">
        <v>36517</v>
      </c>
      <c r="B3467" t="s">
        <v>4307</v>
      </c>
      <c r="C3467" t="s">
        <v>829</v>
      </c>
      <c r="D3467" t="s">
        <v>844</v>
      </c>
      <c r="E3467" s="866">
        <v>325565.65999999997</v>
      </c>
    </row>
    <row r="3468" spans="1:5">
      <c r="A3468">
        <v>4262</v>
      </c>
      <c r="B3468" t="s">
        <v>4308</v>
      </c>
      <c r="C3468" t="s">
        <v>829</v>
      </c>
      <c r="D3468" t="s">
        <v>844</v>
      </c>
      <c r="E3468" s="866">
        <v>366628</v>
      </c>
    </row>
    <row r="3469" spans="1:5">
      <c r="A3469">
        <v>4263</v>
      </c>
      <c r="B3469" t="s">
        <v>4309</v>
      </c>
      <c r="C3469" t="s">
        <v>829</v>
      </c>
      <c r="D3469" t="s">
        <v>844</v>
      </c>
      <c r="E3469" s="866">
        <v>508390.8</v>
      </c>
    </row>
    <row r="3470" spans="1:5">
      <c r="A3470">
        <v>36518</v>
      </c>
      <c r="B3470" t="s">
        <v>4310</v>
      </c>
      <c r="C3470" t="s">
        <v>829</v>
      </c>
      <c r="D3470" t="s">
        <v>844</v>
      </c>
      <c r="E3470" s="866">
        <v>578783.37</v>
      </c>
    </row>
    <row r="3471" spans="1:5">
      <c r="A3471">
        <v>14221</v>
      </c>
      <c r="B3471" t="s">
        <v>4311</v>
      </c>
      <c r="C3471" t="s">
        <v>829</v>
      </c>
      <c r="D3471" t="s">
        <v>844</v>
      </c>
      <c r="E3471" s="866">
        <v>337786.58</v>
      </c>
    </row>
    <row r="3472" spans="1:5">
      <c r="A3472">
        <v>38402</v>
      </c>
      <c r="B3472" t="s">
        <v>4312</v>
      </c>
      <c r="C3472" t="s">
        <v>829</v>
      </c>
      <c r="D3472" t="s">
        <v>830</v>
      </c>
      <c r="E3472" s="865">
        <v>8.3000000000000007</v>
      </c>
    </row>
    <row r="3473" spans="1:5">
      <c r="A3473">
        <v>3412</v>
      </c>
      <c r="B3473" t="s">
        <v>4313</v>
      </c>
      <c r="C3473" t="s">
        <v>832</v>
      </c>
      <c r="D3473" t="s">
        <v>844</v>
      </c>
      <c r="E3473" s="865">
        <v>13.77</v>
      </c>
    </row>
    <row r="3474" spans="1:5">
      <c r="A3474">
        <v>3413</v>
      </c>
      <c r="B3474" t="s">
        <v>4314</v>
      </c>
      <c r="C3474" t="s">
        <v>832</v>
      </c>
      <c r="D3474" t="s">
        <v>844</v>
      </c>
      <c r="E3474" s="865">
        <v>31</v>
      </c>
    </row>
    <row r="3475" spans="1:5">
      <c r="A3475">
        <v>39744</v>
      </c>
      <c r="B3475" t="s">
        <v>4315</v>
      </c>
      <c r="C3475" t="s">
        <v>832</v>
      </c>
      <c r="D3475" t="s">
        <v>844</v>
      </c>
      <c r="E3475" s="865">
        <v>24.07</v>
      </c>
    </row>
    <row r="3476" spans="1:5">
      <c r="A3476">
        <v>39745</v>
      </c>
      <c r="B3476" t="s">
        <v>4316</v>
      </c>
      <c r="C3476" t="s">
        <v>832</v>
      </c>
      <c r="D3476" t="s">
        <v>844</v>
      </c>
      <c r="E3476" s="865">
        <v>50.81</v>
      </c>
    </row>
    <row r="3477" spans="1:5">
      <c r="A3477">
        <v>39637</v>
      </c>
      <c r="B3477" t="s">
        <v>4317</v>
      </c>
      <c r="C3477" t="s">
        <v>832</v>
      </c>
      <c r="D3477" t="s">
        <v>830</v>
      </c>
      <c r="E3477" s="865">
        <v>52.77</v>
      </c>
    </row>
    <row r="3478" spans="1:5">
      <c r="A3478">
        <v>39638</v>
      </c>
      <c r="B3478" t="s">
        <v>4318</v>
      </c>
      <c r="C3478" t="s">
        <v>832</v>
      </c>
      <c r="D3478" t="s">
        <v>830</v>
      </c>
      <c r="E3478" s="865">
        <v>98.27</v>
      </c>
    </row>
    <row r="3479" spans="1:5">
      <c r="A3479">
        <v>39639</v>
      </c>
      <c r="B3479" t="s">
        <v>4319</v>
      </c>
      <c r="C3479" t="s">
        <v>832</v>
      </c>
      <c r="D3479" t="s">
        <v>830</v>
      </c>
      <c r="E3479" s="865">
        <v>129.56</v>
      </c>
    </row>
    <row r="3480" spans="1:5">
      <c r="A3480">
        <v>39517</v>
      </c>
      <c r="B3480" t="s">
        <v>4320</v>
      </c>
      <c r="C3480" t="s">
        <v>832</v>
      </c>
      <c r="D3480" t="s">
        <v>844</v>
      </c>
      <c r="E3480" s="865">
        <v>163.21</v>
      </c>
    </row>
    <row r="3481" spans="1:5">
      <c r="A3481">
        <v>39518</v>
      </c>
      <c r="B3481" t="s">
        <v>4321</v>
      </c>
      <c r="C3481" t="s">
        <v>832</v>
      </c>
      <c r="D3481" t="s">
        <v>844</v>
      </c>
      <c r="E3481" s="865">
        <v>193.49</v>
      </c>
    </row>
    <row r="3482" spans="1:5">
      <c r="A3482">
        <v>38366</v>
      </c>
      <c r="B3482" t="s">
        <v>4322</v>
      </c>
      <c r="C3482" t="s">
        <v>832</v>
      </c>
      <c r="D3482" t="s">
        <v>830</v>
      </c>
      <c r="E3482" s="865">
        <v>3.99</v>
      </c>
    </row>
    <row r="3483" spans="1:5">
      <c r="A3483">
        <v>11703</v>
      </c>
      <c r="B3483" t="s">
        <v>4323</v>
      </c>
      <c r="C3483" t="s">
        <v>829</v>
      </c>
      <c r="D3483" t="s">
        <v>830</v>
      </c>
      <c r="E3483" s="865">
        <v>26.62</v>
      </c>
    </row>
    <row r="3484" spans="1:5">
      <c r="A3484">
        <v>37400</v>
      </c>
      <c r="B3484" t="s">
        <v>4324</v>
      </c>
      <c r="C3484" t="s">
        <v>829</v>
      </c>
      <c r="D3484" t="s">
        <v>830</v>
      </c>
      <c r="E3484" s="865">
        <v>41.54</v>
      </c>
    </row>
    <row r="3485" spans="1:5">
      <c r="A3485">
        <v>25400</v>
      </c>
      <c r="B3485" t="s">
        <v>4325</v>
      </c>
      <c r="C3485" t="s">
        <v>829</v>
      </c>
      <c r="D3485" t="s">
        <v>830</v>
      </c>
      <c r="E3485" s="866">
        <v>1326.59</v>
      </c>
    </row>
    <row r="3486" spans="1:5">
      <c r="A3486">
        <v>4272</v>
      </c>
      <c r="B3486" t="s">
        <v>4326</v>
      </c>
      <c r="C3486" t="s">
        <v>829</v>
      </c>
      <c r="D3486" t="s">
        <v>830</v>
      </c>
      <c r="E3486" s="865">
        <v>100.18</v>
      </c>
    </row>
    <row r="3487" spans="1:5">
      <c r="A3487">
        <v>4276</v>
      </c>
      <c r="B3487" t="s">
        <v>4327</v>
      </c>
      <c r="C3487" t="s">
        <v>829</v>
      </c>
      <c r="D3487" t="s">
        <v>830</v>
      </c>
      <c r="E3487" s="865">
        <v>295.69</v>
      </c>
    </row>
    <row r="3488" spans="1:5">
      <c r="A3488">
        <v>4273</v>
      </c>
      <c r="B3488" t="s">
        <v>4328</v>
      </c>
      <c r="C3488" t="s">
        <v>829</v>
      </c>
      <c r="D3488" t="s">
        <v>830</v>
      </c>
      <c r="E3488" s="865">
        <v>491.19</v>
      </c>
    </row>
    <row r="3489" spans="1:5">
      <c r="A3489">
        <v>4274</v>
      </c>
      <c r="B3489" t="s">
        <v>4329</v>
      </c>
      <c r="C3489" t="s">
        <v>829</v>
      </c>
      <c r="D3489" t="s">
        <v>833</v>
      </c>
      <c r="E3489" s="865">
        <v>113.9</v>
      </c>
    </row>
    <row r="3490" spans="1:5">
      <c r="A3490">
        <v>39438</v>
      </c>
      <c r="B3490" t="s">
        <v>4330</v>
      </c>
      <c r="C3490" t="s">
        <v>829</v>
      </c>
      <c r="D3490" t="s">
        <v>830</v>
      </c>
      <c r="E3490" s="865">
        <v>0.21</v>
      </c>
    </row>
    <row r="3491" spans="1:5">
      <c r="A3491">
        <v>11963</v>
      </c>
      <c r="B3491" t="s">
        <v>4331</v>
      </c>
      <c r="C3491" t="s">
        <v>829</v>
      </c>
      <c r="D3491" t="s">
        <v>830</v>
      </c>
      <c r="E3491" s="865">
        <v>7.61</v>
      </c>
    </row>
    <row r="3492" spans="1:5">
      <c r="A3492">
        <v>11964</v>
      </c>
      <c r="B3492" t="s">
        <v>4332</v>
      </c>
      <c r="C3492" t="s">
        <v>829</v>
      </c>
      <c r="D3492" t="s">
        <v>830</v>
      </c>
      <c r="E3492" s="865">
        <v>1.92</v>
      </c>
    </row>
    <row r="3493" spans="1:5">
      <c r="A3493">
        <v>4379</v>
      </c>
      <c r="B3493" t="s">
        <v>4333</v>
      </c>
      <c r="C3493" t="s">
        <v>829</v>
      </c>
      <c r="D3493" t="s">
        <v>830</v>
      </c>
      <c r="E3493" s="865">
        <v>0.04</v>
      </c>
    </row>
    <row r="3494" spans="1:5">
      <c r="A3494">
        <v>4377</v>
      </c>
      <c r="B3494" t="s">
        <v>4334</v>
      </c>
      <c r="C3494" t="s">
        <v>829</v>
      </c>
      <c r="D3494" t="s">
        <v>830</v>
      </c>
      <c r="E3494" s="865">
        <v>0.15</v>
      </c>
    </row>
    <row r="3495" spans="1:5">
      <c r="A3495">
        <v>4356</v>
      </c>
      <c r="B3495" t="s">
        <v>4335</v>
      </c>
      <c r="C3495" t="s">
        <v>829</v>
      </c>
      <c r="D3495" t="s">
        <v>830</v>
      </c>
      <c r="E3495" s="865">
        <v>0.21</v>
      </c>
    </row>
    <row r="3496" spans="1:5">
      <c r="A3496">
        <v>13246</v>
      </c>
      <c r="B3496" t="s">
        <v>4336</v>
      </c>
      <c r="C3496" t="s">
        <v>829</v>
      </c>
      <c r="D3496" t="s">
        <v>830</v>
      </c>
      <c r="E3496" s="865">
        <v>0.36</v>
      </c>
    </row>
    <row r="3497" spans="1:5">
      <c r="A3497">
        <v>4346</v>
      </c>
      <c r="B3497" t="s">
        <v>4337</v>
      </c>
      <c r="C3497" t="s">
        <v>829</v>
      </c>
      <c r="D3497" t="s">
        <v>830</v>
      </c>
      <c r="E3497" s="865">
        <v>8.15</v>
      </c>
    </row>
    <row r="3498" spans="1:5">
      <c r="A3498">
        <v>11955</v>
      </c>
      <c r="B3498" t="s">
        <v>4338</v>
      </c>
      <c r="C3498" t="s">
        <v>829</v>
      </c>
      <c r="D3498" t="s">
        <v>830</v>
      </c>
      <c r="E3498" s="865">
        <v>3.57</v>
      </c>
    </row>
    <row r="3499" spans="1:5">
      <c r="A3499">
        <v>11960</v>
      </c>
      <c r="B3499" t="s">
        <v>4339</v>
      </c>
      <c r="C3499" t="s">
        <v>829</v>
      </c>
      <c r="D3499" t="s">
        <v>830</v>
      </c>
      <c r="E3499" s="865">
        <v>0.12</v>
      </c>
    </row>
    <row r="3500" spans="1:5">
      <c r="A3500">
        <v>4333</v>
      </c>
      <c r="B3500" t="s">
        <v>4340</v>
      </c>
      <c r="C3500" t="s">
        <v>829</v>
      </c>
      <c r="D3500" t="s">
        <v>830</v>
      </c>
      <c r="E3500" s="865">
        <v>0.21</v>
      </c>
    </row>
    <row r="3501" spans="1:5">
      <c r="A3501">
        <v>4358</v>
      </c>
      <c r="B3501" t="s">
        <v>4341</v>
      </c>
      <c r="C3501" t="s">
        <v>829</v>
      </c>
      <c r="D3501" t="s">
        <v>830</v>
      </c>
      <c r="E3501" s="865">
        <v>1.63</v>
      </c>
    </row>
    <row r="3502" spans="1:5">
      <c r="A3502">
        <v>39435</v>
      </c>
      <c r="B3502" t="s">
        <v>4342</v>
      </c>
      <c r="C3502" t="s">
        <v>829</v>
      </c>
      <c r="D3502" t="s">
        <v>830</v>
      </c>
      <c r="E3502" s="865">
        <v>0.08</v>
      </c>
    </row>
    <row r="3503" spans="1:5">
      <c r="A3503">
        <v>39436</v>
      </c>
      <c r="B3503" t="s">
        <v>4343</v>
      </c>
      <c r="C3503" t="s">
        <v>829</v>
      </c>
      <c r="D3503" t="s">
        <v>830</v>
      </c>
      <c r="E3503" s="865">
        <v>0.14000000000000001</v>
      </c>
    </row>
    <row r="3504" spans="1:5">
      <c r="A3504">
        <v>39437</v>
      </c>
      <c r="B3504" t="s">
        <v>4344</v>
      </c>
      <c r="C3504" t="s">
        <v>829</v>
      </c>
      <c r="D3504" t="s">
        <v>830</v>
      </c>
      <c r="E3504" s="865">
        <v>0.18</v>
      </c>
    </row>
    <row r="3505" spans="1:5">
      <c r="A3505">
        <v>39439</v>
      </c>
      <c r="B3505" t="s">
        <v>4345</v>
      </c>
      <c r="C3505" t="s">
        <v>829</v>
      </c>
      <c r="D3505" t="s">
        <v>830</v>
      </c>
      <c r="E3505" s="865">
        <v>0.12</v>
      </c>
    </row>
    <row r="3506" spans="1:5">
      <c r="A3506">
        <v>39440</v>
      </c>
      <c r="B3506" t="s">
        <v>4346</v>
      </c>
      <c r="C3506" t="s">
        <v>829</v>
      </c>
      <c r="D3506" t="s">
        <v>830</v>
      </c>
      <c r="E3506" s="865">
        <v>0.16</v>
      </c>
    </row>
    <row r="3507" spans="1:5">
      <c r="A3507">
        <v>39441</v>
      </c>
      <c r="B3507" t="s">
        <v>4347</v>
      </c>
      <c r="C3507" t="s">
        <v>829</v>
      </c>
      <c r="D3507" t="s">
        <v>830</v>
      </c>
      <c r="E3507" s="865">
        <v>0.2</v>
      </c>
    </row>
    <row r="3508" spans="1:5">
      <c r="A3508">
        <v>39442</v>
      </c>
      <c r="B3508" t="s">
        <v>4348</v>
      </c>
      <c r="C3508" t="s">
        <v>829</v>
      </c>
      <c r="D3508" t="s">
        <v>830</v>
      </c>
      <c r="E3508" s="865">
        <v>0.14000000000000001</v>
      </c>
    </row>
    <row r="3509" spans="1:5">
      <c r="A3509">
        <v>39443</v>
      </c>
      <c r="B3509" t="s">
        <v>4349</v>
      </c>
      <c r="C3509" t="s">
        <v>829</v>
      </c>
      <c r="D3509" t="s">
        <v>830</v>
      </c>
      <c r="E3509" s="865">
        <v>0.19</v>
      </c>
    </row>
    <row r="3510" spans="1:5">
      <c r="A3510">
        <v>4329</v>
      </c>
      <c r="B3510" t="s">
        <v>4350</v>
      </c>
      <c r="C3510" t="s">
        <v>829</v>
      </c>
      <c r="D3510" t="s">
        <v>833</v>
      </c>
      <c r="E3510" s="865">
        <v>1.74</v>
      </c>
    </row>
    <row r="3511" spans="1:5">
      <c r="A3511">
        <v>4383</v>
      </c>
      <c r="B3511" t="s">
        <v>4351</v>
      </c>
      <c r="C3511" t="s">
        <v>829</v>
      </c>
      <c r="D3511" t="s">
        <v>830</v>
      </c>
      <c r="E3511" s="865">
        <v>15.73</v>
      </c>
    </row>
    <row r="3512" spans="1:5">
      <c r="A3512">
        <v>4344</v>
      </c>
      <c r="B3512" t="s">
        <v>4352</v>
      </c>
      <c r="C3512" t="s">
        <v>829</v>
      </c>
      <c r="D3512" t="s">
        <v>830</v>
      </c>
      <c r="E3512" s="865">
        <v>16.489999999999998</v>
      </c>
    </row>
    <row r="3513" spans="1:5">
      <c r="A3513">
        <v>436</v>
      </c>
      <c r="B3513" t="s">
        <v>4353</v>
      </c>
      <c r="C3513" t="s">
        <v>829</v>
      </c>
      <c r="D3513" t="s">
        <v>844</v>
      </c>
      <c r="E3513" s="865">
        <v>6.24</v>
      </c>
    </row>
    <row r="3514" spans="1:5">
      <c r="A3514">
        <v>442</v>
      </c>
      <c r="B3514" t="s">
        <v>4354</v>
      </c>
      <c r="C3514" t="s">
        <v>829</v>
      </c>
      <c r="D3514" t="s">
        <v>844</v>
      </c>
      <c r="E3514" s="865">
        <v>3.69</v>
      </c>
    </row>
    <row r="3515" spans="1:5">
      <c r="A3515">
        <v>11953</v>
      </c>
      <c r="B3515" t="s">
        <v>4355</v>
      </c>
      <c r="C3515" t="s">
        <v>829</v>
      </c>
      <c r="D3515" t="s">
        <v>830</v>
      </c>
      <c r="E3515" s="865">
        <v>2.61</v>
      </c>
    </row>
    <row r="3516" spans="1:5">
      <c r="A3516">
        <v>4335</v>
      </c>
      <c r="B3516" t="s">
        <v>4356</v>
      </c>
      <c r="C3516" t="s">
        <v>829</v>
      </c>
      <c r="D3516" t="s">
        <v>830</v>
      </c>
      <c r="E3516" s="865">
        <v>11.07</v>
      </c>
    </row>
    <row r="3517" spans="1:5">
      <c r="A3517">
        <v>4334</v>
      </c>
      <c r="B3517" t="s">
        <v>4357</v>
      </c>
      <c r="C3517" t="s">
        <v>829</v>
      </c>
      <c r="D3517" t="s">
        <v>830</v>
      </c>
      <c r="E3517" s="865">
        <v>15.19</v>
      </c>
    </row>
    <row r="3518" spans="1:5">
      <c r="A3518">
        <v>4343</v>
      </c>
      <c r="B3518" t="s">
        <v>4358</v>
      </c>
      <c r="C3518" t="s">
        <v>829</v>
      </c>
      <c r="D3518" t="s">
        <v>830</v>
      </c>
      <c r="E3518" s="865">
        <v>3.73</v>
      </c>
    </row>
    <row r="3519" spans="1:5">
      <c r="A3519">
        <v>430</v>
      </c>
      <c r="B3519" t="s">
        <v>4359</v>
      </c>
      <c r="C3519" t="s">
        <v>829</v>
      </c>
      <c r="D3519" t="s">
        <v>844</v>
      </c>
      <c r="E3519" s="865">
        <v>5.58</v>
      </c>
    </row>
    <row r="3520" spans="1:5">
      <c r="A3520">
        <v>441</v>
      </c>
      <c r="B3520" t="s">
        <v>4360</v>
      </c>
      <c r="C3520" t="s">
        <v>829</v>
      </c>
      <c r="D3520" t="s">
        <v>844</v>
      </c>
      <c r="E3520" s="865">
        <v>6.15</v>
      </c>
    </row>
    <row r="3521" spans="1:5">
      <c r="A3521">
        <v>431</v>
      </c>
      <c r="B3521" t="s">
        <v>4361</v>
      </c>
      <c r="C3521" t="s">
        <v>829</v>
      </c>
      <c r="D3521" t="s">
        <v>844</v>
      </c>
      <c r="E3521" s="865">
        <v>7.42</v>
      </c>
    </row>
    <row r="3522" spans="1:5">
      <c r="A3522">
        <v>432</v>
      </c>
      <c r="B3522" t="s">
        <v>4362</v>
      </c>
      <c r="C3522" t="s">
        <v>829</v>
      </c>
      <c r="D3522" t="s">
        <v>844</v>
      </c>
      <c r="E3522" s="865">
        <v>8.19</v>
      </c>
    </row>
    <row r="3523" spans="1:5">
      <c r="A3523">
        <v>429</v>
      </c>
      <c r="B3523" t="s">
        <v>4363</v>
      </c>
      <c r="C3523" t="s">
        <v>829</v>
      </c>
      <c r="D3523" t="s">
        <v>844</v>
      </c>
      <c r="E3523" s="865">
        <v>11.04</v>
      </c>
    </row>
    <row r="3524" spans="1:5">
      <c r="A3524">
        <v>439</v>
      </c>
      <c r="B3524" t="s">
        <v>4364</v>
      </c>
      <c r="C3524" t="s">
        <v>829</v>
      </c>
      <c r="D3524" t="s">
        <v>844</v>
      </c>
      <c r="E3524" s="865">
        <v>9.41</v>
      </c>
    </row>
    <row r="3525" spans="1:5">
      <c r="A3525">
        <v>433</v>
      </c>
      <c r="B3525" t="s">
        <v>4365</v>
      </c>
      <c r="C3525" t="s">
        <v>829</v>
      </c>
      <c r="D3525" t="s">
        <v>844</v>
      </c>
      <c r="E3525" s="865">
        <v>10.98</v>
      </c>
    </row>
    <row r="3526" spans="1:5">
      <c r="A3526">
        <v>437</v>
      </c>
      <c r="B3526" t="s">
        <v>4366</v>
      </c>
      <c r="C3526" t="s">
        <v>829</v>
      </c>
      <c r="D3526" t="s">
        <v>844</v>
      </c>
      <c r="E3526" s="865">
        <v>14.59</v>
      </c>
    </row>
    <row r="3527" spans="1:5">
      <c r="A3527">
        <v>11790</v>
      </c>
      <c r="B3527" t="s">
        <v>4367</v>
      </c>
      <c r="C3527" t="s">
        <v>829</v>
      </c>
      <c r="D3527" t="s">
        <v>844</v>
      </c>
      <c r="E3527" s="865">
        <v>16.55</v>
      </c>
    </row>
    <row r="3528" spans="1:5">
      <c r="A3528">
        <v>428</v>
      </c>
      <c r="B3528" t="s">
        <v>4368</v>
      </c>
      <c r="C3528" t="s">
        <v>829</v>
      </c>
      <c r="D3528" t="s">
        <v>844</v>
      </c>
      <c r="E3528" s="865">
        <v>18</v>
      </c>
    </row>
    <row r="3529" spans="1:5">
      <c r="A3529">
        <v>4384</v>
      </c>
      <c r="B3529" t="s">
        <v>4369</v>
      </c>
      <c r="C3529" t="s">
        <v>829</v>
      </c>
      <c r="D3529" t="s">
        <v>830</v>
      </c>
      <c r="E3529" s="865">
        <v>18.079999999999998</v>
      </c>
    </row>
    <row r="3530" spans="1:5">
      <c r="A3530">
        <v>4351</v>
      </c>
      <c r="B3530" t="s">
        <v>4370</v>
      </c>
      <c r="C3530" t="s">
        <v>829</v>
      </c>
      <c r="D3530" t="s">
        <v>830</v>
      </c>
      <c r="E3530" s="865">
        <v>13.4</v>
      </c>
    </row>
    <row r="3531" spans="1:5">
      <c r="A3531">
        <v>11054</v>
      </c>
      <c r="B3531" t="s">
        <v>4371</v>
      </c>
      <c r="C3531" t="s">
        <v>829</v>
      </c>
      <c r="D3531" t="s">
        <v>830</v>
      </c>
      <c r="E3531" s="865">
        <v>0.03</v>
      </c>
    </row>
    <row r="3532" spans="1:5">
      <c r="A3532">
        <v>11055</v>
      </c>
      <c r="B3532" t="s">
        <v>4372</v>
      </c>
      <c r="C3532" t="s">
        <v>829</v>
      </c>
      <c r="D3532" t="s">
        <v>830</v>
      </c>
      <c r="E3532" s="865">
        <v>0.05</v>
      </c>
    </row>
    <row r="3533" spans="1:5">
      <c r="A3533">
        <v>11056</v>
      </c>
      <c r="B3533" t="s">
        <v>4373</v>
      </c>
      <c r="C3533" t="s">
        <v>829</v>
      </c>
      <c r="D3533" t="s">
        <v>830</v>
      </c>
      <c r="E3533" s="865">
        <v>0.05</v>
      </c>
    </row>
    <row r="3534" spans="1:5">
      <c r="A3534">
        <v>11057</v>
      </c>
      <c r="B3534" t="s">
        <v>4374</v>
      </c>
      <c r="C3534" t="s">
        <v>829</v>
      </c>
      <c r="D3534" t="s">
        <v>830</v>
      </c>
      <c r="E3534" s="865">
        <v>0.11</v>
      </c>
    </row>
    <row r="3535" spans="1:5">
      <c r="A3535">
        <v>11059</v>
      </c>
      <c r="B3535" t="s">
        <v>4375</v>
      </c>
      <c r="C3535" t="s">
        <v>829</v>
      </c>
      <c r="D3535" t="s">
        <v>830</v>
      </c>
      <c r="E3535" s="865">
        <v>0.22</v>
      </c>
    </row>
    <row r="3536" spans="1:5">
      <c r="A3536">
        <v>11058</v>
      </c>
      <c r="B3536" t="s">
        <v>4376</v>
      </c>
      <c r="C3536" t="s">
        <v>829</v>
      </c>
      <c r="D3536" t="s">
        <v>830</v>
      </c>
      <c r="E3536" s="865">
        <v>0.28000000000000003</v>
      </c>
    </row>
    <row r="3537" spans="1:5">
      <c r="A3537">
        <v>4380</v>
      </c>
      <c r="B3537" t="s">
        <v>4377</v>
      </c>
      <c r="C3537" t="s">
        <v>829</v>
      </c>
      <c r="D3537" t="s">
        <v>830</v>
      </c>
      <c r="E3537" s="865">
        <v>0.95</v>
      </c>
    </row>
    <row r="3538" spans="1:5">
      <c r="A3538">
        <v>4299</v>
      </c>
      <c r="B3538" t="s">
        <v>4378</v>
      </c>
      <c r="C3538" t="s">
        <v>829</v>
      </c>
      <c r="D3538" t="s">
        <v>833</v>
      </c>
      <c r="E3538" s="865">
        <v>0.9</v>
      </c>
    </row>
    <row r="3539" spans="1:5">
      <c r="A3539">
        <v>4304</v>
      </c>
      <c r="B3539" t="s">
        <v>4379</v>
      </c>
      <c r="C3539" t="s">
        <v>829</v>
      </c>
      <c r="D3539" t="s">
        <v>830</v>
      </c>
      <c r="E3539" s="865">
        <v>1.22</v>
      </c>
    </row>
    <row r="3540" spans="1:5">
      <c r="A3540">
        <v>4305</v>
      </c>
      <c r="B3540" t="s">
        <v>4380</v>
      </c>
      <c r="C3540" t="s">
        <v>829</v>
      </c>
      <c r="D3540" t="s">
        <v>830</v>
      </c>
      <c r="E3540" s="865">
        <v>1.42</v>
      </c>
    </row>
    <row r="3541" spans="1:5">
      <c r="A3541">
        <v>4306</v>
      </c>
      <c r="B3541" t="s">
        <v>4381</v>
      </c>
      <c r="C3541" t="s">
        <v>829</v>
      </c>
      <c r="D3541" t="s">
        <v>830</v>
      </c>
      <c r="E3541" s="865">
        <v>1.65</v>
      </c>
    </row>
    <row r="3542" spans="1:5">
      <c r="A3542">
        <v>4308</v>
      </c>
      <c r="B3542" t="s">
        <v>4382</v>
      </c>
      <c r="C3542" t="s">
        <v>829</v>
      </c>
      <c r="D3542" t="s">
        <v>830</v>
      </c>
      <c r="E3542" s="865">
        <v>3.42</v>
      </c>
    </row>
    <row r="3543" spans="1:5">
      <c r="A3543">
        <v>4302</v>
      </c>
      <c r="B3543" t="s">
        <v>4383</v>
      </c>
      <c r="C3543" t="s">
        <v>829</v>
      </c>
      <c r="D3543" t="s">
        <v>830</v>
      </c>
      <c r="E3543" s="865">
        <v>2.57</v>
      </c>
    </row>
    <row r="3544" spans="1:5">
      <c r="A3544">
        <v>4300</v>
      </c>
      <c r="B3544" t="s">
        <v>4384</v>
      </c>
      <c r="C3544" t="s">
        <v>829</v>
      </c>
      <c r="D3544" t="s">
        <v>830</v>
      </c>
      <c r="E3544" s="865">
        <v>0.61</v>
      </c>
    </row>
    <row r="3545" spans="1:5">
      <c r="A3545">
        <v>4301</v>
      </c>
      <c r="B3545" t="s">
        <v>4385</v>
      </c>
      <c r="C3545" t="s">
        <v>829</v>
      </c>
      <c r="D3545" t="s">
        <v>830</v>
      </c>
      <c r="E3545" s="865">
        <v>0.74</v>
      </c>
    </row>
    <row r="3546" spans="1:5">
      <c r="A3546">
        <v>4320</v>
      </c>
      <c r="B3546" t="s">
        <v>4386</v>
      </c>
      <c r="C3546" t="s">
        <v>829</v>
      </c>
      <c r="D3546" t="s">
        <v>830</v>
      </c>
      <c r="E3546" s="865">
        <v>2.27</v>
      </c>
    </row>
    <row r="3547" spans="1:5">
      <c r="A3547">
        <v>4318</v>
      </c>
      <c r="B3547" t="s">
        <v>4387</v>
      </c>
      <c r="C3547" t="s">
        <v>829</v>
      </c>
      <c r="D3547" t="s">
        <v>830</v>
      </c>
      <c r="E3547" s="865">
        <v>1.1000000000000001</v>
      </c>
    </row>
    <row r="3548" spans="1:5">
      <c r="A3548">
        <v>40547</v>
      </c>
      <c r="B3548" t="s">
        <v>4388</v>
      </c>
      <c r="C3548" t="s">
        <v>3122</v>
      </c>
      <c r="D3548" t="s">
        <v>830</v>
      </c>
      <c r="E3548" s="865">
        <v>21.96</v>
      </c>
    </row>
    <row r="3549" spans="1:5">
      <c r="A3549">
        <v>11962</v>
      </c>
      <c r="B3549" t="s">
        <v>4389</v>
      </c>
      <c r="C3549" t="s">
        <v>829</v>
      </c>
      <c r="D3549" t="s">
        <v>830</v>
      </c>
      <c r="E3549" s="865">
        <v>0.18</v>
      </c>
    </row>
    <row r="3550" spans="1:5">
      <c r="A3550">
        <v>4332</v>
      </c>
      <c r="B3550" t="s">
        <v>4390</v>
      </c>
      <c r="C3550" t="s">
        <v>829</v>
      </c>
      <c r="D3550" t="s">
        <v>830</v>
      </c>
      <c r="E3550" s="865">
        <v>0.87</v>
      </c>
    </row>
    <row r="3551" spans="1:5">
      <c r="A3551">
        <v>4331</v>
      </c>
      <c r="B3551" t="s">
        <v>4391</v>
      </c>
      <c r="C3551" t="s">
        <v>829</v>
      </c>
      <c r="D3551" t="s">
        <v>830</v>
      </c>
      <c r="E3551" s="865">
        <v>3.29</v>
      </c>
    </row>
    <row r="3552" spans="1:5">
      <c r="A3552">
        <v>4336</v>
      </c>
      <c r="B3552" t="s">
        <v>4392</v>
      </c>
      <c r="C3552" t="s">
        <v>829</v>
      </c>
      <c r="D3552" t="s">
        <v>830</v>
      </c>
      <c r="E3552" s="865">
        <v>4.22</v>
      </c>
    </row>
    <row r="3553" spans="1:5">
      <c r="A3553">
        <v>13294</v>
      </c>
      <c r="B3553" t="s">
        <v>4393</v>
      </c>
      <c r="C3553" t="s">
        <v>829</v>
      </c>
      <c r="D3553" t="s">
        <v>830</v>
      </c>
      <c r="E3553" s="865">
        <v>1.21</v>
      </c>
    </row>
    <row r="3554" spans="1:5">
      <c r="A3554">
        <v>11948</v>
      </c>
      <c r="B3554" t="s">
        <v>4394</v>
      </c>
      <c r="C3554" t="s">
        <v>829</v>
      </c>
      <c r="D3554" t="s">
        <v>830</v>
      </c>
      <c r="E3554" s="865">
        <v>0.54</v>
      </c>
    </row>
    <row r="3555" spans="1:5">
      <c r="A3555">
        <v>4382</v>
      </c>
      <c r="B3555" t="s">
        <v>4395</v>
      </c>
      <c r="C3555" t="s">
        <v>829</v>
      </c>
      <c r="D3555" t="s">
        <v>830</v>
      </c>
      <c r="E3555" s="865">
        <v>0.9</v>
      </c>
    </row>
    <row r="3556" spans="1:5">
      <c r="A3556">
        <v>4354</v>
      </c>
      <c r="B3556" t="s">
        <v>4396</v>
      </c>
      <c r="C3556" t="s">
        <v>829</v>
      </c>
      <c r="D3556" t="s">
        <v>830</v>
      </c>
      <c r="E3556" s="865">
        <v>37.82</v>
      </c>
    </row>
    <row r="3557" spans="1:5">
      <c r="A3557">
        <v>40839</v>
      </c>
      <c r="B3557" t="s">
        <v>4397</v>
      </c>
      <c r="C3557" t="s">
        <v>3122</v>
      </c>
      <c r="D3557" t="s">
        <v>830</v>
      </c>
      <c r="E3557" s="865">
        <v>91.01</v>
      </c>
    </row>
    <row r="3558" spans="1:5">
      <c r="A3558">
        <v>40552</v>
      </c>
      <c r="B3558" t="s">
        <v>4398</v>
      </c>
      <c r="C3558" t="s">
        <v>3122</v>
      </c>
      <c r="D3558" t="s">
        <v>830</v>
      </c>
      <c r="E3558" s="865">
        <v>37.659999999999997</v>
      </c>
    </row>
    <row r="3559" spans="1:5">
      <c r="A3559">
        <v>40549</v>
      </c>
      <c r="B3559" t="s">
        <v>4399</v>
      </c>
      <c r="C3559" t="s">
        <v>3122</v>
      </c>
      <c r="D3559" t="s">
        <v>830</v>
      </c>
      <c r="E3559" s="865">
        <v>149.08000000000001</v>
      </c>
    </row>
    <row r="3560" spans="1:5">
      <c r="A3560">
        <v>4385</v>
      </c>
      <c r="B3560" t="s">
        <v>4400</v>
      </c>
      <c r="C3560" t="s">
        <v>1394</v>
      </c>
      <c r="D3560" t="s">
        <v>844</v>
      </c>
      <c r="E3560" s="866">
        <v>1363.5</v>
      </c>
    </row>
    <row r="3561" spans="1:5">
      <c r="A3561">
        <v>38397</v>
      </c>
      <c r="B3561" t="s">
        <v>4401</v>
      </c>
      <c r="C3561" t="s">
        <v>935</v>
      </c>
      <c r="D3561" t="s">
        <v>830</v>
      </c>
      <c r="E3561" s="865">
        <v>4.62</v>
      </c>
    </row>
    <row r="3562" spans="1:5">
      <c r="A3562">
        <v>20078</v>
      </c>
      <c r="B3562" t="s">
        <v>4402</v>
      </c>
      <c r="C3562" t="s">
        <v>829</v>
      </c>
      <c r="D3562" t="s">
        <v>830</v>
      </c>
      <c r="E3562" s="865">
        <v>20.8</v>
      </c>
    </row>
    <row r="3563" spans="1:5">
      <c r="A3563">
        <v>20079</v>
      </c>
      <c r="B3563" t="s">
        <v>4403</v>
      </c>
      <c r="C3563" t="s">
        <v>829</v>
      </c>
      <c r="D3563" t="s">
        <v>830</v>
      </c>
      <c r="E3563" s="865">
        <v>129.75</v>
      </c>
    </row>
    <row r="3564" spans="1:5">
      <c r="A3564">
        <v>39897</v>
      </c>
      <c r="B3564" t="s">
        <v>4404</v>
      </c>
      <c r="C3564" t="s">
        <v>829</v>
      </c>
      <c r="D3564" t="s">
        <v>844</v>
      </c>
      <c r="E3564" s="865">
        <v>35.700000000000003</v>
      </c>
    </row>
    <row r="3565" spans="1:5">
      <c r="A3565">
        <v>118</v>
      </c>
      <c r="B3565" t="s">
        <v>4405</v>
      </c>
      <c r="C3565" t="s">
        <v>829</v>
      </c>
      <c r="D3565" t="s">
        <v>830</v>
      </c>
      <c r="E3565" s="865">
        <v>78.64</v>
      </c>
    </row>
    <row r="3566" spans="1:5">
      <c r="A3566">
        <v>4396</v>
      </c>
      <c r="B3566" t="s">
        <v>4406</v>
      </c>
      <c r="C3566" t="s">
        <v>832</v>
      </c>
      <c r="D3566" t="s">
        <v>833</v>
      </c>
      <c r="E3566" s="865">
        <v>99.9</v>
      </c>
    </row>
    <row r="3567" spans="1:5">
      <c r="A3567">
        <v>36881</v>
      </c>
      <c r="B3567" t="s">
        <v>4407</v>
      </c>
      <c r="C3567" t="s">
        <v>832</v>
      </c>
      <c r="D3567" t="s">
        <v>830</v>
      </c>
      <c r="E3567" s="865">
        <v>89.27</v>
      </c>
    </row>
    <row r="3568" spans="1:5">
      <c r="A3568">
        <v>36882</v>
      </c>
      <c r="B3568" t="s">
        <v>4408</v>
      </c>
      <c r="C3568" t="s">
        <v>832</v>
      </c>
      <c r="D3568" t="s">
        <v>830</v>
      </c>
      <c r="E3568" s="865">
        <v>104.15</v>
      </c>
    </row>
    <row r="3569" spans="1:5">
      <c r="A3569">
        <v>4397</v>
      </c>
      <c r="B3569" t="s">
        <v>4409</v>
      </c>
      <c r="C3569" t="s">
        <v>832</v>
      </c>
      <c r="D3569" t="s">
        <v>830</v>
      </c>
      <c r="E3569" s="865">
        <v>161.99</v>
      </c>
    </row>
    <row r="3570" spans="1:5">
      <c r="A3570">
        <v>34754</v>
      </c>
      <c r="B3570" t="s">
        <v>4410</v>
      </c>
      <c r="C3570" t="s">
        <v>832</v>
      </c>
      <c r="D3570" t="s">
        <v>830</v>
      </c>
      <c r="E3570" s="865">
        <v>299.95999999999998</v>
      </c>
    </row>
    <row r="3571" spans="1:5">
      <c r="A3571">
        <v>25962</v>
      </c>
      <c r="B3571" t="s">
        <v>4411</v>
      </c>
      <c r="C3571" t="s">
        <v>832</v>
      </c>
      <c r="D3571" t="s">
        <v>830</v>
      </c>
      <c r="E3571" s="865">
        <v>189.98</v>
      </c>
    </row>
    <row r="3572" spans="1:5">
      <c r="A3572">
        <v>34752</v>
      </c>
      <c r="B3572" t="s">
        <v>4412</v>
      </c>
      <c r="C3572" t="s">
        <v>832</v>
      </c>
      <c r="D3572" t="s">
        <v>830</v>
      </c>
      <c r="E3572" s="865">
        <v>334.56</v>
      </c>
    </row>
    <row r="3573" spans="1:5">
      <c r="A3573">
        <v>4751</v>
      </c>
      <c r="B3573" t="s">
        <v>4413</v>
      </c>
      <c r="C3573" t="s">
        <v>847</v>
      </c>
      <c r="D3573" t="s">
        <v>830</v>
      </c>
      <c r="E3573" s="865">
        <v>17.899999999999999</v>
      </c>
    </row>
    <row r="3574" spans="1:5">
      <c r="A3574">
        <v>41066</v>
      </c>
      <c r="B3574" t="s">
        <v>4414</v>
      </c>
      <c r="C3574" t="s">
        <v>1054</v>
      </c>
      <c r="D3574" t="s">
        <v>830</v>
      </c>
      <c r="E3574" s="866">
        <v>3195.61</v>
      </c>
    </row>
    <row r="3575" spans="1:5">
      <c r="A3575">
        <v>39604</v>
      </c>
      <c r="B3575" t="s">
        <v>4415</v>
      </c>
      <c r="C3575" t="s">
        <v>829</v>
      </c>
      <c r="D3575" t="s">
        <v>830</v>
      </c>
      <c r="E3575" s="865">
        <v>10.71</v>
      </c>
    </row>
    <row r="3576" spans="1:5">
      <c r="A3576">
        <v>39605</v>
      </c>
      <c r="B3576" t="s">
        <v>4416</v>
      </c>
      <c r="C3576" t="s">
        <v>829</v>
      </c>
      <c r="D3576" t="s">
        <v>830</v>
      </c>
      <c r="E3576" s="865">
        <v>14.86</v>
      </c>
    </row>
    <row r="3577" spans="1:5">
      <c r="A3577">
        <v>39606</v>
      </c>
      <c r="B3577" t="s">
        <v>4417</v>
      </c>
      <c r="C3577" t="s">
        <v>829</v>
      </c>
      <c r="D3577" t="s">
        <v>830</v>
      </c>
      <c r="E3577" s="865">
        <v>18.87</v>
      </c>
    </row>
    <row r="3578" spans="1:5">
      <c r="A3578">
        <v>39607</v>
      </c>
      <c r="B3578" t="s">
        <v>4418</v>
      </c>
      <c r="C3578" t="s">
        <v>829</v>
      </c>
      <c r="D3578" t="s">
        <v>830</v>
      </c>
      <c r="E3578" s="865">
        <v>21.65</v>
      </c>
    </row>
    <row r="3579" spans="1:5">
      <c r="A3579">
        <v>39594</v>
      </c>
      <c r="B3579" t="s">
        <v>4419</v>
      </c>
      <c r="C3579" t="s">
        <v>829</v>
      </c>
      <c r="D3579" t="s">
        <v>833</v>
      </c>
      <c r="E3579" s="865">
        <v>205</v>
      </c>
    </row>
    <row r="3580" spans="1:5">
      <c r="A3580">
        <v>39596</v>
      </c>
      <c r="B3580" t="s">
        <v>4420</v>
      </c>
      <c r="C3580" t="s">
        <v>829</v>
      </c>
      <c r="D3580" t="s">
        <v>830</v>
      </c>
      <c r="E3580" s="865">
        <v>357.31</v>
      </c>
    </row>
    <row r="3581" spans="1:5">
      <c r="A3581">
        <v>39595</v>
      </c>
      <c r="B3581" t="s">
        <v>4421</v>
      </c>
      <c r="C3581" t="s">
        <v>829</v>
      </c>
      <c r="D3581" t="s">
        <v>830</v>
      </c>
      <c r="E3581" s="865">
        <v>299.93</v>
      </c>
    </row>
    <row r="3582" spans="1:5">
      <c r="A3582">
        <v>39597</v>
      </c>
      <c r="B3582" t="s">
        <v>4422</v>
      </c>
      <c r="C3582" t="s">
        <v>829</v>
      </c>
      <c r="D3582" t="s">
        <v>830</v>
      </c>
      <c r="E3582" s="865">
        <v>481.84</v>
      </c>
    </row>
    <row r="3583" spans="1:5">
      <c r="A3583">
        <v>20209</v>
      </c>
      <c r="B3583" t="s">
        <v>4423</v>
      </c>
      <c r="C3583" t="s">
        <v>866</v>
      </c>
      <c r="D3583" t="s">
        <v>830</v>
      </c>
      <c r="E3583" s="865">
        <v>16.73</v>
      </c>
    </row>
    <row r="3584" spans="1:5">
      <c r="A3584">
        <v>4433</v>
      </c>
      <c r="B3584" t="s">
        <v>4424</v>
      </c>
      <c r="C3584" t="s">
        <v>866</v>
      </c>
      <c r="D3584" t="s">
        <v>830</v>
      </c>
      <c r="E3584" s="865">
        <v>12.17</v>
      </c>
    </row>
    <row r="3585" spans="1:5">
      <c r="A3585">
        <v>10731</v>
      </c>
      <c r="B3585" t="s">
        <v>4425</v>
      </c>
      <c r="C3585" t="s">
        <v>832</v>
      </c>
      <c r="D3585" t="s">
        <v>833</v>
      </c>
      <c r="E3585" s="865">
        <v>23.86</v>
      </c>
    </row>
    <row r="3586" spans="1:5">
      <c r="A3586">
        <v>4704</v>
      </c>
      <c r="B3586" t="s">
        <v>4426</v>
      </c>
      <c r="C3586" t="s">
        <v>832</v>
      </c>
      <c r="D3586" t="s">
        <v>830</v>
      </c>
      <c r="E3586" s="865">
        <v>21.53</v>
      </c>
    </row>
    <row r="3587" spans="1:5">
      <c r="A3587">
        <v>10730</v>
      </c>
      <c r="B3587" t="s">
        <v>4427</v>
      </c>
      <c r="C3587" t="s">
        <v>832</v>
      </c>
      <c r="D3587" t="s">
        <v>830</v>
      </c>
      <c r="E3587" s="865">
        <v>23.07</v>
      </c>
    </row>
    <row r="3588" spans="1:5">
      <c r="A3588">
        <v>4729</v>
      </c>
      <c r="B3588" t="s">
        <v>4428</v>
      </c>
      <c r="C3588" t="s">
        <v>1050</v>
      </c>
      <c r="D3588" t="s">
        <v>830</v>
      </c>
      <c r="E3588" s="865">
        <v>76.31</v>
      </c>
    </row>
    <row r="3589" spans="1:5">
      <c r="A3589">
        <v>4720</v>
      </c>
      <c r="B3589" t="s">
        <v>4429</v>
      </c>
      <c r="C3589" t="s">
        <v>1050</v>
      </c>
      <c r="D3589" t="s">
        <v>830</v>
      </c>
      <c r="E3589" s="865">
        <v>83.44</v>
      </c>
    </row>
    <row r="3590" spans="1:5">
      <c r="A3590">
        <v>4721</v>
      </c>
      <c r="B3590" t="s">
        <v>4430</v>
      </c>
      <c r="C3590" t="s">
        <v>1050</v>
      </c>
      <c r="D3590" t="s">
        <v>830</v>
      </c>
      <c r="E3590" s="865">
        <v>65.349999999999994</v>
      </c>
    </row>
    <row r="3591" spans="1:5">
      <c r="A3591">
        <v>4718</v>
      </c>
      <c r="B3591" t="s">
        <v>4431</v>
      </c>
      <c r="C3591" t="s">
        <v>1050</v>
      </c>
      <c r="D3591" t="s">
        <v>833</v>
      </c>
      <c r="E3591" s="865">
        <v>65.349999999999994</v>
      </c>
    </row>
    <row r="3592" spans="1:5">
      <c r="A3592">
        <v>4722</v>
      </c>
      <c r="B3592" t="s">
        <v>4432</v>
      </c>
      <c r="C3592" t="s">
        <v>1050</v>
      </c>
      <c r="D3592" t="s">
        <v>830</v>
      </c>
      <c r="E3592" s="865">
        <v>65.349999999999994</v>
      </c>
    </row>
    <row r="3593" spans="1:5">
      <c r="A3593">
        <v>4723</v>
      </c>
      <c r="B3593" t="s">
        <v>4433</v>
      </c>
      <c r="C3593" t="s">
        <v>1050</v>
      </c>
      <c r="D3593" t="s">
        <v>830</v>
      </c>
      <c r="E3593" s="865">
        <v>71.290000000000006</v>
      </c>
    </row>
    <row r="3594" spans="1:5">
      <c r="A3594">
        <v>4727</v>
      </c>
      <c r="B3594" t="s">
        <v>4434</v>
      </c>
      <c r="C3594" t="s">
        <v>1050</v>
      </c>
      <c r="D3594" t="s">
        <v>830</v>
      </c>
      <c r="E3594" s="865">
        <v>73.27</v>
      </c>
    </row>
    <row r="3595" spans="1:5">
      <c r="A3595">
        <v>4748</v>
      </c>
      <c r="B3595" t="s">
        <v>4435</v>
      </c>
      <c r="C3595" t="s">
        <v>1050</v>
      </c>
      <c r="D3595" t="s">
        <v>830</v>
      </c>
      <c r="E3595" s="865">
        <v>70.7</v>
      </c>
    </row>
    <row r="3596" spans="1:5">
      <c r="A3596">
        <v>4730</v>
      </c>
      <c r="B3596" t="s">
        <v>4436</v>
      </c>
      <c r="C3596" t="s">
        <v>1050</v>
      </c>
      <c r="D3596" t="s">
        <v>830</v>
      </c>
      <c r="E3596" s="865">
        <v>68.319999999999993</v>
      </c>
    </row>
    <row r="3597" spans="1:5">
      <c r="A3597">
        <v>13186</v>
      </c>
      <c r="B3597" t="s">
        <v>4437</v>
      </c>
      <c r="C3597" t="s">
        <v>1050</v>
      </c>
      <c r="D3597" t="s">
        <v>844</v>
      </c>
      <c r="E3597" s="865">
        <v>81.09</v>
      </c>
    </row>
    <row r="3598" spans="1:5">
      <c r="A3598">
        <v>10737</v>
      </c>
      <c r="B3598" t="s">
        <v>4438</v>
      </c>
      <c r="C3598" t="s">
        <v>832</v>
      </c>
      <c r="D3598" t="s">
        <v>830</v>
      </c>
      <c r="E3598" s="865">
        <v>74.98</v>
      </c>
    </row>
    <row r="3599" spans="1:5">
      <c r="A3599">
        <v>10734</v>
      </c>
      <c r="B3599" t="s">
        <v>4439</v>
      </c>
      <c r="C3599" t="s">
        <v>832</v>
      </c>
      <c r="D3599" t="s">
        <v>830</v>
      </c>
      <c r="E3599" s="865">
        <v>44.6</v>
      </c>
    </row>
    <row r="3600" spans="1:5">
      <c r="A3600">
        <v>4708</v>
      </c>
      <c r="B3600" t="s">
        <v>4440</v>
      </c>
      <c r="C3600" t="s">
        <v>832</v>
      </c>
      <c r="D3600" t="s">
        <v>830</v>
      </c>
      <c r="E3600" s="865">
        <v>86.51</v>
      </c>
    </row>
    <row r="3601" spans="1:5">
      <c r="A3601">
        <v>4712</v>
      </c>
      <c r="B3601" t="s">
        <v>4441</v>
      </c>
      <c r="C3601" t="s">
        <v>832</v>
      </c>
      <c r="D3601" t="s">
        <v>830</v>
      </c>
      <c r="E3601" s="865">
        <v>42.29</v>
      </c>
    </row>
    <row r="3602" spans="1:5">
      <c r="A3602">
        <v>4710</v>
      </c>
      <c r="B3602" t="s">
        <v>4442</v>
      </c>
      <c r="C3602" t="s">
        <v>832</v>
      </c>
      <c r="D3602" t="s">
        <v>830</v>
      </c>
      <c r="E3602" s="865">
        <v>135.63999999999999</v>
      </c>
    </row>
    <row r="3603" spans="1:5">
      <c r="A3603">
        <v>4746</v>
      </c>
      <c r="B3603" t="s">
        <v>4443</v>
      </c>
      <c r="C3603" t="s">
        <v>1050</v>
      </c>
      <c r="D3603" t="s">
        <v>830</v>
      </c>
      <c r="E3603" s="865">
        <v>63.37</v>
      </c>
    </row>
    <row r="3604" spans="1:5">
      <c r="A3604">
        <v>4750</v>
      </c>
      <c r="B3604" t="s">
        <v>4444</v>
      </c>
      <c r="C3604" t="s">
        <v>847</v>
      </c>
      <c r="D3604" t="s">
        <v>833</v>
      </c>
      <c r="E3604" s="865">
        <v>16.41</v>
      </c>
    </row>
    <row r="3605" spans="1:5">
      <c r="A3605">
        <v>41065</v>
      </c>
      <c r="B3605" t="s">
        <v>4445</v>
      </c>
      <c r="C3605" t="s">
        <v>1054</v>
      </c>
      <c r="D3605" t="s">
        <v>830</v>
      </c>
      <c r="E3605" s="866">
        <v>2926.62</v>
      </c>
    </row>
    <row r="3606" spans="1:5">
      <c r="A3606">
        <v>34747</v>
      </c>
      <c r="B3606" t="s">
        <v>4446</v>
      </c>
      <c r="C3606" t="s">
        <v>866</v>
      </c>
      <c r="D3606" t="s">
        <v>830</v>
      </c>
      <c r="E3606" s="865">
        <v>50.42</v>
      </c>
    </row>
    <row r="3607" spans="1:5">
      <c r="A3607">
        <v>4826</v>
      </c>
      <c r="B3607" t="s">
        <v>4447</v>
      </c>
      <c r="C3607" t="s">
        <v>866</v>
      </c>
      <c r="D3607" t="s">
        <v>830</v>
      </c>
      <c r="E3607" s="865">
        <v>54.21</v>
      </c>
    </row>
    <row r="3608" spans="1:5">
      <c r="A3608">
        <v>41975</v>
      </c>
      <c r="B3608" t="s">
        <v>4448</v>
      </c>
      <c r="C3608" t="s">
        <v>832</v>
      </c>
      <c r="D3608" t="s">
        <v>844</v>
      </c>
      <c r="E3608" s="865">
        <v>74.78</v>
      </c>
    </row>
    <row r="3609" spans="1:5">
      <c r="A3609">
        <v>4825</v>
      </c>
      <c r="B3609" t="s">
        <v>4449</v>
      </c>
      <c r="C3609" t="s">
        <v>866</v>
      </c>
      <c r="D3609" t="s">
        <v>830</v>
      </c>
      <c r="E3609" s="865">
        <v>75.040000000000006</v>
      </c>
    </row>
    <row r="3610" spans="1:5">
      <c r="A3610">
        <v>34744</v>
      </c>
      <c r="B3610" t="s">
        <v>4450</v>
      </c>
      <c r="C3610" t="s">
        <v>832</v>
      </c>
      <c r="D3610" t="s">
        <v>830</v>
      </c>
      <c r="E3610" s="865">
        <v>26.97</v>
      </c>
    </row>
    <row r="3611" spans="1:5">
      <c r="A3611">
        <v>39430</v>
      </c>
      <c r="B3611" t="s">
        <v>4451</v>
      </c>
      <c r="C3611" t="s">
        <v>829</v>
      </c>
      <c r="D3611" t="s">
        <v>830</v>
      </c>
      <c r="E3611" s="865">
        <v>1.1299999999999999</v>
      </c>
    </row>
    <row r="3612" spans="1:5">
      <c r="A3612">
        <v>39573</v>
      </c>
      <c r="B3612" t="s">
        <v>4452</v>
      </c>
      <c r="C3612" t="s">
        <v>829</v>
      </c>
      <c r="D3612" t="s">
        <v>830</v>
      </c>
      <c r="E3612" s="865">
        <v>1.1100000000000001</v>
      </c>
    </row>
    <row r="3613" spans="1:5">
      <c r="A3613">
        <v>38410</v>
      </c>
      <c r="B3613" t="s">
        <v>4453</v>
      </c>
      <c r="C3613" t="s">
        <v>829</v>
      </c>
      <c r="D3613" t="s">
        <v>830</v>
      </c>
      <c r="E3613" s="866">
        <v>11150.93</v>
      </c>
    </row>
    <row r="3614" spans="1:5">
      <c r="A3614">
        <v>41596</v>
      </c>
      <c r="B3614" t="s">
        <v>4454</v>
      </c>
      <c r="C3614" t="s">
        <v>935</v>
      </c>
      <c r="D3614" t="s">
        <v>844</v>
      </c>
      <c r="E3614" s="865">
        <v>6.38</v>
      </c>
    </row>
    <row r="3615" spans="1:5">
      <c r="A3615">
        <v>41598</v>
      </c>
      <c r="B3615" t="s">
        <v>4455</v>
      </c>
      <c r="C3615" t="s">
        <v>935</v>
      </c>
      <c r="D3615" t="s">
        <v>844</v>
      </c>
      <c r="E3615" s="865">
        <v>6.38</v>
      </c>
    </row>
    <row r="3616" spans="1:5">
      <c r="A3616">
        <v>41594</v>
      </c>
      <c r="B3616" t="s">
        <v>4456</v>
      </c>
      <c r="C3616" t="s">
        <v>935</v>
      </c>
      <c r="D3616" t="s">
        <v>844</v>
      </c>
      <c r="E3616" s="865">
        <v>6.48</v>
      </c>
    </row>
    <row r="3617" spans="1:5">
      <c r="A3617">
        <v>43663</v>
      </c>
      <c r="B3617" t="s">
        <v>4457</v>
      </c>
      <c r="C3617" t="s">
        <v>935</v>
      </c>
      <c r="D3617" t="s">
        <v>844</v>
      </c>
      <c r="E3617" s="865">
        <v>5.34</v>
      </c>
    </row>
    <row r="3618" spans="1:5">
      <c r="A3618">
        <v>4766</v>
      </c>
      <c r="B3618" t="s">
        <v>4458</v>
      </c>
      <c r="C3618" t="s">
        <v>935</v>
      </c>
      <c r="D3618" t="s">
        <v>844</v>
      </c>
      <c r="E3618" s="865">
        <v>5.0199999999999996</v>
      </c>
    </row>
    <row r="3619" spans="1:5">
      <c r="A3619">
        <v>43664</v>
      </c>
      <c r="B3619" t="s">
        <v>4459</v>
      </c>
      <c r="C3619" t="s">
        <v>935</v>
      </c>
      <c r="D3619" t="s">
        <v>844</v>
      </c>
      <c r="E3619" s="865">
        <v>5.36</v>
      </c>
    </row>
    <row r="3620" spans="1:5">
      <c r="A3620">
        <v>43082</v>
      </c>
      <c r="B3620" t="s">
        <v>4460</v>
      </c>
      <c r="C3620" t="s">
        <v>935</v>
      </c>
      <c r="D3620" t="s">
        <v>844</v>
      </c>
      <c r="E3620" s="865">
        <v>5.85</v>
      </c>
    </row>
    <row r="3621" spans="1:5">
      <c r="A3621">
        <v>43665</v>
      </c>
      <c r="B3621" t="s">
        <v>4461</v>
      </c>
      <c r="C3621" t="s">
        <v>935</v>
      </c>
      <c r="D3621" t="s">
        <v>844</v>
      </c>
      <c r="E3621" s="865">
        <v>5.0199999999999996</v>
      </c>
    </row>
    <row r="3622" spans="1:5">
      <c r="A3622">
        <v>10966</v>
      </c>
      <c r="B3622" t="s">
        <v>4462</v>
      </c>
      <c r="C3622" t="s">
        <v>935</v>
      </c>
      <c r="D3622" t="s">
        <v>844</v>
      </c>
      <c r="E3622" s="865">
        <v>5.34</v>
      </c>
    </row>
    <row r="3623" spans="1:5">
      <c r="A3623">
        <v>43692</v>
      </c>
      <c r="B3623" t="s">
        <v>4463</v>
      </c>
      <c r="C3623" t="s">
        <v>935</v>
      </c>
      <c r="D3623" t="s">
        <v>844</v>
      </c>
      <c r="E3623" s="865">
        <v>5.34</v>
      </c>
    </row>
    <row r="3624" spans="1:5">
      <c r="A3624">
        <v>43083</v>
      </c>
      <c r="B3624" t="s">
        <v>4464</v>
      </c>
      <c r="C3624" t="s">
        <v>935</v>
      </c>
      <c r="D3624" t="s">
        <v>844</v>
      </c>
      <c r="E3624" s="865">
        <v>5.0599999999999996</v>
      </c>
    </row>
    <row r="3625" spans="1:5">
      <c r="A3625">
        <v>40535</v>
      </c>
      <c r="B3625" t="s">
        <v>4465</v>
      </c>
      <c r="C3625" t="s">
        <v>935</v>
      </c>
      <c r="D3625" t="s">
        <v>844</v>
      </c>
      <c r="E3625" s="865">
        <v>5.0599999999999996</v>
      </c>
    </row>
    <row r="3626" spans="1:5">
      <c r="A3626">
        <v>39427</v>
      </c>
      <c r="B3626" t="s">
        <v>4466</v>
      </c>
      <c r="C3626" t="s">
        <v>866</v>
      </c>
      <c r="D3626" t="s">
        <v>830</v>
      </c>
      <c r="E3626" s="865">
        <v>3</v>
      </c>
    </row>
    <row r="3627" spans="1:5">
      <c r="A3627">
        <v>39424</v>
      </c>
      <c r="B3627" t="s">
        <v>4467</v>
      </c>
      <c r="C3627" t="s">
        <v>866</v>
      </c>
      <c r="D3627" t="s">
        <v>830</v>
      </c>
      <c r="E3627" s="865">
        <v>1.78</v>
      </c>
    </row>
    <row r="3628" spans="1:5">
      <c r="A3628">
        <v>39425</v>
      </c>
      <c r="B3628" t="s">
        <v>4468</v>
      </c>
      <c r="C3628" t="s">
        <v>866</v>
      </c>
      <c r="D3628" t="s">
        <v>830</v>
      </c>
      <c r="E3628" s="865">
        <v>1.76</v>
      </c>
    </row>
    <row r="3629" spans="1:5">
      <c r="A3629">
        <v>40664</v>
      </c>
      <c r="B3629" t="s">
        <v>4469</v>
      </c>
      <c r="C3629" t="s">
        <v>935</v>
      </c>
      <c r="D3629" t="s">
        <v>844</v>
      </c>
      <c r="E3629" s="865">
        <v>10.39</v>
      </c>
    </row>
    <row r="3630" spans="1:5">
      <c r="A3630">
        <v>34360</v>
      </c>
      <c r="B3630" t="s">
        <v>4470</v>
      </c>
      <c r="C3630" t="s">
        <v>935</v>
      </c>
      <c r="D3630" t="s">
        <v>844</v>
      </c>
      <c r="E3630" s="865">
        <v>29.16</v>
      </c>
    </row>
    <row r="3631" spans="1:5">
      <c r="A3631">
        <v>20259</v>
      </c>
      <c r="B3631" t="s">
        <v>4471</v>
      </c>
      <c r="C3631" t="s">
        <v>866</v>
      </c>
      <c r="D3631" t="s">
        <v>830</v>
      </c>
      <c r="E3631" s="865">
        <v>8</v>
      </c>
    </row>
    <row r="3632" spans="1:5">
      <c r="A3632">
        <v>14077</v>
      </c>
      <c r="B3632" t="s">
        <v>4472</v>
      </c>
      <c r="C3632" t="s">
        <v>866</v>
      </c>
      <c r="D3632" t="s">
        <v>830</v>
      </c>
      <c r="E3632" s="865">
        <v>122.44</v>
      </c>
    </row>
    <row r="3633" spans="1:5">
      <c r="A3633">
        <v>3678</v>
      </c>
      <c r="B3633" t="s">
        <v>4473</v>
      </c>
      <c r="C3633" t="s">
        <v>866</v>
      </c>
      <c r="D3633" t="s">
        <v>830</v>
      </c>
      <c r="E3633" s="865">
        <v>55.34</v>
      </c>
    </row>
    <row r="3634" spans="1:5">
      <c r="A3634">
        <v>39418</v>
      </c>
      <c r="B3634" t="s">
        <v>4474</v>
      </c>
      <c r="C3634" t="s">
        <v>866</v>
      </c>
      <c r="D3634" t="s">
        <v>830</v>
      </c>
      <c r="E3634" s="865">
        <v>3.35</v>
      </c>
    </row>
    <row r="3635" spans="1:5">
      <c r="A3635">
        <v>39419</v>
      </c>
      <c r="B3635" t="s">
        <v>4475</v>
      </c>
      <c r="C3635" t="s">
        <v>866</v>
      </c>
      <c r="D3635" t="s">
        <v>830</v>
      </c>
      <c r="E3635" s="865">
        <v>4.08</v>
      </c>
    </row>
    <row r="3636" spans="1:5">
      <c r="A3636">
        <v>39420</v>
      </c>
      <c r="B3636" t="s">
        <v>4476</v>
      </c>
      <c r="C3636" t="s">
        <v>866</v>
      </c>
      <c r="D3636" t="s">
        <v>830</v>
      </c>
      <c r="E3636" s="865">
        <v>4.5</v>
      </c>
    </row>
    <row r="3637" spans="1:5">
      <c r="A3637">
        <v>39571</v>
      </c>
      <c r="B3637" t="s">
        <v>4477</v>
      </c>
      <c r="C3637" t="s">
        <v>866</v>
      </c>
      <c r="D3637" t="s">
        <v>830</v>
      </c>
      <c r="E3637" s="865">
        <v>2.72</v>
      </c>
    </row>
    <row r="3638" spans="1:5">
      <c r="A3638">
        <v>39421</v>
      </c>
      <c r="B3638" t="s">
        <v>4478</v>
      </c>
      <c r="C3638" t="s">
        <v>866</v>
      </c>
      <c r="D3638" t="s">
        <v>830</v>
      </c>
      <c r="E3638" s="865">
        <v>3.96</v>
      </c>
    </row>
    <row r="3639" spans="1:5">
      <c r="A3639">
        <v>39422</v>
      </c>
      <c r="B3639" t="s">
        <v>4479</v>
      </c>
      <c r="C3639" t="s">
        <v>866</v>
      </c>
      <c r="D3639" t="s">
        <v>833</v>
      </c>
      <c r="E3639" s="865">
        <v>4.63</v>
      </c>
    </row>
    <row r="3640" spans="1:5">
      <c r="A3640">
        <v>39423</v>
      </c>
      <c r="B3640" t="s">
        <v>4480</v>
      </c>
      <c r="C3640" t="s">
        <v>866</v>
      </c>
      <c r="D3640" t="s">
        <v>830</v>
      </c>
      <c r="E3640" s="865">
        <v>5.37</v>
      </c>
    </row>
    <row r="3641" spans="1:5">
      <c r="A3641">
        <v>39426</v>
      </c>
      <c r="B3641" t="s">
        <v>4481</v>
      </c>
      <c r="C3641" t="s">
        <v>866</v>
      </c>
      <c r="D3641" t="s">
        <v>830</v>
      </c>
      <c r="E3641" s="865">
        <v>12.08</v>
      </c>
    </row>
    <row r="3642" spans="1:5">
      <c r="A3642">
        <v>39429</v>
      </c>
      <c r="B3642" t="s">
        <v>4482</v>
      </c>
      <c r="C3642" t="s">
        <v>866</v>
      </c>
      <c r="D3642" t="s">
        <v>830</v>
      </c>
      <c r="E3642" s="865">
        <v>3.81</v>
      </c>
    </row>
    <row r="3643" spans="1:5">
      <c r="A3643">
        <v>39428</v>
      </c>
      <c r="B3643" t="s">
        <v>4483</v>
      </c>
      <c r="C3643" t="s">
        <v>866</v>
      </c>
      <c r="D3643" t="s">
        <v>830</v>
      </c>
      <c r="E3643" s="865">
        <v>2.91</v>
      </c>
    </row>
    <row r="3644" spans="1:5">
      <c r="A3644">
        <v>39572</v>
      </c>
      <c r="B3644" t="s">
        <v>4484</v>
      </c>
      <c r="C3644" t="s">
        <v>866</v>
      </c>
      <c r="D3644" t="s">
        <v>830</v>
      </c>
      <c r="E3644" s="865">
        <v>2.52</v>
      </c>
    </row>
    <row r="3645" spans="1:5">
      <c r="A3645">
        <v>39570</v>
      </c>
      <c r="B3645" t="s">
        <v>4485</v>
      </c>
      <c r="C3645" t="s">
        <v>866</v>
      </c>
      <c r="D3645" t="s">
        <v>830</v>
      </c>
      <c r="E3645" s="865">
        <v>2.67</v>
      </c>
    </row>
    <row r="3646" spans="1:5">
      <c r="A3646">
        <v>39569</v>
      </c>
      <c r="B3646" t="s">
        <v>4486</v>
      </c>
      <c r="C3646" t="s">
        <v>866</v>
      </c>
      <c r="D3646" t="s">
        <v>830</v>
      </c>
      <c r="E3646" s="865">
        <v>2.64</v>
      </c>
    </row>
    <row r="3647" spans="1:5">
      <c r="A3647">
        <v>11552</v>
      </c>
      <c r="B3647" t="s">
        <v>4487</v>
      </c>
      <c r="C3647" t="s">
        <v>866</v>
      </c>
      <c r="D3647" t="s">
        <v>830</v>
      </c>
      <c r="E3647" s="865">
        <v>7.99</v>
      </c>
    </row>
    <row r="3648" spans="1:5">
      <c r="A3648">
        <v>40598</v>
      </c>
      <c r="B3648" t="s">
        <v>4488</v>
      </c>
      <c r="C3648" t="s">
        <v>935</v>
      </c>
      <c r="D3648" t="s">
        <v>844</v>
      </c>
      <c r="E3648" s="865">
        <v>4.9400000000000004</v>
      </c>
    </row>
    <row r="3649" spans="1:5">
      <c r="A3649">
        <v>39029</v>
      </c>
      <c r="B3649" t="s">
        <v>4489</v>
      </c>
      <c r="C3649" t="s">
        <v>866</v>
      </c>
      <c r="D3649" t="s">
        <v>830</v>
      </c>
      <c r="E3649" s="865">
        <v>8.5299999999999994</v>
      </c>
    </row>
    <row r="3650" spans="1:5">
      <c r="A3650">
        <v>39028</v>
      </c>
      <c r="B3650" t="s">
        <v>4490</v>
      </c>
      <c r="C3650" t="s">
        <v>866</v>
      </c>
      <c r="D3650" t="s">
        <v>830</v>
      </c>
      <c r="E3650" s="865">
        <v>4.96</v>
      </c>
    </row>
    <row r="3651" spans="1:5">
      <c r="A3651">
        <v>39328</v>
      </c>
      <c r="B3651" t="s">
        <v>4491</v>
      </c>
      <c r="C3651" t="s">
        <v>866</v>
      </c>
      <c r="D3651" t="s">
        <v>830</v>
      </c>
      <c r="E3651" s="865">
        <v>2.73</v>
      </c>
    </row>
    <row r="3652" spans="1:5">
      <c r="A3652">
        <v>38541</v>
      </c>
      <c r="B3652" t="s">
        <v>4492</v>
      </c>
      <c r="C3652" t="s">
        <v>829</v>
      </c>
      <c r="D3652" t="s">
        <v>844</v>
      </c>
      <c r="E3652" s="866">
        <v>2257631.56</v>
      </c>
    </row>
    <row r="3653" spans="1:5">
      <c r="A3653">
        <v>38542</v>
      </c>
      <c r="B3653" t="s">
        <v>4493</v>
      </c>
      <c r="C3653" t="s">
        <v>829</v>
      </c>
      <c r="D3653" t="s">
        <v>844</v>
      </c>
      <c r="E3653" s="866">
        <v>3510526.29</v>
      </c>
    </row>
    <row r="3654" spans="1:5">
      <c r="A3654">
        <v>38543</v>
      </c>
      <c r="B3654" t="s">
        <v>4494</v>
      </c>
      <c r="C3654" t="s">
        <v>829</v>
      </c>
      <c r="D3654" t="s">
        <v>844</v>
      </c>
      <c r="E3654" s="866">
        <v>859473.7</v>
      </c>
    </row>
    <row r="3655" spans="1:5">
      <c r="A3655">
        <v>40406</v>
      </c>
      <c r="B3655" t="s">
        <v>4495</v>
      </c>
      <c r="C3655" t="s">
        <v>829</v>
      </c>
      <c r="D3655" t="s">
        <v>844</v>
      </c>
      <c r="E3655" s="866">
        <v>51178.69</v>
      </c>
    </row>
    <row r="3656" spans="1:5">
      <c r="A3656">
        <v>40789</v>
      </c>
      <c r="B3656" t="s">
        <v>4496</v>
      </c>
      <c r="C3656" t="s">
        <v>829</v>
      </c>
      <c r="D3656" t="s">
        <v>844</v>
      </c>
      <c r="E3656" s="866">
        <v>7375.37</v>
      </c>
    </row>
    <row r="3657" spans="1:5">
      <c r="A3657">
        <v>40791</v>
      </c>
      <c r="B3657" t="s">
        <v>4497</v>
      </c>
      <c r="C3657" t="s">
        <v>829</v>
      </c>
      <c r="D3657" t="s">
        <v>844</v>
      </c>
      <c r="E3657" s="866">
        <v>23088.13</v>
      </c>
    </row>
    <row r="3658" spans="1:5">
      <c r="A3658">
        <v>11651</v>
      </c>
      <c r="B3658" t="s">
        <v>4498</v>
      </c>
      <c r="C3658" t="s">
        <v>829</v>
      </c>
      <c r="D3658" t="s">
        <v>844</v>
      </c>
      <c r="E3658" s="866">
        <v>12627.22</v>
      </c>
    </row>
    <row r="3659" spans="1:5">
      <c r="A3659">
        <v>42002</v>
      </c>
      <c r="B3659" t="s">
        <v>4499</v>
      </c>
      <c r="C3659" t="s">
        <v>829</v>
      </c>
      <c r="D3659" t="s">
        <v>844</v>
      </c>
      <c r="E3659" s="866">
        <v>736118.03</v>
      </c>
    </row>
    <row r="3660" spans="1:5">
      <c r="A3660">
        <v>40435</v>
      </c>
      <c r="B3660" t="s">
        <v>4500</v>
      </c>
      <c r="C3660" t="s">
        <v>829</v>
      </c>
      <c r="D3660" t="s">
        <v>844</v>
      </c>
      <c r="E3660" s="866">
        <v>471500</v>
      </c>
    </row>
    <row r="3661" spans="1:5">
      <c r="A3661">
        <v>39012</v>
      </c>
      <c r="B3661" t="s">
        <v>4501</v>
      </c>
      <c r="C3661" t="s">
        <v>829</v>
      </c>
      <c r="D3661" t="s">
        <v>844</v>
      </c>
      <c r="E3661" s="866">
        <v>491945.06</v>
      </c>
    </row>
    <row r="3662" spans="1:5">
      <c r="A3662">
        <v>13617</v>
      </c>
      <c r="B3662" t="s">
        <v>4502</v>
      </c>
      <c r="C3662" t="s">
        <v>829</v>
      </c>
      <c r="D3662" t="s">
        <v>830</v>
      </c>
      <c r="E3662" s="866">
        <v>49872.98</v>
      </c>
    </row>
    <row r="3663" spans="1:5">
      <c r="A3663">
        <v>5327</v>
      </c>
      <c r="B3663" t="s">
        <v>4503</v>
      </c>
      <c r="C3663" t="s">
        <v>935</v>
      </c>
      <c r="D3663" t="s">
        <v>830</v>
      </c>
      <c r="E3663" s="865">
        <v>27.33</v>
      </c>
    </row>
    <row r="3664" spans="1:5">
      <c r="A3664">
        <v>35274</v>
      </c>
      <c r="B3664" t="s">
        <v>4504</v>
      </c>
      <c r="C3664" t="s">
        <v>866</v>
      </c>
      <c r="D3664" t="s">
        <v>830</v>
      </c>
      <c r="E3664" s="865">
        <v>37.43</v>
      </c>
    </row>
    <row r="3665" spans="1:5">
      <c r="A3665">
        <v>35275</v>
      </c>
      <c r="B3665" t="s">
        <v>4505</v>
      </c>
      <c r="C3665" t="s">
        <v>866</v>
      </c>
      <c r="D3665" t="s">
        <v>830</v>
      </c>
      <c r="E3665" s="865">
        <v>79.95</v>
      </c>
    </row>
    <row r="3666" spans="1:5">
      <c r="A3666">
        <v>35276</v>
      </c>
      <c r="B3666" t="s">
        <v>4506</v>
      </c>
      <c r="C3666" t="s">
        <v>866</v>
      </c>
      <c r="D3666" t="s">
        <v>830</v>
      </c>
      <c r="E3666" s="865">
        <v>130.72</v>
      </c>
    </row>
    <row r="3667" spans="1:5">
      <c r="A3667">
        <v>38386</v>
      </c>
      <c r="B3667" t="s">
        <v>4507</v>
      </c>
      <c r="C3667" t="s">
        <v>829</v>
      </c>
      <c r="D3667" t="s">
        <v>830</v>
      </c>
      <c r="E3667" s="865">
        <v>3.94</v>
      </c>
    </row>
    <row r="3668" spans="1:5">
      <c r="A3668">
        <v>11091</v>
      </c>
      <c r="B3668" t="s">
        <v>4508</v>
      </c>
      <c r="C3668" t="s">
        <v>829</v>
      </c>
      <c r="D3668" t="s">
        <v>830</v>
      </c>
      <c r="E3668" s="865">
        <v>1.0900000000000001</v>
      </c>
    </row>
    <row r="3669" spans="1:5">
      <c r="A3669">
        <v>37586</v>
      </c>
      <c r="B3669" t="s">
        <v>4509</v>
      </c>
      <c r="C3669" t="s">
        <v>3122</v>
      </c>
      <c r="D3669" t="s">
        <v>844</v>
      </c>
      <c r="E3669" s="865">
        <v>39.700000000000003</v>
      </c>
    </row>
    <row r="3670" spans="1:5">
      <c r="A3670">
        <v>37395</v>
      </c>
      <c r="B3670" t="s">
        <v>4510</v>
      </c>
      <c r="C3670" t="s">
        <v>3122</v>
      </c>
      <c r="D3670" t="s">
        <v>844</v>
      </c>
      <c r="E3670" s="865">
        <v>34.130000000000003</v>
      </c>
    </row>
    <row r="3671" spans="1:5">
      <c r="A3671">
        <v>14147</v>
      </c>
      <c r="B3671" t="s">
        <v>4511</v>
      </c>
      <c r="C3671" t="s">
        <v>3122</v>
      </c>
      <c r="D3671" t="s">
        <v>844</v>
      </c>
      <c r="E3671" s="865">
        <v>45.28</v>
      </c>
    </row>
    <row r="3672" spans="1:5">
      <c r="A3672">
        <v>37396</v>
      </c>
      <c r="B3672" t="s">
        <v>4512</v>
      </c>
      <c r="C3672" t="s">
        <v>3122</v>
      </c>
      <c r="D3672" t="s">
        <v>844</v>
      </c>
      <c r="E3672" s="865">
        <v>27.93</v>
      </c>
    </row>
    <row r="3673" spans="1:5">
      <c r="A3673">
        <v>37397</v>
      </c>
      <c r="B3673" t="s">
        <v>4513</v>
      </c>
      <c r="C3673" t="s">
        <v>3122</v>
      </c>
      <c r="D3673" t="s">
        <v>844</v>
      </c>
      <c r="E3673" s="865">
        <v>29.26</v>
      </c>
    </row>
    <row r="3674" spans="1:5">
      <c r="A3674">
        <v>444</v>
      </c>
      <c r="B3674" t="s">
        <v>4514</v>
      </c>
      <c r="C3674" t="s">
        <v>829</v>
      </c>
      <c r="D3674" t="s">
        <v>844</v>
      </c>
      <c r="E3674" s="865">
        <v>18.64</v>
      </c>
    </row>
    <row r="3675" spans="1:5">
      <c r="A3675">
        <v>445</v>
      </c>
      <c r="B3675" t="s">
        <v>4515</v>
      </c>
      <c r="C3675" t="s">
        <v>829</v>
      </c>
      <c r="D3675" t="s">
        <v>844</v>
      </c>
      <c r="E3675" s="865">
        <v>25.51</v>
      </c>
    </row>
    <row r="3676" spans="1:5">
      <c r="A3676">
        <v>4783</v>
      </c>
      <c r="B3676" t="s">
        <v>4516</v>
      </c>
      <c r="C3676" t="s">
        <v>847</v>
      </c>
      <c r="D3676" t="s">
        <v>833</v>
      </c>
      <c r="E3676" s="865">
        <v>16.41</v>
      </c>
    </row>
    <row r="3677" spans="1:5">
      <c r="A3677">
        <v>41079</v>
      </c>
      <c r="B3677" t="s">
        <v>4517</v>
      </c>
      <c r="C3677" t="s">
        <v>1054</v>
      </c>
      <c r="D3677" t="s">
        <v>830</v>
      </c>
      <c r="E3677" s="866">
        <v>2926.62</v>
      </c>
    </row>
    <row r="3678" spans="1:5">
      <c r="A3678">
        <v>12874</v>
      </c>
      <c r="B3678" t="s">
        <v>4518</v>
      </c>
      <c r="C3678" t="s">
        <v>847</v>
      </c>
      <c r="D3678" t="s">
        <v>830</v>
      </c>
      <c r="E3678" s="865">
        <v>17.7</v>
      </c>
    </row>
    <row r="3679" spans="1:5">
      <c r="A3679">
        <v>41082</v>
      </c>
      <c r="B3679" t="s">
        <v>4519</v>
      </c>
      <c r="C3679" t="s">
        <v>1054</v>
      </c>
      <c r="D3679" t="s">
        <v>830</v>
      </c>
      <c r="E3679" s="866">
        <v>3158.6</v>
      </c>
    </row>
    <row r="3680" spans="1:5">
      <c r="A3680">
        <v>4785</v>
      </c>
      <c r="B3680" t="s">
        <v>4520</v>
      </c>
      <c r="C3680" t="s">
        <v>847</v>
      </c>
      <c r="D3680" t="s">
        <v>830</v>
      </c>
      <c r="E3680" s="865">
        <v>17.64</v>
      </c>
    </row>
    <row r="3681" spans="1:5">
      <c r="A3681">
        <v>41081</v>
      </c>
      <c r="B3681" t="s">
        <v>4521</v>
      </c>
      <c r="C3681" t="s">
        <v>1054</v>
      </c>
      <c r="D3681" t="s">
        <v>830</v>
      </c>
      <c r="E3681" s="866">
        <v>3147.88</v>
      </c>
    </row>
    <row r="3682" spans="1:5">
      <c r="A3682">
        <v>4801</v>
      </c>
      <c r="B3682" t="s">
        <v>4522</v>
      </c>
      <c r="C3682" t="s">
        <v>832</v>
      </c>
      <c r="D3682" t="s">
        <v>830</v>
      </c>
      <c r="E3682" s="865">
        <v>61.45</v>
      </c>
    </row>
    <row r="3683" spans="1:5">
      <c r="A3683">
        <v>4794</v>
      </c>
      <c r="B3683" t="s">
        <v>4523</v>
      </c>
      <c r="C3683" t="s">
        <v>832</v>
      </c>
      <c r="D3683" t="s">
        <v>830</v>
      </c>
      <c r="E3683" s="865">
        <v>279.89999999999998</v>
      </c>
    </row>
    <row r="3684" spans="1:5">
      <c r="A3684">
        <v>4796</v>
      </c>
      <c r="B3684" t="s">
        <v>4524</v>
      </c>
      <c r="C3684" t="s">
        <v>832</v>
      </c>
      <c r="D3684" t="s">
        <v>830</v>
      </c>
      <c r="E3684" s="865">
        <v>170.01</v>
      </c>
    </row>
    <row r="3685" spans="1:5">
      <c r="A3685">
        <v>4800</v>
      </c>
      <c r="B3685" t="s">
        <v>4525</v>
      </c>
      <c r="C3685" t="s">
        <v>832</v>
      </c>
      <c r="D3685" t="s">
        <v>830</v>
      </c>
      <c r="E3685" s="865">
        <v>46.75</v>
      </c>
    </row>
    <row r="3686" spans="1:5">
      <c r="A3686">
        <v>4795</v>
      </c>
      <c r="B3686" t="s">
        <v>4526</v>
      </c>
      <c r="C3686" t="s">
        <v>832</v>
      </c>
      <c r="D3686" t="s">
        <v>830</v>
      </c>
      <c r="E3686" s="865">
        <v>272.45999999999998</v>
      </c>
    </row>
    <row r="3687" spans="1:5">
      <c r="A3687">
        <v>39694</v>
      </c>
      <c r="B3687" t="s">
        <v>4527</v>
      </c>
      <c r="C3687" t="s">
        <v>832</v>
      </c>
      <c r="D3687" t="s">
        <v>830</v>
      </c>
      <c r="E3687" s="865">
        <v>188.48</v>
      </c>
    </row>
    <row r="3688" spans="1:5">
      <c r="A3688">
        <v>1292</v>
      </c>
      <c r="B3688" t="s">
        <v>4528</v>
      </c>
      <c r="C3688" t="s">
        <v>832</v>
      </c>
      <c r="D3688" t="s">
        <v>830</v>
      </c>
      <c r="E3688" s="865">
        <v>36.49</v>
      </c>
    </row>
    <row r="3689" spans="1:5">
      <c r="A3689">
        <v>1287</v>
      </c>
      <c r="B3689" t="s">
        <v>4529</v>
      </c>
      <c r="C3689" t="s">
        <v>832</v>
      </c>
      <c r="D3689" t="s">
        <v>833</v>
      </c>
      <c r="E3689" s="865">
        <v>17.899999999999999</v>
      </c>
    </row>
    <row r="3690" spans="1:5">
      <c r="A3690">
        <v>1297</v>
      </c>
      <c r="B3690" t="s">
        <v>4530</v>
      </c>
      <c r="C3690" t="s">
        <v>832</v>
      </c>
      <c r="D3690" t="s">
        <v>830</v>
      </c>
      <c r="E3690" s="865">
        <v>14.84</v>
      </c>
    </row>
    <row r="3691" spans="1:5">
      <c r="A3691">
        <v>4786</v>
      </c>
      <c r="B3691" t="s">
        <v>4531</v>
      </c>
      <c r="C3691" t="s">
        <v>832</v>
      </c>
      <c r="D3691" t="s">
        <v>844</v>
      </c>
      <c r="E3691" s="865">
        <v>86</v>
      </c>
    </row>
    <row r="3692" spans="1:5">
      <c r="A3692">
        <v>10840</v>
      </c>
      <c r="B3692" t="s">
        <v>4532</v>
      </c>
      <c r="C3692" t="s">
        <v>832</v>
      </c>
      <c r="D3692" t="s">
        <v>833</v>
      </c>
      <c r="E3692" s="865">
        <v>330</v>
      </c>
    </row>
    <row r="3693" spans="1:5">
      <c r="A3693">
        <v>10841</v>
      </c>
      <c r="B3693" t="s">
        <v>4533</v>
      </c>
      <c r="C3693" t="s">
        <v>832</v>
      </c>
      <c r="D3693" t="s">
        <v>830</v>
      </c>
      <c r="E3693" s="865">
        <v>249.05</v>
      </c>
    </row>
    <row r="3694" spans="1:5">
      <c r="A3694">
        <v>25980</v>
      </c>
      <c r="B3694" t="s">
        <v>4534</v>
      </c>
      <c r="C3694" t="s">
        <v>832</v>
      </c>
      <c r="D3694" t="s">
        <v>830</v>
      </c>
      <c r="E3694" s="865">
        <v>318.23</v>
      </c>
    </row>
    <row r="3695" spans="1:5">
      <c r="A3695">
        <v>10842</v>
      </c>
      <c r="B3695" t="s">
        <v>4535</v>
      </c>
      <c r="C3695" t="s">
        <v>832</v>
      </c>
      <c r="D3695" t="s">
        <v>830</v>
      </c>
      <c r="E3695" s="865">
        <v>359.74</v>
      </c>
    </row>
    <row r="3696" spans="1:5">
      <c r="A3696">
        <v>21108</v>
      </c>
      <c r="B3696" t="s">
        <v>4536</v>
      </c>
      <c r="C3696" t="s">
        <v>832</v>
      </c>
      <c r="D3696" t="s">
        <v>830</v>
      </c>
      <c r="E3696" s="865">
        <v>48.63</v>
      </c>
    </row>
    <row r="3697" spans="1:5">
      <c r="A3697">
        <v>38180</v>
      </c>
      <c r="B3697" t="s">
        <v>4537</v>
      </c>
      <c r="C3697" t="s">
        <v>832</v>
      </c>
      <c r="D3697" t="s">
        <v>830</v>
      </c>
      <c r="E3697" s="865">
        <v>136.87</v>
      </c>
    </row>
    <row r="3698" spans="1:5">
      <c r="A3698">
        <v>40648</v>
      </c>
      <c r="B3698" t="s">
        <v>4538</v>
      </c>
      <c r="C3698" t="s">
        <v>832</v>
      </c>
      <c r="D3698" t="s">
        <v>844</v>
      </c>
      <c r="E3698" s="865">
        <v>165.12</v>
      </c>
    </row>
    <row r="3699" spans="1:5">
      <c r="A3699">
        <v>40649</v>
      </c>
      <c r="B3699" t="s">
        <v>4539</v>
      </c>
      <c r="C3699" t="s">
        <v>832</v>
      </c>
      <c r="D3699" t="s">
        <v>844</v>
      </c>
      <c r="E3699" s="865">
        <v>96.18</v>
      </c>
    </row>
    <row r="3700" spans="1:5">
      <c r="A3700">
        <v>40650</v>
      </c>
      <c r="B3700" t="s">
        <v>4540</v>
      </c>
      <c r="C3700" t="s">
        <v>832</v>
      </c>
      <c r="D3700" t="s">
        <v>844</v>
      </c>
      <c r="E3700" s="865">
        <v>123.84</v>
      </c>
    </row>
    <row r="3701" spans="1:5">
      <c r="A3701">
        <v>40651</v>
      </c>
      <c r="B3701" t="s">
        <v>4541</v>
      </c>
      <c r="C3701" t="s">
        <v>832</v>
      </c>
      <c r="D3701" t="s">
        <v>844</v>
      </c>
      <c r="E3701" s="865">
        <v>228.41</v>
      </c>
    </row>
    <row r="3702" spans="1:5">
      <c r="A3702">
        <v>40652</v>
      </c>
      <c r="B3702" t="s">
        <v>4542</v>
      </c>
      <c r="C3702" t="s">
        <v>832</v>
      </c>
      <c r="D3702" t="s">
        <v>844</v>
      </c>
      <c r="E3702" s="865">
        <v>122.46</v>
      </c>
    </row>
    <row r="3703" spans="1:5">
      <c r="A3703">
        <v>40647</v>
      </c>
      <c r="B3703" t="s">
        <v>4543</v>
      </c>
      <c r="C3703" t="s">
        <v>832</v>
      </c>
      <c r="D3703" t="s">
        <v>844</v>
      </c>
      <c r="E3703" s="865">
        <v>134.84</v>
      </c>
    </row>
    <row r="3704" spans="1:5">
      <c r="A3704">
        <v>40653</v>
      </c>
      <c r="B3704" t="s">
        <v>4544</v>
      </c>
      <c r="C3704" t="s">
        <v>832</v>
      </c>
      <c r="D3704" t="s">
        <v>844</v>
      </c>
      <c r="E3704" s="865">
        <v>103.2</v>
      </c>
    </row>
    <row r="3705" spans="1:5">
      <c r="A3705">
        <v>36178</v>
      </c>
      <c r="B3705" t="s">
        <v>4545</v>
      </c>
      <c r="C3705" t="s">
        <v>829</v>
      </c>
      <c r="D3705" t="s">
        <v>830</v>
      </c>
      <c r="E3705" s="865">
        <v>9.52</v>
      </c>
    </row>
    <row r="3706" spans="1:5">
      <c r="A3706">
        <v>38195</v>
      </c>
      <c r="B3706" t="s">
        <v>4546</v>
      </c>
      <c r="C3706" t="s">
        <v>832</v>
      </c>
      <c r="D3706" t="s">
        <v>830</v>
      </c>
      <c r="E3706" s="865">
        <v>57.44</v>
      </c>
    </row>
    <row r="3707" spans="1:5">
      <c r="A3707">
        <v>38181</v>
      </c>
      <c r="B3707" t="s">
        <v>4547</v>
      </c>
      <c r="C3707" t="s">
        <v>832</v>
      </c>
      <c r="D3707" t="s">
        <v>830</v>
      </c>
      <c r="E3707" s="865">
        <v>186.85</v>
      </c>
    </row>
    <row r="3708" spans="1:5">
      <c r="A3708">
        <v>38182</v>
      </c>
      <c r="B3708" t="s">
        <v>4548</v>
      </c>
      <c r="C3708" t="s">
        <v>832</v>
      </c>
      <c r="D3708" t="s">
        <v>830</v>
      </c>
      <c r="E3708" s="865">
        <v>177.99</v>
      </c>
    </row>
    <row r="3709" spans="1:5">
      <c r="A3709">
        <v>38186</v>
      </c>
      <c r="B3709" t="s">
        <v>4549</v>
      </c>
      <c r="C3709" t="s">
        <v>832</v>
      </c>
      <c r="D3709" t="s">
        <v>830</v>
      </c>
      <c r="E3709" s="865">
        <v>462.65</v>
      </c>
    </row>
    <row r="3710" spans="1:5">
      <c r="A3710">
        <v>38185</v>
      </c>
      <c r="B3710" t="s">
        <v>4550</v>
      </c>
      <c r="C3710" t="s">
        <v>832</v>
      </c>
      <c r="D3710" t="s">
        <v>830</v>
      </c>
      <c r="E3710" s="865">
        <v>411.92</v>
      </c>
    </row>
    <row r="3711" spans="1:5">
      <c r="A3711">
        <v>40654</v>
      </c>
      <c r="B3711" t="s">
        <v>4551</v>
      </c>
      <c r="C3711" t="s">
        <v>832</v>
      </c>
      <c r="D3711" t="s">
        <v>844</v>
      </c>
      <c r="E3711" s="865">
        <v>160.30000000000001</v>
      </c>
    </row>
    <row r="3712" spans="1:5">
      <c r="A3712">
        <v>25981</v>
      </c>
      <c r="B3712" t="s">
        <v>4552</v>
      </c>
      <c r="C3712" t="s">
        <v>832</v>
      </c>
      <c r="D3712" t="s">
        <v>830</v>
      </c>
      <c r="E3712" s="865">
        <v>262.89</v>
      </c>
    </row>
    <row r="3713" spans="1:5">
      <c r="A3713">
        <v>4822</v>
      </c>
      <c r="B3713" t="s">
        <v>4553</v>
      </c>
      <c r="C3713" t="s">
        <v>832</v>
      </c>
      <c r="D3713" t="s">
        <v>830</v>
      </c>
      <c r="E3713" s="865">
        <v>207.71</v>
      </c>
    </row>
    <row r="3714" spans="1:5">
      <c r="A3714">
        <v>4818</v>
      </c>
      <c r="B3714" t="s">
        <v>4554</v>
      </c>
      <c r="C3714" t="s">
        <v>832</v>
      </c>
      <c r="D3714" t="s">
        <v>833</v>
      </c>
      <c r="E3714" s="865">
        <v>213.5</v>
      </c>
    </row>
    <row r="3715" spans="1:5">
      <c r="A3715">
        <v>39567</v>
      </c>
      <c r="B3715" t="s">
        <v>4555</v>
      </c>
      <c r="C3715" t="s">
        <v>832</v>
      </c>
      <c r="D3715" t="s">
        <v>830</v>
      </c>
      <c r="E3715" s="865">
        <v>50.27</v>
      </c>
    </row>
    <row r="3716" spans="1:5">
      <c r="A3716">
        <v>39566</v>
      </c>
      <c r="B3716" t="s">
        <v>4556</v>
      </c>
      <c r="C3716" t="s">
        <v>832</v>
      </c>
      <c r="D3716" t="s">
        <v>830</v>
      </c>
      <c r="E3716" s="865">
        <v>58.06</v>
      </c>
    </row>
    <row r="3717" spans="1:5">
      <c r="A3717">
        <v>11062</v>
      </c>
      <c r="B3717" t="s">
        <v>4557</v>
      </c>
      <c r="C3717" t="s">
        <v>832</v>
      </c>
      <c r="D3717" t="s">
        <v>830</v>
      </c>
      <c r="E3717" s="865">
        <v>37.74</v>
      </c>
    </row>
    <row r="3718" spans="1:5">
      <c r="A3718">
        <v>11063</v>
      </c>
      <c r="B3718" t="s">
        <v>4558</v>
      </c>
      <c r="C3718" t="s">
        <v>832</v>
      </c>
      <c r="D3718" t="s">
        <v>830</v>
      </c>
      <c r="E3718" s="865">
        <v>36.54</v>
      </c>
    </row>
    <row r="3719" spans="1:5">
      <c r="A3719">
        <v>13521</v>
      </c>
      <c r="B3719" t="s">
        <v>4559</v>
      </c>
      <c r="C3719" t="s">
        <v>829</v>
      </c>
      <c r="D3719" t="s">
        <v>830</v>
      </c>
      <c r="E3719" s="865">
        <v>95.7</v>
      </c>
    </row>
    <row r="3720" spans="1:5">
      <c r="A3720">
        <v>10851</v>
      </c>
      <c r="B3720" t="s">
        <v>4560</v>
      </c>
      <c r="C3720" t="s">
        <v>829</v>
      </c>
      <c r="D3720" t="s">
        <v>844</v>
      </c>
      <c r="E3720" s="865">
        <v>43.99</v>
      </c>
    </row>
    <row r="3721" spans="1:5">
      <c r="A3721">
        <v>39515</v>
      </c>
      <c r="B3721" t="s">
        <v>4561</v>
      </c>
      <c r="C3721" t="s">
        <v>829</v>
      </c>
      <c r="D3721" t="s">
        <v>844</v>
      </c>
      <c r="E3721" s="865">
        <v>44.1</v>
      </c>
    </row>
    <row r="3722" spans="1:5">
      <c r="A3722">
        <v>39516</v>
      </c>
      <c r="B3722" t="s">
        <v>4562</v>
      </c>
      <c r="C3722" t="s">
        <v>829</v>
      </c>
      <c r="D3722" t="s">
        <v>844</v>
      </c>
      <c r="E3722" s="865">
        <v>37.18</v>
      </c>
    </row>
    <row r="3723" spans="1:5">
      <c r="A3723">
        <v>39514</v>
      </c>
      <c r="B3723" t="s">
        <v>4563</v>
      </c>
      <c r="C3723" t="s">
        <v>829</v>
      </c>
      <c r="D3723" t="s">
        <v>844</v>
      </c>
      <c r="E3723" s="865">
        <v>23.13</v>
      </c>
    </row>
    <row r="3724" spans="1:5">
      <c r="A3724">
        <v>4812</v>
      </c>
      <c r="B3724" t="s">
        <v>4564</v>
      </c>
      <c r="C3724" t="s">
        <v>832</v>
      </c>
      <c r="D3724" t="s">
        <v>833</v>
      </c>
      <c r="E3724" s="865">
        <v>13.89</v>
      </c>
    </row>
    <row r="3725" spans="1:5">
      <c r="A3725">
        <v>10849</v>
      </c>
      <c r="B3725" t="s">
        <v>4565</v>
      </c>
      <c r="C3725" t="s">
        <v>829</v>
      </c>
      <c r="D3725" t="s">
        <v>830</v>
      </c>
      <c r="E3725" s="866">
        <v>1392.01</v>
      </c>
    </row>
    <row r="3726" spans="1:5">
      <c r="A3726">
        <v>10848</v>
      </c>
      <c r="B3726" t="s">
        <v>4566</v>
      </c>
      <c r="C3726" t="s">
        <v>829</v>
      </c>
      <c r="D3726" t="s">
        <v>830</v>
      </c>
      <c r="E3726" s="865">
        <v>874.35</v>
      </c>
    </row>
    <row r="3727" spans="1:5">
      <c r="A3727">
        <v>4813</v>
      </c>
      <c r="B3727" t="s">
        <v>4567</v>
      </c>
      <c r="C3727" t="s">
        <v>832</v>
      </c>
      <c r="D3727" t="s">
        <v>833</v>
      </c>
      <c r="E3727" s="865">
        <v>290</v>
      </c>
    </row>
    <row r="3728" spans="1:5">
      <c r="A3728">
        <v>37560</v>
      </c>
      <c r="B3728" t="s">
        <v>4568</v>
      </c>
      <c r="C3728" t="s">
        <v>829</v>
      </c>
      <c r="D3728" t="s">
        <v>830</v>
      </c>
      <c r="E3728" s="865">
        <v>49.21</v>
      </c>
    </row>
    <row r="3729" spans="1:5">
      <c r="A3729">
        <v>37557</v>
      </c>
      <c r="B3729" t="s">
        <v>4569</v>
      </c>
      <c r="C3729" t="s">
        <v>829</v>
      </c>
      <c r="D3729" t="s">
        <v>830</v>
      </c>
      <c r="E3729" s="865">
        <v>14.94</v>
      </c>
    </row>
    <row r="3730" spans="1:5">
      <c r="A3730">
        <v>37556</v>
      </c>
      <c r="B3730" t="s">
        <v>4570</v>
      </c>
      <c r="C3730" t="s">
        <v>829</v>
      </c>
      <c r="D3730" t="s">
        <v>830</v>
      </c>
      <c r="E3730" s="865">
        <v>28.91</v>
      </c>
    </row>
    <row r="3731" spans="1:5">
      <c r="A3731">
        <v>37559</v>
      </c>
      <c r="B3731" t="s">
        <v>4571</v>
      </c>
      <c r="C3731" t="s">
        <v>829</v>
      </c>
      <c r="D3731" t="s">
        <v>830</v>
      </c>
      <c r="E3731" s="865">
        <v>35.47</v>
      </c>
    </row>
    <row r="3732" spans="1:5">
      <c r="A3732">
        <v>37539</v>
      </c>
      <c r="B3732" t="s">
        <v>4572</v>
      </c>
      <c r="C3732" t="s">
        <v>829</v>
      </c>
      <c r="D3732" t="s">
        <v>833</v>
      </c>
      <c r="E3732" s="865">
        <v>25</v>
      </c>
    </row>
    <row r="3733" spans="1:5">
      <c r="A3733">
        <v>37558</v>
      </c>
      <c r="B3733" t="s">
        <v>4573</v>
      </c>
      <c r="C3733" t="s">
        <v>829</v>
      </c>
      <c r="D3733" t="s">
        <v>830</v>
      </c>
      <c r="E3733" s="865">
        <v>46.61</v>
      </c>
    </row>
    <row r="3734" spans="1:5">
      <c r="A3734">
        <v>34723</v>
      </c>
      <c r="B3734" t="s">
        <v>4574</v>
      </c>
      <c r="C3734" t="s">
        <v>832</v>
      </c>
      <c r="D3734" t="s">
        <v>830</v>
      </c>
      <c r="E3734" s="865">
        <v>669.9</v>
      </c>
    </row>
    <row r="3735" spans="1:5">
      <c r="A3735">
        <v>34721</v>
      </c>
      <c r="B3735" t="s">
        <v>4575</v>
      </c>
      <c r="C3735" t="s">
        <v>832</v>
      </c>
      <c r="D3735" t="s">
        <v>830</v>
      </c>
      <c r="E3735" s="865">
        <v>835.2</v>
      </c>
    </row>
    <row r="3736" spans="1:5">
      <c r="A3736">
        <v>4309</v>
      </c>
      <c r="B3736" t="s">
        <v>4576</v>
      </c>
      <c r="C3736" t="s">
        <v>829</v>
      </c>
      <c r="D3736" t="s">
        <v>830</v>
      </c>
      <c r="E3736" s="865">
        <v>4.92</v>
      </c>
    </row>
    <row r="3737" spans="1:5">
      <c r="A3737">
        <v>4307</v>
      </c>
      <c r="B3737" t="s">
        <v>4577</v>
      </c>
      <c r="C3737" t="s">
        <v>829</v>
      </c>
      <c r="D3737" t="s">
        <v>830</v>
      </c>
      <c r="E3737" s="865">
        <v>8.42</v>
      </c>
    </row>
    <row r="3738" spans="1:5">
      <c r="A3738">
        <v>10850</v>
      </c>
      <c r="B3738" t="s">
        <v>4578</v>
      </c>
      <c r="C3738" t="s">
        <v>829</v>
      </c>
      <c r="D3738" t="s">
        <v>830</v>
      </c>
      <c r="E3738" s="865">
        <v>43.5</v>
      </c>
    </row>
    <row r="3739" spans="1:5">
      <c r="A3739">
        <v>42438</v>
      </c>
      <c r="B3739" t="s">
        <v>4579</v>
      </c>
      <c r="C3739" t="s">
        <v>829</v>
      </c>
      <c r="D3739" t="s">
        <v>844</v>
      </c>
      <c r="E3739" s="866">
        <v>1163.67</v>
      </c>
    </row>
    <row r="3740" spans="1:5">
      <c r="A3740">
        <v>4792</v>
      </c>
      <c r="B3740" t="s">
        <v>4580</v>
      </c>
      <c r="C3740" t="s">
        <v>832</v>
      </c>
      <c r="D3740" t="s">
        <v>830</v>
      </c>
      <c r="E3740" s="865">
        <v>131.38999999999999</v>
      </c>
    </row>
    <row r="3741" spans="1:5">
      <c r="A3741">
        <v>4790</v>
      </c>
      <c r="B3741" t="s">
        <v>4581</v>
      </c>
      <c r="C3741" t="s">
        <v>832</v>
      </c>
      <c r="D3741" t="s">
        <v>833</v>
      </c>
      <c r="E3741" s="865">
        <v>79</v>
      </c>
    </row>
    <row r="3742" spans="1:5">
      <c r="A3742">
        <v>40671</v>
      </c>
      <c r="B3742" t="s">
        <v>4582</v>
      </c>
      <c r="C3742" t="s">
        <v>832</v>
      </c>
      <c r="D3742" t="s">
        <v>830</v>
      </c>
      <c r="E3742" s="865">
        <v>62.52</v>
      </c>
    </row>
    <row r="3743" spans="1:5">
      <c r="A3743">
        <v>7552</v>
      </c>
      <c r="B3743" t="s">
        <v>4583</v>
      </c>
      <c r="C3743" t="s">
        <v>829</v>
      </c>
      <c r="D3743" t="s">
        <v>844</v>
      </c>
      <c r="E3743" s="865">
        <v>22.45</v>
      </c>
    </row>
    <row r="3744" spans="1:5">
      <c r="A3744">
        <v>4893</v>
      </c>
      <c r="B3744" t="s">
        <v>4584</v>
      </c>
      <c r="C3744" t="s">
        <v>829</v>
      </c>
      <c r="D3744" t="s">
        <v>830</v>
      </c>
      <c r="E3744" s="865">
        <v>7.83</v>
      </c>
    </row>
    <row r="3745" spans="1:5">
      <c r="A3745">
        <v>4894</v>
      </c>
      <c r="B3745" t="s">
        <v>4585</v>
      </c>
      <c r="C3745" t="s">
        <v>829</v>
      </c>
      <c r="D3745" t="s">
        <v>830</v>
      </c>
      <c r="E3745" s="865">
        <v>6.72</v>
      </c>
    </row>
    <row r="3746" spans="1:5">
      <c r="A3746">
        <v>4888</v>
      </c>
      <c r="B3746" t="s">
        <v>4586</v>
      </c>
      <c r="C3746" t="s">
        <v>829</v>
      </c>
      <c r="D3746" t="s">
        <v>830</v>
      </c>
      <c r="E3746" s="865">
        <v>2.29</v>
      </c>
    </row>
    <row r="3747" spans="1:5">
      <c r="A3747">
        <v>4890</v>
      </c>
      <c r="B3747" t="s">
        <v>4587</v>
      </c>
      <c r="C3747" t="s">
        <v>829</v>
      </c>
      <c r="D3747" t="s">
        <v>830</v>
      </c>
      <c r="E3747" s="865">
        <v>4.3</v>
      </c>
    </row>
    <row r="3748" spans="1:5">
      <c r="A3748">
        <v>12411</v>
      </c>
      <c r="B3748" t="s">
        <v>4588</v>
      </c>
      <c r="C3748" t="s">
        <v>829</v>
      </c>
      <c r="D3748" t="s">
        <v>830</v>
      </c>
      <c r="E3748" s="865">
        <v>23.16</v>
      </c>
    </row>
    <row r="3749" spans="1:5">
      <c r="A3749">
        <v>4891</v>
      </c>
      <c r="B3749" t="s">
        <v>4589</v>
      </c>
      <c r="C3749" t="s">
        <v>829</v>
      </c>
      <c r="D3749" t="s">
        <v>830</v>
      </c>
      <c r="E3749" s="865">
        <v>11.58</v>
      </c>
    </row>
    <row r="3750" spans="1:5">
      <c r="A3750">
        <v>4889</v>
      </c>
      <c r="B3750" t="s">
        <v>4590</v>
      </c>
      <c r="C3750" t="s">
        <v>829</v>
      </c>
      <c r="D3750" t="s">
        <v>830</v>
      </c>
      <c r="E3750" s="865">
        <v>3.09</v>
      </c>
    </row>
    <row r="3751" spans="1:5">
      <c r="A3751">
        <v>4892</v>
      </c>
      <c r="B3751" t="s">
        <v>4591</v>
      </c>
      <c r="C3751" t="s">
        <v>829</v>
      </c>
      <c r="D3751" t="s">
        <v>830</v>
      </c>
      <c r="E3751" s="865">
        <v>32.43</v>
      </c>
    </row>
    <row r="3752" spans="1:5">
      <c r="A3752">
        <v>12412</v>
      </c>
      <c r="B3752" t="s">
        <v>4592</v>
      </c>
      <c r="C3752" t="s">
        <v>829</v>
      </c>
      <c r="D3752" t="s">
        <v>830</v>
      </c>
      <c r="E3752" s="865">
        <v>60.28</v>
      </c>
    </row>
    <row r="3753" spans="1:5">
      <c r="A3753">
        <v>11073</v>
      </c>
      <c r="B3753" t="s">
        <v>4593</v>
      </c>
      <c r="C3753" t="s">
        <v>829</v>
      </c>
      <c r="D3753" t="s">
        <v>830</v>
      </c>
      <c r="E3753" s="865">
        <v>3.42</v>
      </c>
    </row>
    <row r="3754" spans="1:5">
      <c r="A3754">
        <v>11071</v>
      </c>
      <c r="B3754" t="s">
        <v>4594</v>
      </c>
      <c r="C3754" t="s">
        <v>829</v>
      </c>
      <c r="D3754" t="s">
        <v>830</v>
      </c>
      <c r="E3754" s="865">
        <v>5.54</v>
      </c>
    </row>
    <row r="3755" spans="1:5">
      <c r="A3755">
        <v>11072</v>
      </c>
      <c r="B3755" t="s">
        <v>4595</v>
      </c>
      <c r="C3755" t="s">
        <v>829</v>
      </c>
      <c r="D3755" t="s">
        <v>830</v>
      </c>
      <c r="E3755" s="865">
        <v>1.93</v>
      </c>
    </row>
    <row r="3756" spans="1:5">
      <c r="A3756">
        <v>4895</v>
      </c>
      <c r="B3756" t="s">
        <v>4596</v>
      </c>
      <c r="C3756" t="s">
        <v>829</v>
      </c>
      <c r="D3756" t="s">
        <v>830</v>
      </c>
      <c r="E3756" s="865">
        <v>0.41</v>
      </c>
    </row>
    <row r="3757" spans="1:5">
      <c r="A3757">
        <v>4907</v>
      </c>
      <c r="B3757" t="s">
        <v>4597</v>
      </c>
      <c r="C3757" t="s">
        <v>829</v>
      </c>
      <c r="D3757" t="s">
        <v>844</v>
      </c>
      <c r="E3757" s="865">
        <v>16.62</v>
      </c>
    </row>
    <row r="3758" spans="1:5">
      <c r="A3758">
        <v>4902</v>
      </c>
      <c r="B3758" t="s">
        <v>4598</v>
      </c>
      <c r="C3758" t="s">
        <v>829</v>
      </c>
      <c r="D3758" t="s">
        <v>844</v>
      </c>
      <c r="E3758" s="865">
        <v>37.619999999999997</v>
      </c>
    </row>
    <row r="3759" spans="1:5">
      <c r="A3759">
        <v>4908</v>
      </c>
      <c r="B3759" t="s">
        <v>4599</v>
      </c>
      <c r="C3759" t="s">
        <v>829</v>
      </c>
      <c r="D3759" t="s">
        <v>844</v>
      </c>
      <c r="E3759" s="865">
        <v>76.39</v>
      </c>
    </row>
    <row r="3760" spans="1:5">
      <c r="A3760">
        <v>4909</v>
      </c>
      <c r="B3760" t="s">
        <v>4600</v>
      </c>
      <c r="C3760" t="s">
        <v>829</v>
      </c>
      <c r="D3760" t="s">
        <v>844</v>
      </c>
      <c r="E3760" s="865">
        <v>147.54</v>
      </c>
    </row>
    <row r="3761" spans="1:5">
      <c r="A3761">
        <v>4903</v>
      </c>
      <c r="B3761" t="s">
        <v>4601</v>
      </c>
      <c r="C3761" t="s">
        <v>829</v>
      </c>
      <c r="D3761" t="s">
        <v>844</v>
      </c>
      <c r="E3761" s="865">
        <v>433.82</v>
      </c>
    </row>
    <row r="3762" spans="1:5">
      <c r="A3762">
        <v>4897</v>
      </c>
      <c r="B3762" t="s">
        <v>4602</v>
      </c>
      <c r="C3762" t="s">
        <v>829</v>
      </c>
      <c r="D3762" t="s">
        <v>830</v>
      </c>
      <c r="E3762" s="865">
        <v>1.74</v>
      </c>
    </row>
    <row r="3763" spans="1:5">
      <c r="A3763">
        <v>4896</v>
      </c>
      <c r="B3763" t="s">
        <v>4603</v>
      </c>
      <c r="C3763" t="s">
        <v>829</v>
      </c>
      <c r="D3763" t="s">
        <v>830</v>
      </c>
      <c r="E3763" s="865">
        <v>0.62</v>
      </c>
    </row>
    <row r="3764" spans="1:5">
      <c r="A3764">
        <v>4900</v>
      </c>
      <c r="B3764" t="s">
        <v>4604</v>
      </c>
      <c r="C3764" t="s">
        <v>829</v>
      </c>
      <c r="D3764" t="s">
        <v>830</v>
      </c>
      <c r="E3764" s="865">
        <v>5.17</v>
      </c>
    </row>
    <row r="3765" spans="1:5">
      <c r="A3765">
        <v>4898</v>
      </c>
      <c r="B3765" t="s">
        <v>4605</v>
      </c>
      <c r="C3765" t="s">
        <v>829</v>
      </c>
      <c r="D3765" t="s">
        <v>830</v>
      </c>
      <c r="E3765" s="865">
        <v>1.93</v>
      </c>
    </row>
    <row r="3766" spans="1:5">
      <c r="A3766">
        <v>4899</v>
      </c>
      <c r="B3766" t="s">
        <v>4606</v>
      </c>
      <c r="C3766" t="s">
        <v>829</v>
      </c>
      <c r="D3766" t="s">
        <v>830</v>
      </c>
      <c r="E3766" s="865">
        <v>7.1</v>
      </c>
    </row>
    <row r="3767" spans="1:5">
      <c r="A3767">
        <v>11096</v>
      </c>
      <c r="B3767" t="s">
        <v>4607</v>
      </c>
      <c r="C3767" t="s">
        <v>935</v>
      </c>
      <c r="D3767" t="s">
        <v>830</v>
      </c>
      <c r="E3767" s="865">
        <v>0.33</v>
      </c>
    </row>
    <row r="3768" spans="1:5">
      <c r="A3768">
        <v>4741</v>
      </c>
      <c r="B3768" t="s">
        <v>4608</v>
      </c>
      <c r="C3768" t="s">
        <v>1050</v>
      </c>
      <c r="D3768" t="s">
        <v>830</v>
      </c>
      <c r="E3768" s="865">
        <v>62.38</v>
      </c>
    </row>
    <row r="3769" spans="1:5">
      <c r="A3769">
        <v>4752</v>
      </c>
      <c r="B3769" t="s">
        <v>4609</v>
      </c>
      <c r="C3769" t="s">
        <v>847</v>
      </c>
      <c r="D3769" t="s">
        <v>830</v>
      </c>
      <c r="E3769" s="865">
        <v>10.96</v>
      </c>
    </row>
    <row r="3770" spans="1:5">
      <c r="A3770">
        <v>41091</v>
      </c>
      <c r="B3770" t="s">
        <v>4610</v>
      </c>
      <c r="C3770" t="s">
        <v>1054</v>
      </c>
      <c r="D3770" t="s">
        <v>830</v>
      </c>
      <c r="E3770" s="866">
        <v>1955.99</v>
      </c>
    </row>
    <row r="3771" spans="1:5">
      <c r="A3771">
        <v>13954</v>
      </c>
      <c r="B3771" t="s">
        <v>4611</v>
      </c>
      <c r="C3771" t="s">
        <v>829</v>
      </c>
      <c r="D3771" t="s">
        <v>844</v>
      </c>
      <c r="E3771" s="866">
        <v>6387.96</v>
      </c>
    </row>
    <row r="3772" spans="1:5">
      <c r="A3772">
        <v>3411</v>
      </c>
      <c r="B3772" t="s">
        <v>4612</v>
      </c>
      <c r="C3772" t="s">
        <v>935</v>
      </c>
      <c r="D3772" t="s">
        <v>844</v>
      </c>
      <c r="E3772" s="865">
        <v>38.659999999999997</v>
      </c>
    </row>
    <row r="3773" spans="1:5">
      <c r="A3773">
        <v>39995</v>
      </c>
      <c r="B3773" t="s">
        <v>4613</v>
      </c>
      <c r="C3773" t="s">
        <v>1050</v>
      </c>
      <c r="D3773" t="s">
        <v>844</v>
      </c>
      <c r="E3773" s="865">
        <v>297.42</v>
      </c>
    </row>
    <row r="3774" spans="1:5">
      <c r="A3774">
        <v>11615</v>
      </c>
      <c r="B3774" t="s">
        <v>4614</v>
      </c>
      <c r="C3774" t="s">
        <v>832</v>
      </c>
      <c r="D3774" t="s">
        <v>844</v>
      </c>
      <c r="E3774" s="865">
        <v>2.52</v>
      </c>
    </row>
    <row r="3775" spans="1:5">
      <c r="A3775">
        <v>3408</v>
      </c>
      <c r="B3775" t="s">
        <v>4615</v>
      </c>
      <c r="C3775" t="s">
        <v>832</v>
      </c>
      <c r="D3775" t="s">
        <v>844</v>
      </c>
      <c r="E3775" s="865">
        <v>6.7</v>
      </c>
    </row>
    <row r="3776" spans="1:5">
      <c r="A3776">
        <v>3409</v>
      </c>
      <c r="B3776" t="s">
        <v>4616</v>
      </c>
      <c r="C3776" t="s">
        <v>832</v>
      </c>
      <c r="D3776" t="s">
        <v>844</v>
      </c>
      <c r="E3776" s="865">
        <v>16.75</v>
      </c>
    </row>
    <row r="3777" spans="1:5">
      <c r="A3777">
        <v>11427</v>
      </c>
      <c r="B3777" t="s">
        <v>4617</v>
      </c>
      <c r="C3777" t="s">
        <v>935</v>
      </c>
      <c r="D3777" t="s">
        <v>844</v>
      </c>
      <c r="E3777" s="865">
        <v>76.66</v>
      </c>
    </row>
    <row r="3778" spans="1:5">
      <c r="A3778">
        <v>4491</v>
      </c>
      <c r="B3778" t="s">
        <v>4618</v>
      </c>
      <c r="C3778" t="s">
        <v>866</v>
      </c>
      <c r="D3778" t="s">
        <v>830</v>
      </c>
      <c r="E3778" s="865">
        <v>3.63</v>
      </c>
    </row>
    <row r="3779" spans="1:5">
      <c r="A3779">
        <v>26022</v>
      </c>
      <c r="B3779" t="s">
        <v>4619</v>
      </c>
      <c r="C3779" t="s">
        <v>829</v>
      </c>
      <c r="D3779" t="s">
        <v>830</v>
      </c>
      <c r="E3779" s="865">
        <v>201.14</v>
      </c>
    </row>
    <row r="3780" spans="1:5">
      <c r="A3780">
        <v>421</v>
      </c>
      <c r="B3780" t="s">
        <v>4620</v>
      </c>
      <c r="C3780" t="s">
        <v>829</v>
      </c>
      <c r="D3780" t="s">
        <v>844</v>
      </c>
      <c r="E3780" s="865">
        <v>10.87</v>
      </c>
    </row>
    <row r="3781" spans="1:5">
      <c r="A3781">
        <v>12362</v>
      </c>
      <c r="B3781" t="s">
        <v>4621</v>
      </c>
      <c r="C3781" t="s">
        <v>829</v>
      </c>
      <c r="D3781" t="s">
        <v>844</v>
      </c>
      <c r="E3781" s="865">
        <v>10.119999999999999</v>
      </c>
    </row>
    <row r="3782" spans="1:5">
      <c r="A3782">
        <v>14148</v>
      </c>
      <c r="B3782" t="s">
        <v>4622</v>
      </c>
      <c r="C3782" t="s">
        <v>829</v>
      </c>
      <c r="D3782" t="s">
        <v>844</v>
      </c>
      <c r="E3782" s="865">
        <v>0.77</v>
      </c>
    </row>
    <row r="3783" spans="1:5">
      <c r="A3783">
        <v>4341</v>
      </c>
      <c r="B3783" t="s">
        <v>4623</v>
      </c>
      <c r="C3783" t="s">
        <v>829</v>
      </c>
      <c r="D3783" t="s">
        <v>830</v>
      </c>
      <c r="E3783" s="865">
        <v>0.81</v>
      </c>
    </row>
    <row r="3784" spans="1:5">
      <c r="A3784">
        <v>4337</v>
      </c>
      <c r="B3784" t="s">
        <v>4624</v>
      </c>
      <c r="C3784" t="s">
        <v>829</v>
      </c>
      <c r="D3784" t="s">
        <v>830</v>
      </c>
      <c r="E3784" s="865">
        <v>2.0499999999999998</v>
      </c>
    </row>
    <row r="3785" spans="1:5">
      <c r="A3785">
        <v>4339</v>
      </c>
      <c r="B3785" t="s">
        <v>4625</v>
      </c>
      <c r="C3785" t="s">
        <v>829</v>
      </c>
      <c r="D3785" t="s">
        <v>830</v>
      </c>
      <c r="E3785" s="865">
        <v>0.43</v>
      </c>
    </row>
    <row r="3786" spans="1:5">
      <c r="A3786">
        <v>39997</v>
      </c>
      <c r="B3786" t="s">
        <v>4626</v>
      </c>
      <c r="C3786" t="s">
        <v>829</v>
      </c>
      <c r="D3786" t="s">
        <v>830</v>
      </c>
      <c r="E3786" s="865">
        <v>0.24</v>
      </c>
    </row>
    <row r="3787" spans="1:5">
      <c r="A3787">
        <v>11971</v>
      </c>
      <c r="B3787" t="s">
        <v>4627</v>
      </c>
      <c r="C3787" t="s">
        <v>829</v>
      </c>
      <c r="D3787" t="s">
        <v>830</v>
      </c>
      <c r="E3787" s="865">
        <v>3.4</v>
      </c>
    </row>
    <row r="3788" spans="1:5">
      <c r="A3788">
        <v>4342</v>
      </c>
      <c r="B3788" t="s">
        <v>4628</v>
      </c>
      <c r="C3788" t="s">
        <v>829</v>
      </c>
      <c r="D3788" t="s">
        <v>830</v>
      </c>
      <c r="E3788" s="865">
        <v>0.18</v>
      </c>
    </row>
    <row r="3789" spans="1:5">
      <c r="A3789">
        <v>4330</v>
      </c>
      <c r="B3789" t="s">
        <v>4629</v>
      </c>
      <c r="C3789" t="s">
        <v>829</v>
      </c>
      <c r="D3789" t="s">
        <v>830</v>
      </c>
      <c r="E3789" s="865">
        <v>0.12</v>
      </c>
    </row>
    <row r="3790" spans="1:5">
      <c r="A3790">
        <v>4340</v>
      </c>
      <c r="B3790" t="s">
        <v>4630</v>
      </c>
      <c r="C3790" t="s">
        <v>829</v>
      </c>
      <c r="D3790" t="s">
        <v>830</v>
      </c>
      <c r="E3790" s="865">
        <v>0.95</v>
      </c>
    </row>
    <row r="3791" spans="1:5">
      <c r="A3791">
        <v>5088</v>
      </c>
      <c r="B3791" t="s">
        <v>4631</v>
      </c>
      <c r="C3791" t="s">
        <v>829</v>
      </c>
      <c r="D3791" t="s">
        <v>830</v>
      </c>
      <c r="E3791" s="865">
        <v>2.35</v>
      </c>
    </row>
    <row r="3792" spans="1:5">
      <c r="A3792">
        <v>11154</v>
      </c>
      <c r="B3792" t="s">
        <v>4632</v>
      </c>
      <c r="C3792" t="s">
        <v>829</v>
      </c>
      <c r="D3792" t="s">
        <v>830</v>
      </c>
      <c r="E3792" s="865">
        <v>575.26</v>
      </c>
    </row>
    <row r="3793" spans="1:5">
      <c r="A3793">
        <v>39021</v>
      </c>
      <c r="B3793" t="s">
        <v>4633</v>
      </c>
      <c r="C3793" t="s">
        <v>829</v>
      </c>
      <c r="D3793" t="s">
        <v>830</v>
      </c>
      <c r="E3793" s="865">
        <v>258.75</v>
      </c>
    </row>
    <row r="3794" spans="1:5">
      <c r="A3794">
        <v>39022</v>
      </c>
      <c r="B3794" t="s">
        <v>4634</v>
      </c>
      <c r="C3794" t="s">
        <v>829</v>
      </c>
      <c r="D3794" t="s">
        <v>833</v>
      </c>
      <c r="E3794" s="865">
        <v>320</v>
      </c>
    </row>
    <row r="3795" spans="1:5">
      <c r="A3795">
        <v>39024</v>
      </c>
      <c r="B3795" t="s">
        <v>4635</v>
      </c>
      <c r="C3795" t="s">
        <v>829</v>
      </c>
      <c r="D3795" t="s">
        <v>844</v>
      </c>
      <c r="E3795" s="865">
        <v>537.91</v>
      </c>
    </row>
    <row r="3796" spans="1:5">
      <c r="A3796">
        <v>4914</v>
      </c>
      <c r="B3796" t="s">
        <v>4636</v>
      </c>
      <c r="C3796" t="s">
        <v>832</v>
      </c>
      <c r="D3796" t="s">
        <v>844</v>
      </c>
      <c r="E3796" s="865">
        <v>436.15</v>
      </c>
    </row>
    <row r="3797" spans="1:5">
      <c r="A3797">
        <v>4917</v>
      </c>
      <c r="B3797" t="s">
        <v>4637</v>
      </c>
      <c r="C3797" t="s">
        <v>832</v>
      </c>
      <c r="D3797" t="s">
        <v>844</v>
      </c>
      <c r="E3797" s="865">
        <v>301.20999999999998</v>
      </c>
    </row>
    <row r="3798" spans="1:5">
      <c r="A3798">
        <v>39025</v>
      </c>
      <c r="B3798" t="s">
        <v>4638</v>
      </c>
      <c r="C3798" t="s">
        <v>829</v>
      </c>
      <c r="D3798" t="s">
        <v>844</v>
      </c>
      <c r="E3798" s="865">
        <v>551.57000000000005</v>
      </c>
    </row>
    <row r="3799" spans="1:5">
      <c r="A3799">
        <v>4930</v>
      </c>
      <c r="B3799" t="s">
        <v>4639</v>
      </c>
      <c r="C3799" t="s">
        <v>832</v>
      </c>
      <c r="D3799" t="s">
        <v>830</v>
      </c>
      <c r="E3799" s="865">
        <v>278.08</v>
      </c>
    </row>
    <row r="3800" spans="1:5">
      <c r="A3800">
        <v>4922</v>
      </c>
      <c r="B3800" t="s">
        <v>4640</v>
      </c>
      <c r="C3800" t="s">
        <v>832</v>
      </c>
      <c r="D3800" t="s">
        <v>844</v>
      </c>
      <c r="E3800" s="865">
        <v>279.39999999999998</v>
      </c>
    </row>
    <row r="3801" spans="1:5">
      <c r="A3801">
        <v>4911</v>
      </c>
      <c r="B3801" t="s">
        <v>4641</v>
      </c>
      <c r="C3801" t="s">
        <v>832</v>
      </c>
      <c r="D3801" t="s">
        <v>830</v>
      </c>
      <c r="E3801" s="865">
        <v>209.72</v>
      </c>
    </row>
    <row r="3802" spans="1:5">
      <c r="A3802">
        <v>37518</v>
      </c>
      <c r="B3802" t="s">
        <v>4642</v>
      </c>
      <c r="C3802" t="s">
        <v>832</v>
      </c>
      <c r="D3802" t="s">
        <v>830</v>
      </c>
      <c r="E3802" s="865">
        <v>340.79</v>
      </c>
    </row>
    <row r="3803" spans="1:5">
      <c r="A3803">
        <v>4910</v>
      </c>
      <c r="B3803" t="s">
        <v>4643</v>
      </c>
      <c r="C3803" t="s">
        <v>832</v>
      </c>
      <c r="D3803" t="s">
        <v>830</v>
      </c>
      <c r="E3803" s="865">
        <v>287.29000000000002</v>
      </c>
    </row>
    <row r="3804" spans="1:5">
      <c r="A3804">
        <v>4943</v>
      </c>
      <c r="B3804" t="s">
        <v>4644</v>
      </c>
      <c r="C3804" t="s">
        <v>832</v>
      </c>
      <c r="D3804" t="s">
        <v>830</v>
      </c>
      <c r="E3804" s="865">
        <v>427.99</v>
      </c>
    </row>
    <row r="3805" spans="1:5">
      <c r="A3805">
        <v>5002</v>
      </c>
      <c r="B3805" t="s">
        <v>4645</v>
      </c>
      <c r="C3805" t="s">
        <v>832</v>
      </c>
      <c r="D3805" t="s">
        <v>844</v>
      </c>
      <c r="E3805" s="865">
        <v>263.29000000000002</v>
      </c>
    </row>
    <row r="3806" spans="1:5">
      <c r="A3806">
        <v>4977</v>
      </c>
      <c r="B3806" t="s">
        <v>4646</v>
      </c>
      <c r="C3806" t="s">
        <v>832</v>
      </c>
      <c r="D3806" t="s">
        <v>844</v>
      </c>
      <c r="E3806" s="865">
        <v>177.73</v>
      </c>
    </row>
    <row r="3807" spans="1:5">
      <c r="A3807">
        <v>5028</v>
      </c>
      <c r="B3807" t="s">
        <v>4647</v>
      </c>
      <c r="C3807" t="s">
        <v>832</v>
      </c>
      <c r="D3807" t="s">
        <v>844</v>
      </c>
      <c r="E3807" s="865">
        <v>434.88</v>
      </c>
    </row>
    <row r="3808" spans="1:5">
      <c r="A3808">
        <v>4998</v>
      </c>
      <c r="B3808" t="s">
        <v>4648</v>
      </c>
      <c r="C3808" t="s">
        <v>832</v>
      </c>
      <c r="D3808" t="s">
        <v>844</v>
      </c>
      <c r="E3808" s="865">
        <v>361.18</v>
      </c>
    </row>
    <row r="3809" spans="1:5">
      <c r="A3809">
        <v>4969</v>
      </c>
      <c r="B3809" t="s">
        <v>4649</v>
      </c>
      <c r="C3809" t="s">
        <v>832</v>
      </c>
      <c r="D3809" t="s">
        <v>844</v>
      </c>
      <c r="E3809" s="865">
        <v>251.37</v>
      </c>
    </row>
    <row r="3810" spans="1:5">
      <c r="A3810">
        <v>11364</v>
      </c>
      <c r="B3810" t="s">
        <v>4650</v>
      </c>
      <c r="C3810" t="s">
        <v>829</v>
      </c>
      <c r="D3810" t="s">
        <v>830</v>
      </c>
      <c r="E3810" s="865">
        <v>101.51</v>
      </c>
    </row>
    <row r="3811" spans="1:5">
      <c r="A3811">
        <v>11365</v>
      </c>
      <c r="B3811" t="s">
        <v>4651</v>
      </c>
      <c r="C3811" t="s">
        <v>829</v>
      </c>
      <c r="D3811" t="s">
        <v>830</v>
      </c>
      <c r="E3811" s="865">
        <v>109.32</v>
      </c>
    </row>
    <row r="3812" spans="1:5">
      <c r="A3812">
        <v>11366</v>
      </c>
      <c r="B3812" t="s">
        <v>4652</v>
      </c>
      <c r="C3812" t="s">
        <v>829</v>
      </c>
      <c r="D3812" t="s">
        <v>830</v>
      </c>
      <c r="E3812" s="865">
        <v>115.69</v>
      </c>
    </row>
    <row r="3813" spans="1:5">
      <c r="A3813">
        <v>4989</v>
      </c>
      <c r="B3813" t="s">
        <v>4653</v>
      </c>
      <c r="C3813" t="s">
        <v>829</v>
      </c>
      <c r="D3813" t="s">
        <v>830</v>
      </c>
      <c r="E3813" s="865">
        <v>231.25</v>
      </c>
    </row>
    <row r="3814" spans="1:5">
      <c r="A3814">
        <v>4982</v>
      </c>
      <c r="B3814" t="s">
        <v>4654</v>
      </c>
      <c r="C3814" t="s">
        <v>829</v>
      </c>
      <c r="D3814" t="s">
        <v>830</v>
      </c>
      <c r="E3814" s="865">
        <v>200.76</v>
      </c>
    </row>
    <row r="3815" spans="1:5">
      <c r="A3815">
        <v>20322</v>
      </c>
      <c r="B3815" t="s">
        <v>4655</v>
      </c>
      <c r="C3815" t="s">
        <v>829</v>
      </c>
      <c r="D3815" t="s">
        <v>830</v>
      </c>
      <c r="E3815" s="865">
        <v>176.94</v>
      </c>
    </row>
    <row r="3816" spans="1:5">
      <c r="A3816">
        <v>10553</v>
      </c>
      <c r="B3816" t="s">
        <v>4656</v>
      </c>
      <c r="C3816" t="s">
        <v>829</v>
      </c>
      <c r="D3816" t="s">
        <v>830</v>
      </c>
      <c r="E3816" s="865">
        <v>188.65</v>
      </c>
    </row>
    <row r="3817" spans="1:5">
      <c r="A3817">
        <v>5020</v>
      </c>
      <c r="B3817" t="s">
        <v>4657</v>
      </c>
      <c r="C3817" t="s">
        <v>829</v>
      </c>
      <c r="D3817" t="s">
        <v>830</v>
      </c>
      <c r="E3817" s="865">
        <v>195.59</v>
      </c>
    </row>
    <row r="3818" spans="1:5">
      <c r="A3818">
        <v>4962</v>
      </c>
      <c r="B3818" t="s">
        <v>4658</v>
      </c>
      <c r="C3818" t="s">
        <v>829</v>
      </c>
      <c r="D3818" t="s">
        <v>830</v>
      </c>
      <c r="E3818" s="865">
        <v>190.55</v>
      </c>
    </row>
    <row r="3819" spans="1:5">
      <c r="A3819">
        <v>4981</v>
      </c>
      <c r="B3819" t="s">
        <v>4659</v>
      </c>
      <c r="C3819" t="s">
        <v>829</v>
      </c>
      <c r="D3819" t="s">
        <v>833</v>
      </c>
      <c r="E3819" s="865">
        <v>134.75</v>
      </c>
    </row>
    <row r="3820" spans="1:5">
      <c r="A3820">
        <v>10554</v>
      </c>
      <c r="B3820" t="s">
        <v>4660</v>
      </c>
      <c r="C3820" t="s">
        <v>829</v>
      </c>
      <c r="D3820" t="s">
        <v>830</v>
      </c>
      <c r="E3820" s="865">
        <v>210.83</v>
      </c>
    </row>
    <row r="3821" spans="1:5">
      <c r="A3821">
        <v>4964</v>
      </c>
      <c r="B3821" t="s">
        <v>4661</v>
      </c>
      <c r="C3821" t="s">
        <v>829</v>
      </c>
      <c r="D3821" t="s">
        <v>830</v>
      </c>
      <c r="E3821" s="865">
        <v>231.38</v>
      </c>
    </row>
    <row r="3822" spans="1:5">
      <c r="A3822">
        <v>4992</v>
      </c>
      <c r="B3822" t="s">
        <v>4662</v>
      </c>
      <c r="C3822" t="s">
        <v>829</v>
      </c>
      <c r="D3822" t="s">
        <v>830</v>
      </c>
      <c r="E3822" s="865">
        <v>229.48</v>
      </c>
    </row>
    <row r="3823" spans="1:5">
      <c r="A3823">
        <v>10555</v>
      </c>
      <c r="B3823" t="s">
        <v>4663</v>
      </c>
      <c r="C3823" t="s">
        <v>829</v>
      </c>
      <c r="D3823" t="s">
        <v>830</v>
      </c>
      <c r="E3823" s="865">
        <v>203.48</v>
      </c>
    </row>
    <row r="3824" spans="1:5">
      <c r="A3824">
        <v>4987</v>
      </c>
      <c r="B3824" t="s">
        <v>4664</v>
      </c>
      <c r="C3824" t="s">
        <v>829</v>
      </c>
      <c r="D3824" t="s">
        <v>830</v>
      </c>
      <c r="E3824" s="865">
        <v>210.83</v>
      </c>
    </row>
    <row r="3825" spans="1:5">
      <c r="A3825">
        <v>10556</v>
      </c>
      <c r="B3825" t="s">
        <v>4665</v>
      </c>
      <c r="C3825" t="s">
        <v>829</v>
      </c>
      <c r="D3825" t="s">
        <v>830</v>
      </c>
      <c r="E3825" s="865">
        <v>216.17</v>
      </c>
    </row>
    <row r="3826" spans="1:5">
      <c r="A3826">
        <v>39502</v>
      </c>
      <c r="B3826" t="s">
        <v>4666</v>
      </c>
      <c r="C3826" t="s">
        <v>829</v>
      </c>
      <c r="D3826" t="s">
        <v>830</v>
      </c>
      <c r="E3826" s="865">
        <v>299.44</v>
      </c>
    </row>
    <row r="3827" spans="1:5">
      <c r="A3827">
        <v>39504</v>
      </c>
      <c r="B3827" t="s">
        <v>4667</v>
      </c>
      <c r="C3827" t="s">
        <v>829</v>
      </c>
      <c r="D3827" t="s">
        <v>830</v>
      </c>
      <c r="E3827" s="865">
        <v>212.33</v>
      </c>
    </row>
    <row r="3828" spans="1:5">
      <c r="A3828">
        <v>39503</v>
      </c>
      <c r="B3828" t="s">
        <v>4668</v>
      </c>
      <c r="C3828" t="s">
        <v>829</v>
      </c>
      <c r="D3828" t="s">
        <v>830</v>
      </c>
      <c r="E3828" s="865">
        <v>325.3</v>
      </c>
    </row>
    <row r="3829" spans="1:5">
      <c r="A3829">
        <v>39505</v>
      </c>
      <c r="B3829" t="s">
        <v>4669</v>
      </c>
      <c r="C3829" t="s">
        <v>829</v>
      </c>
      <c r="D3829" t="s">
        <v>830</v>
      </c>
      <c r="E3829" s="865">
        <v>231.38</v>
      </c>
    </row>
    <row r="3830" spans="1:5">
      <c r="A3830">
        <v>25969</v>
      </c>
      <c r="B3830" t="s">
        <v>4670</v>
      </c>
      <c r="C3830" t="s">
        <v>829</v>
      </c>
      <c r="D3830" t="s">
        <v>844</v>
      </c>
      <c r="E3830" s="865">
        <v>386.63</v>
      </c>
    </row>
    <row r="3831" spans="1:5">
      <c r="A3831">
        <v>4944</v>
      </c>
      <c r="B3831" t="s">
        <v>4671</v>
      </c>
      <c r="C3831" t="s">
        <v>832</v>
      </c>
      <c r="D3831" t="s">
        <v>830</v>
      </c>
      <c r="E3831" s="865">
        <v>639.85</v>
      </c>
    </row>
    <row r="3832" spans="1:5">
      <c r="A3832">
        <v>21102</v>
      </c>
      <c r="B3832" t="s">
        <v>4672</v>
      </c>
      <c r="C3832" t="s">
        <v>829</v>
      </c>
      <c r="D3832" t="s">
        <v>830</v>
      </c>
      <c r="E3832" s="865">
        <v>31.67</v>
      </c>
    </row>
    <row r="3833" spans="1:5">
      <c r="A3833">
        <v>21101</v>
      </c>
      <c r="B3833" t="s">
        <v>4673</v>
      </c>
      <c r="C3833" t="s">
        <v>829</v>
      </c>
      <c r="D3833" t="s">
        <v>830</v>
      </c>
      <c r="E3833" s="865">
        <v>20.329999999999998</v>
      </c>
    </row>
    <row r="3834" spans="1:5">
      <c r="A3834">
        <v>34713</v>
      </c>
      <c r="B3834" t="s">
        <v>4674</v>
      </c>
      <c r="C3834" t="s">
        <v>832</v>
      </c>
      <c r="D3834" t="s">
        <v>830</v>
      </c>
      <c r="E3834" s="865">
        <v>135.62</v>
      </c>
    </row>
    <row r="3835" spans="1:5">
      <c r="A3835">
        <v>4947</v>
      </c>
      <c r="B3835" t="s">
        <v>4675</v>
      </c>
      <c r="C3835" t="s">
        <v>832</v>
      </c>
      <c r="D3835" t="s">
        <v>830</v>
      </c>
      <c r="E3835" s="865">
        <v>357.36</v>
      </c>
    </row>
    <row r="3836" spans="1:5">
      <c r="A3836">
        <v>37563</v>
      </c>
      <c r="B3836" t="s">
        <v>4676</v>
      </c>
      <c r="C3836" t="s">
        <v>832</v>
      </c>
      <c r="D3836" t="s">
        <v>830</v>
      </c>
      <c r="E3836" s="865">
        <v>274.39</v>
      </c>
    </row>
    <row r="3837" spans="1:5">
      <c r="A3837">
        <v>4948</v>
      </c>
      <c r="B3837" t="s">
        <v>4677</v>
      </c>
      <c r="C3837" t="s">
        <v>832</v>
      </c>
      <c r="D3837" t="s">
        <v>830</v>
      </c>
      <c r="E3837" s="865">
        <v>249.02</v>
      </c>
    </row>
    <row r="3838" spans="1:5">
      <c r="A3838">
        <v>37561</v>
      </c>
      <c r="B3838" t="s">
        <v>4678</v>
      </c>
      <c r="C3838" t="s">
        <v>832</v>
      </c>
      <c r="D3838" t="s">
        <v>830</v>
      </c>
      <c r="E3838" s="865">
        <v>512.22</v>
      </c>
    </row>
    <row r="3839" spans="1:5">
      <c r="A3839">
        <v>37562</v>
      </c>
      <c r="B3839" t="s">
        <v>4679</v>
      </c>
      <c r="C3839" t="s">
        <v>832</v>
      </c>
      <c r="D3839" t="s">
        <v>830</v>
      </c>
      <c r="E3839" s="865">
        <v>328.54</v>
      </c>
    </row>
    <row r="3840" spans="1:5">
      <c r="A3840">
        <v>37585</v>
      </c>
      <c r="B3840" t="s">
        <v>4680</v>
      </c>
      <c r="C3840" t="s">
        <v>829</v>
      </c>
      <c r="D3840" t="s">
        <v>844</v>
      </c>
      <c r="E3840" s="865">
        <v>150.18</v>
      </c>
    </row>
    <row r="3841" spans="1:5">
      <c r="A3841">
        <v>14164</v>
      </c>
      <c r="B3841" t="s">
        <v>4681</v>
      </c>
      <c r="C3841" t="s">
        <v>829</v>
      </c>
      <c r="D3841" t="s">
        <v>844</v>
      </c>
      <c r="E3841" s="865">
        <v>958.07</v>
      </c>
    </row>
    <row r="3842" spans="1:5">
      <c r="A3842">
        <v>14163</v>
      </c>
      <c r="B3842" t="s">
        <v>4682</v>
      </c>
      <c r="C3842" t="s">
        <v>829</v>
      </c>
      <c r="D3842" t="s">
        <v>844</v>
      </c>
      <c r="E3842" s="866">
        <v>1088.9100000000001</v>
      </c>
    </row>
    <row r="3843" spans="1:5">
      <c r="A3843">
        <v>5051</v>
      </c>
      <c r="B3843" t="s">
        <v>4683</v>
      </c>
      <c r="C3843" t="s">
        <v>829</v>
      </c>
      <c r="D3843" t="s">
        <v>844</v>
      </c>
      <c r="E3843" s="865">
        <v>926.1</v>
      </c>
    </row>
    <row r="3844" spans="1:5">
      <c r="A3844">
        <v>14162</v>
      </c>
      <c r="B3844" t="s">
        <v>4684</v>
      </c>
      <c r="C3844" t="s">
        <v>829</v>
      </c>
      <c r="D3844" t="s">
        <v>844</v>
      </c>
      <c r="E3844" s="865">
        <v>924.76</v>
      </c>
    </row>
    <row r="3845" spans="1:5">
      <c r="A3845">
        <v>5052</v>
      </c>
      <c r="B3845" t="s">
        <v>4685</v>
      </c>
      <c r="C3845" t="s">
        <v>829</v>
      </c>
      <c r="D3845" t="s">
        <v>844</v>
      </c>
      <c r="E3845" s="865">
        <v>690</v>
      </c>
    </row>
    <row r="3846" spans="1:5">
      <c r="A3846">
        <v>14166</v>
      </c>
      <c r="B3846" t="s">
        <v>4686</v>
      </c>
      <c r="C3846" t="s">
        <v>829</v>
      </c>
      <c r="D3846" t="s">
        <v>844</v>
      </c>
      <c r="E3846" s="865">
        <v>698.76</v>
      </c>
    </row>
    <row r="3847" spans="1:5">
      <c r="A3847">
        <v>14165</v>
      </c>
      <c r="B3847" t="s">
        <v>4687</v>
      </c>
      <c r="C3847" t="s">
        <v>829</v>
      </c>
      <c r="D3847" t="s">
        <v>844</v>
      </c>
      <c r="E3847" s="865">
        <v>968.03</v>
      </c>
    </row>
    <row r="3848" spans="1:5">
      <c r="A3848">
        <v>5050</v>
      </c>
      <c r="B3848" t="s">
        <v>4688</v>
      </c>
      <c r="C3848" t="s">
        <v>829</v>
      </c>
      <c r="D3848" t="s">
        <v>844</v>
      </c>
      <c r="E3848" s="865">
        <v>238.25</v>
      </c>
    </row>
    <row r="3849" spans="1:5">
      <c r="A3849">
        <v>12378</v>
      </c>
      <c r="B3849" t="s">
        <v>4689</v>
      </c>
      <c r="C3849" t="s">
        <v>829</v>
      </c>
      <c r="D3849" t="s">
        <v>844</v>
      </c>
      <c r="E3849" s="865">
        <v>566.32000000000005</v>
      </c>
    </row>
    <row r="3850" spans="1:5">
      <c r="A3850">
        <v>12366</v>
      </c>
      <c r="B3850" t="s">
        <v>4690</v>
      </c>
      <c r="C3850" t="s">
        <v>829</v>
      </c>
      <c r="D3850" t="s">
        <v>844</v>
      </c>
      <c r="E3850" s="865">
        <v>540.11</v>
      </c>
    </row>
    <row r="3851" spans="1:5">
      <c r="A3851">
        <v>5045</v>
      </c>
      <c r="B3851" t="s">
        <v>4691</v>
      </c>
      <c r="C3851" t="s">
        <v>829</v>
      </c>
      <c r="D3851" t="s">
        <v>844</v>
      </c>
      <c r="E3851" s="865">
        <v>752.13</v>
      </c>
    </row>
    <row r="3852" spans="1:5">
      <c r="A3852">
        <v>5044</v>
      </c>
      <c r="B3852" t="s">
        <v>4692</v>
      </c>
      <c r="C3852" t="s">
        <v>829</v>
      </c>
      <c r="D3852" t="s">
        <v>844</v>
      </c>
      <c r="E3852" s="865">
        <v>530.64</v>
      </c>
    </row>
    <row r="3853" spans="1:5">
      <c r="A3853">
        <v>5055</v>
      </c>
      <c r="B3853" t="s">
        <v>4693</v>
      </c>
      <c r="C3853" t="s">
        <v>829</v>
      </c>
      <c r="D3853" t="s">
        <v>844</v>
      </c>
      <c r="E3853" s="865">
        <v>754.43</v>
      </c>
    </row>
    <row r="3854" spans="1:5">
      <c r="A3854">
        <v>5053</v>
      </c>
      <c r="B3854" t="s">
        <v>4694</v>
      </c>
      <c r="C3854" t="s">
        <v>829</v>
      </c>
      <c r="D3854" t="s">
        <v>844</v>
      </c>
      <c r="E3854" s="865">
        <v>587.19000000000005</v>
      </c>
    </row>
    <row r="3855" spans="1:5">
      <c r="A3855">
        <v>5035</v>
      </c>
      <c r="B3855" t="s">
        <v>4695</v>
      </c>
      <c r="C3855" t="s">
        <v>829</v>
      </c>
      <c r="D3855" t="s">
        <v>844</v>
      </c>
      <c r="E3855" s="865">
        <v>960.05</v>
      </c>
    </row>
    <row r="3856" spans="1:5">
      <c r="A3856">
        <v>5036</v>
      </c>
      <c r="B3856" t="s">
        <v>4696</v>
      </c>
      <c r="C3856" t="s">
        <v>829</v>
      </c>
      <c r="D3856" t="s">
        <v>844</v>
      </c>
      <c r="E3856" s="866">
        <v>1602.64</v>
      </c>
    </row>
    <row r="3857" spans="1:5">
      <c r="A3857">
        <v>5059</v>
      </c>
      <c r="B3857" t="s">
        <v>4697</v>
      </c>
      <c r="C3857" t="s">
        <v>829</v>
      </c>
      <c r="D3857" t="s">
        <v>844</v>
      </c>
      <c r="E3857" s="865">
        <v>750.85</v>
      </c>
    </row>
    <row r="3858" spans="1:5">
      <c r="A3858">
        <v>5034</v>
      </c>
      <c r="B3858" t="s">
        <v>4698</v>
      </c>
      <c r="C3858" t="s">
        <v>829</v>
      </c>
      <c r="D3858" t="s">
        <v>844</v>
      </c>
      <c r="E3858" s="866">
        <v>1036.0999999999999</v>
      </c>
    </row>
    <row r="3859" spans="1:5">
      <c r="A3859">
        <v>5056</v>
      </c>
      <c r="B3859" t="s">
        <v>4699</v>
      </c>
      <c r="C3859" t="s">
        <v>829</v>
      </c>
      <c r="D3859" t="s">
        <v>844</v>
      </c>
      <c r="E3859" s="865">
        <v>805.07</v>
      </c>
    </row>
    <row r="3860" spans="1:5">
      <c r="A3860">
        <v>5057</v>
      </c>
      <c r="B3860" t="s">
        <v>4700</v>
      </c>
      <c r="C3860" t="s">
        <v>829</v>
      </c>
      <c r="D3860" t="s">
        <v>844</v>
      </c>
      <c r="E3860" s="865">
        <v>645.66</v>
      </c>
    </row>
    <row r="3861" spans="1:5">
      <c r="A3861">
        <v>5033</v>
      </c>
      <c r="B3861" t="s">
        <v>4701</v>
      </c>
      <c r="C3861" t="s">
        <v>829</v>
      </c>
      <c r="D3861" t="s">
        <v>844</v>
      </c>
      <c r="E3861" s="865">
        <v>536</v>
      </c>
    </row>
    <row r="3862" spans="1:5">
      <c r="A3862">
        <v>5038</v>
      </c>
      <c r="B3862" t="s">
        <v>4702</v>
      </c>
      <c r="C3862" t="s">
        <v>829</v>
      </c>
      <c r="D3862" t="s">
        <v>844</v>
      </c>
      <c r="E3862" s="865">
        <v>436.84</v>
      </c>
    </row>
    <row r="3863" spans="1:5">
      <c r="A3863">
        <v>12372</v>
      </c>
      <c r="B3863" t="s">
        <v>4703</v>
      </c>
      <c r="C3863" t="s">
        <v>829</v>
      </c>
      <c r="D3863" t="s">
        <v>844</v>
      </c>
      <c r="E3863" s="865">
        <v>575.66</v>
      </c>
    </row>
    <row r="3864" spans="1:5">
      <c r="A3864">
        <v>13339</v>
      </c>
      <c r="B3864" t="s">
        <v>4704</v>
      </c>
      <c r="C3864" t="s">
        <v>829</v>
      </c>
      <c r="D3864" t="s">
        <v>844</v>
      </c>
      <c r="E3864" s="865">
        <v>855.78</v>
      </c>
    </row>
    <row r="3865" spans="1:5">
      <c r="A3865">
        <v>12373</v>
      </c>
      <c r="B3865" t="s">
        <v>4705</v>
      </c>
      <c r="C3865" t="s">
        <v>829</v>
      </c>
      <c r="D3865" t="s">
        <v>844</v>
      </c>
      <c r="E3865" s="865">
        <v>896.19</v>
      </c>
    </row>
    <row r="3866" spans="1:5">
      <c r="A3866">
        <v>12388</v>
      </c>
      <c r="B3866" t="s">
        <v>4706</v>
      </c>
      <c r="C3866" t="s">
        <v>829</v>
      </c>
      <c r="D3866" t="s">
        <v>844</v>
      </c>
      <c r="E3866" s="865">
        <v>141.03</v>
      </c>
    </row>
    <row r="3867" spans="1:5">
      <c r="A3867">
        <v>34695</v>
      </c>
      <c r="B3867" t="s">
        <v>4707</v>
      </c>
      <c r="C3867" t="s">
        <v>829</v>
      </c>
      <c r="D3867" t="s">
        <v>844</v>
      </c>
      <c r="E3867" s="865">
        <v>616.4</v>
      </c>
    </row>
    <row r="3868" spans="1:5">
      <c r="A3868">
        <v>34692</v>
      </c>
      <c r="B3868" t="s">
        <v>4708</v>
      </c>
      <c r="C3868" t="s">
        <v>829</v>
      </c>
      <c r="D3868" t="s">
        <v>844</v>
      </c>
      <c r="E3868" s="866">
        <v>1479.36</v>
      </c>
    </row>
    <row r="3869" spans="1:5">
      <c r="A3869">
        <v>26028</v>
      </c>
      <c r="B3869" t="s">
        <v>4709</v>
      </c>
      <c r="C3869" t="s">
        <v>2025</v>
      </c>
      <c r="D3869" t="s">
        <v>830</v>
      </c>
      <c r="E3869" s="865">
        <v>250.81</v>
      </c>
    </row>
    <row r="3870" spans="1:5">
      <c r="A3870">
        <v>11844</v>
      </c>
      <c r="B3870" t="s">
        <v>4710</v>
      </c>
      <c r="C3870" t="s">
        <v>866</v>
      </c>
      <c r="D3870" t="s">
        <v>830</v>
      </c>
      <c r="E3870" s="865">
        <v>50.82</v>
      </c>
    </row>
    <row r="3871" spans="1:5">
      <c r="A3871">
        <v>4465</v>
      </c>
      <c r="B3871" t="s">
        <v>4711</v>
      </c>
      <c r="C3871" t="s">
        <v>866</v>
      </c>
      <c r="D3871" t="s">
        <v>830</v>
      </c>
      <c r="E3871" s="865">
        <v>48.71</v>
      </c>
    </row>
    <row r="3872" spans="1:5">
      <c r="A3872">
        <v>35273</v>
      </c>
      <c r="B3872" t="s">
        <v>4712</v>
      </c>
      <c r="C3872" t="s">
        <v>866</v>
      </c>
      <c r="D3872" t="s">
        <v>830</v>
      </c>
      <c r="E3872" s="865">
        <v>53.82</v>
      </c>
    </row>
    <row r="3873" spans="1:5">
      <c r="A3873">
        <v>4470</v>
      </c>
      <c r="B3873" t="s">
        <v>4713</v>
      </c>
      <c r="C3873" t="s">
        <v>866</v>
      </c>
      <c r="D3873" t="s">
        <v>830</v>
      </c>
      <c r="E3873" s="865">
        <v>80.42</v>
      </c>
    </row>
    <row r="3874" spans="1:5">
      <c r="A3874">
        <v>20204</v>
      </c>
      <c r="B3874" t="s">
        <v>4714</v>
      </c>
      <c r="C3874" t="s">
        <v>866</v>
      </c>
      <c r="D3874" t="s">
        <v>830</v>
      </c>
      <c r="E3874" s="865">
        <v>71.77</v>
      </c>
    </row>
    <row r="3875" spans="1:5">
      <c r="A3875">
        <v>20208</v>
      </c>
      <c r="B3875" t="s">
        <v>4715</v>
      </c>
      <c r="C3875" t="s">
        <v>866</v>
      </c>
      <c r="D3875" t="s">
        <v>830</v>
      </c>
      <c r="E3875" s="865">
        <v>84.27</v>
      </c>
    </row>
    <row r="3876" spans="1:5">
      <c r="A3876">
        <v>4437</v>
      </c>
      <c r="B3876" t="s">
        <v>4716</v>
      </c>
      <c r="C3876" t="s">
        <v>866</v>
      </c>
      <c r="D3876" t="s">
        <v>830</v>
      </c>
      <c r="E3876" s="865">
        <v>58.24</v>
      </c>
    </row>
    <row r="3877" spans="1:5">
      <c r="A3877">
        <v>14580</v>
      </c>
      <c r="B3877" t="s">
        <v>4717</v>
      </c>
      <c r="C3877" t="s">
        <v>866</v>
      </c>
      <c r="D3877" t="s">
        <v>830</v>
      </c>
      <c r="E3877" s="865">
        <v>63.43</v>
      </c>
    </row>
    <row r="3878" spans="1:5">
      <c r="A3878">
        <v>40304</v>
      </c>
      <c r="B3878" t="s">
        <v>4718</v>
      </c>
      <c r="C3878" t="s">
        <v>935</v>
      </c>
      <c r="D3878" t="s">
        <v>830</v>
      </c>
      <c r="E3878" s="865">
        <v>13.39</v>
      </c>
    </row>
    <row r="3879" spans="1:5">
      <c r="A3879">
        <v>5065</v>
      </c>
      <c r="B3879" t="s">
        <v>4719</v>
      </c>
      <c r="C3879" t="s">
        <v>935</v>
      </c>
      <c r="D3879" t="s">
        <v>830</v>
      </c>
      <c r="E3879" s="865">
        <v>20.64</v>
      </c>
    </row>
    <row r="3880" spans="1:5">
      <c r="A3880">
        <v>5072</v>
      </c>
      <c r="B3880" t="s">
        <v>4720</v>
      </c>
      <c r="C3880" t="s">
        <v>935</v>
      </c>
      <c r="D3880" t="s">
        <v>830</v>
      </c>
      <c r="E3880" s="865">
        <v>19.100000000000001</v>
      </c>
    </row>
    <row r="3881" spans="1:5">
      <c r="A3881">
        <v>5066</v>
      </c>
      <c r="B3881" t="s">
        <v>4721</v>
      </c>
      <c r="C3881" t="s">
        <v>935</v>
      </c>
      <c r="D3881" t="s">
        <v>830</v>
      </c>
      <c r="E3881" s="865">
        <v>14.3</v>
      </c>
    </row>
    <row r="3882" spans="1:5">
      <c r="A3882">
        <v>5063</v>
      </c>
      <c r="B3882" t="s">
        <v>4722</v>
      </c>
      <c r="C3882" t="s">
        <v>935</v>
      </c>
      <c r="D3882" t="s">
        <v>830</v>
      </c>
      <c r="E3882" s="865">
        <v>12.95</v>
      </c>
    </row>
    <row r="3883" spans="1:5">
      <c r="A3883">
        <v>20247</v>
      </c>
      <c r="B3883" t="s">
        <v>4723</v>
      </c>
      <c r="C3883" t="s">
        <v>935</v>
      </c>
      <c r="D3883" t="s">
        <v>830</v>
      </c>
      <c r="E3883" s="865">
        <v>12.02</v>
      </c>
    </row>
    <row r="3884" spans="1:5">
      <c r="A3884">
        <v>5074</v>
      </c>
      <c r="B3884" t="s">
        <v>4724</v>
      </c>
      <c r="C3884" t="s">
        <v>935</v>
      </c>
      <c r="D3884" t="s">
        <v>830</v>
      </c>
      <c r="E3884" s="865">
        <v>12.16</v>
      </c>
    </row>
    <row r="3885" spans="1:5">
      <c r="A3885">
        <v>5067</v>
      </c>
      <c r="B3885" t="s">
        <v>4725</v>
      </c>
      <c r="C3885" t="s">
        <v>935</v>
      </c>
      <c r="D3885" t="s">
        <v>830</v>
      </c>
      <c r="E3885" s="865">
        <v>11.57</v>
      </c>
    </row>
    <row r="3886" spans="1:5">
      <c r="A3886">
        <v>5078</v>
      </c>
      <c r="B3886" t="s">
        <v>4726</v>
      </c>
      <c r="C3886" t="s">
        <v>935</v>
      </c>
      <c r="D3886" t="s">
        <v>830</v>
      </c>
      <c r="E3886" s="865">
        <v>11.43</v>
      </c>
    </row>
    <row r="3887" spans="1:5">
      <c r="A3887">
        <v>5068</v>
      </c>
      <c r="B3887" t="s">
        <v>4727</v>
      </c>
      <c r="C3887" t="s">
        <v>935</v>
      </c>
      <c r="D3887" t="s">
        <v>830</v>
      </c>
      <c r="E3887" s="865">
        <v>10.85</v>
      </c>
    </row>
    <row r="3888" spans="1:5">
      <c r="A3888">
        <v>5073</v>
      </c>
      <c r="B3888" t="s">
        <v>4728</v>
      </c>
      <c r="C3888" t="s">
        <v>935</v>
      </c>
      <c r="D3888" t="s">
        <v>830</v>
      </c>
      <c r="E3888" s="865">
        <v>11.06</v>
      </c>
    </row>
    <row r="3889" spans="1:5">
      <c r="A3889">
        <v>5069</v>
      </c>
      <c r="B3889" t="s">
        <v>4729</v>
      </c>
      <c r="C3889" t="s">
        <v>935</v>
      </c>
      <c r="D3889" t="s">
        <v>830</v>
      </c>
      <c r="E3889" s="865">
        <v>11.06</v>
      </c>
    </row>
    <row r="3890" spans="1:5">
      <c r="A3890">
        <v>5070</v>
      </c>
      <c r="B3890" t="s">
        <v>4730</v>
      </c>
      <c r="C3890" t="s">
        <v>935</v>
      </c>
      <c r="D3890" t="s">
        <v>830</v>
      </c>
      <c r="E3890" s="865">
        <v>11.18</v>
      </c>
    </row>
    <row r="3891" spans="1:5">
      <c r="A3891">
        <v>5071</v>
      </c>
      <c r="B3891" t="s">
        <v>4731</v>
      </c>
      <c r="C3891" t="s">
        <v>935</v>
      </c>
      <c r="D3891" t="s">
        <v>830</v>
      </c>
      <c r="E3891" s="865">
        <v>10.85</v>
      </c>
    </row>
    <row r="3892" spans="1:5">
      <c r="A3892">
        <v>5061</v>
      </c>
      <c r="B3892" t="s">
        <v>4732</v>
      </c>
      <c r="C3892" t="s">
        <v>935</v>
      </c>
      <c r="D3892" t="s">
        <v>833</v>
      </c>
      <c r="E3892" s="865">
        <v>10.67</v>
      </c>
    </row>
    <row r="3893" spans="1:5">
      <c r="A3893">
        <v>5075</v>
      </c>
      <c r="B3893" t="s">
        <v>4733</v>
      </c>
      <c r="C3893" t="s">
        <v>935</v>
      </c>
      <c r="D3893" t="s">
        <v>830</v>
      </c>
      <c r="E3893" s="865">
        <v>10.85</v>
      </c>
    </row>
    <row r="3894" spans="1:5">
      <c r="A3894">
        <v>39027</v>
      </c>
      <c r="B3894" t="s">
        <v>4734</v>
      </c>
      <c r="C3894" t="s">
        <v>935</v>
      </c>
      <c r="D3894" t="s">
        <v>830</v>
      </c>
      <c r="E3894" s="865">
        <v>10.84</v>
      </c>
    </row>
    <row r="3895" spans="1:5">
      <c r="A3895">
        <v>5062</v>
      </c>
      <c r="B3895" t="s">
        <v>4735</v>
      </c>
      <c r="C3895" t="s">
        <v>935</v>
      </c>
      <c r="D3895" t="s">
        <v>830</v>
      </c>
      <c r="E3895" s="865">
        <v>10.99</v>
      </c>
    </row>
    <row r="3896" spans="1:5">
      <c r="A3896">
        <v>40568</v>
      </c>
      <c r="B3896" t="s">
        <v>4736</v>
      </c>
      <c r="C3896" t="s">
        <v>935</v>
      </c>
      <c r="D3896" t="s">
        <v>830</v>
      </c>
      <c r="E3896" s="865">
        <v>10.93</v>
      </c>
    </row>
    <row r="3897" spans="1:5">
      <c r="A3897">
        <v>39026</v>
      </c>
      <c r="B3897" t="s">
        <v>4737</v>
      </c>
      <c r="C3897" t="s">
        <v>935</v>
      </c>
      <c r="D3897" t="s">
        <v>830</v>
      </c>
      <c r="E3897" s="865">
        <v>12.2</v>
      </c>
    </row>
    <row r="3898" spans="1:5">
      <c r="A3898">
        <v>11572</v>
      </c>
      <c r="B3898" t="s">
        <v>4738</v>
      </c>
      <c r="C3898" t="s">
        <v>829</v>
      </c>
      <c r="D3898" t="s">
        <v>830</v>
      </c>
      <c r="E3898" s="865">
        <v>14.74</v>
      </c>
    </row>
    <row r="3899" spans="1:5">
      <c r="A3899">
        <v>42431</v>
      </c>
      <c r="B3899" t="s">
        <v>4739</v>
      </c>
      <c r="C3899" t="s">
        <v>829</v>
      </c>
      <c r="D3899" t="s">
        <v>844</v>
      </c>
      <c r="E3899" s="866">
        <v>2202.87</v>
      </c>
    </row>
    <row r="3900" spans="1:5">
      <c r="A3900">
        <v>11149</v>
      </c>
      <c r="B3900" t="s">
        <v>4740</v>
      </c>
      <c r="C3900" t="s">
        <v>850</v>
      </c>
      <c r="D3900" t="s">
        <v>830</v>
      </c>
      <c r="E3900" s="865">
        <v>160.41999999999999</v>
      </c>
    </row>
    <row r="3901" spans="1:5">
      <c r="A3901">
        <v>511</v>
      </c>
      <c r="B3901" t="s">
        <v>4741</v>
      </c>
      <c r="C3901" t="s">
        <v>878</v>
      </c>
      <c r="D3901" t="s">
        <v>844</v>
      </c>
      <c r="E3901" s="865">
        <v>16.11</v>
      </c>
    </row>
    <row r="3902" spans="1:5">
      <c r="A3902">
        <v>11174</v>
      </c>
      <c r="B3902" t="s">
        <v>4742</v>
      </c>
      <c r="C3902" t="s">
        <v>869</v>
      </c>
      <c r="D3902" t="s">
        <v>830</v>
      </c>
      <c r="E3902" s="865">
        <v>455.49</v>
      </c>
    </row>
    <row r="3903" spans="1:5">
      <c r="A3903">
        <v>37540</v>
      </c>
      <c r="B3903" t="s">
        <v>4743</v>
      </c>
      <c r="C3903" t="s">
        <v>829</v>
      </c>
      <c r="D3903" t="s">
        <v>830</v>
      </c>
      <c r="E3903" s="866">
        <v>61960.29</v>
      </c>
    </row>
    <row r="3904" spans="1:5">
      <c r="A3904">
        <v>37548</v>
      </c>
      <c r="B3904" t="s">
        <v>4744</v>
      </c>
      <c r="C3904" t="s">
        <v>829</v>
      </c>
      <c r="D3904" t="s">
        <v>830</v>
      </c>
      <c r="E3904" s="866">
        <v>82128.05</v>
      </c>
    </row>
    <row r="3905" spans="1:5">
      <c r="A3905">
        <v>39828</v>
      </c>
      <c r="B3905" t="s">
        <v>4745</v>
      </c>
      <c r="C3905" t="s">
        <v>829</v>
      </c>
      <c r="D3905" t="s">
        <v>830</v>
      </c>
      <c r="E3905" s="865">
        <v>492.69</v>
      </c>
    </row>
    <row r="3906" spans="1:5">
      <c r="A3906">
        <v>12273</v>
      </c>
      <c r="B3906" t="s">
        <v>4746</v>
      </c>
      <c r="C3906" t="s">
        <v>829</v>
      </c>
      <c r="D3906" t="s">
        <v>844</v>
      </c>
      <c r="E3906" s="865">
        <v>61.84</v>
      </c>
    </row>
    <row r="3907" spans="1:5">
      <c r="A3907">
        <v>38392</v>
      </c>
      <c r="B3907" t="s">
        <v>4747</v>
      </c>
      <c r="C3907" t="s">
        <v>829</v>
      </c>
      <c r="D3907" t="s">
        <v>830</v>
      </c>
      <c r="E3907" s="865">
        <v>43.45</v>
      </c>
    </row>
    <row r="3908" spans="1:5">
      <c r="A3908">
        <v>11735</v>
      </c>
      <c r="B3908" t="s">
        <v>4748</v>
      </c>
      <c r="C3908" t="s">
        <v>829</v>
      </c>
      <c r="D3908" t="s">
        <v>830</v>
      </c>
      <c r="E3908" s="865">
        <v>4.08</v>
      </c>
    </row>
    <row r="3909" spans="1:5">
      <c r="A3909">
        <v>11733</v>
      </c>
      <c r="B3909" t="s">
        <v>4749</v>
      </c>
      <c r="C3909" t="s">
        <v>829</v>
      </c>
      <c r="D3909" t="s">
        <v>830</v>
      </c>
      <c r="E3909" s="865">
        <v>1.99</v>
      </c>
    </row>
    <row r="3910" spans="1:5">
      <c r="A3910">
        <v>11734</v>
      </c>
      <c r="B3910" t="s">
        <v>4750</v>
      </c>
      <c r="C3910" t="s">
        <v>829</v>
      </c>
      <c r="D3910" t="s">
        <v>830</v>
      </c>
      <c r="E3910" s="865">
        <v>3.08</v>
      </c>
    </row>
    <row r="3911" spans="1:5">
      <c r="A3911">
        <v>11737</v>
      </c>
      <c r="B3911" t="s">
        <v>4751</v>
      </c>
      <c r="C3911" t="s">
        <v>829</v>
      </c>
      <c r="D3911" t="s">
        <v>830</v>
      </c>
      <c r="E3911" s="865">
        <v>5.44</v>
      </c>
    </row>
    <row r="3912" spans="1:5">
      <c r="A3912">
        <v>11738</v>
      </c>
      <c r="B3912" t="s">
        <v>4752</v>
      </c>
      <c r="C3912" t="s">
        <v>829</v>
      </c>
      <c r="D3912" t="s">
        <v>830</v>
      </c>
      <c r="E3912" s="865">
        <v>8.85</v>
      </c>
    </row>
    <row r="3913" spans="1:5">
      <c r="A3913">
        <v>36143</v>
      </c>
      <c r="B3913" t="s">
        <v>4753</v>
      </c>
      <c r="C3913" t="s">
        <v>829</v>
      </c>
      <c r="D3913" t="s">
        <v>830</v>
      </c>
      <c r="E3913" s="865">
        <v>21.52</v>
      </c>
    </row>
    <row r="3914" spans="1:5">
      <c r="A3914">
        <v>36142</v>
      </c>
      <c r="B3914" t="s">
        <v>4754</v>
      </c>
      <c r="C3914" t="s">
        <v>829</v>
      </c>
      <c r="D3914" t="s">
        <v>830</v>
      </c>
      <c r="E3914" s="865">
        <v>1.57</v>
      </c>
    </row>
    <row r="3915" spans="1:5">
      <c r="A3915">
        <v>36146</v>
      </c>
      <c r="B3915" t="s">
        <v>4755</v>
      </c>
      <c r="C3915" t="s">
        <v>829</v>
      </c>
      <c r="D3915" t="s">
        <v>830</v>
      </c>
      <c r="E3915" s="865">
        <v>178.5</v>
      </c>
    </row>
    <row r="3916" spans="1:5">
      <c r="A3916">
        <v>39015</v>
      </c>
      <c r="B3916" t="s">
        <v>4756</v>
      </c>
      <c r="C3916" t="s">
        <v>829</v>
      </c>
      <c r="D3916" t="s">
        <v>844</v>
      </c>
      <c r="E3916" s="865">
        <v>0.59</v>
      </c>
    </row>
    <row r="3917" spans="1:5">
      <c r="A3917">
        <v>38377</v>
      </c>
      <c r="B3917" t="s">
        <v>4757</v>
      </c>
      <c r="C3917" t="s">
        <v>829</v>
      </c>
      <c r="D3917" t="s">
        <v>830</v>
      </c>
      <c r="E3917" s="865">
        <v>25.23</v>
      </c>
    </row>
    <row r="3918" spans="1:5">
      <c r="A3918">
        <v>38376</v>
      </c>
      <c r="B3918" t="s">
        <v>4758</v>
      </c>
      <c r="C3918" t="s">
        <v>829</v>
      </c>
      <c r="D3918" t="s">
        <v>830</v>
      </c>
      <c r="E3918" s="865">
        <v>28.77</v>
      </c>
    </row>
    <row r="3919" spans="1:5">
      <c r="A3919">
        <v>38116</v>
      </c>
      <c r="B3919" t="s">
        <v>4759</v>
      </c>
      <c r="C3919" t="s">
        <v>829</v>
      </c>
      <c r="D3919" t="s">
        <v>830</v>
      </c>
      <c r="E3919" s="865">
        <v>4.8499999999999996</v>
      </c>
    </row>
    <row r="3920" spans="1:5">
      <c r="A3920">
        <v>38066</v>
      </c>
      <c r="B3920" t="s">
        <v>4760</v>
      </c>
      <c r="C3920" t="s">
        <v>829</v>
      </c>
      <c r="D3920" t="s">
        <v>830</v>
      </c>
      <c r="E3920" s="865">
        <v>8.01</v>
      </c>
    </row>
    <row r="3921" spans="1:5">
      <c r="A3921">
        <v>38117</v>
      </c>
      <c r="B3921" t="s">
        <v>4761</v>
      </c>
      <c r="C3921" t="s">
        <v>829</v>
      </c>
      <c r="D3921" t="s">
        <v>830</v>
      </c>
      <c r="E3921" s="865">
        <v>8.27</v>
      </c>
    </row>
    <row r="3922" spans="1:5">
      <c r="A3922">
        <v>38067</v>
      </c>
      <c r="B3922" t="s">
        <v>4762</v>
      </c>
      <c r="C3922" t="s">
        <v>829</v>
      </c>
      <c r="D3922" t="s">
        <v>830</v>
      </c>
      <c r="E3922" s="865">
        <v>11.28</v>
      </c>
    </row>
    <row r="3923" spans="1:5">
      <c r="A3923">
        <v>41757</v>
      </c>
      <c r="B3923" t="s">
        <v>4763</v>
      </c>
      <c r="C3923" t="s">
        <v>829</v>
      </c>
      <c r="D3923" t="s">
        <v>844</v>
      </c>
      <c r="E3923" s="866">
        <v>3098.3</v>
      </c>
    </row>
    <row r="3924" spans="1:5">
      <c r="A3924">
        <v>5080</v>
      </c>
      <c r="B3924" t="s">
        <v>4764</v>
      </c>
      <c r="C3924" t="s">
        <v>829</v>
      </c>
      <c r="D3924" t="s">
        <v>830</v>
      </c>
      <c r="E3924" s="865">
        <v>10.45</v>
      </c>
    </row>
    <row r="3925" spans="1:5">
      <c r="A3925">
        <v>11522</v>
      </c>
      <c r="B3925" t="s">
        <v>4765</v>
      </c>
      <c r="C3925" t="s">
        <v>829</v>
      </c>
      <c r="D3925" t="s">
        <v>830</v>
      </c>
      <c r="E3925" s="865">
        <v>13.06</v>
      </c>
    </row>
    <row r="3926" spans="1:5">
      <c r="A3926">
        <v>38168</v>
      </c>
      <c r="B3926" t="s">
        <v>4766</v>
      </c>
      <c r="C3926" t="s">
        <v>829</v>
      </c>
      <c r="D3926" t="s">
        <v>830</v>
      </c>
      <c r="E3926" s="865">
        <v>121.47</v>
      </c>
    </row>
    <row r="3927" spans="1:5">
      <c r="A3927">
        <v>13393</v>
      </c>
      <c r="B3927" t="s">
        <v>4767</v>
      </c>
      <c r="C3927" t="s">
        <v>829</v>
      </c>
      <c r="D3927" t="s">
        <v>830</v>
      </c>
      <c r="E3927" s="865">
        <v>217.6</v>
      </c>
    </row>
    <row r="3928" spans="1:5">
      <c r="A3928">
        <v>13395</v>
      </c>
      <c r="B3928" t="s">
        <v>4768</v>
      </c>
      <c r="C3928" t="s">
        <v>829</v>
      </c>
      <c r="D3928" t="s">
        <v>830</v>
      </c>
      <c r="E3928" s="865">
        <v>304.94</v>
      </c>
    </row>
    <row r="3929" spans="1:5">
      <c r="A3929">
        <v>12039</v>
      </c>
      <c r="B3929" t="s">
        <v>4769</v>
      </c>
      <c r="C3929" t="s">
        <v>829</v>
      </c>
      <c r="D3929" t="s">
        <v>830</v>
      </c>
      <c r="E3929" s="865">
        <v>320.47000000000003</v>
      </c>
    </row>
    <row r="3930" spans="1:5">
      <c r="A3930">
        <v>13396</v>
      </c>
      <c r="B3930" t="s">
        <v>4770</v>
      </c>
      <c r="C3930" t="s">
        <v>829</v>
      </c>
      <c r="D3930" t="s">
        <v>830</v>
      </c>
      <c r="E3930" s="865">
        <v>450.07</v>
      </c>
    </row>
    <row r="3931" spans="1:5">
      <c r="A3931">
        <v>12041</v>
      </c>
      <c r="B3931" t="s">
        <v>4771</v>
      </c>
      <c r="C3931" t="s">
        <v>829</v>
      </c>
      <c r="D3931" t="s">
        <v>830</v>
      </c>
      <c r="E3931" s="865">
        <v>367.51</v>
      </c>
    </row>
    <row r="3932" spans="1:5">
      <c r="A3932">
        <v>12043</v>
      </c>
      <c r="B3932" t="s">
        <v>4772</v>
      </c>
      <c r="C3932" t="s">
        <v>829</v>
      </c>
      <c r="D3932" t="s">
        <v>830</v>
      </c>
      <c r="E3932" s="865">
        <v>775.95</v>
      </c>
    </row>
    <row r="3933" spans="1:5">
      <c r="A3933">
        <v>39762</v>
      </c>
      <c r="B3933" t="s">
        <v>4773</v>
      </c>
      <c r="C3933" t="s">
        <v>829</v>
      </c>
      <c r="D3933" t="s">
        <v>830</v>
      </c>
      <c r="E3933" s="865">
        <v>369.37</v>
      </c>
    </row>
    <row r="3934" spans="1:5">
      <c r="A3934">
        <v>12042</v>
      </c>
      <c r="B3934" t="s">
        <v>4774</v>
      </c>
      <c r="C3934" t="s">
        <v>829</v>
      </c>
      <c r="D3934" t="s">
        <v>830</v>
      </c>
      <c r="E3934" s="865">
        <v>539.27</v>
      </c>
    </row>
    <row r="3935" spans="1:5">
      <c r="A3935">
        <v>39763</v>
      </c>
      <c r="B3935" t="s">
        <v>4775</v>
      </c>
      <c r="C3935" t="s">
        <v>829</v>
      </c>
      <c r="D3935" t="s">
        <v>830</v>
      </c>
      <c r="E3935" s="865">
        <v>631.15</v>
      </c>
    </row>
    <row r="3936" spans="1:5">
      <c r="A3936">
        <v>39760</v>
      </c>
      <c r="B3936" t="s">
        <v>4776</v>
      </c>
      <c r="C3936" t="s">
        <v>829</v>
      </c>
      <c r="D3936" t="s">
        <v>830</v>
      </c>
      <c r="E3936" s="865">
        <v>629.07000000000005</v>
      </c>
    </row>
    <row r="3937" spans="1:5">
      <c r="A3937">
        <v>39756</v>
      </c>
      <c r="B3937" t="s">
        <v>4777</v>
      </c>
      <c r="C3937" t="s">
        <v>829</v>
      </c>
      <c r="D3937" t="s">
        <v>830</v>
      </c>
      <c r="E3937" s="865">
        <v>225.87</v>
      </c>
    </row>
    <row r="3938" spans="1:5">
      <c r="A3938">
        <v>12038</v>
      </c>
      <c r="B3938" t="s">
        <v>4778</v>
      </c>
      <c r="C3938" t="s">
        <v>829</v>
      </c>
      <c r="D3938" t="s">
        <v>830</v>
      </c>
      <c r="E3938" s="865">
        <v>282.23</v>
      </c>
    </row>
    <row r="3939" spans="1:5">
      <c r="A3939">
        <v>39757</v>
      </c>
      <c r="B3939" t="s">
        <v>4779</v>
      </c>
      <c r="C3939" t="s">
        <v>829</v>
      </c>
      <c r="D3939" t="s">
        <v>830</v>
      </c>
      <c r="E3939" s="865">
        <v>260.98</v>
      </c>
    </row>
    <row r="3940" spans="1:5">
      <c r="A3940">
        <v>39758</v>
      </c>
      <c r="B3940" t="s">
        <v>4780</v>
      </c>
      <c r="C3940" t="s">
        <v>829</v>
      </c>
      <c r="D3940" t="s">
        <v>830</v>
      </c>
      <c r="E3940" s="865">
        <v>380.34</v>
      </c>
    </row>
    <row r="3941" spans="1:5">
      <c r="A3941">
        <v>39759</v>
      </c>
      <c r="B3941" t="s">
        <v>4781</v>
      </c>
      <c r="C3941" t="s">
        <v>829</v>
      </c>
      <c r="D3941" t="s">
        <v>830</v>
      </c>
      <c r="E3941" s="865">
        <v>469.72</v>
      </c>
    </row>
    <row r="3942" spans="1:5">
      <c r="A3942">
        <v>39761</v>
      </c>
      <c r="B3942" t="s">
        <v>4782</v>
      </c>
      <c r="C3942" t="s">
        <v>829</v>
      </c>
      <c r="D3942" t="s">
        <v>830</v>
      </c>
      <c r="E3942" s="865">
        <v>564.62</v>
      </c>
    </row>
    <row r="3943" spans="1:5">
      <c r="A3943">
        <v>39805</v>
      </c>
      <c r="B3943" t="s">
        <v>4783</v>
      </c>
      <c r="C3943" t="s">
        <v>829</v>
      </c>
      <c r="D3943" t="s">
        <v>830</v>
      </c>
      <c r="E3943" s="865">
        <v>114.69</v>
      </c>
    </row>
    <row r="3944" spans="1:5">
      <c r="A3944">
        <v>39806</v>
      </c>
      <c r="B3944" t="s">
        <v>4784</v>
      </c>
      <c r="C3944" t="s">
        <v>829</v>
      </c>
      <c r="D3944" t="s">
        <v>830</v>
      </c>
      <c r="E3944" s="865">
        <v>212.49</v>
      </c>
    </row>
    <row r="3945" spans="1:5">
      <c r="A3945">
        <v>39807</v>
      </c>
      <c r="B3945" t="s">
        <v>4785</v>
      </c>
      <c r="C3945" t="s">
        <v>829</v>
      </c>
      <c r="D3945" t="s">
        <v>830</v>
      </c>
      <c r="E3945" s="865">
        <v>460.52</v>
      </c>
    </row>
    <row r="3946" spans="1:5">
      <c r="A3946">
        <v>43100</v>
      </c>
      <c r="B3946" t="s">
        <v>4786</v>
      </c>
      <c r="C3946" t="s">
        <v>829</v>
      </c>
      <c r="D3946" t="s">
        <v>830</v>
      </c>
      <c r="E3946" s="865">
        <v>360.03</v>
      </c>
    </row>
    <row r="3947" spans="1:5">
      <c r="A3947">
        <v>39804</v>
      </c>
      <c r="B3947" t="s">
        <v>4787</v>
      </c>
      <c r="C3947" t="s">
        <v>829</v>
      </c>
      <c r="D3947" t="s">
        <v>830</v>
      </c>
      <c r="E3947" s="865">
        <v>67.34</v>
      </c>
    </row>
    <row r="3948" spans="1:5">
      <c r="A3948">
        <v>39796</v>
      </c>
      <c r="B3948" t="s">
        <v>4788</v>
      </c>
      <c r="C3948" t="s">
        <v>829</v>
      </c>
      <c r="D3948" t="s">
        <v>830</v>
      </c>
      <c r="E3948" s="865">
        <v>69.75</v>
      </c>
    </row>
    <row r="3949" spans="1:5">
      <c r="A3949">
        <v>39797</v>
      </c>
      <c r="B3949" t="s">
        <v>4789</v>
      </c>
      <c r="C3949" t="s">
        <v>829</v>
      </c>
      <c r="D3949" t="s">
        <v>833</v>
      </c>
      <c r="E3949" s="865">
        <v>109.5</v>
      </c>
    </row>
    <row r="3950" spans="1:5">
      <c r="A3950">
        <v>39798</v>
      </c>
      <c r="B3950" t="s">
        <v>4790</v>
      </c>
      <c r="C3950" t="s">
        <v>829</v>
      </c>
      <c r="D3950" t="s">
        <v>830</v>
      </c>
      <c r="E3950" s="865">
        <v>187.82</v>
      </c>
    </row>
    <row r="3951" spans="1:5">
      <c r="A3951">
        <v>39794</v>
      </c>
      <c r="B3951" t="s">
        <v>4791</v>
      </c>
      <c r="C3951" t="s">
        <v>829</v>
      </c>
      <c r="D3951" t="s">
        <v>830</v>
      </c>
      <c r="E3951" s="865">
        <v>29.61</v>
      </c>
    </row>
    <row r="3952" spans="1:5">
      <c r="A3952">
        <v>39795</v>
      </c>
      <c r="B3952" t="s">
        <v>4792</v>
      </c>
      <c r="C3952" t="s">
        <v>829</v>
      </c>
      <c r="D3952" t="s">
        <v>830</v>
      </c>
      <c r="E3952" s="865">
        <v>46.77</v>
      </c>
    </row>
    <row r="3953" spans="1:5">
      <c r="A3953">
        <v>39799</v>
      </c>
      <c r="B3953" t="s">
        <v>4793</v>
      </c>
      <c r="C3953" t="s">
        <v>829</v>
      </c>
      <c r="D3953" t="s">
        <v>830</v>
      </c>
      <c r="E3953" s="865">
        <v>34.51</v>
      </c>
    </row>
    <row r="3954" spans="1:5">
      <c r="A3954">
        <v>39801</v>
      </c>
      <c r="B3954" t="s">
        <v>4794</v>
      </c>
      <c r="C3954" t="s">
        <v>829</v>
      </c>
      <c r="D3954" t="s">
        <v>830</v>
      </c>
      <c r="E3954" s="865">
        <v>98.77</v>
      </c>
    </row>
    <row r="3955" spans="1:5">
      <c r="A3955">
        <v>39802</v>
      </c>
      <c r="B3955" t="s">
        <v>4795</v>
      </c>
      <c r="C3955" t="s">
        <v>829</v>
      </c>
      <c r="D3955" t="s">
        <v>830</v>
      </c>
      <c r="E3955" s="865">
        <v>144.79</v>
      </c>
    </row>
    <row r="3956" spans="1:5">
      <c r="A3956">
        <v>39803</v>
      </c>
      <c r="B3956" t="s">
        <v>4796</v>
      </c>
      <c r="C3956" t="s">
        <v>829</v>
      </c>
      <c r="D3956" t="s">
        <v>830</v>
      </c>
      <c r="E3956" s="865">
        <v>201.98</v>
      </c>
    </row>
    <row r="3957" spans="1:5">
      <c r="A3957">
        <v>39800</v>
      </c>
      <c r="B3957" t="s">
        <v>4797</v>
      </c>
      <c r="C3957" t="s">
        <v>829</v>
      </c>
      <c r="D3957" t="s">
        <v>830</v>
      </c>
      <c r="E3957" s="865">
        <v>58.79</v>
      </c>
    </row>
    <row r="3958" spans="1:5">
      <c r="A3958">
        <v>4224</v>
      </c>
      <c r="B3958" t="s">
        <v>4798</v>
      </c>
      <c r="C3958" t="s">
        <v>878</v>
      </c>
      <c r="D3958" t="s">
        <v>830</v>
      </c>
      <c r="E3958" s="865">
        <v>11.93</v>
      </c>
    </row>
    <row r="3959" spans="1:5">
      <c r="A3959">
        <v>21059</v>
      </c>
      <c r="B3959" t="s">
        <v>4799</v>
      </c>
      <c r="C3959" t="s">
        <v>829</v>
      </c>
      <c r="D3959" t="s">
        <v>844</v>
      </c>
      <c r="E3959" s="865">
        <v>39.47</v>
      </c>
    </row>
    <row r="3960" spans="1:5">
      <c r="A3960">
        <v>11234</v>
      </c>
      <c r="B3960" t="s">
        <v>4800</v>
      </c>
      <c r="C3960" t="s">
        <v>829</v>
      </c>
      <c r="D3960" t="s">
        <v>844</v>
      </c>
      <c r="E3960" s="865">
        <v>59.49</v>
      </c>
    </row>
    <row r="3961" spans="1:5">
      <c r="A3961">
        <v>21060</v>
      </c>
      <c r="B3961" t="s">
        <v>4801</v>
      </c>
      <c r="C3961" t="s">
        <v>829</v>
      </c>
      <c r="D3961" t="s">
        <v>844</v>
      </c>
      <c r="E3961" s="865">
        <v>73.22</v>
      </c>
    </row>
    <row r="3962" spans="1:5">
      <c r="A3962">
        <v>21061</v>
      </c>
      <c r="B3962" t="s">
        <v>4802</v>
      </c>
      <c r="C3962" t="s">
        <v>829</v>
      </c>
      <c r="D3962" t="s">
        <v>844</v>
      </c>
      <c r="E3962" s="865">
        <v>91.53</v>
      </c>
    </row>
    <row r="3963" spans="1:5">
      <c r="A3963">
        <v>21062</v>
      </c>
      <c r="B3963" t="s">
        <v>4803</v>
      </c>
      <c r="C3963" t="s">
        <v>829</v>
      </c>
      <c r="D3963" t="s">
        <v>844</v>
      </c>
      <c r="E3963" s="865">
        <v>144.16</v>
      </c>
    </row>
    <row r="3964" spans="1:5">
      <c r="A3964">
        <v>11708</v>
      </c>
      <c r="B3964" t="s">
        <v>4804</v>
      </c>
      <c r="C3964" t="s">
        <v>829</v>
      </c>
      <c r="D3964" t="s">
        <v>844</v>
      </c>
      <c r="E3964" s="865">
        <v>15.73</v>
      </c>
    </row>
    <row r="3965" spans="1:5">
      <c r="A3965">
        <v>11709</v>
      </c>
      <c r="B3965" t="s">
        <v>4805</v>
      </c>
      <c r="C3965" t="s">
        <v>829</v>
      </c>
      <c r="D3965" t="s">
        <v>844</v>
      </c>
      <c r="E3965" s="865">
        <v>36.950000000000003</v>
      </c>
    </row>
    <row r="3966" spans="1:5">
      <c r="A3966">
        <v>11710</v>
      </c>
      <c r="B3966" t="s">
        <v>4806</v>
      </c>
      <c r="C3966" t="s">
        <v>829</v>
      </c>
      <c r="D3966" t="s">
        <v>844</v>
      </c>
      <c r="E3966" s="865">
        <v>84.95</v>
      </c>
    </row>
    <row r="3967" spans="1:5">
      <c r="A3967">
        <v>11707</v>
      </c>
      <c r="B3967" t="s">
        <v>4807</v>
      </c>
      <c r="C3967" t="s">
        <v>829</v>
      </c>
      <c r="D3967" t="s">
        <v>844</v>
      </c>
      <c r="E3967" s="865">
        <v>11.78</v>
      </c>
    </row>
    <row r="3968" spans="1:5">
      <c r="A3968">
        <v>11739</v>
      </c>
      <c r="B3968" t="s">
        <v>4808</v>
      </c>
      <c r="C3968" t="s">
        <v>829</v>
      </c>
      <c r="D3968" t="s">
        <v>830</v>
      </c>
      <c r="E3968" s="865">
        <v>5.93</v>
      </c>
    </row>
    <row r="3969" spans="1:5">
      <c r="A3969">
        <v>11711</v>
      </c>
      <c r="B3969" t="s">
        <v>4809</v>
      </c>
      <c r="C3969" t="s">
        <v>829</v>
      </c>
      <c r="D3969" t="s">
        <v>830</v>
      </c>
      <c r="E3969" s="865">
        <v>8.69</v>
      </c>
    </row>
    <row r="3970" spans="1:5">
      <c r="A3970">
        <v>5102</v>
      </c>
      <c r="B3970" t="s">
        <v>4810</v>
      </c>
      <c r="C3970" t="s">
        <v>829</v>
      </c>
      <c r="D3970" t="s">
        <v>830</v>
      </c>
      <c r="E3970" s="865">
        <v>8.4</v>
      </c>
    </row>
    <row r="3971" spans="1:5">
      <c r="A3971">
        <v>11741</v>
      </c>
      <c r="B3971" t="s">
        <v>4811</v>
      </c>
      <c r="C3971" t="s">
        <v>829</v>
      </c>
      <c r="D3971" t="s">
        <v>830</v>
      </c>
      <c r="E3971" s="865">
        <v>6.12</v>
      </c>
    </row>
    <row r="3972" spans="1:5">
      <c r="A3972">
        <v>11743</v>
      </c>
      <c r="B3972" t="s">
        <v>4812</v>
      </c>
      <c r="C3972" t="s">
        <v>829</v>
      </c>
      <c r="D3972" t="s">
        <v>830</v>
      </c>
      <c r="E3972" s="865">
        <v>5.56</v>
      </c>
    </row>
    <row r="3973" spans="1:5">
      <c r="A3973">
        <v>11745</v>
      </c>
      <c r="B3973" t="s">
        <v>4813</v>
      </c>
      <c r="C3973" t="s">
        <v>829</v>
      </c>
      <c r="D3973" t="s">
        <v>830</v>
      </c>
      <c r="E3973" s="865">
        <v>7.89</v>
      </c>
    </row>
    <row r="3974" spans="1:5">
      <c r="A3974">
        <v>25961</v>
      </c>
      <c r="B3974" t="s">
        <v>4814</v>
      </c>
      <c r="C3974" t="s">
        <v>847</v>
      </c>
      <c r="D3974" t="s">
        <v>830</v>
      </c>
      <c r="E3974" s="865">
        <v>10.62</v>
      </c>
    </row>
    <row r="3975" spans="1:5">
      <c r="A3975">
        <v>40985</v>
      </c>
      <c r="B3975" t="s">
        <v>4815</v>
      </c>
      <c r="C3975" t="s">
        <v>1054</v>
      </c>
      <c r="D3975" t="s">
        <v>830</v>
      </c>
      <c r="E3975" s="866">
        <v>1897.43</v>
      </c>
    </row>
    <row r="3976" spans="1:5">
      <c r="A3976">
        <v>1088</v>
      </c>
      <c r="B3976" t="s">
        <v>4816</v>
      </c>
      <c r="C3976" t="s">
        <v>829</v>
      </c>
      <c r="D3976" t="s">
        <v>844</v>
      </c>
      <c r="E3976" s="865">
        <v>16.43</v>
      </c>
    </row>
    <row r="3977" spans="1:5">
      <c r="A3977">
        <v>1087</v>
      </c>
      <c r="B3977" t="s">
        <v>4817</v>
      </c>
      <c r="C3977" t="s">
        <v>829</v>
      </c>
      <c r="D3977" t="s">
        <v>844</v>
      </c>
      <c r="E3977" s="865">
        <v>20.52</v>
      </c>
    </row>
    <row r="3978" spans="1:5">
      <c r="A3978">
        <v>38777</v>
      </c>
      <c r="B3978" t="s">
        <v>4818</v>
      </c>
      <c r="C3978" t="s">
        <v>829</v>
      </c>
      <c r="D3978" t="s">
        <v>844</v>
      </c>
      <c r="E3978" s="865">
        <v>40.869999999999997</v>
      </c>
    </row>
    <row r="3979" spans="1:5">
      <c r="A3979">
        <v>1086</v>
      </c>
      <c r="B3979" t="s">
        <v>4819</v>
      </c>
      <c r="C3979" t="s">
        <v>829</v>
      </c>
      <c r="D3979" t="s">
        <v>844</v>
      </c>
      <c r="E3979" s="865">
        <v>21.57</v>
      </c>
    </row>
    <row r="3980" spans="1:5">
      <c r="A3980">
        <v>1079</v>
      </c>
      <c r="B3980" t="s">
        <v>4820</v>
      </c>
      <c r="C3980" t="s">
        <v>829</v>
      </c>
      <c r="D3980" t="s">
        <v>844</v>
      </c>
      <c r="E3980" s="865">
        <v>22.29</v>
      </c>
    </row>
    <row r="3981" spans="1:5">
      <c r="A3981">
        <v>39374</v>
      </c>
      <c r="B3981" t="s">
        <v>4821</v>
      </c>
      <c r="C3981" t="s">
        <v>829</v>
      </c>
      <c r="D3981" t="s">
        <v>833</v>
      </c>
      <c r="E3981" s="865">
        <v>164.19</v>
      </c>
    </row>
    <row r="3982" spans="1:5">
      <c r="A3982">
        <v>1082</v>
      </c>
      <c r="B3982" t="s">
        <v>4822</v>
      </c>
      <c r="C3982" t="s">
        <v>829</v>
      </c>
      <c r="D3982" t="s">
        <v>844</v>
      </c>
      <c r="E3982" s="865">
        <v>140.16999999999999</v>
      </c>
    </row>
    <row r="3983" spans="1:5">
      <c r="A3983">
        <v>12316</v>
      </c>
      <c r="B3983" t="s">
        <v>4823</v>
      </c>
      <c r="C3983" t="s">
        <v>829</v>
      </c>
      <c r="D3983" t="s">
        <v>844</v>
      </c>
      <c r="E3983" s="865">
        <v>64.239999999999995</v>
      </c>
    </row>
    <row r="3984" spans="1:5">
      <c r="A3984">
        <v>12317</v>
      </c>
      <c r="B3984" t="s">
        <v>4824</v>
      </c>
      <c r="C3984" t="s">
        <v>829</v>
      </c>
      <c r="D3984" t="s">
        <v>844</v>
      </c>
      <c r="E3984" s="865">
        <v>76.61</v>
      </c>
    </row>
    <row r="3985" spans="1:5">
      <c r="A3985">
        <v>12318</v>
      </c>
      <c r="B3985" t="s">
        <v>4825</v>
      </c>
      <c r="C3985" t="s">
        <v>829</v>
      </c>
      <c r="D3985" t="s">
        <v>844</v>
      </c>
      <c r="E3985" s="865">
        <v>88.25</v>
      </c>
    </row>
    <row r="3986" spans="1:5">
      <c r="A3986">
        <v>5104</v>
      </c>
      <c r="B3986" t="s">
        <v>4826</v>
      </c>
      <c r="C3986" t="s">
        <v>935</v>
      </c>
      <c r="D3986" t="s">
        <v>844</v>
      </c>
      <c r="E3986" s="865">
        <v>47.55</v>
      </c>
    </row>
    <row r="3987" spans="1:5">
      <c r="A3987">
        <v>26023</v>
      </c>
      <c r="B3987" t="s">
        <v>4827</v>
      </c>
      <c r="C3987" t="s">
        <v>829</v>
      </c>
      <c r="D3987" t="s">
        <v>830</v>
      </c>
      <c r="E3987" s="865">
        <v>71.45</v>
      </c>
    </row>
    <row r="3988" spans="1:5">
      <c r="A3988">
        <v>2710</v>
      </c>
      <c r="B3988" t="s">
        <v>4828</v>
      </c>
      <c r="C3988" t="s">
        <v>829</v>
      </c>
      <c r="D3988" t="s">
        <v>830</v>
      </c>
      <c r="E3988" s="865">
        <v>57.06</v>
      </c>
    </row>
    <row r="3989" spans="1:5">
      <c r="A3989">
        <v>14575</v>
      </c>
      <c r="B3989" t="s">
        <v>4829</v>
      </c>
      <c r="C3989" t="s">
        <v>829</v>
      </c>
      <c r="D3989" t="s">
        <v>844</v>
      </c>
      <c r="E3989" s="866">
        <v>3905271.1</v>
      </c>
    </row>
    <row r="3990" spans="1:5">
      <c r="A3990">
        <v>20034</v>
      </c>
      <c r="B3990" t="s">
        <v>4830</v>
      </c>
      <c r="C3990" t="s">
        <v>829</v>
      </c>
      <c r="D3990" t="s">
        <v>844</v>
      </c>
      <c r="E3990" s="865">
        <v>54.35</v>
      </c>
    </row>
    <row r="3991" spans="1:5">
      <c r="A3991">
        <v>20036</v>
      </c>
      <c r="B3991" t="s">
        <v>4831</v>
      </c>
      <c r="C3991" t="s">
        <v>829</v>
      </c>
      <c r="D3991" t="s">
        <v>844</v>
      </c>
      <c r="E3991" s="865">
        <v>104.55</v>
      </c>
    </row>
    <row r="3992" spans="1:5">
      <c r="A3992">
        <v>20037</v>
      </c>
      <c r="B3992" t="s">
        <v>4832</v>
      </c>
      <c r="C3992" t="s">
        <v>829</v>
      </c>
      <c r="D3992" t="s">
        <v>844</v>
      </c>
      <c r="E3992" s="865">
        <v>197.2</v>
      </c>
    </row>
    <row r="3993" spans="1:5">
      <c r="A3993">
        <v>20043</v>
      </c>
      <c r="B3993" t="s">
        <v>4833</v>
      </c>
      <c r="C3993" t="s">
        <v>829</v>
      </c>
      <c r="D3993" t="s">
        <v>830</v>
      </c>
      <c r="E3993" s="865">
        <v>4.6500000000000004</v>
      </c>
    </row>
    <row r="3994" spans="1:5">
      <c r="A3994">
        <v>20044</v>
      </c>
      <c r="B3994" t="s">
        <v>4834</v>
      </c>
      <c r="C3994" t="s">
        <v>829</v>
      </c>
      <c r="D3994" t="s">
        <v>830</v>
      </c>
      <c r="E3994" s="865">
        <v>5.43</v>
      </c>
    </row>
    <row r="3995" spans="1:5">
      <c r="A3995">
        <v>20042</v>
      </c>
      <c r="B3995" t="s">
        <v>4835</v>
      </c>
      <c r="C3995" t="s">
        <v>829</v>
      </c>
      <c r="D3995" t="s">
        <v>830</v>
      </c>
      <c r="E3995" s="865">
        <v>3.93</v>
      </c>
    </row>
    <row r="3996" spans="1:5">
      <c r="A3996">
        <v>20046</v>
      </c>
      <c r="B3996" t="s">
        <v>4836</v>
      </c>
      <c r="C3996" t="s">
        <v>829</v>
      </c>
      <c r="D3996" t="s">
        <v>830</v>
      </c>
      <c r="E3996" s="865">
        <v>11.52</v>
      </c>
    </row>
    <row r="3997" spans="1:5">
      <c r="A3997">
        <v>20047</v>
      </c>
      <c r="B3997" t="s">
        <v>4837</v>
      </c>
      <c r="C3997" t="s">
        <v>829</v>
      </c>
      <c r="D3997" t="s">
        <v>830</v>
      </c>
      <c r="E3997" s="865">
        <v>31.5</v>
      </c>
    </row>
    <row r="3998" spans="1:5">
      <c r="A3998">
        <v>20045</v>
      </c>
      <c r="B3998" t="s">
        <v>4838</v>
      </c>
      <c r="C3998" t="s">
        <v>829</v>
      </c>
      <c r="D3998" t="s">
        <v>830</v>
      </c>
      <c r="E3998" s="865">
        <v>4.74</v>
      </c>
    </row>
    <row r="3999" spans="1:5">
      <c r="A3999">
        <v>20972</v>
      </c>
      <c r="B3999" t="s">
        <v>4839</v>
      </c>
      <c r="C3999" t="s">
        <v>829</v>
      </c>
      <c r="D3999" t="s">
        <v>830</v>
      </c>
      <c r="E3999" s="865">
        <v>79.8</v>
      </c>
    </row>
    <row r="4000" spans="1:5">
      <c r="A4000">
        <v>20032</v>
      </c>
      <c r="B4000" t="s">
        <v>4840</v>
      </c>
      <c r="C4000" t="s">
        <v>829</v>
      </c>
      <c r="D4000" t="s">
        <v>844</v>
      </c>
      <c r="E4000" s="865">
        <v>49.68</v>
      </c>
    </row>
    <row r="4001" spans="1:5">
      <c r="A4001">
        <v>11321</v>
      </c>
      <c r="B4001" t="s">
        <v>4841</v>
      </c>
      <c r="C4001" t="s">
        <v>829</v>
      </c>
      <c r="D4001" t="s">
        <v>844</v>
      </c>
      <c r="E4001" s="865">
        <v>22.65</v>
      </c>
    </row>
    <row r="4002" spans="1:5">
      <c r="A4002">
        <v>11323</v>
      </c>
      <c r="B4002" t="s">
        <v>4842</v>
      </c>
      <c r="C4002" t="s">
        <v>829</v>
      </c>
      <c r="D4002" t="s">
        <v>844</v>
      </c>
      <c r="E4002" s="865">
        <v>26.05</v>
      </c>
    </row>
    <row r="4003" spans="1:5">
      <c r="A4003">
        <v>20327</v>
      </c>
      <c r="B4003" t="s">
        <v>4843</v>
      </c>
      <c r="C4003" t="s">
        <v>829</v>
      </c>
      <c r="D4003" t="s">
        <v>844</v>
      </c>
      <c r="E4003" s="865">
        <v>14.78</v>
      </c>
    </row>
    <row r="4004" spans="1:5">
      <c r="A4004">
        <v>25966</v>
      </c>
      <c r="B4004" t="s">
        <v>4844</v>
      </c>
      <c r="C4004" t="s">
        <v>878</v>
      </c>
      <c r="D4004" t="s">
        <v>830</v>
      </c>
      <c r="E4004" s="865">
        <v>15.24</v>
      </c>
    </row>
    <row r="4005" spans="1:5">
      <c r="A4005">
        <v>13390</v>
      </c>
      <c r="B4005" t="s">
        <v>4845</v>
      </c>
      <c r="C4005" t="s">
        <v>829</v>
      </c>
      <c r="D4005" t="s">
        <v>844</v>
      </c>
      <c r="E4005" s="865">
        <v>81.069999999999993</v>
      </c>
    </row>
    <row r="4006" spans="1:5">
      <c r="A4006">
        <v>6034</v>
      </c>
      <c r="B4006" t="s">
        <v>4846</v>
      </c>
      <c r="C4006" t="s">
        <v>829</v>
      </c>
      <c r="D4006" t="s">
        <v>830</v>
      </c>
      <c r="E4006" s="865">
        <v>12.38</v>
      </c>
    </row>
    <row r="4007" spans="1:5">
      <c r="A4007">
        <v>6036</v>
      </c>
      <c r="B4007" t="s">
        <v>4847</v>
      </c>
      <c r="C4007" t="s">
        <v>829</v>
      </c>
      <c r="D4007" t="s">
        <v>830</v>
      </c>
      <c r="E4007" s="865">
        <v>16.87</v>
      </c>
    </row>
    <row r="4008" spans="1:5">
      <c r="A4008">
        <v>6031</v>
      </c>
      <c r="B4008" t="s">
        <v>4848</v>
      </c>
      <c r="C4008" t="s">
        <v>829</v>
      </c>
      <c r="D4008" t="s">
        <v>833</v>
      </c>
      <c r="E4008" s="865">
        <v>19.82</v>
      </c>
    </row>
    <row r="4009" spans="1:5">
      <c r="A4009">
        <v>6029</v>
      </c>
      <c r="B4009" t="s">
        <v>4849</v>
      </c>
      <c r="C4009" t="s">
        <v>829</v>
      </c>
      <c r="D4009" t="s">
        <v>830</v>
      </c>
      <c r="E4009" s="865">
        <v>20.03</v>
      </c>
    </row>
    <row r="4010" spans="1:5">
      <c r="A4010">
        <v>6033</v>
      </c>
      <c r="B4010" t="s">
        <v>4850</v>
      </c>
      <c r="C4010" t="s">
        <v>829</v>
      </c>
      <c r="D4010" t="s">
        <v>830</v>
      </c>
      <c r="E4010" s="865">
        <v>26.4</v>
      </c>
    </row>
    <row r="4011" spans="1:5">
      <c r="A4011">
        <v>11672</v>
      </c>
      <c r="B4011" t="s">
        <v>4851</v>
      </c>
      <c r="C4011" t="s">
        <v>829</v>
      </c>
      <c r="D4011" t="s">
        <v>830</v>
      </c>
      <c r="E4011" s="865">
        <v>57.43</v>
      </c>
    </row>
    <row r="4012" spans="1:5">
      <c r="A4012">
        <v>11669</v>
      </c>
      <c r="B4012" t="s">
        <v>4852</v>
      </c>
      <c r="C4012" t="s">
        <v>829</v>
      </c>
      <c r="D4012" t="s">
        <v>830</v>
      </c>
      <c r="E4012" s="865">
        <v>54.69</v>
      </c>
    </row>
    <row r="4013" spans="1:5">
      <c r="A4013">
        <v>11670</v>
      </c>
      <c r="B4013" t="s">
        <v>4853</v>
      </c>
      <c r="C4013" t="s">
        <v>829</v>
      </c>
      <c r="D4013" t="s">
        <v>830</v>
      </c>
      <c r="E4013" s="865">
        <v>20.95</v>
      </c>
    </row>
    <row r="4014" spans="1:5">
      <c r="A4014">
        <v>20055</v>
      </c>
      <c r="B4014" t="s">
        <v>4854</v>
      </c>
      <c r="C4014" t="s">
        <v>829</v>
      </c>
      <c r="D4014" t="s">
        <v>830</v>
      </c>
      <c r="E4014" s="865">
        <v>40.96</v>
      </c>
    </row>
    <row r="4015" spans="1:5">
      <c r="A4015">
        <v>11671</v>
      </c>
      <c r="B4015" t="s">
        <v>4855</v>
      </c>
      <c r="C4015" t="s">
        <v>829</v>
      </c>
      <c r="D4015" t="s">
        <v>830</v>
      </c>
      <c r="E4015" s="865">
        <v>87.89</v>
      </c>
    </row>
    <row r="4016" spans="1:5">
      <c r="A4016">
        <v>6032</v>
      </c>
      <c r="B4016" t="s">
        <v>4856</v>
      </c>
      <c r="C4016" t="s">
        <v>829</v>
      </c>
      <c r="D4016" t="s">
        <v>830</v>
      </c>
      <c r="E4016" s="865">
        <v>25.1</v>
      </c>
    </row>
    <row r="4017" spans="1:5">
      <c r="A4017">
        <v>11673</v>
      </c>
      <c r="B4017" t="s">
        <v>4857</v>
      </c>
      <c r="C4017" t="s">
        <v>829</v>
      </c>
      <c r="D4017" t="s">
        <v>830</v>
      </c>
      <c r="E4017" s="865">
        <v>19.77</v>
      </c>
    </row>
    <row r="4018" spans="1:5">
      <c r="A4018">
        <v>11674</v>
      </c>
      <c r="B4018" t="s">
        <v>4858</v>
      </c>
      <c r="C4018" t="s">
        <v>829</v>
      </c>
      <c r="D4018" t="s">
        <v>830</v>
      </c>
      <c r="E4018" s="865">
        <v>25.45</v>
      </c>
    </row>
    <row r="4019" spans="1:5">
      <c r="A4019">
        <v>11675</v>
      </c>
      <c r="B4019" t="s">
        <v>4859</v>
      </c>
      <c r="C4019" t="s">
        <v>829</v>
      </c>
      <c r="D4019" t="s">
        <v>830</v>
      </c>
      <c r="E4019" s="865">
        <v>40.409999999999997</v>
      </c>
    </row>
    <row r="4020" spans="1:5">
      <c r="A4020">
        <v>11676</v>
      </c>
      <c r="B4020" t="s">
        <v>4860</v>
      </c>
      <c r="C4020" t="s">
        <v>829</v>
      </c>
      <c r="D4020" t="s">
        <v>830</v>
      </c>
      <c r="E4020" s="865">
        <v>54.05</v>
      </c>
    </row>
    <row r="4021" spans="1:5">
      <c r="A4021">
        <v>11677</v>
      </c>
      <c r="B4021" t="s">
        <v>4861</v>
      </c>
      <c r="C4021" t="s">
        <v>829</v>
      </c>
      <c r="D4021" t="s">
        <v>830</v>
      </c>
      <c r="E4021" s="865">
        <v>55.82</v>
      </c>
    </row>
    <row r="4022" spans="1:5">
      <c r="A4022">
        <v>11678</v>
      </c>
      <c r="B4022" t="s">
        <v>4862</v>
      </c>
      <c r="C4022" t="s">
        <v>829</v>
      </c>
      <c r="D4022" t="s">
        <v>830</v>
      </c>
      <c r="E4022" s="865">
        <v>102.23</v>
      </c>
    </row>
    <row r="4023" spans="1:5">
      <c r="A4023">
        <v>6038</v>
      </c>
      <c r="B4023" t="s">
        <v>4863</v>
      </c>
      <c r="C4023" t="s">
        <v>829</v>
      </c>
      <c r="D4023" t="s">
        <v>830</v>
      </c>
      <c r="E4023" s="865">
        <v>6.48</v>
      </c>
    </row>
    <row r="4024" spans="1:5">
      <c r="A4024">
        <v>11718</v>
      </c>
      <c r="B4024" t="s">
        <v>4864</v>
      </c>
      <c r="C4024" t="s">
        <v>829</v>
      </c>
      <c r="D4024" t="s">
        <v>830</v>
      </c>
      <c r="E4024" s="865">
        <v>18.489999999999998</v>
      </c>
    </row>
    <row r="4025" spans="1:5">
      <c r="A4025">
        <v>6037</v>
      </c>
      <c r="B4025" t="s">
        <v>4865</v>
      </c>
      <c r="C4025" t="s">
        <v>829</v>
      </c>
      <c r="D4025" t="s">
        <v>830</v>
      </c>
      <c r="E4025" s="865">
        <v>13.49</v>
      </c>
    </row>
    <row r="4026" spans="1:5">
      <c r="A4026">
        <v>11719</v>
      </c>
      <c r="B4026" t="s">
        <v>4866</v>
      </c>
      <c r="C4026" t="s">
        <v>829</v>
      </c>
      <c r="D4026" t="s">
        <v>830</v>
      </c>
      <c r="E4026" s="865">
        <v>15</v>
      </c>
    </row>
    <row r="4027" spans="1:5">
      <c r="A4027">
        <v>6019</v>
      </c>
      <c r="B4027" t="s">
        <v>4867</v>
      </c>
      <c r="C4027" t="s">
        <v>829</v>
      </c>
      <c r="D4027" t="s">
        <v>830</v>
      </c>
      <c r="E4027" s="865">
        <v>46.23</v>
      </c>
    </row>
    <row r="4028" spans="1:5">
      <c r="A4028">
        <v>6010</v>
      </c>
      <c r="B4028" t="s">
        <v>4868</v>
      </c>
      <c r="C4028" t="s">
        <v>829</v>
      </c>
      <c r="D4028" t="s">
        <v>830</v>
      </c>
      <c r="E4028" s="865">
        <v>79.55</v>
      </c>
    </row>
    <row r="4029" spans="1:5">
      <c r="A4029">
        <v>6017</v>
      </c>
      <c r="B4029" t="s">
        <v>4869</v>
      </c>
      <c r="C4029" t="s">
        <v>829</v>
      </c>
      <c r="D4029" t="s">
        <v>830</v>
      </c>
      <c r="E4029" s="865">
        <v>63.01</v>
      </c>
    </row>
    <row r="4030" spans="1:5">
      <c r="A4030">
        <v>6020</v>
      </c>
      <c r="B4030" t="s">
        <v>4870</v>
      </c>
      <c r="C4030" t="s">
        <v>829</v>
      </c>
      <c r="D4030" t="s">
        <v>830</v>
      </c>
      <c r="E4030" s="865">
        <v>27.77</v>
      </c>
    </row>
    <row r="4031" spans="1:5">
      <c r="A4031">
        <v>6028</v>
      </c>
      <c r="B4031" t="s">
        <v>4871</v>
      </c>
      <c r="C4031" t="s">
        <v>829</v>
      </c>
      <c r="D4031" t="s">
        <v>830</v>
      </c>
      <c r="E4031" s="865">
        <v>110.81</v>
      </c>
    </row>
    <row r="4032" spans="1:5">
      <c r="A4032">
        <v>6011</v>
      </c>
      <c r="B4032" t="s">
        <v>4872</v>
      </c>
      <c r="C4032" t="s">
        <v>829</v>
      </c>
      <c r="D4032" t="s">
        <v>830</v>
      </c>
      <c r="E4032" s="865">
        <v>229.8</v>
      </c>
    </row>
    <row r="4033" spans="1:5">
      <c r="A4033">
        <v>6012</v>
      </c>
      <c r="B4033" t="s">
        <v>4873</v>
      </c>
      <c r="C4033" t="s">
        <v>829</v>
      </c>
      <c r="D4033" t="s">
        <v>830</v>
      </c>
      <c r="E4033" s="865">
        <v>278.22000000000003</v>
      </c>
    </row>
    <row r="4034" spans="1:5">
      <c r="A4034">
        <v>6016</v>
      </c>
      <c r="B4034" t="s">
        <v>4874</v>
      </c>
      <c r="C4034" t="s">
        <v>829</v>
      </c>
      <c r="D4034" t="s">
        <v>830</v>
      </c>
      <c r="E4034" s="865">
        <v>29.29</v>
      </c>
    </row>
    <row r="4035" spans="1:5">
      <c r="A4035">
        <v>6027</v>
      </c>
      <c r="B4035" t="s">
        <v>4875</v>
      </c>
      <c r="C4035" t="s">
        <v>829</v>
      </c>
      <c r="D4035" t="s">
        <v>830</v>
      </c>
      <c r="E4035" s="865">
        <v>579.71</v>
      </c>
    </row>
    <row r="4036" spans="1:5">
      <c r="A4036">
        <v>6013</v>
      </c>
      <c r="B4036" t="s">
        <v>4876</v>
      </c>
      <c r="C4036" t="s">
        <v>829</v>
      </c>
      <c r="D4036" t="s">
        <v>830</v>
      </c>
      <c r="E4036" s="865">
        <v>87.47</v>
      </c>
    </row>
    <row r="4037" spans="1:5">
      <c r="A4037">
        <v>6015</v>
      </c>
      <c r="B4037" t="s">
        <v>4877</v>
      </c>
      <c r="C4037" t="s">
        <v>829</v>
      </c>
      <c r="D4037" t="s">
        <v>830</v>
      </c>
      <c r="E4037" s="865">
        <v>127.21</v>
      </c>
    </row>
    <row r="4038" spans="1:5">
      <c r="A4038">
        <v>6014</v>
      </c>
      <c r="B4038" t="s">
        <v>4878</v>
      </c>
      <c r="C4038" t="s">
        <v>829</v>
      </c>
      <c r="D4038" t="s">
        <v>830</v>
      </c>
      <c r="E4038" s="865">
        <v>121.62</v>
      </c>
    </row>
    <row r="4039" spans="1:5">
      <c r="A4039">
        <v>6006</v>
      </c>
      <c r="B4039" t="s">
        <v>4879</v>
      </c>
      <c r="C4039" t="s">
        <v>829</v>
      </c>
      <c r="D4039" t="s">
        <v>830</v>
      </c>
      <c r="E4039" s="865">
        <v>63.34</v>
      </c>
    </row>
    <row r="4040" spans="1:5">
      <c r="A4040">
        <v>6005</v>
      </c>
      <c r="B4040" t="s">
        <v>4880</v>
      </c>
      <c r="C4040" t="s">
        <v>829</v>
      </c>
      <c r="D4040" t="s">
        <v>833</v>
      </c>
      <c r="E4040" s="865">
        <v>71.459999999999994</v>
      </c>
    </row>
    <row r="4041" spans="1:5">
      <c r="A4041">
        <v>11756</v>
      </c>
      <c r="B4041" t="s">
        <v>4881</v>
      </c>
      <c r="C4041" t="s">
        <v>829</v>
      </c>
      <c r="D4041" t="s">
        <v>830</v>
      </c>
      <c r="E4041" s="865">
        <v>34.130000000000003</v>
      </c>
    </row>
    <row r="4042" spans="1:5">
      <c r="A4042">
        <v>10904</v>
      </c>
      <c r="B4042" t="s">
        <v>4882</v>
      </c>
      <c r="C4042" t="s">
        <v>829</v>
      </c>
      <c r="D4042" t="s">
        <v>833</v>
      </c>
      <c r="E4042" s="865">
        <v>111.73</v>
      </c>
    </row>
    <row r="4043" spans="1:5">
      <c r="A4043">
        <v>11752</v>
      </c>
      <c r="B4043" t="s">
        <v>4883</v>
      </c>
      <c r="C4043" t="s">
        <v>829</v>
      </c>
      <c r="D4043" t="s">
        <v>830</v>
      </c>
      <c r="E4043" s="865">
        <v>19.68</v>
      </c>
    </row>
    <row r="4044" spans="1:5">
      <c r="A4044">
        <v>11753</v>
      </c>
      <c r="B4044" t="s">
        <v>4884</v>
      </c>
      <c r="C4044" t="s">
        <v>829</v>
      </c>
      <c r="D4044" t="s">
        <v>830</v>
      </c>
      <c r="E4044" s="865">
        <v>23.49</v>
      </c>
    </row>
    <row r="4045" spans="1:5">
      <c r="A4045">
        <v>6021</v>
      </c>
      <c r="B4045" t="s">
        <v>4885</v>
      </c>
      <c r="C4045" t="s">
        <v>829</v>
      </c>
      <c r="D4045" t="s">
        <v>830</v>
      </c>
      <c r="E4045" s="865">
        <v>65.2</v>
      </c>
    </row>
    <row r="4046" spans="1:5">
      <c r="A4046">
        <v>6024</v>
      </c>
      <c r="B4046" t="s">
        <v>4886</v>
      </c>
      <c r="C4046" t="s">
        <v>829</v>
      </c>
      <c r="D4046" t="s">
        <v>830</v>
      </c>
      <c r="E4046" s="865">
        <v>67.400000000000006</v>
      </c>
    </row>
    <row r="4047" spans="1:5">
      <c r="A4047">
        <v>38379</v>
      </c>
      <c r="B4047" t="s">
        <v>4887</v>
      </c>
      <c r="C4047" t="s">
        <v>866</v>
      </c>
      <c r="D4047" t="s">
        <v>830</v>
      </c>
      <c r="E4047" s="865">
        <v>33.76</v>
      </c>
    </row>
    <row r="4048" spans="1:5">
      <c r="A4048">
        <v>13897</v>
      </c>
      <c r="B4048" t="s">
        <v>4888</v>
      </c>
      <c r="C4048" t="s">
        <v>829</v>
      </c>
      <c r="D4048" t="s">
        <v>844</v>
      </c>
      <c r="E4048" s="866">
        <v>5825.82</v>
      </c>
    </row>
    <row r="4049" spans="1:5">
      <c r="A4049">
        <v>10640</v>
      </c>
      <c r="B4049" t="s">
        <v>4889</v>
      </c>
      <c r="C4049" t="s">
        <v>829</v>
      </c>
      <c r="D4049" t="s">
        <v>844</v>
      </c>
      <c r="E4049" s="866">
        <v>12617.51</v>
      </c>
    </row>
    <row r="4050" spans="1:5">
      <c r="A4050">
        <v>11086</v>
      </c>
      <c r="B4050" t="s">
        <v>4890</v>
      </c>
      <c r="C4050" t="s">
        <v>1050</v>
      </c>
      <c r="D4050" t="s">
        <v>830</v>
      </c>
      <c r="E4050" s="865">
        <v>58.75</v>
      </c>
    </row>
    <row r="4051" spans="1:5">
      <c r="A4051">
        <v>34357</v>
      </c>
      <c r="B4051" t="s">
        <v>4891</v>
      </c>
      <c r="C4051" t="s">
        <v>935</v>
      </c>
      <c r="D4051" t="s">
        <v>830</v>
      </c>
      <c r="E4051" s="865">
        <v>2.52</v>
      </c>
    </row>
    <row r="4052" spans="1:5">
      <c r="A4052">
        <v>37329</v>
      </c>
      <c r="B4052" t="s">
        <v>4892</v>
      </c>
      <c r="C4052" t="s">
        <v>935</v>
      </c>
      <c r="D4052" t="s">
        <v>830</v>
      </c>
      <c r="E4052" s="865">
        <v>53.17</v>
      </c>
    </row>
    <row r="4053" spans="1:5">
      <c r="A4053">
        <v>2510</v>
      </c>
      <c r="B4053" t="s">
        <v>4893</v>
      </c>
      <c r="C4053" t="s">
        <v>829</v>
      </c>
      <c r="D4053" t="s">
        <v>844</v>
      </c>
      <c r="E4053" s="865">
        <v>20.3</v>
      </c>
    </row>
    <row r="4054" spans="1:5">
      <c r="A4054">
        <v>12359</v>
      </c>
      <c r="B4054" t="s">
        <v>4894</v>
      </c>
      <c r="C4054" t="s">
        <v>829</v>
      </c>
      <c r="D4054" t="s">
        <v>844</v>
      </c>
      <c r="E4054" s="865">
        <v>99.5</v>
      </c>
    </row>
    <row r="4055" spans="1:5">
      <c r="A4055">
        <v>5320</v>
      </c>
      <c r="B4055" t="s">
        <v>4895</v>
      </c>
      <c r="C4055" t="s">
        <v>878</v>
      </c>
      <c r="D4055" t="s">
        <v>830</v>
      </c>
      <c r="E4055" s="865">
        <v>30.49</v>
      </c>
    </row>
    <row r="4056" spans="1:5">
      <c r="A4056">
        <v>7353</v>
      </c>
      <c r="B4056" t="s">
        <v>4896</v>
      </c>
      <c r="C4056" t="s">
        <v>878</v>
      </c>
      <c r="D4056" t="s">
        <v>830</v>
      </c>
      <c r="E4056" s="865">
        <v>24.04</v>
      </c>
    </row>
    <row r="4057" spans="1:5">
      <c r="A4057">
        <v>36144</v>
      </c>
      <c r="B4057" t="s">
        <v>4897</v>
      </c>
      <c r="C4057" t="s">
        <v>829</v>
      </c>
      <c r="D4057" t="s">
        <v>830</v>
      </c>
      <c r="E4057" s="865">
        <v>1.17</v>
      </c>
    </row>
    <row r="4058" spans="1:5">
      <c r="A4058">
        <v>10518</v>
      </c>
      <c r="B4058" t="s">
        <v>4898</v>
      </c>
      <c r="C4058" t="s">
        <v>829</v>
      </c>
      <c r="D4058" t="s">
        <v>844</v>
      </c>
      <c r="E4058" s="865">
        <v>85.79</v>
      </c>
    </row>
    <row r="4059" spans="1:5">
      <c r="A4059">
        <v>36530</v>
      </c>
      <c r="B4059" t="s">
        <v>4899</v>
      </c>
      <c r="C4059" t="s">
        <v>829</v>
      </c>
      <c r="D4059" t="s">
        <v>844</v>
      </c>
      <c r="E4059" s="866">
        <v>228236.85</v>
      </c>
    </row>
    <row r="4060" spans="1:5">
      <c r="A4060">
        <v>6046</v>
      </c>
      <c r="B4060" t="s">
        <v>4900</v>
      </c>
      <c r="C4060" t="s">
        <v>829</v>
      </c>
      <c r="D4060" t="s">
        <v>844</v>
      </c>
      <c r="E4060" s="866">
        <v>247558.5</v>
      </c>
    </row>
    <row r="4061" spans="1:5">
      <c r="A4061">
        <v>36531</v>
      </c>
      <c r="B4061" t="s">
        <v>4901</v>
      </c>
      <c r="C4061" t="s">
        <v>829</v>
      </c>
      <c r="D4061" t="s">
        <v>844</v>
      </c>
      <c r="E4061" s="866">
        <v>256615.5</v>
      </c>
    </row>
    <row r="4062" spans="1:5">
      <c r="A4062">
        <v>34684</v>
      </c>
      <c r="B4062" t="s">
        <v>4902</v>
      </c>
      <c r="C4062" t="s">
        <v>832</v>
      </c>
      <c r="D4062" t="s">
        <v>844</v>
      </c>
      <c r="E4062" s="865">
        <v>203.4</v>
      </c>
    </row>
    <row r="4063" spans="1:5">
      <c r="A4063">
        <v>34683</v>
      </c>
      <c r="B4063" t="s">
        <v>4903</v>
      </c>
      <c r="C4063" t="s">
        <v>832</v>
      </c>
      <c r="D4063" t="s">
        <v>844</v>
      </c>
      <c r="E4063" s="865">
        <v>127.13</v>
      </c>
    </row>
    <row r="4064" spans="1:5">
      <c r="A4064">
        <v>533</v>
      </c>
      <c r="B4064" t="s">
        <v>4904</v>
      </c>
      <c r="C4064" t="s">
        <v>832</v>
      </c>
      <c r="D4064" t="s">
        <v>830</v>
      </c>
      <c r="E4064" s="865">
        <v>14.69</v>
      </c>
    </row>
    <row r="4065" spans="1:5">
      <c r="A4065">
        <v>10515</v>
      </c>
      <c r="B4065" t="s">
        <v>4905</v>
      </c>
      <c r="C4065" t="s">
        <v>832</v>
      </c>
      <c r="D4065" t="s">
        <v>830</v>
      </c>
      <c r="E4065" s="865">
        <v>37.89</v>
      </c>
    </row>
    <row r="4066" spans="1:5">
      <c r="A4066">
        <v>536</v>
      </c>
      <c r="B4066" t="s">
        <v>4906</v>
      </c>
      <c r="C4066" t="s">
        <v>832</v>
      </c>
      <c r="D4066" t="s">
        <v>833</v>
      </c>
      <c r="E4066" s="865">
        <v>24.9</v>
      </c>
    </row>
    <row r="4067" spans="1:5">
      <c r="A4067">
        <v>153</v>
      </c>
      <c r="B4067" t="s">
        <v>4907</v>
      </c>
      <c r="C4067" t="s">
        <v>878</v>
      </c>
      <c r="D4067" t="s">
        <v>830</v>
      </c>
      <c r="E4067" s="865">
        <v>69.459999999999994</v>
      </c>
    </row>
    <row r="4068" spans="1:5">
      <c r="A4068">
        <v>34682</v>
      </c>
      <c r="B4068" t="s">
        <v>4908</v>
      </c>
      <c r="C4068" t="s">
        <v>832</v>
      </c>
      <c r="D4068" t="s">
        <v>844</v>
      </c>
      <c r="E4068" s="865">
        <v>97.21</v>
      </c>
    </row>
    <row r="4069" spans="1:5">
      <c r="A4069">
        <v>20205</v>
      </c>
      <c r="B4069" t="s">
        <v>4909</v>
      </c>
      <c r="C4069" t="s">
        <v>866</v>
      </c>
      <c r="D4069" t="s">
        <v>830</v>
      </c>
      <c r="E4069" s="865">
        <v>2.59</v>
      </c>
    </row>
    <row r="4070" spans="1:5">
      <c r="A4070">
        <v>4412</v>
      </c>
      <c r="B4070" t="s">
        <v>4910</v>
      </c>
      <c r="C4070" t="s">
        <v>866</v>
      </c>
      <c r="D4070" t="s">
        <v>830</v>
      </c>
      <c r="E4070" s="865">
        <v>1.64</v>
      </c>
    </row>
    <row r="4071" spans="1:5">
      <c r="A4071">
        <v>4408</v>
      </c>
      <c r="B4071" t="s">
        <v>4911</v>
      </c>
      <c r="C4071" t="s">
        <v>866</v>
      </c>
      <c r="D4071" t="s">
        <v>830</v>
      </c>
      <c r="E4071" s="865">
        <v>2.2200000000000002</v>
      </c>
    </row>
    <row r="4072" spans="1:5">
      <c r="A4072">
        <v>4505</v>
      </c>
      <c r="B4072" t="s">
        <v>4912</v>
      </c>
      <c r="C4072" t="s">
        <v>866</v>
      </c>
      <c r="D4072" t="s">
        <v>830</v>
      </c>
      <c r="E4072" s="865">
        <v>1.62</v>
      </c>
    </row>
    <row r="4073" spans="1:5">
      <c r="A4073">
        <v>10559</v>
      </c>
      <c r="B4073" t="s">
        <v>514</v>
      </c>
      <c r="C4073" t="s">
        <v>829</v>
      </c>
      <c r="D4073" t="s">
        <v>844</v>
      </c>
      <c r="E4073" s="866">
        <v>2540.5</v>
      </c>
    </row>
    <row r="4074" spans="1:5">
      <c r="A4074">
        <v>10664</v>
      </c>
      <c r="B4074" t="s">
        <v>4913</v>
      </c>
      <c r="C4074" t="s">
        <v>829</v>
      </c>
      <c r="D4074" t="s">
        <v>844</v>
      </c>
      <c r="E4074" s="866">
        <v>6904.53</v>
      </c>
    </row>
    <row r="4075" spans="1:5">
      <c r="A4075">
        <v>36250</v>
      </c>
      <c r="B4075" t="s">
        <v>4914</v>
      </c>
      <c r="C4075" t="s">
        <v>866</v>
      </c>
      <c r="D4075" t="s">
        <v>830</v>
      </c>
      <c r="E4075" s="865">
        <v>2.23</v>
      </c>
    </row>
    <row r="4076" spans="1:5">
      <c r="A4076">
        <v>10857</v>
      </c>
      <c r="B4076" t="s">
        <v>4915</v>
      </c>
      <c r="C4076" t="s">
        <v>866</v>
      </c>
      <c r="D4076" t="s">
        <v>830</v>
      </c>
      <c r="E4076" s="865">
        <v>9.2899999999999991</v>
      </c>
    </row>
    <row r="4077" spans="1:5">
      <c r="A4077">
        <v>4803</v>
      </c>
      <c r="B4077" t="s">
        <v>4916</v>
      </c>
      <c r="C4077" t="s">
        <v>866</v>
      </c>
      <c r="D4077" t="s">
        <v>830</v>
      </c>
      <c r="E4077" s="865">
        <v>24.98</v>
      </c>
    </row>
    <row r="4078" spans="1:5">
      <c r="A4078">
        <v>6186</v>
      </c>
      <c r="B4078" t="s">
        <v>4917</v>
      </c>
      <c r="C4078" t="s">
        <v>866</v>
      </c>
      <c r="D4078" t="s">
        <v>844</v>
      </c>
      <c r="E4078" s="865">
        <v>10.130000000000001</v>
      </c>
    </row>
    <row r="4079" spans="1:5">
      <c r="A4079">
        <v>4829</v>
      </c>
      <c r="B4079" t="s">
        <v>4918</v>
      </c>
      <c r="C4079" t="s">
        <v>866</v>
      </c>
      <c r="D4079" t="s">
        <v>830</v>
      </c>
      <c r="E4079" s="865">
        <v>25.41</v>
      </c>
    </row>
    <row r="4080" spans="1:5">
      <c r="A4080">
        <v>39829</v>
      </c>
      <c r="B4080" t="s">
        <v>4919</v>
      </c>
      <c r="C4080" t="s">
        <v>866</v>
      </c>
      <c r="D4080" t="s">
        <v>833</v>
      </c>
      <c r="E4080" s="865">
        <v>15.86</v>
      </c>
    </row>
    <row r="4081" spans="1:5">
      <c r="A4081">
        <v>20231</v>
      </c>
      <c r="B4081" t="s">
        <v>4920</v>
      </c>
      <c r="C4081" t="s">
        <v>866</v>
      </c>
      <c r="D4081" t="s">
        <v>830</v>
      </c>
      <c r="E4081" s="865">
        <v>49.11</v>
      </c>
    </row>
    <row r="4082" spans="1:5">
      <c r="A4082">
        <v>4804</v>
      </c>
      <c r="B4082" t="s">
        <v>4921</v>
      </c>
      <c r="C4082" t="s">
        <v>866</v>
      </c>
      <c r="D4082" t="s">
        <v>830</v>
      </c>
      <c r="E4082" s="865">
        <v>19.18</v>
      </c>
    </row>
    <row r="4083" spans="1:5">
      <c r="A4083">
        <v>34680</v>
      </c>
      <c r="B4083" t="s">
        <v>4922</v>
      </c>
      <c r="C4083" t="s">
        <v>866</v>
      </c>
      <c r="D4083" t="s">
        <v>844</v>
      </c>
      <c r="E4083" s="865">
        <v>29.91</v>
      </c>
    </row>
    <row r="4084" spans="1:5">
      <c r="A4084">
        <v>11573</v>
      </c>
      <c r="B4084" t="s">
        <v>4923</v>
      </c>
      <c r="C4084" t="s">
        <v>829</v>
      </c>
      <c r="D4084" t="s">
        <v>830</v>
      </c>
      <c r="E4084" s="865">
        <v>5.91</v>
      </c>
    </row>
    <row r="4085" spans="1:5">
      <c r="A4085">
        <v>38401</v>
      </c>
      <c r="B4085" t="s">
        <v>4924</v>
      </c>
      <c r="C4085" t="s">
        <v>829</v>
      </c>
      <c r="D4085" t="s">
        <v>830</v>
      </c>
      <c r="E4085" s="865">
        <v>9.8800000000000008</v>
      </c>
    </row>
    <row r="4086" spans="1:5">
      <c r="A4086">
        <v>38179</v>
      </c>
      <c r="B4086" t="s">
        <v>4925</v>
      </c>
      <c r="C4086" t="s">
        <v>829</v>
      </c>
      <c r="D4086" t="s">
        <v>830</v>
      </c>
      <c r="E4086" s="865">
        <v>25.91</v>
      </c>
    </row>
    <row r="4087" spans="1:5">
      <c r="A4087">
        <v>11575</v>
      </c>
      <c r="B4087" t="s">
        <v>4926</v>
      </c>
      <c r="C4087" t="s">
        <v>829</v>
      </c>
      <c r="D4087" t="s">
        <v>830</v>
      </c>
      <c r="E4087" s="865">
        <v>27.95</v>
      </c>
    </row>
    <row r="4088" spans="1:5">
      <c r="A4088">
        <v>20256</v>
      </c>
      <c r="B4088" t="s">
        <v>4927</v>
      </c>
      <c r="C4088" t="s">
        <v>829</v>
      </c>
      <c r="D4088" t="s">
        <v>830</v>
      </c>
      <c r="E4088" s="865">
        <v>0.27</v>
      </c>
    </row>
    <row r="4089" spans="1:5">
      <c r="A4089">
        <v>14511</v>
      </c>
      <c r="B4089" t="s">
        <v>4928</v>
      </c>
      <c r="C4089" t="s">
        <v>829</v>
      </c>
      <c r="D4089" t="s">
        <v>844</v>
      </c>
      <c r="E4089" s="866">
        <v>496736.59</v>
      </c>
    </row>
    <row r="4090" spans="1:5">
      <c r="A4090">
        <v>10642</v>
      </c>
      <c r="B4090" t="s">
        <v>4929</v>
      </c>
      <c r="C4090" t="s">
        <v>829</v>
      </c>
      <c r="D4090" t="s">
        <v>844</v>
      </c>
      <c r="E4090" s="866">
        <v>467950</v>
      </c>
    </row>
    <row r="4091" spans="1:5">
      <c r="A4091">
        <v>14489</v>
      </c>
      <c r="B4091" t="s">
        <v>4930</v>
      </c>
      <c r="C4091" t="s">
        <v>829</v>
      </c>
      <c r="D4091" t="s">
        <v>844</v>
      </c>
      <c r="E4091" s="866">
        <v>415062.94</v>
      </c>
    </row>
    <row r="4092" spans="1:5">
      <c r="A4092">
        <v>14513</v>
      </c>
      <c r="B4092" t="s">
        <v>4931</v>
      </c>
      <c r="C4092" t="s">
        <v>829</v>
      </c>
      <c r="D4092" t="s">
        <v>844</v>
      </c>
      <c r="E4092" s="866">
        <v>311307.05</v>
      </c>
    </row>
    <row r="4093" spans="1:5">
      <c r="A4093">
        <v>13600</v>
      </c>
      <c r="B4093" t="s">
        <v>4932</v>
      </c>
      <c r="C4093" t="s">
        <v>829</v>
      </c>
      <c r="D4093" t="s">
        <v>844</v>
      </c>
      <c r="E4093" s="866">
        <v>401673.77</v>
      </c>
    </row>
    <row r="4094" spans="1:5">
      <c r="A4094">
        <v>10646</v>
      </c>
      <c r="B4094" t="s">
        <v>4933</v>
      </c>
      <c r="C4094" t="s">
        <v>829</v>
      </c>
      <c r="D4094" t="s">
        <v>844</v>
      </c>
      <c r="E4094" s="866">
        <v>299421.03000000003</v>
      </c>
    </row>
    <row r="4095" spans="1:5">
      <c r="A4095">
        <v>6070</v>
      </c>
      <c r="B4095" t="s">
        <v>4934</v>
      </c>
      <c r="C4095" t="s">
        <v>829</v>
      </c>
      <c r="D4095" t="s">
        <v>844</v>
      </c>
      <c r="E4095" s="866">
        <v>409121.99</v>
      </c>
    </row>
    <row r="4096" spans="1:5">
      <c r="A4096">
        <v>6069</v>
      </c>
      <c r="B4096" t="s">
        <v>4935</v>
      </c>
      <c r="C4096" t="s">
        <v>829</v>
      </c>
      <c r="D4096" t="s">
        <v>844</v>
      </c>
      <c r="E4096" s="866">
        <v>90381.22</v>
      </c>
    </row>
    <row r="4097" spans="1:5">
      <c r="A4097">
        <v>14626</v>
      </c>
      <c r="B4097" t="s">
        <v>4936</v>
      </c>
      <c r="C4097" t="s">
        <v>829</v>
      </c>
      <c r="D4097" t="s">
        <v>844</v>
      </c>
      <c r="E4097" s="866">
        <v>447895.02</v>
      </c>
    </row>
    <row r="4098" spans="1:5">
      <c r="A4098">
        <v>6067</v>
      </c>
      <c r="B4098" t="s">
        <v>4937</v>
      </c>
      <c r="C4098" t="s">
        <v>829</v>
      </c>
      <c r="D4098" t="s">
        <v>844</v>
      </c>
      <c r="E4098" s="866">
        <v>367675</v>
      </c>
    </row>
    <row r="4099" spans="1:5">
      <c r="A4099">
        <v>38393</v>
      </c>
      <c r="B4099" t="s">
        <v>4938</v>
      </c>
      <c r="C4099" t="s">
        <v>829</v>
      </c>
      <c r="D4099" t="s">
        <v>833</v>
      </c>
      <c r="E4099" s="865">
        <v>12.17</v>
      </c>
    </row>
    <row r="4100" spans="1:5">
      <c r="A4100">
        <v>38390</v>
      </c>
      <c r="B4100" t="s">
        <v>4939</v>
      </c>
      <c r="C4100" t="s">
        <v>829</v>
      </c>
      <c r="D4100" t="s">
        <v>830</v>
      </c>
      <c r="E4100" s="865">
        <v>26.99</v>
      </c>
    </row>
    <row r="4101" spans="1:5">
      <c r="A4101">
        <v>36532</v>
      </c>
      <c r="B4101" t="s">
        <v>4940</v>
      </c>
      <c r="C4101" t="s">
        <v>829</v>
      </c>
      <c r="D4101" t="s">
        <v>844</v>
      </c>
      <c r="E4101" s="866">
        <v>19747</v>
      </c>
    </row>
    <row r="4102" spans="1:5">
      <c r="A4102">
        <v>11578</v>
      </c>
      <c r="B4102" t="s">
        <v>4941</v>
      </c>
      <c r="C4102" t="s">
        <v>829</v>
      </c>
      <c r="D4102" t="s">
        <v>830</v>
      </c>
      <c r="E4102" s="865">
        <v>8.98</v>
      </c>
    </row>
    <row r="4103" spans="1:5">
      <c r="A4103">
        <v>11577</v>
      </c>
      <c r="B4103" t="s">
        <v>4942</v>
      </c>
      <c r="C4103" t="s">
        <v>829</v>
      </c>
      <c r="D4103" t="s">
        <v>830</v>
      </c>
      <c r="E4103" s="865">
        <v>8.57</v>
      </c>
    </row>
    <row r="4104" spans="1:5">
      <c r="A4104">
        <v>42432</v>
      </c>
      <c r="B4104" t="s">
        <v>4943</v>
      </c>
      <c r="C4104" t="s">
        <v>829</v>
      </c>
      <c r="D4104" t="s">
        <v>844</v>
      </c>
      <c r="E4104" s="866">
        <v>1349.51</v>
      </c>
    </row>
    <row r="4105" spans="1:5">
      <c r="A4105">
        <v>42437</v>
      </c>
      <c r="B4105" t="s">
        <v>4944</v>
      </c>
      <c r="C4105" t="s">
        <v>829</v>
      </c>
      <c r="D4105" t="s">
        <v>844</v>
      </c>
      <c r="E4105" s="866">
        <v>1025.98</v>
      </c>
    </row>
    <row r="4106" spans="1:5">
      <c r="A4106">
        <v>1116</v>
      </c>
      <c r="B4106" t="s">
        <v>4945</v>
      </c>
      <c r="C4106" t="s">
        <v>866</v>
      </c>
      <c r="D4106" t="s">
        <v>830</v>
      </c>
      <c r="E4106" s="865">
        <v>12.5</v>
      </c>
    </row>
    <row r="4107" spans="1:5">
      <c r="A4107">
        <v>1115</v>
      </c>
      <c r="B4107" t="s">
        <v>4946</v>
      </c>
      <c r="C4107" t="s">
        <v>866</v>
      </c>
      <c r="D4107" t="s">
        <v>830</v>
      </c>
      <c r="E4107" s="865">
        <v>14.98</v>
      </c>
    </row>
    <row r="4108" spans="1:5">
      <c r="A4108">
        <v>1113</v>
      </c>
      <c r="B4108" t="s">
        <v>4947</v>
      </c>
      <c r="C4108" t="s">
        <v>866</v>
      </c>
      <c r="D4108" t="s">
        <v>830</v>
      </c>
      <c r="E4108" s="865">
        <v>17.510000000000002</v>
      </c>
    </row>
    <row r="4109" spans="1:5">
      <c r="A4109">
        <v>1114</v>
      </c>
      <c r="B4109" t="s">
        <v>4948</v>
      </c>
      <c r="C4109" t="s">
        <v>866</v>
      </c>
      <c r="D4109" t="s">
        <v>830</v>
      </c>
      <c r="E4109" s="865">
        <v>20.86</v>
      </c>
    </row>
    <row r="4110" spans="1:5">
      <c r="A4110">
        <v>40873</v>
      </c>
      <c r="B4110" t="s">
        <v>4949</v>
      </c>
      <c r="C4110" t="s">
        <v>866</v>
      </c>
      <c r="D4110" t="s">
        <v>830</v>
      </c>
      <c r="E4110" s="865">
        <v>16.32</v>
      </c>
    </row>
    <row r="4111" spans="1:5">
      <c r="A4111">
        <v>20214</v>
      </c>
      <c r="B4111" t="s">
        <v>4950</v>
      </c>
      <c r="C4111" t="s">
        <v>829</v>
      </c>
      <c r="D4111" t="s">
        <v>830</v>
      </c>
      <c r="E4111" s="865">
        <v>24.8</v>
      </c>
    </row>
    <row r="4112" spans="1:5">
      <c r="A4112">
        <v>11064</v>
      </c>
      <c r="B4112" t="s">
        <v>4951</v>
      </c>
      <c r="C4112" t="s">
        <v>829</v>
      </c>
      <c r="D4112" t="s">
        <v>830</v>
      </c>
      <c r="E4112" s="865">
        <v>10.51</v>
      </c>
    </row>
    <row r="4113" spans="1:5">
      <c r="A4113">
        <v>7237</v>
      </c>
      <c r="B4113" t="s">
        <v>4952</v>
      </c>
      <c r="C4113" t="s">
        <v>829</v>
      </c>
      <c r="D4113" t="s">
        <v>830</v>
      </c>
      <c r="E4113" s="865">
        <v>14.34</v>
      </c>
    </row>
    <row r="4114" spans="1:5">
      <c r="A4114">
        <v>16</v>
      </c>
      <c r="B4114" t="s">
        <v>4953</v>
      </c>
      <c r="C4114" t="s">
        <v>935</v>
      </c>
      <c r="D4114" t="s">
        <v>830</v>
      </c>
      <c r="E4114" s="865">
        <v>6.36</v>
      </c>
    </row>
    <row r="4115" spans="1:5">
      <c r="A4115">
        <v>11757</v>
      </c>
      <c r="B4115" t="s">
        <v>4954</v>
      </c>
      <c r="C4115" t="s">
        <v>829</v>
      </c>
      <c r="D4115" t="s">
        <v>833</v>
      </c>
      <c r="E4115" s="865">
        <v>25.95</v>
      </c>
    </row>
    <row r="4116" spans="1:5">
      <c r="A4116">
        <v>11758</v>
      </c>
      <c r="B4116" t="s">
        <v>4955</v>
      </c>
      <c r="C4116" t="s">
        <v>829</v>
      </c>
      <c r="D4116" t="s">
        <v>833</v>
      </c>
      <c r="E4116" s="865">
        <v>39.9</v>
      </c>
    </row>
    <row r="4117" spans="1:5">
      <c r="A4117">
        <v>37526</v>
      </c>
      <c r="B4117" t="s">
        <v>4956</v>
      </c>
      <c r="C4117" t="s">
        <v>829</v>
      </c>
      <c r="D4117" t="s">
        <v>844</v>
      </c>
      <c r="E4117" s="865">
        <v>2.77</v>
      </c>
    </row>
    <row r="4118" spans="1:5">
      <c r="A4118">
        <v>6076</v>
      </c>
      <c r="B4118" t="s">
        <v>4957</v>
      </c>
      <c r="C4118" t="s">
        <v>1050</v>
      </c>
      <c r="D4118" t="s">
        <v>833</v>
      </c>
      <c r="E4118" s="865">
        <v>53.9</v>
      </c>
    </row>
    <row r="4119" spans="1:5">
      <c r="A4119">
        <v>13109</v>
      </c>
      <c r="B4119" t="s">
        <v>4958</v>
      </c>
      <c r="C4119" t="s">
        <v>829</v>
      </c>
      <c r="D4119" t="s">
        <v>844</v>
      </c>
      <c r="E4119" s="865">
        <v>177.41</v>
      </c>
    </row>
    <row r="4120" spans="1:5">
      <c r="A4120">
        <v>13110</v>
      </c>
      <c r="B4120" t="s">
        <v>4959</v>
      </c>
      <c r="C4120" t="s">
        <v>829</v>
      </c>
      <c r="D4120" t="s">
        <v>844</v>
      </c>
      <c r="E4120" s="865">
        <v>233.48</v>
      </c>
    </row>
    <row r="4121" spans="1:5">
      <c r="A4121">
        <v>7581</v>
      </c>
      <c r="B4121" t="s">
        <v>4960</v>
      </c>
      <c r="C4121" t="s">
        <v>829</v>
      </c>
      <c r="D4121" t="s">
        <v>844</v>
      </c>
      <c r="E4121" s="865">
        <v>2.67</v>
      </c>
    </row>
    <row r="4122" spans="1:5">
      <c r="A4122">
        <v>20206</v>
      </c>
      <c r="B4122" t="s">
        <v>4961</v>
      </c>
      <c r="C4122" t="s">
        <v>866</v>
      </c>
      <c r="D4122" t="s">
        <v>830</v>
      </c>
      <c r="E4122" s="865">
        <v>7.67</v>
      </c>
    </row>
    <row r="4123" spans="1:5">
      <c r="A4123">
        <v>4460</v>
      </c>
      <c r="B4123" t="s">
        <v>4962</v>
      </c>
      <c r="C4123" t="s">
        <v>866</v>
      </c>
      <c r="D4123" t="s">
        <v>830</v>
      </c>
      <c r="E4123" s="865">
        <v>9.2100000000000009</v>
      </c>
    </row>
    <row r="4124" spans="1:5">
      <c r="A4124">
        <v>4417</v>
      </c>
      <c r="B4124" t="s">
        <v>4963</v>
      </c>
      <c r="C4124" t="s">
        <v>866</v>
      </c>
      <c r="D4124" t="s">
        <v>830</v>
      </c>
      <c r="E4124" s="865">
        <v>5.29</v>
      </c>
    </row>
    <row r="4125" spans="1:5">
      <c r="A4125">
        <v>4517</v>
      </c>
      <c r="B4125" t="s">
        <v>4964</v>
      </c>
      <c r="C4125" t="s">
        <v>866</v>
      </c>
      <c r="D4125" t="s">
        <v>830</v>
      </c>
      <c r="E4125" s="865">
        <v>1.3</v>
      </c>
    </row>
    <row r="4126" spans="1:5">
      <c r="A4126">
        <v>4512</v>
      </c>
      <c r="B4126" t="s">
        <v>4965</v>
      </c>
      <c r="C4126" t="s">
        <v>866</v>
      </c>
      <c r="D4126" t="s">
        <v>830</v>
      </c>
      <c r="E4126" s="865">
        <v>0.94</v>
      </c>
    </row>
    <row r="4127" spans="1:5">
      <c r="A4127">
        <v>4415</v>
      </c>
      <c r="B4127" t="s">
        <v>4966</v>
      </c>
      <c r="C4127" t="s">
        <v>866</v>
      </c>
      <c r="D4127" t="s">
        <v>830</v>
      </c>
      <c r="E4127" s="865">
        <v>4.4400000000000004</v>
      </c>
    </row>
    <row r="4128" spans="1:5">
      <c r="A4128">
        <v>37373</v>
      </c>
      <c r="B4128" t="s">
        <v>4967</v>
      </c>
      <c r="C4128" t="s">
        <v>847</v>
      </c>
      <c r="D4128" t="s">
        <v>833</v>
      </c>
      <c r="E4128" s="865">
        <v>7.0000000000000007E-2</v>
      </c>
    </row>
    <row r="4129" spans="1:5">
      <c r="A4129">
        <v>40864</v>
      </c>
      <c r="B4129" t="s">
        <v>4968</v>
      </c>
      <c r="C4129" t="s">
        <v>1054</v>
      </c>
      <c r="D4129" t="s">
        <v>833</v>
      </c>
      <c r="E4129" s="865">
        <v>13.07</v>
      </c>
    </row>
    <row r="4130" spans="1:5">
      <c r="A4130">
        <v>4734</v>
      </c>
      <c r="B4130" t="s">
        <v>4969</v>
      </c>
      <c r="C4130" t="s">
        <v>1050</v>
      </c>
      <c r="D4130" t="s">
        <v>830</v>
      </c>
      <c r="E4130" s="865">
        <v>83.61</v>
      </c>
    </row>
    <row r="4131" spans="1:5">
      <c r="A4131">
        <v>6085</v>
      </c>
      <c r="B4131" t="s">
        <v>4970</v>
      </c>
      <c r="C4131" t="s">
        <v>878</v>
      </c>
      <c r="D4131" t="s">
        <v>833</v>
      </c>
      <c r="E4131" s="865">
        <v>8.06</v>
      </c>
    </row>
    <row r="4132" spans="1:5">
      <c r="A4132">
        <v>38396</v>
      </c>
      <c r="B4132" t="s">
        <v>4971</v>
      </c>
      <c r="C4132" t="s">
        <v>829</v>
      </c>
      <c r="D4132" t="s">
        <v>830</v>
      </c>
      <c r="E4132" s="865">
        <v>496.29</v>
      </c>
    </row>
    <row r="4133" spans="1:5">
      <c r="A4133">
        <v>6090</v>
      </c>
      <c r="B4133" t="s">
        <v>4972</v>
      </c>
      <c r="C4133" t="s">
        <v>878</v>
      </c>
      <c r="D4133" t="s">
        <v>830</v>
      </c>
      <c r="E4133" s="865">
        <v>15.31</v>
      </c>
    </row>
    <row r="4134" spans="1:5">
      <c r="A4134">
        <v>11622</v>
      </c>
      <c r="B4134" t="s">
        <v>4973</v>
      </c>
      <c r="C4134" t="s">
        <v>935</v>
      </c>
      <c r="D4134" t="s">
        <v>830</v>
      </c>
      <c r="E4134" s="865">
        <v>52.34</v>
      </c>
    </row>
    <row r="4135" spans="1:5">
      <c r="A4135">
        <v>6094</v>
      </c>
      <c r="B4135" t="s">
        <v>4974</v>
      </c>
      <c r="C4135" t="s">
        <v>935</v>
      </c>
      <c r="D4135" t="s">
        <v>830</v>
      </c>
      <c r="E4135" s="865">
        <v>25.89</v>
      </c>
    </row>
    <row r="4136" spans="1:5">
      <c r="A4136">
        <v>43143</v>
      </c>
      <c r="B4136" t="s">
        <v>4975</v>
      </c>
      <c r="C4136" t="s">
        <v>878</v>
      </c>
      <c r="D4136" t="s">
        <v>830</v>
      </c>
      <c r="E4136" s="865">
        <v>19.77</v>
      </c>
    </row>
    <row r="4137" spans="1:5">
      <c r="A4137">
        <v>7317</v>
      </c>
      <c r="B4137" t="s">
        <v>4976</v>
      </c>
      <c r="C4137" t="s">
        <v>935</v>
      </c>
      <c r="D4137" t="s">
        <v>830</v>
      </c>
      <c r="E4137" s="865">
        <v>31.25</v>
      </c>
    </row>
    <row r="4138" spans="1:5">
      <c r="A4138">
        <v>142</v>
      </c>
      <c r="B4138" t="s">
        <v>4977</v>
      </c>
      <c r="C4138" t="s">
        <v>4978</v>
      </c>
      <c r="D4138" t="s">
        <v>830</v>
      </c>
      <c r="E4138" s="865">
        <v>24.7</v>
      </c>
    </row>
    <row r="4139" spans="1:5">
      <c r="A4139">
        <v>43142</v>
      </c>
      <c r="B4139" t="s">
        <v>4979</v>
      </c>
      <c r="C4139" t="s">
        <v>878</v>
      </c>
      <c r="D4139" t="s">
        <v>830</v>
      </c>
      <c r="E4139" s="865">
        <v>112.19</v>
      </c>
    </row>
    <row r="4140" spans="1:5">
      <c r="A4140">
        <v>38123</v>
      </c>
      <c r="B4140" t="s">
        <v>4980</v>
      </c>
      <c r="C4140" t="s">
        <v>935</v>
      </c>
      <c r="D4140" t="s">
        <v>833</v>
      </c>
      <c r="E4140" s="865">
        <v>48.37</v>
      </c>
    </row>
    <row r="4141" spans="1:5">
      <c r="A4141">
        <v>42701</v>
      </c>
      <c r="B4141" t="s">
        <v>4981</v>
      </c>
      <c r="C4141" t="s">
        <v>829</v>
      </c>
      <c r="D4141" t="s">
        <v>844</v>
      </c>
      <c r="E4141" s="865">
        <v>25.27</v>
      </c>
    </row>
    <row r="4142" spans="1:5">
      <c r="A4142">
        <v>42702</v>
      </c>
      <c r="B4142" t="s">
        <v>4982</v>
      </c>
      <c r="C4142" t="s">
        <v>829</v>
      </c>
      <c r="D4142" t="s">
        <v>844</v>
      </c>
      <c r="E4142" s="865">
        <v>44.91</v>
      </c>
    </row>
    <row r="4143" spans="1:5">
      <c r="A4143">
        <v>37955</v>
      </c>
      <c r="B4143" t="s">
        <v>4983</v>
      </c>
      <c r="C4143" t="s">
        <v>829</v>
      </c>
      <c r="D4143" t="s">
        <v>844</v>
      </c>
      <c r="E4143" s="865">
        <v>58.2</v>
      </c>
    </row>
    <row r="4144" spans="1:5">
      <c r="A4144">
        <v>42699</v>
      </c>
      <c r="B4144" t="s">
        <v>4984</v>
      </c>
      <c r="C4144" t="s">
        <v>829</v>
      </c>
      <c r="D4144" t="s">
        <v>844</v>
      </c>
      <c r="E4144" s="865">
        <v>15.44</v>
      </c>
    </row>
    <row r="4145" spans="1:5">
      <c r="A4145">
        <v>42700</v>
      </c>
      <c r="B4145" t="s">
        <v>4985</v>
      </c>
      <c r="C4145" t="s">
        <v>829</v>
      </c>
      <c r="D4145" t="s">
        <v>844</v>
      </c>
      <c r="E4145" s="865">
        <v>44.01</v>
      </c>
    </row>
    <row r="4146" spans="1:5">
      <c r="A4146">
        <v>37743</v>
      </c>
      <c r="B4146" t="s">
        <v>4986</v>
      </c>
      <c r="C4146" t="s">
        <v>829</v>
      </c>
      <c r="D4146" t="s">
        <v>844</v>
      </c>
      <c r="E4146" s="866">
        <v>138133.98000000001</v>
      </c>
    </row>
    <row r="4147" spans="1:5">
      <c r="A4147">
        <v>37744</v>
      </c>
      <c r="B4147" t="s">
        <v>4987</v>
      </c>
      <c r="C4147" t="s">
        <v>829</v>
      </c>
      <c r="D4147" t="s">
        <v>844</v>
      </c>
      <c r="E4147" s="866">
        <v>162419.57999999999</v>
      </c>
    </row>
    <row r="4148" spans="1:5">
      <c r="A4148">
        <v>37741</v>
      </c>
      <c r="B4148" t="s">
        <v>4988</v>
      </c>
      <c r="C4148" t="s">
        <v>829</v>
      </c>
      <c r="D4148" t="s">
        <v>844</v>
      </c>
      <c r="E4148" s="866">
        <v>125604.47</v>
      </c>
    </row>
    <row r="4149" spans="1:5">
      <c r="A4149">
        <v>39396</v>
      </c>
      <c r="B4149" t="s">
        <v>4989</v>
      </c>
      <c r="C4149" t="s">
        <v>829</v>
      </c>
      <c r="D4149" t="s">
        <v>844</v>
      </c>
      <c r="E4149" s="865">
        <v>39.76</v>
      </c>
    </row>
    <row r="4150" spans="1:5">
      <c r="A4150">
        <v>39392</v>
      </c>
      <c r="B4150" t="s">
        <v>4990</v>
      </c>
      <c r="C4150" t="s">
        <v>829</v>
      </c>
      <c r="D4150" t="s">
        <v>844</v>
      </c>
      <c r="E4150" s="865">
        <v>44.85</v>
      </c>
    </row>
    <row r="4151" spans="1:5">
      <c r="A4151">
        <v>39393</v>
      </c>
      <c r="B4151" t="s">
        <v>4991</v>
      </c>
      <c r="C4151" t="s">
        <v>829</v>
      </c>
      <c r="D4151" t="s">
        <v>844</v>
      </c>
      <c r="E4151" s="865">
        <v>27.74</v>
      </c>
    </row>
    <row r="4152" spans="1:5">
      <c r="A4152">
        <v>39394</v>
      </c>
      <c r="B4152" t="s">
        <v>4992</v>
      </c>
      <c r="C4152" t="s">
        <v>829</v>
      </c>
      <c r="D4152" t="s">
        <v>844</v>
      </c>
      <c r="E4152" s="865">
        <v>31.22</v>
      </c>
    </row>
    <row r="4153" spans="1:5">
      <c r="A4153">
        <v>39395</v>
      </c>
      <c r="B4153" t="s">
        <v>4993</v>
      </c>
      <c r="C4153" t="s">
        <v>829</v>
      </c>
      <c r="D4153" t="s">
        <v>844</v>
      </c>
      <c r="E4153" s="865">
        <v>29.03</v>
      </c>
    </row>
    <row r="4154" spans="1:5">
      <c r="A4154">
        <v>14618</v>
      </c>
      <c r="B4154" t="s">
        <v>4994</v>
      </c>
      <c r="C4154" t="s">
        <v>829</v>
      </c>
      <c r="D4154" t="s">
        <v>830</v>
      </c>
      <c r="E4154" s="866">
        <v>1083.32</v>
      </c>
    </row>
    <row r="4155" spans="1:5">
      <c r="A4155">
        <v>40269</v>
      </c>
      <c r="B4155" t="s">
        <v>4995</v>
      </c>
      <c r="C4155" t="s">
        <v>829</v>
      </c>
      <c r="D4155" t="s">
        <v>830</v>
      </c>
      <c r="E4155" s="866">
        <v>4364.6499999999996</v>
      </c>
    </row>
    <row r="4156" spans="1:5">
      <c r="A4156">
        <v>6110</v>
      </c>
      <c r="B4156" t="s">
        <v>4996</v>
      </c>
      <c r="C4156" t="s">
        <v>847</v>
      </c>
      <c r="D4156" t="s">
        <v>830</v>
      </c>
      <c r="E4156" s="865">
        <v>16.41</v>
      </c>
    </row>
    <row r="4157" spans="1:5">
      <c r="A4157">
        <v>40910</v>
      </c>
      <c r="B4157" t="s">
        <v>4997</v>
      </c>
      <c r="C4157" t="s">
        <v>1054</v>
      </c>
      <c r="D4157" t="s">
        <v>830</v>
      </c>
      <c r="E4157" s="866">
        <v>2926.62</v>
      </c>
    </row>
    <row r="4158" spans="1:5">
      <c r="A4158">
        <v>6111</v>
      </c>
      <c r="B4158" t="s">
        <v>4998</v>
      </c>
      <c r="C4158" t="s">
        <v>847</v>
      </c>
      <c r="D4158" t="s">
        <v>833</v>
      </c>
      <c r="E4158" s="865">
        <v>10.68</v>
      </c>
    </row>
    <row r="4159" spans="1:5">
      <c r="A4159">
        <v>41084</v>
      </c>
      <c r="B4159" t="s">
        <v>4999</v>
      </c>
      <c r="C4159" t="s">
        <v>1054</v>
      </c>
      <c r="D4159" t="s">
        <v>830</v>
      </c>
      <c r="E4159" s="866">
        <v>1905.53</v>
      </c>
    </row>
    <row r="4160" spans="1:5">
      <c r="A4160">
        <v>25950</v>
      </c>
      <c r="B4160" t="s">
        <v>5000</v>
      </c>
      <c r="C4160" t="s">
        <v>1050</v>
      </c>
      <c r="D4160" t="s">
        <v>830</v>
      </c>
      <c r="E4160" s="865">
        <v>26.66</v>
      </c>
    </row>
    <row r="4161" spans="1:5">
      <c r="A4161">
        <v>38637</v>
      </c>
      <c r="B4161" t="s">
        <v>5001</v>
      </c>
      <c r="C4161" t="s">
        <v>829</v>
      </c>
      <c r="D4161" t="s">
        <v>830</v>
      </c>
      <c r="E4161" s="865">
        <v>145.1</v>
      </c>
    </row>
    <row r="4162" spans="1:5">
      <c r="A4162">
        <v>6150</v>
      </c>
      <c r="B4162" t="s">
        <v>5002</v>
      </c>
      <c r="C4162" t="s">
        <v>829</v>
      </c>
      <c r="D4162" t="s">
        <v>830</v>
      </c>
      <c r="E4162" s="865">
        <v>146.87</v>
      </c>
    </row>
    <row r="4163" spans="1:5">
      <c r="A4163">
        <v>6136</v>
      </c>
      <c r="B4163" t="s">
        <v>5003</v>
      </c>
      <c r="C4163" t="s">
        <v>829</v>
      </c>
      <c r="D4163" t="s">
        <v>833</v>
      </c>
      <c r="E4163" s="865">
        <v>115.45</v>
      </c>
    </row>
    <row r="4164" spans="1:5">
      <c r="A4164">
        <v>38638</v>
      </c>
      <c r="B4164" t="s">
        <v>5004</v>
      </c>
      <c r="C4164" t="s">
        <v>829</v>
      </c>
      <c r="D4164" t="s">
        <v>830</v>
      </c>
      <c r="E4164" s="865">
        <v>122.27</v>
      </c>
    </row>
    <row r="4165" spans="1:5">
      <c r="A4165">
        <v>20262</v>
      </c>
      <c r="B4165" t="s">
        <v>5005</v>
      </c>
      <c r="C4165" t="s">
        <v>829</v>
      </c>
      <c r="D4165" t="s">
        <v>830</v>
      </c>
      <c r="E4165" s="865">
        <v>8.5</v>
      </c>
    </row>
    <row r="4166" spans="1:5">
      <c r="A4166">
        <v>6148</v>
      </c>
      <c r="B4166" t="s">
        <v>5006</v>
      </c>
      <c r="C4166" t="s">
        <v>829</v>
      </c>
      <c r="D4166" t="s">
        <v>833</v>
      </c>
      <c r="E4166" s="865">
        <v>6.9</v>
      </c>
    </row>
    <row r="4167" spans="1:5">
      <c r="A4167">
        <v>6145</v>
      </c>
      <c r="B4167" t="s">
        <v>5007</v>
      </c>
      <c r="C4167" t="s">
        <v>829</v>
      </c>
      <c r="D4167" t="s">
        <v>830</v>
      </c>
      <c r="E4167" s="865">
        <v>12.38</v>
      </c>
    </row>
    <row r="4168" spans="1:5">
      <c r="A4168">
        <v>6149</v>
      </c>
      <c r="B4168" t="s">
        <v>5008</v>
      </c>
      <c r="C4168" t="s">
        <v>829</v>
      </c>
      <c r="D4168" t="s">
        <v>830</v>
      </c>
      <c r="E4168" s="865">
        <v>11.68</v>
      </c>
    </row>
    <row r="4169" spans="1:5">
      <c r="A4169">
        <v>6146</v>
      </c>
      <c r="B4169" t="s">
        <v>5009</v>
      </c>
      <c r="C4169" t="s">
        <v>829</v>
      </c>
      <c r="D4169" t="s">
        <v>830</v>
      </c>
      <c r="E4169" s="865">
        <v>12.4</v>
      </c>
    </row>
    <row r="4170" spans="1:5">
      <c r="A4170">
        <v>26026</v>
      </c>
      <c r="B4170" t="s">
        <v>5010</v>
      </c>
      <c r="C4170" t="s">
        <v>935</v>
      </c>
      <c r="D4170" t="s">
        <v>830</v>
      </c>
      <c r="E4170" s="865">
        <v>2.0699999999999998</v>
      </c>
    </row>
    <row r="4171" spans="1:5">
      <c r="A4171">
        <v>39961</v>
      </c>
      <c r="B4171" t="s">
        <v>5011</v>
      </c>
      <c r="C4171" t="s">
        <v>829</v>
      </c>
      <c r="D4171" t="s">
        <v>830</v>
      </c>
      <c r="E4171" s="865">
        <v>16.32</v>
      </c>
    </row>
    <row r="4172" spans="1:5">
      <c r="A4172">
        <v>42433</v>
      </c>
      <c r="B4172" t="s">
        <v>5012</v>
      </c>
      <c r="C4172" t="s">
        <v>829</v>
      </c>
      <c r="D4172" t="s">
        <v>844</v>
      </c>
      <c r="E4172" s="866">
        <v>2665.57</v>
      </c>
    </row>
    <row r="4173" spans="1:5">
      <c r="A4173">
        <v>42434</v>
      </c>
      <c r="B4173" t="s">
        <v>5013</v>
      </c>
      <c r="C4173" t="s">
        <v>829</v>
      </c>
      <c r="D4173" t="s">
        <v>844</v>
      </c>
      <c r="E4173" s="866">
        <v>2880.54</v>
      </c>
    </row>
    <row r="4174" spans="1:5">
      <c r="A4174">
        <v>42435</v>
      </c>
      <c r="B4174" t="s">
        <v>5014</v>
      </c>
      <c r="C4174" t="s">
        <v>829</v>
      </c>
      <c r="D4174" t="s">
        <v>844</v>
      </c>
      <c r="E4174" s="866">
        <v>1436.41</v>
      </c>
    </row>
    <row r="4175" spans="1:5">
      <c r="A4175">
        <v>38061</v>
      </c>
      <c r="B4175" t="s">
        <v>5015</v>
      </c>
      <c r="C4175" t="s">
        <v>829</v>
      </c>
      <c r="D4175" t="s">
        <v>830</v>
      </c>
      <c r="E4175" s="865">
        <v>61.54</v>
      </c>
    </row>
    <row r="4176" spans="1:5">
      <c r="A4176">
        <v>20250</v>
      </c>
      <c r="B4176" t="s">
        <v>5016</v>
      </c>
      <c r="C4176" t="s">
        <v>935</v>
      </c>
      <c r="D4176" t="s">
        <v>844</v>
      </c>
      <c r="E4176" s="865">
        <v>12.5</v>
      </c>
    </row>
    <row r="4177" spans="1:5">
      <c r="A4177">
        <v>39965</v>
      </c>
      <c r="B4177" t="s">
        <v>5017</v>
      </c>
      <c r="C4177" t="s">
        <v>832</v>
      </c>
      <c r="D4177" t="s">
        <v>844</v>
      </c>
      <c r="E4177" s="866">
        <v>1325.85</v>
      </c>
    </row>
    <row r="4178" spans="1:5">
      <c r="A4178">
        <v>39964</v>
      </c>
      <c r="B4178" t="s">
        <v>5018</v>
      </c>
      <c r="C4178" t="s">
        <v>832</v>
      </c>
      <c r="D4178" t="s">
        <v>844</v>
      </c>
      <c r="E4178" s="866">
        <v>1126.1600000000001</v>
      </c>
    </row>
    <row r="4179" spans="1:5">
      <c r="A4179">
        <v>7</v>
      </c>
      <c r="B4179" t="s">
        <v>5019</v>
      </c>
      <c r="C4179" t="s">
        <v>935</v>
      </c>
      <c r="D4179" t="s">
        <v>830</v>
      </c>
      <c r="E4179" s="865">
        <v>10.56</v>
      </c>
    </row>
    <row r="4180" spans="1:5">
      <c r="A4180">
        <v>13388</v>
      </c>
      <c r="B4180" t="s">
        <v>5020</v>
      </c>
      <c r="C4180" t="s">
        <v>935</v>
      </c>
      <c r="D4180" t="s">
        <v>830</v>
      </c>
      <c r="E4180" s="865">
        <v>83.94</v>
      </c>
    </row>
    <row r="4181" spans="1:5">
      <c r="A4181">
        <v>39914</v>
      </c>
      <c r="B4181" t="s">
        <v>5021</v>
      </c>
      <c r="C4181" t="s">
        <v>935</v>
      </c>
      <c r="D4181" t="s">
        <v>844</v>
      </c>
      <c r="E4181" s="865">
        <v>168.79</v>
      </c>
    </row>
    <row r="4182" spans="1:5">
      <c r="A4182">
        <v>12732</v>
      </c>
      <c r="B4182" t="s">
        <v>5022</v>
      </c>
      <c r="C4182" t="s">
        <v>829</v>
      </c>
      <c r="D4182" t="s">
        <v>844</v>
      </c>
      <c r="E4182" s="865">
        <v>194.76</v>
      </c>
    </row>
    <row r="4183" spans="1:5">
      <c r="A4183">
        <v>6160</v>
      </c>
      <c r="B4183" t="s">
        <v>5023</v>
      </c>
      <c r="C4183" t="s">
        <v>847</v>
      </c>
      <c r="D4183" t="s">
        <v>833</v>
      </c>
      <c r="E4183" s="865">
        <v>16.41</v>
      </c>
    </row>
    <row r="4184" spans="1:5">
      <c r="A4184">
        <v>41087</v>
      </c>
      <c r="B4184" t="s">
        <v>5024</v>
      </c>
      <c r="C4184" t="s">
        <v>1054</v>
      </c>
      <c r="D4184" t="s">
        <v>830</v>
      </c>
      <c r="E4184" s="866">
        <v>2926.62</v>
      </c>
    </row>
    <row r="4185" spans="1:5">
      <c r="A4185">
        <v>6166</v>
      </c>
      <c r="B4185" t="s">
        <v>5025</v>
      </c>
      <c r="C4185" t="s">
        <v>847</v>
      </c>
      <c r="D4185" t="s">
        <v>830</v>
      </c>
      <c r="E4185" s="865">
        <v>18.3</v>
      </c>
    </row>
    <row r="4186" spans="1:5">
      <c r="A4186">
        <v>41088</v>
      </c>
      <c r="B4186" t="s">
        <v>5026</v>
      </c>
      <c r="C4186" t="s">
        <v>1054</v>
      </c>
      <c r="D4186" t="s">
        <v>830</v>
      </c>
      <c r="E4186" s="866">
        <v>3267.25</v>
      </c>
    </row>
    <row r="4187" spans="1:5">
      <c r="A4187">
        <v>20232</v>
      </c>
      <c r="B4187" t="s">
        <v>5027</v>
      </c>
      <c r="C4187" t="s">
        <v>866</v>
      </c>
      <c r="D4187" t="s">
        <v>830</v>
      </c>
      <c r="E4187" s="865">
        <v>69.52</v>
      </c>
    </row>
    <row r="4188" spans="1:5">
      <c r="A4188">
        <v>10856</v>
      </c>
      <c r="B4188" t="s">
        <v>5028</v>
      </c>
      <c r="C4188" t="s">
        <v>866</v>
      </c>
      <c r="D4188" t="s">
        <v>844</v>
      </c>
      <c r="E4188" s="865">
        <v>82.26</v>
      </c>
    </row>
    <row r="4189" spans="1:5">
      <c r="A4189">
        <v>4828</v>
      </c>
      <c r="B4189" t="s">
        <v>5029</v>
      </c>
      <c r="C4189" t="s">
        <v>866</v>
      </c>
      <c r="D4189" t="s">
        <v>830</v>
      </c>
      <c r="E4189" s="865">
        <v>37.93</v>
      </c>
    </row>
    <row r="4190" spans="1:5">
      <c r="A4190">
        <v>20249</v>
      </c>
      <c r="B4190" t="s">
        <v>5030</v>
      </c>
      <c r="C4190" t="s">
        <v>866</v>
      </c>
      <c r="D4190" t="s">
        <v>830</v>
      </c>
      <c r="E4190" s="865">
        <v>20.77</v>
      </c>
    </row>
    <row r="4191" spans="1:5">
      <c r="A4191">
        <v>11609</v>
      </c>
      <c r="B4191" t="s">
        <v>5031</v>
      </c>
      <c r="C4191" t="s">
        <v>878</v>
      </c>
      <c r="D4191" t="s">
        <v>830</v>
      </c>
      <c r="E4191" s="865">
        <v>8.69</v>
      </c>
    </row>
    <row r="4192" spans="1:5">
      <c r="A4192">
        <v>20083</v>
      </c>
      <c r="B4192" t="s">
        <v>5032</v>
      </c>
      <c r="C4192" t="s">
        <v>829</v>
      </c>
      <c r="D4192" t="s">
        <v>830</v>
      </c>
      <c r="E4192" s="865">
        <v>49.34</v>
      </c>
    </row>
    <row r="4193" spans="1:5">
      <c r="A4193">
        <v>20082</v>
      </c>
      <c r="B4193" t="s">
        <v>5033</v>
      </c>
      <c r="C4193" t="s">
        <v>829</v>
      </c>
      <c r="D4193" t="s">
        <v>830</v>
      </c>
      <c r="E4193" s="865">
        <v>19.22</v>
      </c>
    </row>
    <row r="4194" spans="1:5">
      <c r="A4194">
        <v>5318</v>
      </c>
      <c r="B4194" t="s">
        <v>5034</v>
      </c>
      <c r="C4194" t="s">
        <v>878</v>
      </c>
      <c r="D4194" t="s">
        <v>833</v>
      </c>
      <c r="E4194" s="865">
        <v>11.34</v>
      </c>
    </row>
    <row r="4195" spans="1:5">
      <c r="A4195">
        <v>10691</v>
      </c>
      <c r="B4195" t="s">
        <v>5035</v>
      </c>
      <c r="C4195" t="s">
        <v>878</v>
      </c>
      <c r="D4195" t="s">
        <v>830</v>
      </c>
      <c r="E4195" s="865">
        <v>40.76</v>
      </c>
    </row>
    <row r="4196" spans="1:5">
      <c r="A4196">
        <v>12295</v>
      </c>
      <c r="B4196" t="s">
        <v>5036</v>
      </c>
      <c r="C4196" t="s">
        <v>829</v>
      </c>
      <c r="D4196" t="s">
        <v>830</v>
      </c>
      <c r="E4196" s="865">
        <v>2.2999999999999998</v>
      </c>
    </row>
    <row r="4197" spans="1:5">
      <c r="A4197">
        <v>12296</v>
      </c>
      <c r="B4197" t="s">
        <v>5037</v>
      </c>
      <c r="C4197" t="s">
        <v>829</v>
      </c>
      <c r="D4197" t="s">
        <v>830</v>
      </c>
      <c r="E4197" s="865">
        <v>2.98</v>
      </c>
    </row>
    <row r="4198" spans="1:5">
      <c r="A4198">
        <v>12294</v>
      </c>
      <c r="B4198" t="s">
        <v>5038</v>
      </c>
      <c r="C4198" t="s">
        <v>829</v>
      </c>
      <c r="D4198" t="s">
        <v>830</v>
      </c>
      <c r="E4198" s="865">
        <v>7.16</v>
      </c>
    </row>
    <row r="4199" spans="1:5">
      <c r="A4199">
        <v>14543</v>
      </c>
      <c r="B4199" t="s">
        <v>5039</v>
      </c>
      <c r="C4199" t="s">
        <v>829</v>
      </c>
      <c r="D4199" t="s">
        <v>830</v>
      </c>
      <c r="E4199" s="865">
        <v>5.1100000000000003</v>
      </c>
    </row>
    <row r="4200" spans="1:5">
      <c r="A4200">
        <v>13329</v>
      </c>
      <c r="B4200" t="s">
        <v>5040</v>
      </c>
      <c r="C4200" t="s">
        <v>829</v>
      </c>
      <c r="D4200" t="s">
        <v>833</v>
      </c>
      <c r="E4200" s="865">
        <v>3</v>
      </c>
    </row>
    <row r="4201" spans="1:5">
      <c r="A4201">
        <v>21044</v>
      </c>
      <c r="B4201" t="s">
        <v>5041</v>
      </c>
      <c r="C4201" t="s">
        <v>829</v>
      </c>
      <c r="D4201" t="s">
        <v>830</v>
      </c>
      <c r="E4201" s="865">
        <v>25.55</v>
      </c>
    </row>
    <row r="4202" spans="1:5">
      <c r="A4202">
        <v>21045</v>
      </c>
      <c r="B4202" t="s">
        <v>5042</v>
      </c>
      <c r="C4202" t="s">
        <v>829</v>
      </c>
      <c r="D4202" t="s">
        <v>830</v>
      </c>
      <c r="E4202" s="865">
        <v>34.99</v>
      </c>
    </row>
    <row r="4203" spans="1:5">
      <c r="A4203">
        <v>21040</v>
      </c>
      <c r="B4203" t="s">
        <v>5043</v>
      </c>
      <c r="C4203" t="s">
        <v>829</v>
      </c>
      <c r="D4203" t="s">
        <v>833</v>
      </c>
      <c r="E4203" s="865">
        <v>25</v>
      </c>
    </row>
    <row r="4204" spans="1:5">
      <c r="A4204">
        <v>21041</v>
      </c>
      <c r="B4204" t="s">
        <v>5044</v>
      </c>
      <c r="C4204" t="s">
        <v>829</v>
      </c>
      <c r="D4204" t="s">
        <v>830</v>
      </c>
      <c r="E4204" s="865">
        <v>30.18</v>
      </c>
    </row>
    <row r="4205" spans="1:5">
      <c r="A4205">
        <v>21047</v>
      </c>
      <c r="B4205" t="s">
        <v>5045</v>
      </c>
      <c r="C4205" t="s">
        <v>829</v>
      </c>
      <c r="D4205" t="s">
        <v>830</v>
      </c>
      <c r="E4205" s="865">
        <v>37.659999999999997</v>
      </c>
    </row>
    <row r="4206" spans="1:5">
      <c r="A4206">
        <v>21043</v>
      </c>
      <c r="B4206" t="s">
        <v>5046</v>
      </c>
      <c r="C4206" t="s">
        <v>829</v>
      </c>
      <c r="D4206" t="s">
        <v>830</v>
      </c>
      <c r="E4206" s="865">
        <v>36.67</v>
      </c>
    </row>
    <row r="4207" spans="1:5">
      <c r="A4207">
        <v>21042</v>
      </c>
      <c r="B4207" t="s">
        <v>5047</v>
      </c>
      <c r="C4207" t="s">
        <v>829</v>
      </c>
      <c r="D4207" t="s">
        <v>830</v>
      </c>
      <c r="E4207" s="865">
        <v>29.03</v>
      </c>
    </row>
    <row r="4208" spans="1:5">
      <c r="A4208">
        <v>14149</v>
      </c>
      <c r="B4208" t="s">
        <v>5048</v>
      </c>
      <c r="C4208" t="s">
        <v>3122</v>
      </c>
      <c r="D4208" t="s">
        <v>844</v>
      </c>
      <c r="E4208" s="865">
        <v>161.13</v>
      </c>
    </row>
    <row r="4209" spans="1:5">
      <c r="A4209">
        <v>38099</v>
      </c>
      <c r="B4209" t="s">
        <v>5049</v>
      </c>
      <c r="C4209" t="s">
        <v>829</v>
      </c>
      <c r="D4209" t="s">
        <v>830</v>
      </c>
      <c r="E4209" s="865">
        <v>1.27</v>
      </c>
    </row>
    <row r="4210" spans="1:5">
      <c r="A4210">
        <v>38100</v>
      </c>
      <c r="B4210" t="s">
        <v>5050</v>
      </c>
      <c r="C4210" t="s">
        <v>829</v>
      </c>
      <c r="D4210" t="s">
        <v>830</v>
      </c>
      <c r="E4210" s="865">
        <v>2.08</v>
      </c>
    </row>
    <row r="4211" spans="1:5">
      <c r="A4211">
        <v>20061</v>
      </c>
      <c r="B4211" t="s">
        <v>5051</v>
      </c>
      <c r="C4211" t="s">
        <v>829</v>
      </c>
      <c r="D4211" t="s">
        <v>844</v>
      </c>
      <c r="E4211" s="865">
        <v>2.37</v>
      </c>
    </row>
    <row r="4212" spans="1:5">
      <c r="A4212">
        <v>7576</v>
      </c>
      <c r="B4212" t="s">
        <v>5052</v>
      </c>
      <c r="C4212" t="s">
        <v>829</v>
      </c>
      <c r="D4212" t="s">
        <v>844</v>
      </c>
      <c r="E4212" s="865">
        <v>109.74</v>
      </c>
    </row>
    <row r="4213" spans="1:5">
      <c r="A4213">
        <v>3384</v>
      </c>
      <c r="B4213" t="s">
        <v>5053</v>
      </c>
      <c r="C4213" t="s">
        <v>829</v>
      </c>
      <c r="D4213" t="s">
        <v>830</v>
      </c>
      <c r="E4213" s="865">
        <v>5.91</v>
      </c>
    </row>
    <row r="4214" spans="1:5">
      <c r="A4214">
        <v>7572</v>
      </c>
      <c r="B4214" t="s">
        <v>5054</v>
      </c>
      <c r="C4214" t="s">
        <v>829</v>
      </c>
      <c r="D4214" t="s">
        <v>830</v>
      </c>
      <c r="E4214" s="865">
        <v>9.84</v>
      </c>
    </row>
    <row r="4215" spans="1:5">
      <c r="A4215">
        <v>3396</v>
      </c>
      <c r="B4215" t="s">
        <v>5055</v>
      </c>
      <c r="C4215" t="s">
        <v>829</v>
      </c>
      <c r="D4215" t="s">
        <v>830</v>
      </c>
      <c r="E4215" s="865">
        <v>6.97</v>
      </c>
    </row>
    <row r="4216" spans="1:5">
      <c r="A4216">
        <v>37590</v>
      </c>
      <c r="B4216" t="s">
        <v>5056</v>
      </c>
      <c r="C4216" t="s">
        <v>829</v>
      </c>
      <c r="D4216" t="s">
        <v>844</v>
      </c>
      <c r="E4216" s="865">
        <v>9.86</v>
      </c>
    </row>
    <row r="4217" spans="1:5">
      <c r="A4217">
        <v>37591</v>
      </c>
      <c r="B4217" t="s">
        <v>5057</v>
      </c>
      <c r="C4217" t="s">
        <v>829</v>
      </c>
      <c r="D4217" t="s">
        <v>844</v>
      </c>
      <c r="E4217" s="865">
        <v>11.85</v>
      </c>
    </row>
    <row r="4218" spans="1:5">
      <c r="A4218">
        <v>12626</v>
      </c>
      <c r="B4218" t="s">
        <v>5058</v>
      </c>
      <c r="C4218" t="s">
        <v>829</v>
      </c>
      <c r="D4218" t="s">
        <v>844</v>
      </c>
      <c r="E4218" s="865">
        <v>11.39</v>
      </c>
    </row>
    <row r="4219" spans="1:5">
      <c r="A4219">
        <v>11033</v>
      </c>
      <c r="B4219" t="s">
        <v>5059</v>
      </c>
      <c r="C4219" t="s">
        <v>829</v>
      </c>
      <c r="D4219" t="s">
        <v>830</v>
      </c>
      <c r="E4219" s="865">
        <v>4.71</v>
      </c>
    </row>
    <row r="4220" spans="1:5">
      <c r="A4220">
        <v>390</v>
      </c>
      <c r="B4220" t="s">
        <v>5060</v>
      </c>
      <c r="C4220" t="s">
        <v>829</v>
      </c>
      <c r="D4220" t="s">
        <v>830</v>
      </c>
      <c r="E4220" s="865">
        <v>14</v>
      </c>
    </row>
    <row r="4221" spans="1:5">
      <c r="A4221">
        <v>42436</v>
      </c>
      <c r="B4221" t="s">
        <v>5061</v>
      </c>
      <c r="C4221" t="s">
        <v>829</v>
      </c>
      <c r="D4221" t="s">
        <v>844</v>
      </c>
      <c r="E4221" s="866">
        <v>1503.52</v>
      </c>
    </row>
    <row r="4222" spans="1:5">
      <c r="A4222">
        <v>6178</v>
      </c>
      <c r="B4222" t="s">
        <v>5062</v>
      </c>
      <c r="C4222" t="s">
        <v>832</v>
      </c>
      <c r="D4222" t="s">
        <v>844</v>
      </c>
      <c r="E4222" s="865">
        <v>169.09</v>
      </c>
    </row>
    <row r="4223" spans="1:5">
      <c r="A4223">
        <v>6180</v>
      </c>
      <c r="B4223" t="s">
        <v>5063</v>
      </c>
      <c r="C4223" t="s">
        <v>832</v>
      </c>
      <c r="D4223" t="s">
        <v>844</v>
      </c>
      <c r="E4223" s="865">
        <v>182.5</v>
      </c>
    </row>
    <row r="4224" spans="1:5">
      <c r="A4224">
        <v>6182</v>
      </c>
      <c r="B4224" t="s">
        <v>5064</v>
      </c>
      <c r="C4224" t="s">
        <v>832</v>
      </c>
      <c r="D4224" t="s">
        <v>844</v>
      </c>
      <c r="E4224" s="865">
        <v>226.52</v>
      </c>
    </row>
    <row r="4225" spans="1:5">
      <c r="A4225">
        <v>3993</v>
      </c>
      <c r="B4225" t="s">
        <v>5065</v>
      </c>
      <c r="C4225" t="s">
        <v>832</v>
      </c>
      <c r="D4225" t="s">
        <v>830</v>
      </c>
      <c r="E4225" s="865">
        <v>99.51</v>
      </c>
    </row>
    <row r="4226" spans="1:5">
      <c r="A4226">
        <v>3990</v>
      </c>
      <c r="B4226" t="s">
        <v>5066</v>
      </c>
      <c r="C4226" t="s">
        <v>866</v>
      </c>
      <c r="D4226" t="s">
        <v>830</v>
      </c>
      <c r="E4226" s="865">
        <v>21.99</v>
      </c>
    </row>
    <row r="4227" spans="1:5">
      <c r="A4227">
        <v>3992</v>
      </c>
      <c r="B4227" t="s">
        <v>5067</v>
      </c>
      <c r="C4227" t="s">
        <v>866</v>
      </c>
      <c r="D4227" t="s">
        <v>830</v>
      </c>
      <c r="E4227" s="865">
        <v>27</v>
      </c>
    </row>
    <row r="4228" spans="1:5">
      <c r="A4228">
        <v>4509</v>
      </c>
      <c r="B4228" t="s">
        <v>5068</v>
      </c>
      <c r="C4228" t="s">
        <v>866</v>
      </c>
      <c r="D4228" t="s">
        <v>830</v>
      </c>
      <c r="E4228" s="865">
        <v>1.99</v>
      </c>
    </row>
    <row r="4229" spans="1:5">
      <c r="A4229">
        <v>6194</v>
      </c>
      <c r="B4229" t="s">
        <v>5069</v>
      </c>
      <c r="C4229" t="s">
        <v>866</v>
      </c>
      <c r="D4229" t="s">
        <v>830</v>
      </c>
      <c r="E4229" s="865">
        <v>2.7</v>
      </c>
    </row>
    <row r="4230" spans="1:5">
      <c r="A4230">
        <v>6193</v>
      </c>
      <c r="B4230" t="s">
        <v>5070</v>
      </c>
      <c r="C4230" t="s">
        <v>866</v>
      </c>
      <c r="D4230" t="s">
        <v>830</v>
      </c>
      <c r="E4230" s="865">
        <v>10.48</v>
      </c>
    </row>
    <row r="4231" spans="1:5">
      <c r="A4231">
        <v>10567</v>
      </c>
      <c r="B4231" t="s">
        <v>5071</v>
      </c>
      <c r="C4231" t="s">
        <v>866</v>
      </c>
      <c r="D4231" t="s">
        <v>830</v>
      </c>
      <c r="E4231" s="865">
        <v>4.4800000000000004</v>
      </c>
    </row>
    <row r="4232" spans="1:5">
      <c r="A4232">
        <v>6212</v>
      </c>
      <c r="B4232" t="s">
        <v>5072</v>
      </c>
      <c r="C4232" t="s">
        <v>866</v>
      </c>
      <c r="D4232" t="s">
        <v>833</v>
      </c>
      <c r="E4232" s="865">
        <v>7.35</v>
      </c>
    </row>
    <row r="4233" spans="1:5">
      <c r="A4233">
        <v>6189</v>
      </c>
      <c r="B4233" t="s">
        <v>5073</v>
      </c>
      <c r="C4233" t="s">
        <v>866</v>
      </c>
      <c r="D4233" t="s">
        <v>830</v>
      </c>
      <c r="E4233" s="865">
        <v>15.32</v>
      </c>
    </row>
    <row r="4234" spans="1:5">
      <c r="A4234">
        <v>6214</v>
      </c>
      <c r="B4234" t="s">
        <v>5074</v>
      </c>
      <c r="C4234" t="s">
        <v>832</v>
      </c>
      <c r="D4234" t="s">
        <v>844</v>
      </c>
      <c r="E4234" s="865">
        <v>105.92</v>
      </c>
    </row>
    <row r="4235" spans="1:5">
      <c r="A4235">
        <v>36153</v>
      </c>
      <c r="B4235" t="s">
        <v>5075</v>
      </c>
      <c r="C4235" t="s">
        <v>829</v>
      </c>
      <c r="D4235" t="s">
        <v>830</v>
      </c>
      <c r="E4235" s="865">
        <v>140.43</v>
      </c>
    </row>
    <row r="4236" spans="1:5">
      <c r="A4236">
        <v>10740</v>
      </c>
      <c r="B4236" t="s">
        <v>5076</v>
      </c>
      <c r="C4236" t="s">
        <v>829</v>
      </c>
      <c r="D4236" t="s">
        <v>844</v>
      </c>
      <c r="E4236" s="866">
        <v>9935.66</v>
      </c>
    </row>
    <row r="4237" spans="1:5">
      <c r="A4237">
        <v>13914</v>
      </c>
      <c r="B4237" t="s">
        <v>5077</v>
      </c>
      <c r="C4237" t="s">
        <v>829</v>
      </c>
      <c r="D4237" t="s">
        <v>844</v>
      </c>
      <c r="E4237" s="865">
        <v>718.88</v>
      </c>
    </row>
    <row r="4238" spans="1:5">
      <c r="A4238">
        <v>10742</v>
      </c>
      <c r="B4238" t="s">
        <v>5078</v>
      </c>
      <c r="C4238" t="s">
        <v>829</v>
      </c>
      <c r="D4238" t="s">
        <v>844</v>
      </c>
      <c r="E4238" s="866">
        <v>1048.5</v>
      </c>
    </row>
    <row r="4239" spans="1:5">
      <c r="A4239">
        <v>38465</v>
      </c>
      <c r="B4239" t="s">
        <v>5079</v>
      </c>
      <c r="C4239" t="s">
        <v>829</v>
      </c>
      <c r="D4239" t="s">
        <v>830</v>
      </c>
      <c r="E4239" s="865">
        <v>29.97</v>
      </c>
    </row>
    <row r="4240" spans="1:5">
      <c r="A4240">
        <v>7543</v>
      </c>
      <c r="B4240" t="s">
        <v>5080</v>
      </c>
      <c r="C4240" t="s">
        <v>829</v>
      </c>
      <c r="D4240" t="s">
        <v>830</v>
      </c>
      <c r="E4240" s="865">
        <v>3.39</v>
      </c>
    </row>
    <row r="4241" spans="1:5">
      <c r="A4241">
        <v>43427</v>
      </c>
      <c r="B4241" t="s">
        <v>5081</v>
      </c>
      <c r="C4241" t="s">
        <v>829</v>
      </c>
      <c r="D4241" t="s">
        <v>830</v>
      </c>
      <c r="E4241" s="866">
        <v>1228.31</v>
      </c>
    </row>
    <row r="4242" spans="1:5">
      <c r="A4242">
        <v>41613</v>
      </c>
      <c r="B4242" t="s">
        <v>5082</v>
      </c>
      <c r="C4242" t="s">
        <v>829</v>
      </c>
      <c r="D4242" t="s">
        <v>830</v>
      </c>
      <c r="E4242" s="865">
        <v>78.95</v>
      </c>
    </row>
    <row r="4243" spans="1:5">
      <c r="A4243">
        <v>41614</v>
      </c>
      <c r="B4243" t="s">
        <v>5083</v>
      </c>
      <c r="C4243" t="s">
        <v>829</v>
      </c>
      <c r="D4243" t="s">
        <v>830</v>
      </c>
      <c r="E4243" s="865">
        <v>100.6</v>
      </c>
    </row>
    <row r="4244" spans="1:5">
      <c r="A4244">
        <v>41615</v>
      </c>
      <c r="B4244" t="s">
        <v>5084</v>
      </c>
      <c r="C4244" t="s">
        <v>829</v>
      </c>
      <c r="D4244" t="s">
        <v>830</v>
      </c>
      <c r="E4244" s="865">
        <v>155.49</v>
      </c>
    </row>
    <row r="4245" spans="1:5">
      <c r="A4245">
        <v>41616</v>
      </c>
      <c r="B4245" t="s">
        <v>5085</v>
      </c>
      <c r="C4245" t="s">
        <v>829</v>
      </c>
      <c r="D4245" t="s">
        <v>830</v>
      </c>
      <c r="E4245" s="865">
        <v>232.33</v>
      </c>
    </row>
    <row r="4246" spans="1:5">
      <c r="A4246">
        <v>41617</v>
      </c>
      <c r="B4246" t="s">
        <v>5086</v>
      </c>
      <c r="C4246" t="s">
        <v>829</v>
      </c>
      <c r="D4246" t="s">
        <v>830</v>
      </c>
      <c r="E4246" s="865">
        <v>461.97</v>
      </c>
    </row>
    <row r="4247" spans="1:5">
      <c r="A4247">
        <v>41618</v>
      </c>
      <c r="B4247" t="s">
        <v>5087</v>
      </c>
      <c r="C4247" t="s">
        <v>829</v>
      </c>
      <c r="D4247" t="s">
        <v>830</v>
      </c>
      <c r="E4247" s="865">
        <v>850.46</v>
      </c>
    </row>
    <row r="4248" spans="1:5">
      <c r="A4248">
        <v>43428</v>
      </c>
      <c r="B4248" t="s">
        <v>5088</v>
      </c>
      <c r="C4248" t="s">
        <v>829</v>
      </c>
      <c r="D4248" t="s">
        <v>830</v>
      </c>
      <c r="E4248" s="866">
        <v>1493.85</v>
      </c>
    </row>
    <row r="4249" spans="1:5">
      <c r="A4249">
        <v>41619</v>
      </c>
      <c r="B4249" t="s">
        <v>5089</v>
      </c>
      <c r="C4249" t="s">
        <v>829</v>
      </c>
      <c r="D4249" t="s">
        <v>830</v>
      </c>
      <c r="E4249" s="865">
        <v>96.78</v>
      </c>
    </row>
    <row r="4250" spans="1:5">
      <c r="A4250">
        <v>41620</v>
      </c>
      <c r="B4250" t="s">
        <v>5090</v>
      </c>
      <c r="C4250" t="s">
        <v>829</v>
      </c>
      <c r="D4250" t="s">
        <v>830</v>
      </c>
      <c r="E4250" s="865">
        <v>122.25</v>
      </c>
    </row>
    <row r="4251" spans="1:5">
      <c r="A4251">
        <v>41622</v>
      </c>
      <c r="B4251" t="s">
        <v>5091</v>
      </c>
      <c r="C4251" t="s">
        <v>829</v>
      </c>
      <c r="D4251" t="s">
        <v>830</v>
      </c>
      <c r="E4251" s="865">
        <v>212.04</v>
      </c>
    </row>
    <row r="4252" spans="1:5">
      <c r="A4252">
        <v>41623</v>
      </c>
      <c r="B4252" t="s">
        <v>5092</v>
      </c>
      <c r="C4252" t="s">
        <v>829</v>
      </c>
      <c r="D4252" t="s">
        <v>830</v>
      </c>
      <c r="E4252" s="865">
        <v>326.02</v>
      </c>
    </row>
    <row r="4253" spans="1:5">
      <c r="A4253">
        <v>41624</v>
      </c>
      <c r="B4253" t="s">
        <v>5093</v>
      </c>
      <c r="C4253" t="s">
        <v>829</v>
      </c>
      <c r="D4253" t="s">
        <v>830</v>
      </c>
      <c r="E4253" s="865">
        <v>611.29</v>
      </c>
    </row>
    <row r="4254" spans="1:5">
      <c r="A4254">
        <v>41625</v>
      </c>
      <c r="B4254" t="s">
        <v>5094</v>
      </c>
      <c r="C4254" t="s">
        <v>829</v>
      </c>
      <c r="D4254" t="s">
        <v>830</v>
      </c>
      <c r="E4254" s="865">
        <v>940.5</v>
      </c>
    </row>
    <row r="4255" spans="1:5">
      <c r="A4255">
        <v>13255</v>
      </c>
      <c r="B4255" t="s">
        <v>5095</v>
      </c>
      <c r="C4255" t="s">
        <v>829</v>
      </c>
      <c r="D4255" t="s">
        <v>830</v>
      </c>
      <c r="E4255" s="865">
        <v>41.37</v>
      </c>
    </row>
    <row r="4256" spans="1:5">
      <c r="A4256">
        <v>39352</v>
      </c>
      <c r="B4256" t="s">
        <v>5096</v>
      </c>
      <c r="C4256" t="s">
        <v>829</v>
      </c>
      <c r="D4256" t="s">
        <v>830</v>
      </c>
      <c r="E4256" s="865">
        <v>2.09</v>
      </c>
    </row>
    <row r="4257" spans="1:5">
      <c r="A4257">
        <v>39346</v>
      </c>
      <c r="B4257" t="s">
        <v>5097</v>
      </c>
      <c r="C4257" t="s">
        <v>829</v>
      </c>
      <c r="D4257" t="s">
        <v>830</v>
      </c>
      <c r="E4257" s="865">
        <v>2.09</v>
      </c>
    </row>
    <row r="4258" spans="1:5">
      <c r="A4258">
        <v>39350</v>
      </c>
      <c r="B4258" t="s">
        <v>5098</v>
      </c>
      <c r="C4258" t="s">
        <v>829</v>
      </c>
      <c r="D4258" t="s">
        <v>830</v>
      </c>
      <c r="E4258" s="865">
        <v>2.25</v>
      </c>
    </row>
    <row r="4259" spans="1:5">
      <c r="A4259">
        <v>39351</v>
      </c>
      <c r="B4259" t="s">
        <v>5099</v>
      </c>
      <c r="C4259" t="s">
        <v>829</v>
      </c>
      <c r="D4259" t="s">
        <v>830</v>
      </c>
      <c r="E4259" s="865">
        <v>2.6</v>
      </c>
    </row>
    <row r="4260" spans="1:5">
      <c r="A4260">
        <v>38952</v>
      </c>
      <c r="B4260" t="s">
        <v>5100</v>
      </c>
      <c r="C4260" t="s">
        <v>829</v>
      </c>
      <c r="D4260" t="s">
        <v>844</v>
      </c>
      <c r="E4260" s="865">
        <v>2.78</v>
      </c>
    </row>
    <row r="4261" spans="1:5">
      <c r="A4261">
        <v>38953</v>
      </c>
      <c r="B4261" t="s">
        <v>5101</v>
      </c>
      <c r="C4261" t="s">
        <v>829</v>
      </c>
      <c r="D4261" t="s">
        <v>844</v>
      </c>
      <c r="E4261" s="865">
        <v>4.3899999999999997</v>
      </c>
    </row>
    <row r="4262" spans="1:5">
      <c r="A4262">
        <v>38835</v>
      </c>
      <c r="B4262" t="s">
        <v>5102</v>
      </c>
      <c r="C4262" t="s">
        <v>829</v>
      </c>
      <c r="D4262" t="s">
        <v>844</v>
      </c>
      <c r="E4262" s="865">
        <v>3.94</v>
      </c>
    </row>
    <row r="4263" spans="1:5">
      <c r="A4263">
        <v>38837</v>
      </c>
      <c r="B4263" t="s">
        <v>5103</v>
      </c>
      <c r="C4263" t="s">
        <v>829</v>
      </c>
      <c r="D4263" t="s">
        <v>844</v>
      </c>
      <c r="E4263" s="865">
        <v>10.25</v>
      </c>
    </row>
    <row r="4264" spans="1:5">
      <c r="A4264">
        <v>38836</v>
      </c>
      <c r="B4264" t="s">
        <v>5104</v>
      </c>
      <c r="C4264" t="s">
        <v>829</v>
      </c>
      <c r="D4264" t="s">
        <v>844</v>
      </c>
      <c r="E4264" s="865">
        <v>5.67</v>
      </c>
    </row>
    <row r="4265" spans="1:5">
      <c r="A4265">
        <v>2666</v>
      </c>
      <c r="B4265" t="s">
        <v>5105</v>
      </c>
      <c r="C4265" t="s">
        <v>829</v>
      </c>
      <c r="D4265" t="s">
        <v>844</v>
      </c>
      <c r="E4265" s="865">
        <v>5</v>
      </c>
    </row>
    <row r="4266" spans="1:5">
      <c r="A4266">
        <v>2668</v>
      </c>
      <c r="B4266" t="s">
        <v>5106</v>
      </c>
      <c r="C4266" t="s">
        <v>829</v>
      </c>
      <c r="D4266" t="s">
        <v>844</v>
      </c>
      <c r="E4266" s="865">
        <v>5.71</v>
      </c>
    </row>
    <row r="4267" spans="1:5">
      <c r="A4267">
        <v>2664</v>
      </c>
      <c r="B4267" t="s">
        <v>5107</v>
      </c>
      <c r="C4267" t="s">
        <v>829</v>
      </c>
      <c r="D4267" t="s">
        <v>844</v>
      </c>
      <c r="E4267" s="865">
        <v>8.43</v>
      </c>
    </row>
    <row r="4268" spans="1:5">
      <c r="A4268">
        <v>2662</v>
      </c>
      <c r="B4268" t="s">
        <v>5108</v>
      </c>
      <c r="C4268" t="s">
        <v>829</v>
      </c>
      <c r="D4268" t="s">
        <v>844</v>
      </c>
      <c r="E4268" s="865">
        <v>10.34</v>
      </c>
    </row>
    <row r="4269" spans="1:5">
      <c r="A4269">
        <v>20964</v>
      </c>
      <c r="B4269" t="s">
        <v>5109</v>
      </c>
      <c r="C4269" t="s">
        <v>829</v>
      </c>
      <c r="D4269" t="s">
        <v>830</v>
      </c>
      <c r="E4269" s="865">
        <v>43.62</v>
      </c>
    </row>
    <row r="4270" spans="1:5">
      <c r="A4270">
        <v>10905</v>
      </c>
      <c r="B4270" t="s">
        <v>5110</v>
      </c>
      <c r="C4270" t="s">
        <v>829</v>
      </c>
      <c r="D4270" t="s">
        <v>830</v>
      </c>
      <c r="E4270" s="865">
        <v>58.52</v>
      </c>
    </row>
    <row r="4271" spans="1:5">
      <c r="A4271">
        <v>42703</v>
      </c>
      <c r="B4271" t="s">
        <v>5111</v>
      </c>
      <c r="C4271" t="s">
        <v>829</v>
      </c>
      <c r="D4271" t="s">
        <v>844</v>
      </c>
      <c r="E4271" s="865">
        <v>49.46</v>
      </c>
    </row>
    <row r="4272" spans="1:5">
      <c r="A4272">
        <v>42704</v>
      </c>
      <c r="B4272" t="s">
        <v>5112</v>
      </c>
      <c r="C4272" t="s">
        <v>829</v>
      </c>
      <c r="D4272" t="s">
        <v>844</v>
      </c>
      <c r="E4272" s="865">
        <v>75.930000000000007</v>
      </c>
    </row>
    <row r="4273" spans="1:5">
      <c r="A4273">
        <v>42705</v>
      </c>
      <c r="B4273" t="s">
        <v>5113</v>
      </c>
      <c r="C4273" t="s">
        <v>829</v>
      </c>
      <c r="D4273" t="s">
        <v>844</v>
      </c>
      <c r="E4273" s="865">
        <v>96.88</v>
      </c>
    </row>
    <row r="4274" spans="1:5">
      <c r="A4274">
        <v>42706</v>
      </c>
      <c r="B4274" t="s">
        <v>5114</v>
      </c>
      <c r="C4274" t="s">
        <v>829</v>
      </c>
      <c r="D4274" t="s">
        <v>844</v>
      </c>
      <c r="E4274" s="865">
        <v>119.98</v>
      </c>
    </row>
    <row r="4275" spans="1:5">
      <c r="A4275">
        <v>11289</v>
      </c>
      <c r="B4275" t="s">
        <v>5115</v>
      </c>
      <c r="C4275" t="s">
        <v>829</v>
      </c>
      <c r="D4275" t="s">
        <v>844</v>
      </c>
      <c r="E4275" s="865">
        <v>64.069999999999993</v>
      </c>
    </row>
    <row r="4276" spans="1:5">
      <c r="A4276">
        <v>11241</v>
      </c>
      <c r="B4276" t="s">
        <v>5116</v>
      </c>
      <c r="C4276" t="s">
        <v>829</v>
      </c>
      <c r="D4276" t="s">
        <v>844</v>
      </c>
      <c r="E4276" s="865">
        <v>160.18</v>
      </c>
    </row>
    <row r="4277" spans="1:5">
      <c r="A4277">
        <v>11301</v>
      </c>
      <c r="B4277" t="s">
        <v>5117</v>
      </c>
      <c r="C4277" t="s">
        <v>829</v>
      </c>
      <c r="D4277" t="s">
        <v>844</v>
      </c>
      <c r="E4277" s="865">
        <v>406.18</v>
      </c>
    </row>
    <row r="4278" spans="1:5">
      <c r="A4278">
        <v>21090</v>
      </c>
      <c r="B4278" t="s">
        <v>5118</v>
      </c>
      <c r="C4278" t="s">
        <v>829</v>
      </c>
      <c r="D4278" t="s">
        <v>844</v>
      </c>
      <c r="E4278" s="865">
        <v>497.72</v>
      </c>
    </row>
    <row r="4279" spans="1:5">
      <c r="A4279">
        <v>14112</v>
      </c>
      <c r="B4279" t="s">
        <v>5119</v>
      </c>
      <c r="C4279" t="s">
        <v>829</v>
      </c>
      <c r="D4279" t="s">
        <v>844</v>
      </c>
      <c r="E4279" s="865">
        <v>207.66</v>
      </c>
    </row>
    <row r="4280" spans="1:5">
      <c r="A4280">
        <v>11315</v>
      </c>
      <c r="B4280" t="s">
        <v>5120</v>
      </c>
      <c r="C4280" t="s">
        <v>829</v>
      </c>
      <c r="D4280" t="s">
        <v>844</v>
      </c>
      <c r="E4280" s="865">
        <v>97.25</v>
      </c>
    </row>
    <row r="4281" spans="1:5">
      <c r="A4281">
        <v>11292</v>
      </c>
      <c r="B4281" t="s">
        <v>5121</v>
      </c>
      <c r="C4281" t="s">
        <v>829</v>
      </c>
      <c r="D4281" t="s">
        <v>844</v>
      </c>
      <c r="E4281" s="865">
        <v>227.69</v>
      </c>
    </row>
    <row r="4282" spans="1:5">
      <c r="A4282">
        <v>21071</v>
      </c>
      <c r="B4282" t="s">
        <v>5122</v>
      </c>
      <c r="C4282" t="s">
        <v>829</v>
      </c>
      <c r="D4282" t="s">
        <v>844</v>
      </c>
      <c r="E4282" s="865">
        <v>148.74</v>
      </c>
    </row>
    <row r="4283" spans="1:5">
      <c r="A4283">
        <v>11293</v>
      </c>
      <c r="B4283" t="s">
        <v>5123</v>
      </c>
      <c r="C4283" t="s">
        <v>829</v>
      </c>
      <c r="D4283" t="s">
        <v>844</v>
      </c>
      <c r="E4283" s="865">
        <v>251.72</v>
      </c>
    </row>
    <row r="4284" spans="1:5">
      <c r="A4284">
        <v>11316</v>
      </c>
      <c r="B4284" t="s">
        <v>5124</v>
      </c>
      <c r="C4284" t="s">
        <v>829</v>
      </c>
      <c r="D4284" t="s">
        <v>844</v>
      </c>
      <c r="E4284" s="865">
        <v>320.37</v>
      </c>
    </row>
    <row r="4285" spans="1:5">
      <c r="A4285">
        <v>6243</v>
      </c>
      <c r="B4285" t="s">
        <v>5125</v>
      </c>
      <c r="C4285" t="s">
        <v>829</v>
      </c>
      <c r="D4285" t="s">
        <v>844</v>
      </c>
      <c r="E4285" s="865">
        <v>369</v>
      </c>
    </row>
    <row r="4286" spans="1:5">
      <c r="A4286">
        <v>21079</v>
      </c>
      <c r="B4286" t="s">
        <v>5126</v>
      </c>
      <c r="C4286" t="s">
        <v>829</v>
      </c>
      <c r="D4286" t="s">
        <v>844</v>
      </c>
      <c r="E4286" s="865">
        <v>439.93</v>
      </c>
    </row>
    <row r="4287" spans="1:5">
      <c r="A4287">
        <v>6240</v>
      </c>
      <c r="B4287" t="s">
        <v>5127</v>
      </c>
      <c r="C4287" t="s">
        <v>829</v>
      </c>
      <c r="D4287" t="s">
        <v>844</v>
      </c>
      <c r="E4287" s="865">
        <v>488.56</v>
      </c>
    </row>
    <row r="4288" spans="1:5">
      <c r="A4288">
        <v>11296</v>
      </c>
      <c r="B4288" t="s">
        <v>5128</v>
      </c>
      <c r="C4288" t="s">
        <v>829</v>
      </c>
      <c r="D4288" t="s">
        <v>844</v>
      </c>
      <c r="E4288" s="866">
        <v>1556.66</v>
      </c>
    </row>
    <row r="4289" spans="1:5">
      <c r="A4289">
        <v>11299</v>
      </c>
      <c r="B4289" t="s">
        <v>5129</v>
      </c>
      <c r="C4289" t="s">
        <v>829</v>
      </c>
      <c r="D4289" t="s">
        <v>844</v>
      </c>
      <c r="E4289" s="865">
        <v>526.89</v>
      </c>
    </row>
    <row r="4290" spans="1:5">
      <c r="A4290">
        <v>11066</v>
      </c>
      <c r="B4290" t="s">
        <v>5130</v>
      </c>
      <c r="C4290" t="s">
        <v>829</v>
      </c>
      <c r="D4290" t="s">
        <v>830</v>
      </c>
      <c r="E4290" s="865">
        <v>8.73</v>
      </c>
    </row>
    <row r="4291" spans="1:5">
      <c r="A4291">
        <v>11065</v>
      </c>
      <c r="B4291" t="s">
        <v>5131</v>
      </c>
      <c r="C4291" t="s">
        <v>829</v>
      </c>
      <c r="D4291" t="s">
        <v>830</v>
      </c>
      <c r="E4291" s="865">
        <v>10</v>
      </c>
    </row>
    <row r="4292" spans="1:5">
      <c r="A4292">
        <v>11688</v>
      </c>
      <c r="B4292" t="s">
        <v>5132</v>
      </c>
      <c r="C4292" t="s">
        <v>829</v>
      </c>
      <c r="D4292" t="s">
        <v>830</v>
      </c>
      <c r="E4292" s="865">
        <v>339.02</v>
      </c>
    </row>
    <row r="4293" spans="1:5">
      <c r="A4293">
        <v>37736</v>
      </c>
      <c r="B4293" t="s">
        <v>5133</v>
      </c>
      <c r="C4293" t="s">
        <v>829</v>
      </c>
      <c r="D4293" t="s">
        <v>844</v>
      </c>
      <c r="E4293" s="866">
        <v>55000</v>
      </c>
    </row>
    <row r="4294" spans="1:5">
      <c r="A4294">
        <v>37739</v>
      </c>
      <c r="B4294" t="s">
        <v>5134</v>
      </c>
      <c r="C4294" t="s">
        <v>829</v>
      </c>
      <c r="D4294" t="s">
        <v>844</v>
      </c>
      <c r="E4294" s="866">
        <v>67692.3</v>
      </c>
    </row>
    <row r="4295" spans="1:5">
      <c r="A4295">
        <v>37740</v>
      </c>
      <c r="B4295" t="s">
        <v>5135</v>
      </c>
      <c r="C4295" t="s">
        <v>829</v>
      </c>
      <c r="D4295" t="s">
        <v>844</v>
      </c>
      <c r="E4295" s="866">
        <v>38628.76</v>
      </c>
    </row>
    <row r="4296" spans="1:5">
      <c r="A4296">
        <v>37738</v>
      </c>
      <c r="B4296" t="s">
        <v>5136</v>
      </c>
      <c r="C4296" t="s">
        <v>829</v>
      </c>
      <c r="D4296" t="s">
        <v>844</v>
      </c>
      <c r="E4296" s="866">
        <v>45894.65</v>
      </c>
    </row>
    <row r="4297" spans="1:5">
      <c r="A4297">
        <v>37737</v>
      </c>
      <c r="B4297" t="s">
        <v>5137</v>
      </c>
      <c r="C4297" t="s">
        <v>829</v>
      </c>
      <c r="D4297" t="s">
        <v>844</v>
      </c>
      <c r="E4297" s="866">
        <v>36513.370000000003</v>
      </c>
    </row>
    <row r="4298" spans="1:5">
      <c r="A4298">
        <v>25014</v>
      </c>
      <c r="B4298" t="s">
        <v>5138</v>
      </c>
      <c r="C4298" t="s">
        <v>829</v>
      </c>
      <c r="D4298" t="s">
        <v>844</v>
      </c>
      <c r="E4298" s="866">
        <v>76475.75</v>
      </c>
    </row>
    <row r="4299" spans="1:5">
      <c r="A4299">
        <v>25013</v>
      </c>
      <c r="B4299" t="s">
        <v>5139</v>
      </c>
      <c r="C4299" t="s">
        <v>829</v>
      </c>
      <c r="D4299" t="s">
        <v>844</v>
      </c>
      <c r="E4299" s="866">
        <v>80154.679999999993</v>
      </c>
    </row>
    <row r="4300" spans="1:5">
      <c r="A4300">
        <v>14405</v>
      </c>
      <c r="B4300" t="s">
        <v>5140</v>
      </c>
      <c r="C4300" t="s">
        <v>829</v>
      </c>
      <c r="D4300" t="s">
        <v>844</v>
      </c>
      <c r="E4300" s="866">
        <v>94088.62</v>
      </c>
    </row>
    <row r="4301" spans="1:5">
      <c r="A4301">
        <v>36790</v>
      </c>
      <c r="B4301" t="s">
        <v>5141</v>
      </c>
      <c r="C4301" t="s">
        <v>829</v>
      </c>
      <c r="D4301" t="s">
        <v>830</v>
      </c>
      <c r="E4301" s="865">
        <v>212.86</v>
      </c>
    </row>
    <row r="4302" spans="1:5">
      <c r="A4302">
        <v>20271</v>
      </c>
      <c r="B4302" t="s">
        <v>5142</v>
      </c>
      <c r="C4302" t="s">
        <v>829</v>
      </c>
      <c r="D4302" t="s">
        <v>830</v>
      </c>
      <c r="E4302" s="865">
        <v>484.43</v>
      </c>
    </row>
    <row r="4303" spans="1:5">
      <c r="A4303">
        <v>10423</v>
      </c>
      <c r="B4303" t="s">
        <v>5143</v>
      </c>
      <c r="C4303" t="s">
        <v>829</v>
      </c>
      <c r="D4303" t="s">
        <v>830</v>
      </c>
      <c r="E4303" s="865">
        <v>300.45</v>
      </c>
    </row>
    <row r="4304" spans="1:5">
      <c r="A4304">
        <v>37589</v>
      </c>
      <c r="B4304" t="s">
        <v>5144</v>
      </c>
      <c r="C4304" t="s">
        <v>829</v>
      </c>
      <c r="D4304" t="s">
        <v>830</v>
      </c>
      <c r="E4304" s="865">
        <v>260.81</v>
      </c>
    </row>
    <row r="4305" spans="1:5">
      <c r="A4305">
        <v>11690</v>
      </c>
      <c r="B4305" t="s">
        <v>5145</v>
      </c>
      <c r="C4305" t="s">
        <v>829</v>
      </c>
      <c r="D4305" t="s">
        <v>830</v>
      </c>
      <c r="E4305" s="865">
        <v>138.55000000000001</v>
      </c>
    </row>
    <row r="4306" spans="1:5">
      <c r="A4306">
        <v>20234</v>
      </c>
      <c r="B4306" t="s">
        <v>5146</v>
      </c>
      <c r="C4306" t="s">
        <v>829</v>
      </c>
      <c r="D4306" t="s">
        <v>830</v>
      </c>
      <c r="E4306" s="865">
        <v>175.34</v>
      </c>
    </row>
    <row r="4307" spans="1:5">
      <c r="A4307">
        <v>4763</v>
      </c>
      <c r="B4307" t="s">
        <v>5147</v>
      </c>
      <c r="C4307" t="s">
        <v>847</v>
      </c>
      <c r="D4307" t="s">
        <v>830</v>
      </c>
      <c r="E4307" s="865">
        <v>20.13</v>
      </c>
    </row>
    <row r="4308" spans="1:5">
      <c r="A4308">
        <v>41070</v>
      </c>
      <c r="B4308" t="s">
        <v>5148</v>
      </c>
      <c r="C4308" t="s">
        <v>1054</v>
      </c>
      <c r="D4308" t="s">
        <v>830</v>
      </c>
      <c r="E4308" s="866">
        <v>3591.36</v>
      </c>
    </row>
    <row r="4309" spans="1:5">
      <c r="A4309">
        <v>14583</v>
      </c>
      <c r="B4309" t="s">
        <v>5149</v>
      </c>
      <c r="C4309" t="s">
        <v>1050</v>
      </c>
      <c r="D4309" t="s">
        <v>830</v>
      </c>
      <c r="E4309" s="865">
        <v>11.35</v>
      </c>
    </row>
    <row r="4310" spans="1:5">
      <c r="A4310">
        <v>11457</v>
      </c>
      <c r="B4310" t="s">
        <v>5150</v>
      </c>
      <c r="C4310" t="s">
        <v>829</v>
      </c>
      <c r="D4310" t="s">
        <v>830</v>
      </c>
      <c r="E4310" s="865">
        <v>23.89</v>
      </c>
    </row>
    <row r="4311" spans="1:5">
      <c r="A4311">
        <v>21121</v>
      </c>
      <c r="B4311" t="s">
        <v>5151</v>
      </c>
      <c r="C4311" t="s">
        <v>829</v>
      </c>
      <c r="D4311" t="s">
        <v>830</v>
      </c>
      <c r="E4311" s="865">
        <v>1.96</v>
      </c>
    </row>
    <row r="4312" spans="1:5">
      <c r="A4312">
        <v>38010</v>
      </c>
      <c r="B4312" t="s">
        <v>5152</v>
      </c>
      <c r="C4312" t="s">
        <v>829</v>
      </c>
      <c r="D4312" t="s">
        <v>830</v>
      </c>
      <c r="E4312" s="865">
        <v>3.21</v>
      </c>
    </row>
    <row r="4313" spans="1:5">
      <c r="A4313">
        <v>38011</v>
      </c>
      <c r="B4313" t="s">
        <v>5153</v>
      </c>
      <c r="C4313" t="s">
        <v>829</v>
      </c>
      <c r="D4313" t="s">
        <v>830</v>
      </c>
      <c r="E4313" s="865">
        <v>5.92</v>
      </c>
    </row>
    <row r="4314" spans="1:5">
      <c r="A4314">
        <v>38012</v>
      </c>
      <c r="B4314" t="s">
        <v>5154</v>
      </c>
      <c r="C4314" t="s">
        <v>829</v>
      </c>
      <c r="D4314" t="s">
        <v>830</v>
      </c>
      <c r="E4314" s="865">
        <v>20.23</v>
      </c>
    </row>
    <row r="4315" spans="1:5">
      <c r="A4315">
        <v>38013</v>
      </c>
      <c r="B4315" t="s">
        <v>5155</v>
      </c>
      <c r="C4315" t="s">
        <v>829</v>
      </c>
      <c r="D4315" t="s">
        <v>830</v>
      </c>
      <c r="E4315" s="865">
        <v>26.26</v>
      </c>
    </row>
    <row r="4316" spans="1:5">
      <c r="A4316">
        <v>38014</v>
      </c>
      <c r="B4316" t="s">
        <v>5156</v>
      </c>
      <c r="C4316" t="s">
        <v>829</v>
      </c>
      <c r="D4316" t="s">
        <v>830</v>
      </c>
      <c r="E4316" s="865">
        <v>42.73</v>
      </c>
    </row>
    <row r="4317" spans="1:5">
      <c r="A4317">
        <v>38015</v>
      </c>
      <c r="B4317" t="s">
        <v>5157</v>
      </c>
      <c r="C4317" t="s">
        <v>829</v>
      </c>
      <c r="D4317" t="s">
        <v>830</v>
      </c>
      <c r="E4317" s="865">
        <v>103.19</v>
      </c>
    </row>
    <row r="4318" spans="1:5">
      <c r="A4318">
        <v>38016</v>
      </c>
      <c r="B4318" t="s">
        <v>5158</v>
      </c>
      <c r="C4318" t="s">
        <v>829</v>
      </c>
      <c r="D4318" t="s">
        <v>830</v>
      </c>
      <c r="E4318" s="865">
        <v>125.55</v>
      </c>
    </row>
    <row r="4319" spans="1:5">
      <c r="A4319">
        <v>12741</v>
      </c>
      <c r="B4319" t="s">
        <v>5159</v>
      </c>
      <c r="C4319" t="s">
        <v>829</v>
      </c>
      <c r="D4319" t="s">
        <v>844</v>
      </c>
      <c r="E4319" s="865">
        <v>935.21</v>
      </c>
    </row>
    <row r="4320" spans="1:5">
      <c r="A4320">
        <v>12733</v>
      </c>
      <c r="B4320" t="s">
        <v>5160</v>
      </c>
      <c r="C4320" t="s">
        <v>829</v>
      </c>
      <c r="D4320" t="s">
        <v>844</v>
      </c>
      <c r="E4320" s="865">
        <v>4.7</v>
      </c>
    </row>
    <row r="4321" spans="1:5">
      <c r="A4321">
        <v>12734</v>
      </c>
      <c r="B4321" t="s">
        <v>5161</v>
      </c>
      <c r="C4321" t="s">
        <v>829</v>
      </c>
      <c r="D4321" t="s">
        <v>844</v>
      </c>
      <c r="E4321" s="865">
        <v>10.029999999999999</v>
      </c>
    </row>
    <row r="4322" spans="1:5">
      <c r="A4322">
        <v>12735</v>
      </c>
      <c r="B4322" t="s">
        <v>5162</v>
      </c>
      <c r="C4322" t="s">
        <v>829</v>
      </c>
      <c r="D4322" t="s">
        <v>844</v>
      </c>
      <c r="E4322" s="865">
        <v>16.5</v>
      </c>
    </row>
    <row r="4323" spans="1:5">
      <c r="A4323">
        <v>12736</v>
      </c>
      <c r="B4323" t="s">
        <v>5163</v>
      </c>
      <c r="C4323" t="s">
        <v>829</v>
      </c>
      <c r="D4323" t="s">
        <v>844</v>
      </c>
      <c r="E4323" s="865">
        <v>37.72</v>
      </c>
    </row>
    <row r="4324" spans="1:5">
      <c r="A4324">
        <v>12737</v>
      </c>
      <c r="B4324" t="s">
        <v>5164</v>
      </c>
      <c r="C4324" t="s">
        <v>829</v>
      </c>
      <c r="D4324" t="s">
        <v>844</v>
      </c>
      <c r="E4324" s="865">
        <v>48.59</v>
      </c>
    </row>
    <row r="4325" spans="1:5">
      <c r="A4325">
        <v>12738</v>
      </c>
      <c r="B4325" t="s">
        <v>5165</v>
      </c>
      <c r="C4325" t="s">
        <v>829</v>
      </c>
      <c r="D4325" t="s">
        <v>844</v>
      </c>
      <c r="E4325" s="865">
        <v>96.04</v>
      </c>
    </row>
    <row r="4326" spans="1:5">
      <c r="A4326">
        <v>12739</v>
      </c>
      <c r="B4326" t="s">
        <v>5166</v>
      </c>
      <c r="C4326" t="s">
        <v>829</v>
      </c>
      <c r="D4326" t="s">
        <v>844</v>
      </c>
      <c r="E4326" s="865">
        <v>273.38</v>
      </c>
    </row>
    <row r="4327" spans="1:5">
      <c r="A4327">
        <v>12740</v>
      </c>
      <c r="B4327" t="s">
        <v>5167</v>
      </c>
      <c r="C4327" t="s">
        <v>829</v>
      </c>
      <c r="D4327" t="s">
        <v>844</v>
      </c>
      <c r="E4327" s="865">
        <v>427.73</v>
      </c>
    </row>
    <row r="4328" spans="1:5">
      <c r="A4328">
        <v>6297</v>
      </c>
      <c r="B4328" t="s">
        <v>5168</v>
      </c>
      <c r="C4328" t="s">
        <v>829</v>
      </c>
      <c r="D4328" t="s">
        <v>830</v>
      </c>
      <c r="E4328" s="865">
        <v>23.27</v>
      </c>
    </row>
    <row r="4329" spans="1:5">
      <c r="A4329">
        <v>6296</v>
      </c>
      <c r="B4329" t="s">
        <v>5169</v>
      </c>
      <c r="C4329" t="s">
        <v>829</v>
      </c>
      <c r="D4329" t="s">
        <v>830</v>
      </c>
      <c r="E4329" s="865">
        <v>18.37</v>
      </c>
    </row>
    <row r="4330" spans="1:5">
      <c r="A4330">
        <v>6294</v>
      </c>
      <c r="B4330" t="s">
        <v>5170</v>
      </c>
      <c r="C4330" t="s">
        <v>829</v>
      </c>
      <c r="D4330" t="s">
        <v>830</v>
      </c>
      <c r="E4330" s="865">
        <v>5.23</v>
      </c>
    </row>
    <row r="4331" spans="1:5">
      <c r="A4331">
        <v>6323</v>
      </c>
      <c r="B4331" t="s">
        <v>5171</v>
      </c>
      <c r="C4331" t="s">
        <v>829</v>
      </c>
      <c r="D4331" t="s">
        <v>830</v>
      </c>
      <c r="E4331" s="865">
        <v>12</v>
      </c>
    </row>
    <row r="4332" spans="1:5">
      <c r="A4332">
        <v>6299</v>
      </c>
      <c r="B4332" t="s">
        <v>5172</v>
      </c>
      <c r="C4332" t="s">
        <v>829</v>
      </c>
      <c r="D4332" t="s">
        <v>830</v>
      </c>
      <c r="E4332" s="865">
        <v>69.989999999999995</v>
      </c>
    </row>
    <row r="4333" spans="1:5">
      <c r="A4333">
        <v>6298</v>
      </c>
      <c r="B4333" t="s">
        <v>5173</v>
      </c>
      <c r="C4333" t="s">
        <v>829</v>
      </c>
      <c r="D4333" t="s">
        <v>830</v>
      </c>
      <c r="E4333" s="865">
        <v>36.86</v>
      </c>
    </row>
    <row r="4334" spans="1:5">
      <c r="A4334">
        <v>6295</v>
      </c>
      <c r="B4334" t="s">
        <v>5174</v>
      </c>
      <c r="C4334" t="s">
        <v>829</v>
      </c>
      <c r="D4334" t="s">
        <v>830</v>
      </c>
      <c r="E4334" s="865">
        <v>7.45</v>
      </c>
    </row>
    <row r="4335" spans="1:5">
      <c r="A4335">
        <v>6322</v>
      </c>
      <c r="B4335" t="s">
        <v>5175</v>
      </c>
      <c r="C4335" t="s">
        <v>829</v>
      </c>
      <c r="D4335" t="s">
        <v>830</v>
      </c>
      <c r="E4335" s="865">
        <v>93.74</v>
      </c>
    </row>
    <row r="4336" spans="1:5">
      <c r="A4336">
        <v>6300</v>
      </c>
      <c r="B4336" t="s">
        <v>5176</v>
      </c>
      <c r="C4336" t="s">
        <v>829</v>
      </c>
      <c r="D4336" t="s">
        <v>830</v>
      </c>
      <c r="E4336" s="865">
        <v>172.83</v>
      </c>
    </row>
    <row r="4337" spans="1:5">
      <c r="A4337">
        <v>6321</v>
      </c>
      <c r="B4337" t="s">
        <v>5177</v>
      </c>
      <c r="C4337" t="s">
        <v>829</v>
      </c>
      <c r="D4337" t="s">
        <v>830</v>
      </c>
      <c r="E4337" s="865">
        <v>246.88</v>
      </c>
    </row>
    <row r="4338" spans="1:5">
      <c r="A4338">
        <v>6301</v>
      </c>
      <c r="B4338" t="s">
        <v>5178</v>
      </c>
      <c r="C4338" t="s">
        <v>829</v>
      </c>
      <c r="D4338" t="s">
        <v>830</v>
      </c>
      <c r="E4338" s="865">
        <v>578.66999999999996</v>
      </c>
    </row>
    <row r="4339" spans="1:5">
      <c r="A4339">
        <v>7105</v>
      </c>
      <c r="B4339" t="s">
        <v>5179</v>
      </c>
      <c r="C4339" t="s">
        <v>829</v>
      </c>
      <c r="D4339" t="s">
        <v>830</v>
      </c>
      <c r="E4339" s="865">
        <v>25.07</v>
      </c>
    </row>
    <row r="4340" spans="1:5">
      <c r="A4340">
        <v>20183</v>
      </c>
      <c r="B4340" t="s">
        <v>5180</v>
      </c>
      <c r="C4340" t="s">
        <v>829</v>
      </c>
      <c r="D4340" t="s">
        <v>830</v>
      </c>
      <c r="E4340" s="865">
        <v>33.01</v>
      </c>
    </row>
    <row r="4341" spans="1:5">
      <c r="A4341">
        <v>38448</v>
      </c>
      <c r="B4341" t="s">
        <v>5181</v>
      </c>
      <c r="C4341" t="s">
        <v>829</v>
      </c>
      <c r="D4341" t="s">
        <v>830</v>
      </c>
      <c r="E4341" s="865">
        <v>155.1</v>
      </c>
    </row>
    <row r="4342" spans="1:5">
      <c r="A4342">
        <v>20182</v>
      </c>
      <c r="B4342" t="s">
        <v>5182</v>
      </c>
      <c r="C4342" t="s">
        <v>829</v>
      </c>
      <c r="D4342" t="s">
        <v>830</v>
      </c>
      <c r="E4342" s="865">
        <v>18.84</v>
      </c>
    </row>
    <row r="4343" spans="1:5">
      <c r="A4343">
        <v>7119</v>
      </c>
      <c r="B4343" t="s">
        <v>5183</v>
      </c>
      <c r="C4343" t="s">
        <v>829</v>
      </c>
      <c r="D4343" t="s">
        <v>830</v>
      </c>
      <c r="E4343" s="865">
        <v>7.22</v>
      </c>
    </row>
    <row r="4344" spans="1:5">
      <c r="A4344">
        <v>7120</v>
      </c>
      <c r="B4344" t="s">
        <v>5184</v>
      </c>
      <c r="C4344" t="s">
        <v>829</v>
      </c>
      <c r="D4344" t="s">
        <v>830</v>
      </c>
      <c r="E4344" s="865">
        <v>4.95</v>
      </c>
    </row>
    <row r="4345" spans="1:5">
      <c r="A4345">
        <v>6319</v>
      </c>
      <c r="B4345" t="s">
        <v>5185</v>
      </c>
      <c r="C4345" t="s">
        <v>829</v>
      </c>
      <c r="D4345" t="s">
        <v>830</v>
      </c>
      <c r="E4345" s="865">
        <v>27.34</v>
      </c>
    </row>
    <row r="4346" spans="1:5">
      <c r="A4346">
        <v>6304</v>
      </c>
      <c r="B4346" t="s">
        <v>5186</v>
      </c>
      <c r="C4346" t="s">
        <v>829</v>
      </c>
      <c r="D4346" t="s">
        <v>830</v>
      </c>
      <c r="E4346" s="865">
        <v>27.34</v>
      </c>
    </row>
    <row r="4347" spans="1:5">
      <c r="A4347">
        <v>21116</v>
      </c>
      <c r="B4347" t="s">
        <v>5187</v>
      </c>
      <c r="C4347" t="s">
        <v>829</v>
      </c>
      <c r="D4347" t="s">
        <v>830</v>
      </c>
      <c r="E4347" s="865">
        <v>20.7</v>
      </c>
    </row>
    <row r="4348" spans="1:5">
      <c r="A4348">
        <v>6320</v>
      </c>
      <c r="B4348" t="s">
        <v>5188</v>
      </c>
      <c r="C4348" t="s">
        <v>829</v>
      </c>
      <c r="D4348" t="s">
        <v>830</v>
      </c>
      <c r="E4348" s="865">
        <v>14.08</v>
      </c>
    </row>
    <row r="4349" spans="1:5">
      <c r="A4349">
        <v>6303</v>
      </c>
      <c r="B4349" t="s">
        <v>5189</v>
      </c>
      <c r="C4349" t="s">
        <v>829</v>
      </c>
      <c r="D4349" t="s">
        <v>830</v>
      </c>
      <c r="E4349" s="865">
        <v>14.08</v>
      </c>
    </row>
    <row r="4350" spans="1:5">
      <c r="A4350">
        <v>6308</v>
      </c>
      <c r="B4350" t="s">
        <v>5190</v>
      </c>
      <c r="C4350" t="s">
        <v>829</v>
      </c>
      <c r="D4350" t="s">
        <v>830</v>
      </c>
      <c r="E4350" s="865">
        <v>75.650000000000006</v>
      </c>
    </row>
    <row r="4351" spans="1:5">
      <c r="A4351">
        <v>6317</v>
      </c>
      <c r="B4351" t="s">
        <v>5191</v>
      </c>
      <c r="C4351" t="s">
        <v>829</v>
      </c>
      <c r="D4351" t="s">
        <v>830</v>
      </c>
      <c r="E4351" s="865">
        <v>75.650000000000006</v>
      </c>
    </row>
    <row r="4352" spans="1:5">
      <c r="A4352">
        <v>6307</v>
      </c>
      <c r="B4352" t="s">
        <v>5192</v>
      </c>
      <c r="C4352" t="s">
        <v>829</v>
      </c>
      <c r="D4352" t="s">
        <v>830</v>
      </c>
      <c r="E4352" s="865">
        <v>75.650000000000006</v>
      </c>
    </row>
    <row r="4353" spans="1:5">
      <c r="A4353">
        <v>6309</v>
      </c>
      <c r="B4353" t="s">
        <v>5193</v>
      </c>
      <c r="C4353" t="s">
        <v>829</v>
      </c>
      <c r="D4353" t="s">
        <v>830</v>
      </c>
      <c r="E4353" s="865">
        <v>77.849999999999994</v>
      </c>
    </row>
    <row r="4354" spans="1:5">
      <c r="A4354">
        <v>6318</v>
      </c>
      <c r="B4354" t="s">
        <v>5194</v>
      </c>
      <c r="C4354" t="s">
        <v>829</v>
      </c>
      <c r="D4354" t="s">
        <v>830</v>
      </c>
      <c r="E4354" s="865">
        <v>40.81</v>
      </c>
    </row>
    <row r="4355" spans="1:5">
      <c r="A4355">
        <v>6306</v>
      </c>
      <c r="B4355" t="s">
        <v>5195</v>
      </c>
      <c r="C4355" t="s">
        <v>829</v>
      </c>
      <c r="D4355" t="s">
        <v>830</v>
      </c>
      <c r="E4355" s="865">
        <v>40.81</v>
      </c>
    </row>
    <row r="4356" spans="1:5">
      <c r="A4356">
        <v>6305</v>
      </c>
      <c r="B4356" t="s">
        <v>5196</v>
      </c>
      <c r="C4356" t="s">
        <v>829</v>
      </c>
      <c r="D4356" t="s">
        <v>830</v>
      </c>
      <c r="E4356" s="865">
        <v>40.81</v>
      </c>
    </row>
    <row r="4357" spans="1:5">
      <c r="A4357">
        <v>6302</v>
      </c>
      <c r="B4357" t="s">
        <v>5197</v>
      </c>
      <c r="C4357" t="s">
        <v>829</v>
      </c>
      <c r="D4357" t="s">
        <v>830</v>
      </c>
      <c r="E4357" s="865">
        <v>8.65</v>
      </c>
    </row>
    <row r="4358" spans="1:5">
      <c r="A4358">
        <v>6312</v>
      </c>
      <c r="B4358" t="s">
        <v>5198</v>
      </c>
      <c r="C4358" t="s">
        <v>829</v>
      </c>
      <c r="D4358" t="s">
        <v>830</v>
      </c>
      <c r="E4358" s="865">
        <v>108.82</v>
      </c>
    </row>
    <row r="4359" spans="1:5">
      <c r="A4359">
        <v>6311</v>
      </c>
      <c r="B4359" t="s">
        <v>5199</v>
      </c>
      <c r="C4359" t="s">
        <v>829</v>
      </c>
      <c r="D4359" t="s">
        <v>830</v>
      </c>
      <c r="E4359" s="865">
        <v>108.82</v>
      </c>
    </row>
    <row r="4360" spans="1:5">
      <c r="A4360">
        <v>6310</v>
      </c>
      <c r="B4360" t="s">
        <v>5200</v>
      </c>
      <c r="C4360" t="s">
        <v>829</v>
      </c>
      <c r="D4360" t="s">
        <v>830</v>
      </c>
      <c r="E4360" s="865">
        <v>108.82</v>
      </c>
    </row>
    <row r="4361" spans="1:5">
      <c r="A4361">
        <v>6314</v>
      </c>
      <c r="B4361" t="s">
        <v>5201</v>
      </c>
      <c r="C4361" t="s">
        <v>829</v>
      </c>
      <c r="D4361" t="s">
        <v>830</v>
      </c>
      <c r="E4361" s="865">
        <v>108.82</v>
      </c>
    </row>
    <row r="4362" spans="1:5">
      <c r="A4362">
        <v>6313</v>
      </c>
      <c r="B4362" t="s">
        <v>5202</v>
      </c>
      <c r="C4362" t="s">
        <v>829</v>
      </c>
      <c r="D4362" t="s">
        <v>830</v>
      </c>
      <c r="E4362" s="865">
        <v>108.82</v>
      </c>
    </row>
    <row r="4363" spans="1:5">
      <c r="A4363">
        <v>6315</v>
      </c>
      <c r="B4363" t="s">
        <v>5203</v>
      </c>
      <c r="C4363" t="s">
        <v>829</v>
      </c>
      <c r="D4363" t="s">
        <v>830</v>
      </c>
      <c r="E4363" s="865">
        <v>206.04</v>
      </c>
    </row>
    <row r="4364" spans="1:5">
      <c r="A4364">
        <v>6316</v>
      </c>
      <c r="B4364" t="s">
        <v>5204</v>
      </c>
      <c r="C4364" t="s">
        <v>829</v>
      </c>
      <c r="D4364" t="s">
        <v>830</v>
      </c>
      <c r="E4364" s="865">
        <v>206.04</v>
      </c>
    </row>
    <row r="4365" spans="1:5">
      <c r="A4365">
        <v>38878</v>
      </c>
      <c r="B4365" t="s">
        <v>5205</v>
      </c>
      <c r="C4365" t="s">
        <v>829</v>
      </c>
      <c r="D4365" t="s">
        <v>844</v>
      </c>
      <c r="E4365" s="865">
        <v>14.42</v>
      </c>
    </row>
    <row r="4366" spans="1:5">
      <c r="A4366">
        <v>38879</v>
      </c>
      <c r="B4366" t="s">
        <v>5206</v>
      </c>
      <c r="C4366" t="s">
        <v>829</v>
      </c>
      <c r="D4366" t="s">
        <v>844</v>
      </c>
      <c r="E4366" s="865">
        <v>27.04</v>
      </c>
    </row>
    <row r="4367" spans="1:5">
      <c r="A4367">
        <v>38881</v>
      </c>
      <c r="B4367" t="s">
        <v>5207</v>
      </c>
      <c r="C4367" t="s">
        <v>829</v>
      </c>
      <c r="D4367" t="s">
        <v>844</v>
      </c>
      <c r="E4367" s="865">
        <v>14.15</v>
      </c>
    </row>
    <row r="4368" spans="1:5">
      <c r="A4368">
        <v>38880</v>
      </c>
      <c r="B4368" t="s">
        <v>5208</v>
      </c>
      <c r="C4368" t="s">
        <v>829</v>
      </c>
      <c r="D4368" t="s">
        <v>844</v>
      </c>
      <c r="E4368" s="865">
        <v>14.83</v>
      </c>
    </row>
    <row r="4369" spans="1:5">
      <c r="A4369">
        <v>38882</v>
      </c>
      <c r="B4369" t="s">
        <v>5209</v>
      </c>
      <c r="C4369" t="s">
        <v>829</v>
      </c>
      <c r="D4369" t="s">
        <v>844</v>
      </c>
      <c r="E4369" s="865">
        <v>15.35</v>
      </c>
    </row>
    <row r="4370" spans="1:5">
      <c r="A4370">
        <v>38883</v>
      </c>
      <c r="B4370" t="s">
        <v>5210</v>
      </c>
      <c r="C4370" t="s">
        <v>829</v>
      </c>
      <c r="D4370" t="s">
        <v>844</v>
      </c>
      <c r="E4370" s="865">
        <v>22.71</v>
      </c>
    </row>
    <row r="4371" spans="1:5">
      <c r="A4371">
        <v>38884</v>
      </c>
      <c r="B4371" t="s">
        <v>5211</v>
      </c>
      <c r="C4371" t="s">
        <v>829</v>
      </c>
      <c r="D4371" t="s">
        <v>844</v>
      </c>
      <c r="E4371" s="865">
        <v>24.65</v>
      </c>
    </row>
    <row r="4372" spans="1:5">
      <c r="A4372">
        <v>38885</v>
      </c>
      <c r="B4372" t="s">
        <v>5212</v>
      </c>
      <c r="C4372" t="s">
        <v>829</v>
      </c>
      <c r="D4372" t="s">
        <v>844</v>
      </c>
      <c r="E4372" s="865">
        <v>23.85</v>
      </c>
    </row>
    <row r="4373" spans="1:5">
      <c r="A4373">
        <v>38886</v>
      </c>
      <c r="B4373" t="s">
        <v>5213</v>
      </c>
      <c r="C4373" t="s">
        <v>829</v>
      </c>
      <c r="D4373" t="s">
        <v>844</v>
      </c>
      <c r="E4373" s="865">
        <v>25.74</v>
      </c>
    </row>
    <row r="4374" spans="1:5">
      <c r="A4374">
        <v>38887</v>
      </c>
      <c r="B4374" t="s">
        <v>5214</v>
      </c>
      <c r="C4374" t="s">
        <v>829</v>
      </c>
      <c r="D4374" t="s">
        <v>844</v>
      </c>
      <c r="E4374" s="865">
        <v>23.12</v>
      </c>
    </row>
    <row r="4375" spans="1:5">
      <c r="A4375">
        <v>38888</v>
      </c>
      <c r="B4375" t="s">
        <v>5215</v>
      </c>
      <c r="C4375" t="s">
        <v>829</v>
      </c>
      <c r="D4375" t="s">
        <v>844</v>
      </c>
      <c r="E4375" s="865">
        <v>27.48</v>
      </c>
    </row>
    <row r="4376" spans="1:5">
      <c r="A4376">
        <v>38890</v>
      </c>
      <c r="B4376" t="s">
        <v>5216</v>
      </c>
      <c r="C4376" t="s">
        <v>829</v>
      </c>
      <c r="D4376" t="s">
        <v>844</v>
      </c>
      <c r="E4376" s="865">
        <v>40.85</v>
      </c>
    </row>
    <row r="4377" spans="1:5">
      <c r="A4377">
        <v>38893</v>
      </c>
      <c r="B4377" t="s">
        <v>5217</v>
      </c>
      <c r="C4377" t="s">
        <v>829</v>
      </c>
      <c r="D4377" t="s">
        <v>844</v>
      </c>
      <c r="E4377" s="865">
        <v>32.85</v>
      </c>
    </row>
    <row r="4378" spans="1:5">
      <c r="A4378">
        <v>38894</v>
      </c>
      <c r="B4378" t="s">
        <v>5218</v>
      </c>
      <c r="C4378" t="s">
        <v>829</v>
      </c>
      <c r="D4378" t="s">
        <v>844</v>
      </c>
      <c r="E4378" s="865">
        <v>41.72</v>
      </c>
    </row>
    <row r="4379" spans="1:5">
      <c r="A4379">
        <v>38896</v>
      </c>
      <c r="B4379" t="s">
        <v>5219</v>
      </c>
      <c r="C4379" t="s">
        <v>829</v>
      </c>
      <c r="D4379" t="s">
        <v>844</v>
      </c>
      <c r="E4379" s="865">
        <v>42.55</v>
      </c>
    </row>
    <row r="4380" spans="1:5">
      <c r="A4380">
        <v>39324</v>
      </c>
      <c r="B4380" t="s">
        <v>5220</v>
      </c>
      <c r="C4380" t="s">
        <v>829</v>
      </c>
      <c r="D4380" t="s">
        <v>830</v>
      </c>
      <c r="E4380" s="865">
        <v>4.3499999999999996</v>
      </c>
    </row>
    <row r="4381" spans="1:5">
      <c r="A4381">
        <v>39325</v>
      </c>
      <c r="B4381" t="s">
        <v>5221</v>
      </c>
      <c r="C4381" t="s">
        <v>829</v>
      </c>
      <c r="D4381" t="s">
        <v>830</v>
      </c>
      <c r="E4381" s="865">
        <v>6.58</v>
      </c>
    </row>
    <row r="4382" spans="1:5">
      <c r="A4382">
        <v>39326</v>
      </c>
      <c r="B4382" t="s">
        <v>5222</v>
      </c>
      <c r="C4382" t="s">
        <v>829</v>
      </c>
      <c r="D4382" t="s">
        <v>830</v>
      </c>
      <c r="E4382" s="865">
        <v>16.95</v>
      </c>
    </row>
    <row r="4383" spans="1:5">
      <c r="A4383">
        <v>39327</v>
      </c>
      <c r="B4383" t="s">
        <v>5223</v>
      </c>
      <c r="C4383" t="s">
        <v>829</v>
      </c>
      <c r="D4383" t="s">
        <v>830</v>
      </c>
      <c r="E4383" s="865">
        <v>25.67</v>
      </c>
    </row>
    <row r="4384" spans="1:5">
      <c r="A4384">
        <v>20176</v>
      </c>
      <c r="B4384" t="s">
        <v>5224</v>
      </c>
      <c r="C4384" t="s">
        <v>829</v>
      </c>
      <c r="D4384" t="s">
        <v>830</v>
      </c>
      <c r="E4384" s="865">
        <v>28.44</v>
      </c>
    </row>
    <row r="4385" spans="1:5">
      <c r="A4385">
        <v>11378</v>
      </c>
      <c r="B4385" t="s">
        <v>5225</v>
      </c>
      <c r="C4385" t="s">
        <v>829</v>
      </c>
      <c r="D4385" t="s">
        <v>844</v>
      </c>
      <c r="E4385" s="865">
        <v>70.849999999999994</v>
      </c>
    </row>
    <row r="4386" spans="1:5">
      <c r="A4386">
        <v>11379</v>
      </c>
      <c r="B4386" t="s">
        <v>5226</v>
      </c>
      <c r="C4386" t="s">
        <v>829</v>
      </c>
      <c r="D4386" t="s">
        <v>844</v>
      </c>
      <c r="E4386" s="865">
        <v>59.87</v>
      </c>
    </row>
    <row r="4387" spans="1:5">
      <c r="A4387">
        <v>11493</v>
      </c>
      <c r="B4387" t="s">
        <v>5227</v>
      </c>
      <c r="C4387" t="s">
        <v>829</v>
      </c>
      <c r="D4387" t="s">
        <v>844</v>
      </c>
      <c r="E4387" s="865">
        <v>34.53</v>
      </c>
    </row>
    <row r="4388" spans="1:5">
      <c r="A4388">
        <v>42717</v>
      </c>
      <c r="B4388" t="s">
        <v>5228</v>
      </c>
      <c r="C4388" t="s">
        <v>829</v>
      </c>
      <c r="D4388" t="s">
        <v>844</v>
      </c>
      <c r="E4388" s="865">
        <v>294.35000000000002</v>
      </c>
    </row>
    <row r="4389" spans="1:5">
      <c r="A4389">
        <v>42718</v>
      </c>
      <c r="B4389" t="s">
        <v>5229</v>
      </c>
      <c r="C4389" t="s">
        <v>829</v>
      </c>
      <c r="D4389" t="s">
        <v>844</v>
      </c>
      <c r="E4389" s="865">
        <v>326.79000000000002</v>
      </c>
    </row>
    <row r="4390" spans="1:5">
      <c r="A4390">
        <v>7106</v>
      </c>
      <c r="B4390" t="s">
        <v>5230</v>
      </c>
      <c r="C4390" t="s">
        <v>829</v>
      </c>
      <c r="D4390" t="s">
        <v>830</v>
      </c>
      <c r="E4390" s="865">
        <v>117.53</v>
      </c>
    </row>
    <row r="4391" spans="1:5">
      <c r="A4391">
        <v>7104</v>
      </c>
      <c r="B4391" t="s">
        <v>5231</v>
      </c>
      <c r="C4391" t="s">
        <v>829</v>
      </c>
      <c r="D4391" t="s">
        <v>830</v>
      </c>
      <c r="E4391" s="865">
        <v>2.4500000000000002</v>
      </c>
    </row>
    <row r="4392" spans="1:5">
      <c r="A4392">
        <v>7136</v>
      </c>
      <c r="B4392" t="s">
        <v>5232</v>
      </c>
      <c r="C4392" t="s">
        <v>829</v>
      </c>
      <c r="D4392" t="s">
        <v>830</v>
      </c>
      <c r="E4392" s="865">
        <v>4.5999999999999996</v>
      </c>
    </row>
    <row r="4393" spans="1:5">
      <c r="A4393">
        <v>7128</v>
      </c>
      <c r="B4393" t="s">
        <v>5233</v>
      </c>
      <c r="C4393" t="s">
        <v>829</v>
      </c>
      <c r="D4393" t="s">
        <v>830</v>
      </c>
      <c r="E4393" s="865">
        <v>7.55</v>
      </c>
    </row>
    <row r="4394" spans="1:5">
      <c r="A4394">
        <v>7108</v>
      </c>
      <c r="B4394" t="s">
        <v>5234</v>
      </c>
      <c r="C4394" t="s">
        <v>829</v>
      </c>
      <c r="D4394" t="s">
        <v>830</v>
      </c>
      <c r="E4394" s="865">
        <v>8.08</v>
      </c>
    </row>
    <row r="4395" spans="1:5">
      <c r="A4395">
        <v>7129</v>
      </c>
      <c r="B4395" t="s">
        <v>5235</v>
      </c>
      <c r="C4395" t="s">
        <v>829</v>
      </c>
      <c r="D4395" t="s">
        <v>830</v>
      </c>
      <c r="E4395" s="865">
        <v>6.71</v>
      </c>
    </row>
    <row r="4396" spans="1:5">
      <c r="A4396">
        <v>7130</v>
      </c>
      <c r="B4396" t="s">
        <v>5236</v>
      </c>
      <c r="C4396" t="s">
        <v>829</v>
      </c>
      <c r="D4396" t="s">
        <v>830</v>
      </c>
      <c r="E4396" s="865">
        <v>10.95</v>
      </c>
    </row>
    <row r="4397" spans="1:5">
      <c r="A4397">
        <v>7131</v>
      </c>
      <c r="B4397" t="s">
        <v>5237</v>
      </c>
      <c r="C4397" t="s">
        <v>829</v>
      </c>
      <c r="D4397" t="s">
        <v>830</v>
      </c>
      <c r="E4397" s="865">
        <v>13.43</v>
      </c>
    </row>
    <row r="4398" spans="1:5">
      <c r="A4398">
        <v>7132</v>
      </c>
      <c r="B4398" t="s">
        <v>5238</v>
      </c>
      <c r="C4398" t="s">
        <v>829</v>
      </c>
      <c r="D4398" t="s">
        <v>830</v>
      </c>
      <c r="E4398" s="865">
        <v>37.29</v>
      </c>
    </row>
    <row r="4399" spans="1:5">
      <c r="A4399">
        <v>7133</v>
      </c>
      <c r="B4399" t="s">
        <v>5239</v>
      </c>
      <c r="C4399" t="s">
        <v>829</v>
      </c>
      <c r="D4399" t="s">
        <v>830</v>
      </c>
      <c r="E4399" s="865">
        <v>57.93</v>
      </c>
    </row>
    <row r="4400" spans="1:5">
      <c r="A4400">
        <v>37420</v>
      </c>
      <c r="B4400" t="s">
        <v>5240</v>
      </c>
      <c r="C4400" t="s">
        <v>829</v>
      </c>
      <c r="D4400" t="s">
        <v>844</v>
      </c>
      <c r="E4400" s="865">
        <v>36.49</v>
      </c>
    </row>
    <row r="4401" spans="1:5">
      <c r="A4401">
        <v>37421</v>
      </c>
      <c r="B4401" t="s">
        <v>5241</v>
      </c>
      <c r="C4401" t="s">
        <v>829</v>
      </c>
      <c r="D4401" t="s">
        <v>844</v>
      </c>
      <c r="E4401" s="865">
        <v>49.87</v>
      </c>
    </row>
    <row r="4402" spans="1:5">
      <c r="A4402">
        <v>37422</v>
      </c>
      <c r="B4402" t="s">
        <v>5242</v>
      </c>
      <c r="C4402" t="s">
        <v>829</v>
      </c>
      <c r="D4402" t="s">
        <v>844</v>
      </c>
      <c r="E4402" s="865">
        <v>46.68</v>
      </c>
    </row>
    <row r="4403" spans="1:5">
      <c r="A4403">
        <v>37443</v>
      </c>
      <c r="B4403" t="s">
        <v>5243</v>
      </c>
      <c r="C4403" t="s">
        <v>829</v>
      </c>
      <c r="D4403" t="s">
        <v>844</v>
      </c>
      <c r="E4403" s="865">
        <v>139.87</v>
      </c>
    </row>
    <row r="4404" spans="1:5">
      <c r="A4404">
        <v>37444</v>
      </c>
      <c r="B4404" t="s">
        <v>5244</v>
      </c>
      <c r="C4404" t="s">
        <v>829</v>
      </c>
      <c r="D4404" t="s">
        <v>844</v>
      </c>
      <c r="E4404" s="865">
        <v>142.25</v>
      </c>
    </row>
    <row r="4405" spans="1:5">
      <c r="A4405">
        <v>37445</v>
      </c>
      <c r="B4405" t="s">
        <v>5245</v>
      </c>
      <c r="C4405" t="s">
        <v>829</v>
      </c>
      <c r="D4405" t="s">
        <v>844</v>
      </c>
      <c r="E4405" s="865">
        <v>215.61</v>
      </c>
    </row>
    <row r="4406" spans="1:5">
      <c r="A4406">
        <v>37446</v>
      </c>
      <c r="B4406" t="s">
        <v>5246</v>
      </c>
      <c r="C4406" t="s">
        <v>829</v>
      </c>
      <c r="D4406" t="s">
        <v>844</v>
      </c>
      <c r="E4406" s="865">
        <v>235.04</v>
      </c>
    </row>
    <row r="4407" spans="1:5">
      <c r="A4407">
        <v>37447</v>
      </c>
      <c r="B4407" t="s">
        <v>5247</v>
      </c>
      <c r="C4407" t="s">
        <v>829</v>
      </c>
      <c r="D4407" t="s">
        <v>844</v>
      </c>
      <c r="E4407" s="865">
        <v>238.72</v>
      </c>
    </row>
    <row r="4408" spans="1:5">
      <c r="A4408">
        <v>37448</v>
      </c>
      <c r="B4408" t="s">
        <v>5248</v>
      </c>
      <c r="C4408" t="s">
        <v>829</v>
      </c>
      <c r="D4408" t="s">
        <v>844</v>
      </c>
      <c r="E4408" s="865">
        <v>327.45</v>
      </c>
    </row>
    <row r="4409" spans="1:5">
      <c r="A4409">
        <v>37440</v>
      </c>
      <c r="B4409" t="s">
        <v>5249</v>
      </c>
      <c r="C4409" t="s">
        <v>829</v>
      </c>
      <c r="D4409" t="s">
        <v>844</v>
      </c>
      <c r="E4409" s="865">
        <v>111.02</v>
      </c>
    </row>
    <row r="4410" spans="1:5">
      <c r="A4410">
        <v>37441</v>
      </c>
      <c r="B4410" t="s">
        <v>5250</v>
      </c>
      <c r="C4410" t="s">
        <v>829</v>
      </c>
      <c r="D4410" t="s">
        <v>844</v>
      </c>
      <c r="E4410" s="865">
        <v>111.02</v>
      </c>
    </row>
    <row r="4411" spans="1:5">
      <c r="A4411">
        <v>37442</v>
      </c>
      <c r="B4411" t="s">
        <v>5251</v>
      </c>
      <c r="C4411" t="s">
        <v>829</v>
      </c>
      <c r="D4411" t="s">
        <v>844</v>
      </c>
      <c r="E4411" s="865">
        <v>133.72</v>
      </c>
    </row>
    <row r="4412" spans="1:5">
      <c r="A4412">
        <v>38017</v>
      </c>
      <c r="B4412" t="s">
        <v>5252</v>
      </c>
      <c r="C4412" t="s">
        <v>829</v>
      </c>
      <c r="D4412" t="s">
        <v>830</v>
      </c>
      <c r="E4412" s="865">
        <v>6.18</v>
      </c>
    </row>
    <row r="4413" spans="1:5">
      <c r="A4413">
        <v>38018</v>
      </c>
      <c r="B4413" t="s">
        <v>5253</v>
      </c>
      <c r="C4413" t="s">
        <v>829</v>
      </c>
      <c r="D4413" t="s">
        <v>830</v>
      </c>
      <c r="E4413" s="865">
        <v>6.82</v>
      </c>
    </row>
    <row r="4414" spans="1:5">
      <c r="A4414">
        <v>39895</v>
      </c>
      <c r="B4414" t="s">
        <v>5254</v>
      </c>
      <c r="C4414" t="s">
        <v>829</v>
      </c>
      <c r="D4414" t="s">
        <v>844</v>
      </c>
      <c r="E4414" s="865">
        <v>33.97</v>
      </c>
    </row>
    <row r="4415" spans="1:5">
      <c r="A4415">
        <v>39896</v>
      </c>
      <c r="B4415" t="s">
        <v>5255</v>
      </c>
      <c r="C4415" t="s">
        <v>829</v>
      </c>
      <c r="D4415" t="s">
        <v>844</v>
      </c>
      <c r="E4415" s="865">
        <v>49.79</v>
      </c>
    </row>
    <row r="4416" spans="1:5">
      <c r="A4416">
        <v>38873</v>
      </c>
      <c r="B4416" t="s">
        <v>5256</v>
      </c>
      <c r="C4416" t="s">
        <v>829</v>
      </c>
      <c r="D4416" t="s">
        <v>844</v>
      </c>
      <c r="E4416" s="865">
        <v>12.79</v>
      </c>
    </row>
    <row r="4417" spans="1:5">
      <c r="A4417">
        <v>38874</v>
      </c>
      <c r="B4417" t="s">
        <v>5257</v>
      </c>
      <c r="C4417" t="s">
        <v>829</v>
      </c>
      <c r="D4417" t="s">
        <v>844</v>
      </c>
      <c r="E4417" s="865">
        <v>15.56</v>
      </c>
    </row>
    <row r="4418" spans="1:5">
      <c r="A4418">
        <v>38875</v>
      </c>
      <c r="B4418" t="s">
        <v>5258</v>
      </c>
      <c r="C4418" t="s">
        <v>829</v>
      </c>
      <c r="D4418" t="s">
        <v>844</v>
      </c>
      <c r="E4418" s="865">
        <v>27.5</v>
      </c>
    </row>
    <row r="4419" spans="1:5">
      <c r="A4419">
        <v>38876</v>
      </c>
      <c r="B4419" t="s">
        <v>5259</v>
      </c>
      <c r="C4419" t="s">
        <v>829</v>
      </c>
      <c r="D4419" t="s">
        <v>844</v>
      </c>
      <c r="E4419" s="865">
        <v>37</v>
      </c>
    </row>
    <row r="4420" spans="1:5">
      <c r="A4420">
        <v>39000</v>
      </c>
      <c r="B4420" t="s">
        <v>5260</v>
      </c>
      <c r="C4420" t="s">
        <v>829</v>
      </c>
      <c r="D4420" t="s">
        <v>844</v>
      </c>
      <c r="E4420" s="865">
        <v>23.3</v>
      </c>
    </row>
    <row r="4421" spans="1:5">
      <c r="A4421">
        <v>38674</v>
      </c>
      <c r="B4421" t="s">
        <v>5261</v>
      </c>
      <c r="C4421" t="s">
        <v>829</v>
      </c>
      <c r="D4421" t="s">
        <v>830</v>
      </c>
      <c r="E4421" s="865">
        <v>21.5</v>
      </c>
    </row>
    <row r="4422" spans="1:5">
      <c r="A4422">
        <v>38911</v>
      </c>
      <c r="B4422" t="s">
        <v>5262</v>
      </c>
      <c r="C4422" t="s">
        <v>829</v>
      </c>
      <c r="D4422" t="s">
        <v>844</v>
      </c>
      <c r="E4422" s="865">
        <v>45.88</v>
      </c>
    </row>
    <row r="4423" spans="1:5">
      <c r="A4423">
        <v>38912</v>
      </c>
      <c r="B4423" t="s">
        <v>5263</v>
      </c>
      <c r="C4423" t="s">
        <v>829</v>
      </c>
      <c r="D4423" t="s">
        <v>844</v>
      </c>
      <c r="E4423" s="865">
        <v>58.31</v>
      </c>
    </row>
    <row r="4424" spans="1:5">
      <c r="A4424">
        <v>38019</v>
      </c>
      <c r="B4424" t="s">
        <v>5264</v>
      </c>
      <c r="C4424" t="s">
        <v>829</v>
      </c>
      <c r="D4424" t="s">
        <v>830</v>
      </c>
      <c r="E4424" s="865">
        <v>5.39</v>
      </c>
    </row>
    <row r="4425" spans="1:5">
      <c r="A4425">
        <v>38020</v>
      </c>
      <c r="B4425" t="s">
        <v>5265</v>
      </c>
      <c r="C4425" t="s">
        <v>829</v>
      </c>
      <c r="D4425" t="s">
        <v>830</v>
      </c>
      <c r="E4425" s="865">
        <v>6.82</v>
      </c>
    </row>
    <row r="4426" spans="1:5">
      <c r="A4426">
        <v>38454</v>
      </c>
      <c r="B4426" t="s">
        <v>5266</v>
      </c>
      <c r="C4426" t="s">
        <v>829</v>
      </c>
      <c r="D4426" t="s">
        <v>844</v>
      </c>
      <c r="E4426" s="865">
        <v>4.25</v>
      </c>
    </row>
    <row r="4427" spans="1:5">
      <c r="A4427">
        <v>38455</v>
      </c>
      <c r="B4427" t="s">
        <v>5267</v>
      </c>
      <c r="C4427" t="s">
        <v>829</v>
      </c>
      <c r="D4427" t="s">
        <v>844</v>
      </c>
      <c r="E4427" s="865">
        <v>3.89</v>
      </c>
    </row>
    <row r="4428" spans="1:5">
      <c r="A4428">
        <v>38462</v>
      </c>
      <c r="B4428" t="s">
        <v>5268</v>
      </c>
      <c r="C4428" t="s">
        <v>829</v>
      </c>
      <c r="D4428" t="s">
        <v>844</v>
      </c>
      <c r="E4428" s="865">
        <v>109.88</v>
      </c>
    </row>
    <row r="4429" spans="1:5">
      <c r="A4429">
        <v>36362</v>
      </c>
      <c r="B4429" t="s">
        <v>5269</v>
      </c>
      <c r="C4429" t="s">
        <v>829</v>
      </c>
      <c r="D4429" t="s">
        <v>844</v>
      </c>
      <c r="E4429" s="865">
        <v>1.67</v>
      </c>
    </row>
    <row r="4430" spans="1:5">
      <c r="A4430">
        <v>36298</v>
      </c>
      <c r="B4430" t="s">
        <v>5270</v>
      </c>
      <c r="C4430" t="s">
        <v>829</v>
      </c>
      <c r="D4430" t="s">
        <v>844</v>
      </c>
      <c r="E4430" s="865">
        <v>2.48</v>
      </c>
    </row>
    <row r="4431" spans="1:5">
      <c r="A4431">
        <v>38456</v>
      </c>
      <c r="B4431" t="s">
        <v>5271</v>
      </c>
      <c r="C4431" t="s">
        <v>829</v>
      </c>
      <c r="D4431" t="s">
        <v>844</v>
      </c>
      <c r="E4431" s="865">
        <v>4.04</v>
      </c>
    </row>
    <row r="4432" spans="1:5">
      <c r="A4432">
        <v>38457</v>
      </c>
      <c r="B4432" t="s">
        <v>5272</v>
      </c>
      <c r="C4432" t="s">
        <v>829</v>
      </c>
      <c r="D4432" t="s">
        <v>844</v>
      </c>
      <c r="E4432" s="865">
        <v>9.11</v>
      </c>
    </row>
    <row r="4433" spans="1:5">
      <c r="A4433">
        <v>38458</v>
      </c>
      <c r="B4433" t="s">
        <v>5273</v>
      </c>
      <c r="C4433" t="s">
        <v>829</v>
      </c>
      <c r="D4433" t="s">
        <v>844</v>
      </c>
      <c r="E4433" s="865">
        <v>12.21</v>
      </c>
    </row>
    <row r="4434" spans="1:5">
      <c r="A4434">
        <v>38459</v>
      </c>
      <c r="B4434" t="s">
        <v>5274</v>
      </c>
      <c r="C4434" t="s">
        <v>829</v>
      </c>
      <c r="D4434" t="s">
        <v>844</v>
      </c>
      <c r="E4434" s="865">
        <v>21.55</v>
      </c>
    </row>
    <row r="4435" spans="1:5">
      <c r="A4435">
        <v>38460</v>
      </c>
      <c r="B4435" t="s">
        <v>5275</v>
      </c>
      <c r="C4435" t="s">
        <v>829</v>
      </c>
      <c r="D4435" t="s">
        <v>844</v>
      </c>
      <c r="E4435" s="865">
        <v>45.01</v>
      </c>
    </row>
    <row r="4436" spans="1:5">
      <c r="A4436">
        <v>38461</v>
      </c>
      <c r="B4436" t="s">
        <v>5276</v>
      </c>
      <c r="C4436" t="s">
        <v>829</v>
      </c>
      <c r="D4436" t="s">
        <v>844</v>
      </c>
      <c r="E4436" s="865">
        <v>68.67</v>
      </c>
    </row>
    <row r="4437" spans="1:5">
      <c r="A4437">
        <v>7094</v>
      </c>
      <c r="B4437" t="s">
        <v>5277</v>
      </c>
      <c r="C4437" t="s">
        <v>829</v>
      </c>
      <c r="D4437" t="s">
        <v>830</v>
      </c>
      <c r="E4437" s="865">
        <v>8.4700000000000006</v>
      </c>
    </row>
    <row r="4438" spans="1:5">
      <c r="A4438">
        <v>7116</v>
      </c>
      <c r="B4438" t="s">
        <v>5278</v>
      </c>
      <c r="C4438" t="s">
        <v>829</v>
      </c>
      <c r="D4438" t="s">
        <v>830</v>
      </c>
      <c r="E4438" s="865">
        <v>2.12</v>
      </c>
    </row>
    <row r="4439" spans="1:5">
      <c r="A4439">
        <v>7118</v>
      </c>
      <c r="B4439" t="s">
        <v>5279</v>
      </c>
      <c r="C4439" t="s">
        <v>829</v>
      </c>
      <c r="D4439" t="s">
        <v>830</v>
      </c>
      <c r="E4439" s="865">
        <v>18.690000000000001</v>
      </c>
    </row>
    <row r="4440" spans="1:5">
      <c r="A4440">
        <v>7117</v>
      </c>
      <c r="B4440" t="s">
        <v>5280</v>
      </c>
      <c r="C4440" t="s">
        <v>829</v>
      </c>
      <c r="D4440" t="s">
        <v>830</v>
      </c>
      <c r="E4440" s="865">
        <v>16.61</v>
      </c>
    </row>
    <row r="4441" spans="1:5">
      <c r="A4441">
        <v>7098</v>
      </c>
      <c r="B4441" t="s">
        <v>5281</v>
      </c>
      <c r="C4441" t="s">
        <v>829</v>
      </c>
      <c r="D4441" t="s">
        <v>830</v>
      </c>
      <c r="E4441" s="865">
        <v>2.31</v>
      </c>
    </row>
    <row r="4442" spans="1:5">
      <c r="A4442">
        <v>7110</v>
      </c>
      <c r="B4442" t="s">
        <v>5282</v>
      </c>
      <c r="C4442" t="s">
        <v>829</v>
      </c>
      <c r="D4442" t="s">
        <v>830</v>
      </c>
      <c r="E4442" s="865">
        <v>40.64</v>
      </c>
    </row>
    <row r="4443" spans="1:5">
      <c r="A4443">
        <v>7123</v>
      </c>
      <c r="B4443" t="s">
        <v>5283</v>
      </c>
      <c r="C4443" t="s">
        <v>829</v>
      </c>
      <c r="D4443" t="s">
        <v>830</v>
      </c>
      <c r="E4443" s="865">
        <v>2.98</v>
      </c>
    </row>
    <row r="4444" spans="1:5">
      <c r="A4444">
        <v>7121</v>
      </c>
      <c r="B4444" t="s">
        <v>5284</v>
      </c>
      <c r="C4444" t="s">
        <v>829</v>
      </c>
      <c r="D4444" t="s">
        <v>830</v>
      </c>
      <c r="E4444" s="865">
        <v>7.34</v>
      </c>
    </row>
    <row r="4445" spans="1:5">
      <c r="A4445">
        <v>7137</v>
      </c>
      <c r="B4445" t="s">
        <v>5285</v>
      </c>
      <c r="C4445" t="s">
        <v>829</v>
      </c>
      <c r="D4445" t="s">
        <v>830</v>
      </c>
      <c r="E4445" s="865">
        <v>6.61</v>
      </c>
    </row>
    <row r="4446" spans="1:5">
      <c r="A4446">
        <v>7122</v>
      </c>
      <c r="B4446" t="s">
        <v>5286</v>
      </c>
      <c r="C4446" t="s">
        <v>829</v>
      </c>
      <c r="D4446" t="s">
        <v>830</v>
      </c>
      <c r="E4446" s="865">
        <v>8.26</v>
      </c>
    </row>
    <row r="4447" spans="1:5">
      <c r="A4447">
        <v>7114</v>
      </c>
      <c r="B4447" t="s">
        <v>5287</v>
      </c>
      <c r="C4447" t="s">
        <v>829</v>
      </c>
      <c r="D4447" t="s">
        <v>830</v>
      </c>
      <c r="E4447" s="865">
        <v>12.73</v>
      </c>
    </row>
    <row r="4448" spans="1:5">
      <c r="A4448">
        <v>7109</v>
      </c>
      <c r="B4448" t="s">
        <v>5288</v>
      </c>
      <c r="C4448" t="s">
        <v>829</v>
      </c>
      <c r="D4448" t="s">
        <v>830</v>
      </c>
      <c r="E4448" s="865">
        <v>2.23</v>
      </c>
    </row>
    <row r="4449" spans="1:5">
      <c r="A4449">
        <v>7135</v>
      </c>
      <c r="B4449" t="s">
        <v>5289</v>
      </c>
      <c r="C4449" t="s">
        <v>829</v>
      </c>
      <c r="D4449" t="s">
        <v>830</v>
      </c>
      <c r="E4449" s="865">
        <v>3.48</v>
      </c>
    </row>
    <row r="4450" spans="1:5">
      <c r="A4450">
        <v>37947</v>
      </c>
      <c r="B4450" t="s">
        <v>5290</v>
      </c>
      <c r="C4450" t="s">
        <v>829</v>
      </c>
      <c r="D4450" t="s">
        <v>830</v>
      </c>
      <c r="E4450" s="865">
        <v>3.52</v>
      </c>
    </row>
    <row r="4451" spans="1:5">
      <c r="A4451">
        <v>7103</v>
      </c>
      <c r="B4451" t="s">
        <v>5291</v>
      </c>
      <c r="C4451" t="s">
        <v>829</v>
      </c>
      <c r="D4451" t="s">
        <v>830</v>
      </c>
      <c r="E4451" s="865">
        <v>8.08</v>
      </c>
    </row>
    <row r="4452" spans="1:5">
      <c r="A4452">
        <v>40419</v>
      </c>
      <c r="B4452" t="s">
        <v>5292</v>
      </c>
      <c r="C4452" t="s">
        <v>829</v>
      </c>
      <c r="D4452" t="s">
        <v>844</v>
      </c>
      <c r="E4452" s="865">
        <v>28.36</v>
      </c>
    </row>
    <row r="4453" spans="1:5">
      <c r="A4453">
        <v>40420</v>
      </c>
      <c r="B4453" t="s">
        <v>5293</v>
      </c>
      <c r="C4453" t="s">
        <v>829</v>
      </c>
      <c r="D4453" t="s">
        <v>844</v>
      </c>
      <c r="E4453" s="865">
        <v>41.38</v>
      </c>
    </row>
    <row r="4454" spans="1:5">
      <c r="A4454">
        <v>40421</v>
      </c>
      <c r="B4454" t="s">
        <v>5294</v>
      </c>
      <c r="C4454" t="s">
        <v>829</v>
      </c>
      <c r="D4454" t="s">
        <v>844</v>
      </c>
      <c r="E4454" s="865">
        <v>44.05</v>
      </c>
    </row>
    <row r="4455" spans="1:5">
      <c r="A4455">
        <v>7126</v>
      </c>
      <c r="B4455" t="s">
        <v>5295</v>
      </c>
      <c r="C4455" t="s">
        <v>829</v>
      </c>
      <c r="D4455" t="s">
        <v>830</v>
      </c>
      <c r="E4455" s="865">
        <v>16.95</v>
      </c>
    </row>
    <row r="4456" spans="1:5">
      <c r="A4456">
        <v>38905</v>
      </c>
      <c r="B4456" t="s">
        <v>5296</v>
      </c>
      <c r="C4456" t="s">
        <v>829</v>
      </c>
      <c r="D4456" t="s">
        <v>844</v>
      </c>
      <c r="E4456" s="865">
        <v>14.38</v>
      </c>
    </row>
    <row r="4457" spans="1:5">
      <c r="A4457">
        <v>38907</v>
      </c>
      <c r="B4457" t="s">
        <v>5297</v>
      </c>
      <c r="C4457" t="s">
        <v>829</v>
      </c>
      <c r="D4457" t="s">
        <v>844</v>
      </c>
      <c r="E4457" s="865">
        <v>15.29</v>
      </c>
    </row>
    <row r="4458" spans="1:5">
      <c r="A4458">
        <v>38908</v>
      </c>
      <c r="B4458" t="s">
        <v>5298</v>
      </c>
      <c r="C4458" t="s">
        <v>829</v>
      </c>
      <c r="D4458" t="s">
        <v>844</v>
      </c>
      <c r="E4458" s="865">
        <v>17.21</v>
      </c>
    </row>
    <row r="4459" spans="1:5">
      <c r="A4459">
        <v>38909</v>
      </c>
      <c r="B4459" t="s">
        <v>5299</v>
      </c>
      <c r="C4459" t="s">
        <v>829</v>
      </c>
      <c r="D4459" t="s">
        <v>844</v>
      </c>
      <c r="E4459" s="865">
        <v>24.75</v>
      </c>
    </row>
    <row r="4460" spans="1:5">
      <c r="A4460">
        <v>38910</v>
      </c>
      <c r="B4460" t="s">
        <v>5300</v>
      </c>
      <c r="C4460" t="s">
        <v>829</v>
      </c>
      <c r="D4460" t="s">
        <v>844</v>
      </c>
      <c r="E4460" s="865">
        <v>26.73</v>
      </c>
    </row>
    <row r="4461" spans="1:5">
      <c r="A4461">
        <v>38897</v>
      </c>
      <c r="B4461" t="s">
        <v>5301</v>
      </c>
      <c r="C4461" t="s">
        <v>829</v>
      </c>
      <c r="D4461" t="s">
        <v>844</v>
      </c>
      <c r="E4461" s="865">
        <v>14.44</v>
      </c>
    </row>
    <row r="4462" spans="1:5">
      <c r="A4462">
        <v>38899</v>
      </c>
      <c r="B4462" t="s">
        <v>5302</v>
      </c>
      <c r="C4462" t="s">
        <v>829</v>
      </c>
      <c r="D4462" t="s">
        <v>844</v>
      </c>
      <c r="E4462" s="865">
        <v>16.239999999999998</v>
      </c>
    </row>
    <row r="4463" spans="1:5">
      <c r="A4463">
        <v>38900</v>
      </c>
      <c r="B4463" t="s">
        <v>5303</v>
      </c>
      <c r="C4463" t="s">
        <v>829</v>
      </c>
      <c r="D4463" t="s">
        <v>844</v>
      </c>
      <c r="E4463" s="865">
        <v>16.93</v>
      </c>
    </row>
    <row r="4464" spans="1:5">
      <c r="A4464">
        <v>38901</v>
      </c>
      <c r="B4464" t="s">
        <v>5304</v>
      </c>
      <c r="C4464" t="s">
        <v>829</v>
      </c>
      <c r="D4464" t="s">
        <v>844</v>
      </c>
      <c r="E4464" s="865">
        <v>27.7</v>
      </c>
    </row>
    <row r="4465" spans="1:5">
      <c r="A4465">
        <v>38904</v>
      </c>
      <c r="B4465" t="s">
        <v>5305</v>
      </c>
      <c r="C4465" t="s">
        <v>829</v>
      </c>
      <c r="D4465" t="s">
        <v>844</v>
      </c>
      <c r="E4465" s="865">
        <v>45</v>
      </c>
    </row>
    <row r="4466" spans="1:5">
      <c r="A4466">
        <v>38903</v>
      </c>
      <c r="B4466" t="s">
        <v>5306</v>
      </c>
      <c r="C4466" t="s">
        <v>829</v>
      </c>
      <c r="D4466" t="s">
        <v>844</v>
      </c>
      <c r="E4466" s="865">
        <v>44.71</v>
      </c>
    </row>
    <row r="4467" spans="1:5">
      <c r="A4467">
        <v>7091</v>
      </c>
      <c r="B4467" t="s">
        <v>5307</v>
      </c>
      <c r="C4467" t="s">
        <v>829</v>
      </c>
      <c r="D4467" t="s">
        <v>830</v>
      </c>
      <c r="E4467" s="865">
        <v>10.01</v>
      </c>
    </row>
    <row r="4468" spans="1:5">
      <c r="A4468">
        <v>11655</v>
      </c>
      <c r="B4468" t="s">
        <v>5308</v>
      </c>
      <c r="C4468" t="s">
        <v>829</v>
      </c>
      <c r="D4468" t="s">
        <v>830</v>
      </c>
      <c r="E4468" s="865">
        <v>9.56</v>
      </c>
    </row>
    <row r="4469" spans="1:5">
      <c r="A4469">
        <v>11656</v>
      </c>
      <c r="B4469" t="s">
        <v>5309</v>
      </c>
      <c r="C4469" t="s">
        <v>829</v>
      </c>
      <c r="D4469" t="s">
        <v>830</v>
      </c>
      <c r="E4469" s="865">
        <v>10</v>
      </c>
    </row>
    <row r="4470" spans="1:5">
      <c r="A4470">
        <v>37948</v>
      </c>
      <c r="B4470" t="s">
        <v>5310</v>
      </c>
      <c r="C4470" t="s">
        <v>829</v>
      </c>
      <c r="D4470" t="s">
        <v>830</v>
      </c>
      <c r="E4470" s="865">
        <v>2.02</v>
      </c>
    </row>
    <row r="4471" spans="1:5">
      <c r="A4471">
        <v>7097</v>
      </c>
      <c r="B4471" t="s">
        <v>5311</v>
      </c>
      <c r="C4471" t="s">
        <v>829</v>
      </c>
      <c r="D4471" t="s">
        <v>830</v>
      </c>
      <c r="E4471" s="865">
        <v>4.4400000000000004</v>
      </c>
    </row>
    <row r="4472" spans="1:5">
      <c r="A4472">
        <v>11657</v>
      </c>
      <c r="B4472" t="s">
        <v>5312</v>
      </c>
      <c r="C4472" t="s">
        <v>829</v>
      </c>
      <c r="D4472" t="s">
        <v>830</v>
      </c>
      <c r="E4472" s="865">
        <v>8.7200000000000006</v>
      </c>
    </row>
    <row r="4473" spans="1:5">
      <c r="A4473">
        <v>11658</v>
      </c>
      <c r="B4473" t="s">
        <v>5313</v>
      </c>
      <c r="C4473" t="s">
        <v>829</v>
      </c>
      <c r="D4473" t="s">
        <v>830</v>
      </c>
      <c r="E4473" s="865">
        <v>8.8800000000000008</v>
      </c>
    </row>
    <row r="4474" spans="1:5">
      <c r="A4474">
        <v>7146</v>
      </c>
      <c r="B4474" t="s">
        <v>5314</v>
      </c>
      <c r="C4474" t="s">
        <v>829</v>
      </c>
      <c r="D4474" t="s">
        <v>830</v>
      </c>
      <c r="E4474" s="865">
        <v>125.86</v>
      </c>
    </row>
    <row r="4475" spans="1:5">
      <c r="A4475">
        <v>7138</v>
      </c>
      <c r="B4475" t="s">
        <v>5315</v>
      </c>
      <c r="C4475" t="s">
        <v>829</v>
      </c>
      <c r="D4475" t="s">
        <v>830</v>
      </c>
      <c r="E4475" s="865">
        <v>0.71</v>
      </c>
    </row>
    <row r="4476" spans="1:5">
      <c r="A4476">
        <v>7139</v>
      </c>
      <c r="B4476" t="s">
        <v>5316</v>
      </c>
      <c r="C4476" t="s">
        <v>829</v>
      </c>
      <c r="D4476" t="s">
        <v>830</v>
      </c>
      <c r="E4476" s="865">
        <v>0.93</v>
      </c>
    </row>
    <row r="4477" spans="1:5">
      <c r="A4477">
        <v>7140</v>
      </c>
      <c r="B4477" t="s">
        <v>5317</v>
      </c>
      <c r="C4477" t="s">
        <v>829</v>
      </c>
      <c r="D4477" t="s">
        <v>830</v>
      </c>
      <c r="E4477" s="865">
        <v>3.1</v>
      </c>
    </row>
    <row r="4478" spans="1:5">
      <c r="A4478">
        <v>7141</v>
      </c>
      <c r="B4478" t="s">
        <v>5318</v>
      </c>
      <c r="C4478" t="s">
        <v>829</v>
      </c>
      <c r="D4478" t="s">
        <v>830</v>
      </c>
      <c r="E4478" s="865">
        <v>6.79</v>
      </c>
    </row>
    <row r="4479" spans="1:5">
      <c r="A4479">
        <v>7143</v>
      </c>
      <c r="B4479" t="s">
        <v>5319</v>
      </c>
      <c r="C4479" t="s">
        <v>829</v>
      </c>
      <c r="D4479" t="s">
        <v>830</v>
      </c>
      <c r="E4479" s="865">
        <v>22.62</v>
      </c>
    </row>
    <row r="4480" spans="1:5">
      <c r="A4480">
        <v>7144</v>
      </c>
      <c r="B4480" t="s">
        <v>5320</v>
      </c>
      <c r="C4480" t="s">
        <v>829</v>
      </c>
      <c r="D4480" t="s">
        <v>830</v>
      </c>
      <c r="E4480" s="865">
        <v>45.25</v>
      </c>
    </row>
    <row r="4481" spans="1:5">
      <c r="A4481">
        <v>7145</v>
      </c>
      <c r="B4481" t="s">
        <v>5321</v>
      </c>
      <c r="C4481" t="s">
        <v>829</v>
      </c>
      <c r="D4481" t="s">
        <v>830</v>
      </c>
      <c r="E4481" s="865">
        <v>74.209999999999994</v>
      </c>
    </row>
    <row r="4482" spans="1:5">
      <c r="A4482">
        <v>7142</v>
      </c>
      <c r="B4482" t="s">
        <v>5322</v>
      </c>
      <c r="C4482" t="s">
        <v>829</v>
      </c>
      <c r="D4482" t="s">
        <v>830</v>
      </c>
      <c r="E4482" s="865">
        <v>7.59</v>
      </c>
    </row>
    <row r="4483" spans="1:5">
      <c r="A4483">
        <v>3593</v>
      </c>
      <c r="B4483" t="s">
        <v>5323</v>
      </c>
      <c r="C4483" t="s">
        <v>829</v>
      </c>
      <c r="D4483" t="s">
        <v>830</v>
      </c>
      <c r="E4483" s="865">
        <v>50.51</v>
      </c>
    </row>
    <row r="4484" spans="1:5">
      <c r="A4484">
        <v>3588</v>
      </c>
      <c r="B4484" t="s">
        <v>5324</v>
      </c>
      <c r="C4484" t="s">
        <v>829</v>
      </c>
      <c r="D4484" t="s">
        <v>830</v>
      </c>
      <c r="E4484" s="865">
        <v>38.93</v>
      </c>
    </row>
    <row r="4485" spans="1:5">
      <c r="A4485">
        <v>3585</v>
      </c>
      <c r="B4485" t="s">
        <v>5325</v>
      </c>
      <c r="C4485" t="s">
        <v>829</v>
      </c>
      <c r="D4485" t="s">
        <v>830</v>
      </c>
      <c r="E4485" s="865">
        <v>12.02</v>
      </c>
    </row>
    <row r="4486" spans="1:5">
      <c r="A4486">
        <v>3587</v>
      </c>
      <c r="B4486" t="s">
        <v>5326</v>
      </c>
      <c r="C4486" t="s">
        <v>829</v>
      </c>
      <c r="D4486" t="s">
        <v>830</v>
      </c>
      <c r="E4486" s="865">
        <v>24.15</v>
      </c>
    </row>
    <row r="4487" spans="1:5">
      <c r="A4487">
        <v>3590</v>
      </c>
      <c r="B4487" t="s">
        <v>5327</v>
      </c>
      <c r="C4487" t="s">
        <v>829</v>
      </c>
      <c r="D4487" t="s">
        <v>830</v>
      </c>
      <c r="E4487" s="865">
        <v>143.41</v>
      </c>
    </row>
    <row r="4488" spans="1:5">
      <c r="A4488">
        <v>3589</v>
      </c>
      <c r="B4488" t="s">
        <v>5328</v>
      </c>
      <c r="C4488" t="s">
        <v>829</v>
      </c>
      <c r="D4488" t="s">
        <v>830</v>
      </c>
      <c r="E4488" s="865">
        <v>76.97</v>
      </c>
    </row>
    <row r="4489" spans="1:5">
      <c r="A4489">
        <v>3586</v>
      </c>
      <c r="B4489" t="s">
        <v>5329</v>
      </c>
      <c r="C4489" t="s">
        <v>829</v>
      </c>
      <c r="D4489" t="s">
        <v>830</v>
      </c>
      <c r="E4489" s="865">
        <v>15.75</v>
      </c>
    </row>
    <row r="4490" spans="1:5">
      <c r="A4490">
        <v>3592</v>
      </c>
      <c r="B4490" t="s">
        <v>5330</v>
      </c>
      <c r="C4490" t="s">
        <v>829</v>
      </c>
      <c r="D4490" t="s">
        <v>830</v>
      </c>
      <c r="E4490" s="865">
        <v>226.68</v>
      </c>
    </row>
    <row r="4491" spans="1:5">
      <c r="A4491">
        <v>3591</v>
      </c>
      <c r="B4491" t="s">
        <v>5331</v>
      </c>
      <c r="C4491" t="s">
        <v>829</v>
      </c>
      <c r="D4491" t="s">
        <v>830</v>
      </c>
      <c r="E4491" s="865">
        <v>363.39</v>
      </c>
    </row>
    <row r="4492" spans="1:5">
      <c r="A4492">
        <v>40396</v>
      </c>
      <c r="B4492" t="s">
        <v>5332</v>
      </c>
      <c r="C4492" t="s">
        <v>829</v>
      </c>
      <c r="D4492" t="s">
        <v>844</v>
      </c>
      <c r="E4492" s="865">
        <v>63.92</v>
      </c>
    </row>
    <row r="4493" spans="1:5">
      <c r="A4493">
        <v>40395</v>
      </c>
      <c r="B4493" t="s">
        <v>5333</v>
      </c>
      <c r="C4493" t="s">
        <v>829</v>
      </c>
      <c r="D4493" t="s">
        <v>844</v>
      </c>
      <c r="E4493" s="865">
        <v>49.06</v>
      </c>
    </row>
    <row r="4494" spans="1:5">
      <c r="A4494">
        <v>40392</v>
      </c>
      <c r="B4494" t="s">
        <v>5334</v>
      </c>
      <c r="C4494" t="s">
        <v>829</v>
      </c>
      <c r="D4494" t="s">
        <v>844</v>
      </c>
      <c r="E4494" s="865">
        <v>15.78</v>
      </c>
    </row>
    <row r="4495" spans="1:5">
      <c r="A4495">
        <v>40394</v>
      </c>
      <c r="B4495" t="s">
        <v>5335</v>
      </c>
      <c r="C4495" t="s">
        <v>829</v>
      </c>
      <c r="D4495" t="s">
        <v>844</v>
      </c>
      <c r="E4495" s="865">
        <v>31.94</v>
      </c>
    </row>
    <row r="4496" spans="1:5">
      <c r="A4496">
        <v>40398</v>
      </c>
      <c r="B4496" t="s">
        <v>5336</v>
      </c>
      <c r="C4496" t="s">
        <v>829</v>
      </c>
      <c r="D4496" t="s">
        <v>844</v>
      </c>
      <c r="E4496" s="865">
        <v>205.09</v>
      </c>
    </row>
    <row r="4497" spans="1:5">
      <c r="A4497">
        <v>40397</v>
      </c>
      <c r="B4497" t="s">
        <v>5337</v>
      </c>
      <c r="C4497" t="s">
        <v>829</v>
      </c>
      <c r="D4497" t="s">
        <v>844</v>
      </c>
      <c r="E4497" s="865">
        <v>105.03</v>
      </c>
    </row>
    <row r="4498" spans="1:5">
      <c r="A4498">
        <v>40393</v>
      </c>
      <c r="B4498" t="s">
        <v>5338</v>
      </c>
      <c r="C4498" t="s">
        <v>829</v>
      </c>
      <c r="D4498" t="s">
        <v>844</v>
      </c>
      <c r="E4498" s="865">
        <v>20.329999999999998</v>
      </c>
    </row>
    <row r="4499" spans="1:5">
      <c r="A4499">
        <v>40399</v>
      </c>
      <c r="B4499" t="s">
        <v>5339</v>
      </c>
      <c r="C4499" t="s">
        <v>829</v>
      </c>
      <c r="D4499" t="s">
        <v>844</v>
      </c>
      <c r="E4499" s="865">
        <v>335.52</v>
      </c>
    </row>
    <row r="4500" spans="1:5">
      <c r="A4500">
        <v>39322</v>
      </c>
      <c r="B4500" t="s">
        <v>5340</v>
      </c>
      <c r="C4500" t="s">
        <v>829</v>
      </c>
      <c r="D4500" t="s">
        <v>844</v>
      </c>
      <c r="E4500" s="865">
        <v>17.440000000000001</v>
      </c>
    </row>
    <row r="4501" spans="1:5">
      <c r="A4501">
        <v>39289</v>
      </c>
      <c r="B4501" t="s">
        <v>5341</v>
      </c>
      <c r="C4501" t="s">
        <v>829</v>
      </c>
      <c r="D4501" t="s">
        <v>844</v>
      </c>
      <c r="E4501" s="865">
        <v>20.89</v>
      </c>
    </row>
    <row r="4502" spans="1:5">
      <c r="A4502">
        <v>39290</v>
      </c>
      <c r="B4502" t="s">
        <v>5342</v>
      </c>
      <c r="C4502" t="s">
        <v>829</v>
      </c>
      <c r="D4502" t="s">
        <v>844</v>
      </c>
      <c r="E4502" s="865">
        <v>35.46</v>
      </c>
    </row>
    <row r="4503" spans="1:5">
      <c r="A4503">
        <v>39291</v>
      </c>
      <c r="B4503" t="s">
        <v>5343</v>
      </c>
      <c r="C4503" t="s">
        <v>829</v>
      </c>
      <c r="D4503" t="s">
        <v>844</v>
      </c>
      <c r="E4503" s="865">
        <v>53.09</v>
      </c>
    </row>
    <row r="4504" spans="1:5">
      <c r="A4504">
        <v>20174</v>
      </c>
      <c r="B4504" t="s">
        <v>5344</v>
      </c>
      <c r="C4504" t="s">
        <v>829</v>
      </c>
      <c r="D4504" t="s">
        <v>830</v>
      </c>
      <c r="E4504" s="865">
        <v>24.4</v>
      </c>
    </row>
    <row r="4505" spans="1:5">
      <c r="A4505">
        <v>41892</v>
      </c>
      <c r="B4505" t="s">
        <v>5345</v>
      </c>
      <c r="C4505" t="s">
        <v>829</v>
      </c>
      <c r="D4505" t="s">
        <v>844</v>
      </c>
      <c r="E4505" s="865">
        <v>89.16</v>
      </c>
    </row>
    <row r="4506" spans="1:5">
      <c r="A4506">
        <v>7048</v>
      </c>
      <c r="B4506" t="s">
        <v>5346</v>
      </c>
      <c r="C4506" t="s">
        <v>829</v>
      </c>
      <c r="D4506" t="s">
        <v>844</v>
      </c>
      <c r="E4506" s="865">
        <v>19.239999999999998</v>
      </c>
    </row>
    <row r="4507" spans="1:5">
      <c r="A4507">
        <v>7088</v>
      </c>
      <c r="B4507" t="s">
        <v>5347</v>
      </c>
      <c r="C4507" t="s">
        <v>829</v>
      </c>
      <c r="D4507" t="s">
        <v>844</v>
      </c>
      <c r="E4507" s="865">
        <v>42.08</v>
      </c>
    </row>
    <row r="4508" spans="1:5">
      <c r="A4508">
        <v>20179</v>
      </c>
      <c r="B4508" t="s">
        <v>5348</v>
      </c>
      <c r="C4508" t="s">
        <v>829</v>
      </c>
      <c r="D4508" t="s">
        <v>830</v>
      </c>
      <c r="E4508" s="865">
        <v>32.840000000000003</v>
      </c>
    </row>
    <row r="4509" spans="1:5">
      <c r="A4509">
        <v>20178</v>
      </c>
      <c r="B4509" t="s">
        <v>5349</v>
      </c>
      <c r="C4509" t="s">
        <v>829</v>
      </c>
      <c r="D4509" t="s">
        <v>830</v>
      </c>
      <c r="E4509" s="865">
        <v>29.02</v>
      </c>
    </row>
    <row r="4510" spans="1:5">
      <c r="A4510">
        <v>20180</v>
      </c>
      <c r="B4510" t="s">
        <v>5350</v>
      </c>
      <c r="C4510" t="s">
        <v>829</v>
      </c>
      <c r="D4510" t="s">
        <v>830</v>
      </c>
      <c r="E4510" s="865">
        <v>53.34</v>
      </c>
    </row>
    <row r="4511" spans="1:5">
      <c r="A4511">
        <v>20181</v>
      </c>
      <c r="B4511" t="s">
        <v>5351</v>
      </c>
      <c r="C4511" t="s">
        <v>829</v>
      </c>
      <c r="D4511" t="s">
        <v>830</v>
      </c>
      <c r="E4511" s="865">
        <v>79.12</v>
      </c>
    </row>
    <row r="4512" spans="1:5">
      <c r="A4512">
        <v>20177</v>
      </c>
      <c r="B4512" t="s">
        <v>5352</v>
      </c>
      <c r="C4512" t="s">
        <v>829</v>
      </c>
      <c r="D4512" t="s">
        <v>830</v>
      </c>
      <c r="E4512" s="865">
        <v>19.02</v>
      </c>
    </row>
    <row r="4513" spans="1:5">
      <c r="A4513">
        <v>7082</v>
      </c>
      <c r="B4513" t="s">
        <v>5353</v>
      </c>
      <c r="C4513" t="s">
        <v>829</v>
      </c>
      <c r="D4513" t="s">
        <v>844</v>
      </c>
      <c r="E4513" s="865">
        <v>31.71</v>
      </c>
    </row>
    <row r="4514" spans="1:5">
      <c r="A4514">
        <v>42707</v>
      </c>
      <c r="B4514" t="s">
        <v>5354</v>
      </c>
      <c r="C4514" t="s">
        <v>829</v>
      </c>
      <c r="D4514" t="s">
        <v>844</v>
      </c>
      <c r="E4514" s="865">
        <v>86.11</v>
      </c>
    </row>
    <row r="4515" spans="1:5">
      <c r="A4515">
        <v>7069</v>
      </c>
      <c r="B4515" t="s">
        <v>5355</v>
      </c>
      <c r="C4515" t="s">
        <v>829</v>
      </c>
      <c r="D4515" t="s">
        <v>844</v>
      </c>
      <c r="E4515" s="865">
        <v>70.37</v>
      </c>
    </row>
    <row r="4516" spans="1:5">
      <c r="A4516">
        <v>42708</v>
      </c>
      <c r="B4516" t="s">
        <v>5356</v>
      </c>
      <c r="C4516" t="s">
        <v>829</v>
      </c>
      <c r="D4516" t="s">
        <v>844</v>
      </c>
      <c r="E4516" s="865">
        <v>226.01</v>
      </c>
    </row>
    <row r="4517" spans="1:5">
      <c r="A4517">
        <v>7070</v>
      </c>
      <c r="B4517" t="s">
        <v>5357</v>
      </c>
      <c r="C4517" t="s">
        <v>829</v>
      </c>
      <c r="D4517" t="s">
        <v>844</v>
      </c>
      <c r="E4517" s="865">
        <v>100.77</v>
      </c>
    </row>
    <row r="4518" spans="1:5">
      <c r="A4518">
        <v>42709</v>
      </c>
      <c r="B4518" t="s">
        <v>5358</v>
      </c>
      <c r="C4518" t="s">
        <v>829</v>
      </c>
      <c r="D4518" t="s">
        <v>844</v>
      </c>
      <c r="E4518" s="865">
        <v>338.02</v>
      </c>
    </row>
    <row r="4519" spans="1:5">
      <c r="A4519">
        <v>42710</v>
      </c>
      <c r="B4519" t="s">
        <v>5359</v>
      </c>
      <c r="C4519" t="s">
        <v>829</v>
      </c>
      <c r="D4519" t="s">
        <v>844</v>
      </c>
      <c r="E4519" s="865">
        <v>971.64</v>
      </c>
    </row>
    <row r="4520" spans="1:5">
      <c r="A4520">
        <v>42716</v>
      </c>
      <c r="B4520" t="s">
        <v>5360</v>
      </c>
      <c r="C4520" t="s">
        <v>829</v>
      </c>
      <c r="D4520" t="s">
        <v>844</v>
      </c>
      <c r="E4520" s="866">
        <v>1209.3800000000001</v>
      </c>
    </row>
    <row r="4521" spans="1:5">
      <c r="A4521">
        <v>20172</v>
      </c>
      <c r="B4521" t="s">
        <v>5361</v>
      </c>
      <c r="C4521" t="s">
        <v>829</v>
      </c>
      <c r="D4521" t="s">
        <v>844</v>
      </c>
      <c r="E4521" s="865">
        <v>23.25</v>
      </c>
    </row>
    <row r="4522" spans="1:5">
      <c r="A4522">
        <v>40945</v>
      </c>
      <c r="B4522" t="s">
        <v>5362</v>
      </c>
      <c r="C4522" t="s">
        <v>847</v>
      </c>
      <c r="D4522" t="s">
        <v>830</v>
      </c>
      <c r="E4522" s="865">
        <v>15.64</v>
      </c>
    </row>
    <row r="4523" spans="1:5">
      <c r="A4523">
        <v>40946</v>
      </c>
      <c r="B4523" t="s">
        <v>5363</v>
      </c>
      <c r="C4523" t="s">
        <v>1054</v>
      </c>
      <c r="D4523" t="s">
        <v>830</v>
      </c>
      <c r="E4523" s="866">
        <v>2791.73</v>
      </c>
    </row>
    <row r="4524" spans="1:5">
      <c r="A4524">
        <v>7153</v>
      </c>
      <c r="B4524" t="s">
        <v>5364</v>
      </c>
      <c r="C4524" t="s">
        <v>847</v>
      </c>
      <c r="D4524" t="s">
        <v>830</v>
      </c>
      <c r="E4524" s="865">
        <v>44.59</v>
      </c>
    </row>
    <row r="4525" spans="1:5">
      <c r="A4525">
        <v>41089</v>
      </c>
      <c r="B4525" t="s">
        <v>5365</v>
      </c>
      <c r="C4525" t="s">
        <v>1054</v>
      </c>
      <c r="D4525" t="s">
        <v>830</v>
      </c>
      <c r="E4525" s="866">
        <v>7954.71</v>
      </c>
    </row>
    <row r="4526" spans="1:5">
      <c r="A4526">
        <v>40943</v>
      </c>
      <c r="B4526" t="s">
        <v>5366</v>
      </c>
      <c r="C4526" t="s">
        <v>847</v>
      </c>
      <c r="D4526" t="s">
        <v>830</v>
      </c>
      <c r="E4526" s="865">
        <v>37.200000000000003</v>
      </c>
    </row>
    <row r="4527" spans="1:5">
      <c r="A4527">
        <v>40944</v>
      </c>
      <c r="B4527" t="s">
        <v>5367</v>
      </c>
      <c r="C4527" t="s">
        <v>1054</v>
      </c>
      <c r="D4527" t="s">
        <v>830</v>
      </c>
      <c r="E4527" s="866">
        <v>6638.95</v>
      </c>
    </row>
    <row r="4528" spans="1:5">
      <c r="A4528">
        <v>6175</v>
      </c>
      <c r="B4528" t="s">
        <v>5368</v>
      </c>
      <c r="C4528" t="s">
        <v>847</v>
      </c>
      <c r="D4528" t="s">
        <v>830</v>
      </c>
      <c r="E4528" s="865">
        <v>21.71</v>
      </c>
    </row>
    <row r="4529" spans="1:5">
      <c r="A4529">
        <v>41092</v>
      </c>
      <c r="B4529" t="s">
        <v>5369</v>
      </c>
      <c r="C4529" t="s">
        <v>1054</v>
      </c>
      <c r="D4529" t="s">
        <v>830</v>
      </c>
      <c r="E4529" s="866">
        <v>3874.33</v>
      </c>
    </row>
    <row r="4530" spans="1:5">
      <c r="A4530">
        <v>37712</v>
      </c>
      <c r="B4530" t="s">
        <v>5370</v>
      </c>
      <c r="C4530" t="s">
        <v>832</v>
      </c>
      <c r="D4530" t="s">
        <v>844</v>
      </c>
      <c r="E4530" s="865">
        <v>61.49</v>
      </c>
    </row>
    <row r="4531" spans="1:5">
      <c r="A4531">
        <v>34547</v>
      </c>
      <c r="B4531" t="s">
        <v>5371</v>
      </c>
      <c r="C4531" t="s">
        <v>866</v>
      </c>
      <c r="D4531" t="s">
        <v>830</v>
      </c>
      <c r="E4531" s="865">
        <v>2.81</v>
      </c>
    </row>
    <row r="4532" spans="1:5">
      <c r="A4532">
        <v>34548</v>
      </c>
      <c r="B4532" t="s">
        <v>5372</v>
      </c>
      <c r="C4532" t="s">
        <v>866</v>
      </c>
      <c r="D4532" t="s">
        <v>830</v>
      </c>
      <c r="E4532" s="865">
        <v>4.6100000000000003</v>
      </c>
    </row>
    <row r="4533" spans="1:5">
      <c r="A4533">
        <v>34558</v>
      </c>
      <c r="B4533" t="s">
        <v>5373</v>
      </c>
      <c r="C4533" t="s">
        <v>866</v>
      </c>
      <c r="D4533" t="s">
        <v>830</v>
      </c>
      <c r="E4533" s="865">
        <v>2.2799999999999998</v>
      </c>
    </row>
    <row r="4534" spans="1:5">
      <c r="A4534">
        <v>34550</v>
      </c>
      <c r="B4534" t="s">
        <v>5374</v>
      </c>
      <c r="C4534" t="s">
        <v>866</v>
      </c>
      <c r="D4534" t="s">
        <v>830</v>
      </c>
      <c r="E4534" s="865">
        <v>1.21</v>
      </c>
    </row>
    <row r="4535" spans="1:5">
      <c r="A4535">
        <v>34557</v>
      </c>
      <c r="B4535" t="s">
        <v>5375</v>
      </c>
      <c r="C4535" t="s">
        <v>866</v>
      </c>
      <c r="D4535" t="s">
        <v>830</v>
      </c>
      <c r="E4535" s="865">
        <v>1.78</v>
      </c>
    </row>
    <row r="4536" spans="1:5">
      <c r="A4536">
        <v>37411</v>
      </c>
      <c r="B4536" t="s">
        <v>5376</v>
      </c>
      <c r="C4536" t="s">
        <v>832</v>
      </c>
      <c r="D4536" t="s">
        <v>830</v>
      </c>
      <c r="E4536" s="865">
        <v>13.01</v>
      </c>
    </row>
    <row r="4537" spans="1:5">
      <c r="A4537">
        <v>39508</v>
      </c>
      <c r="B4537" t="s">
        <v>5377</v>
      </c>
      <c r="C4537" t="s">
        <v>832</v>
      </c>
      <c r="D4537" t="s">
        <v>830</v>
      </c>
      <c r="E4537" s="865">
        <v>7.31</v>
      </c>
    </row>
    <row r="4538" spans="1:5">
      <c r="A4538">
        <v>39507</v>
      </c>
      <c r="B4538" t="s">
        <v>5378</v>
      </c>
      <c r="C4538" t="s">
        <v>832</v>
      </c>
      <c r="D4538" t="s">
        <v>830</v>
      </c>
      <c r="E4538" s="865">
        <v>10.91</v>
      </c>
    </row>
    <row r="4539" spans="1:5">
      <c r="A4539">
        <v>7155</v>
      </c>
      <c r="B4539" t="s">
        <v>5379</v>
      </c>
      <c r="C4539" t="s">
        <v>832</v>
      </c>
      <c r="D4539" t="s">
        <v>830</v>
      </c>
      <c r="E4539" s="865">
        <v>14</v>
      </c>
    </row>
    <row r="4540" spans="1:5">
      <c r="A4540">
        <v>42406</v>
      </c>
      <c r="B4540" t="s">
        <v>5380</v>
      </c>
      <c r="C4540" t="s">
        <v>832</v>
      </c>
      <c r="D4540" t="s">
        <v>830</v>
      </c>
      <c r="E4540" s="865">
        <v>16.05</v>
      </c>
    </row>
    <row r="4541" spans="1:5">
      <c r="A4541">
        <v>7156</v>
      </c>
      <c r="B4541" t="s">
        <v>5381</v>
      </c>
      <c r="C4541" t="s">
        <v>832</v>
      </c>
      <c r="D4541" t="s">
        <v>833</v>
      </c>
      <c r="E4541" s="865">
        <v>20.09</v>
      </c>
    </row>
    <row r="4542" spans="1:5">
      <c r="A4542">
        <v>43127</v>
      </c>
      <c r="B4542" t="s">
        <v>5382</v>
      </c>
      <c r="C4542" t="s">
        <v>832</v>
      </c>
      <c r="D4542" t="s">
        <v>830</v>
      </c>
      <c r="E4542" s="865">
        <v>28.75</v>
      </c>
    </row>
    <row r="4543" spans="1:5">
      <c r="A4543">
        <v>10917</v>
      </c>
      <c r="B4543" t="s">
        <v>5383</v>
      </c>
      <c r="C4543" t="s">
        <v>832</v>
      </c>
      <c r="D4543" t="s">
        <v>830</v>
      </c>
      <c r="E4543" s="865">
        <v>6.07</v>
      </c>
    </row>
    <row r="4544" spans="1:5">
      <c r="A4544">
        <v>21141</v>
      </c>
      <c r="B4544" t="s">
        <v>5384</v>
      </c>
      <c r="C4544" t="s">
        <v>832</v>
      </c>
      <c r="D4544" t="s">
        <v>830</v>
      </c>
      <c r="E4544" s="865">
        <v>9.39</v>
      </c>
    </row>
    <row r="4545" spans="1:5">
      <c r="A4545">
        <v>39509</v>
      </c>
      <c r="B4545" t="s">
        <v>5385</v>
      </c>
      <c r="C4545" t="s">
        <v>832</v>
      </c>
      <c r="D4545" t="s">
        <v>830</v>
      </c>
      <c r="E4545" s="865">
        <v>9.0299999999999994</v>
      </c>
    </row>
    <row r="4546" spans="1:5">
      <c r="A4546">
        <v>25988</v>
      </c>
      <c r="B4546" t="s">
        <v>5386</v>
      </c>
      <c r="C4546" t="s">
        <v>832</v>
      </c>
      <c r="D4546" t="s">
        <v>844</v>
      </c>
      <c r="E4546" s="865">
        <v>11.22</v>
      </c>
    </row>
    <row r="4547" spans="1:5">
      <c r="A4547">
        <v>7167</v>
      </c>
      <c r="B4547" t="s">
        <v>5387</v>
      </c>
      <c r="C4547" t="s">
        <v>832</v>
      </c>
      <c r="D4547" t="s">
        <v>830</v>
      </c>
      <c r="E4547" s="865">
        <v>15.69</v>
      </c>
    </row>
    <row r="4548" spans="1:5">
      <c r="A4548">
        <v>10928</v>
      </c>
      <c r="B4548" t="s">
        <v>5388</v>
      </c>
      <c r="C4548" t="s">
        <v>832</v>
      </c>
      <c r="D4548" t="s">
        <v>830</v>
      </c>
      <c r="E4548" s="865">
        <v>9.02</v>
      </c>
    </row>
    <row r="4549" spans="1:5">
      <c r="A4549">
        <v>10933</v>
      </c>
      <c r="B4549" t="s">
        <v>5389</v>
      </c>
      <c r="C4549" t="s">
        <v>832</v>
      </c>
      <c r="D4549" t="s">
        <v>830</v>
      </c>
      <c r="E4549" s="865">
        <v>13.6</v>
      </c>
    </row>
    <row r="4550" spans="1:5">
      <c r="A4550">
        <v>7158</v>
      </c>
      <c r="B4550" t="s">
        <v>5390</v>
      </c>
      <c r="C4550" t="s">
        <v>832</v>
      </c>
      <c r="D4550" t="s">
        <v>833</v>
      </c>
      <c r="E4550" s="865">
        <v>23.07</v>
      </c>
    </row>
    <row r="4551" spans="1:5">
      <c r="A4551">
        <v>10927</v>
      </c>
      <c r="B4551" t="s">
        <v>5391</v>
      </c>
      <c r="C4551" t="s">
        <v>832</v>
      </c>
      <c r="D4551" t="s">
        <v>830</v>
      </c>
      <c r="E4551" s="865">
        <v>14.75</v>
      </c>
    </row>
    <row r="4552" spans="1:5">
      <c r="A4552">
        <v>7162</v>
      </c>
      <c r="B4552" t="s">
        <v>5392</v>
      </c>
      <c r="C4552" t="s">
        <v>832</v>
      </c>
      <c r="D4552" t="s">
        <v>830</v>
      </c>
      <c r="E4552" s="865">
        <v>36.1</v>
      </c>
    </row>
    <row r="4553" spans="1:5">
      <c r="A4553">
        <v>10932</v>
      </c>
      <c r="B4553" t="s">
        <v>5393</v>
      </c>
      <c r="C4553" t="s">
        <v>832</v>
      </c>
      <c r="D4553" t="s">
        <v>830</v>
      </c>
      <c r="E4553" s="865">
        <v>62.79</v>
      </c>
    </row>
    <row r="4554" spans="1:5">
      <c r="A4554">
        <v>10937</v>
      </c>
      <c r="B4554" t="s">
        <v>5394</v>
      </c>
      <c r="C4554" t="s">
        <v>832</v>
      </c>
      <c r="D4554" t="s">
        <v>830</v>
      </c>
      <c r="E4554" s="865">
        <v>16.14</v>
      </c>
    </row>
    <row r="4555" spans="1:5">
      <c r="A4555">
        <v>10935</v>
      </c>
      <c r="B4555" t="s">
        <v>5395</v>
      </c>
      <c r="C4555" t="s">
        <v>832</v>
      </c>
      <c r="D4555" t="s">
        <v>830</v>
      </c>
      <c r="E4555" s="865">
        <v>27.99</v>
      </c>
    </row>
    <row r="4556" spans="1:5">
      <c r="A4556">
        <v>10931</v>
      </c>
      <c r="B4556" t="s">
        <v>5396</v>
      </c>
      <c r="C4556" t="s">
        <v>832</v>
      </c>
      <c r="D4556" t="s">
        <v>830</v>
      </c>
      <c r="E4556" s="865">
        <v>7.87</v>
      </c>
    </row>
    <row r="4557" spans="1:5">
      <c r="A4557">
        <v>7164</v>
      </c>
      <c r="B4557" t="s">
        <v>5397</v>
      </c>
      <c r="C4557" t="s">
        <v>832</v>
      </c>
      <c r="D4557" t="s">
        <v>830</v>
      </c>
      <c r="E4557" s="865">
        <v>26.05</v>
      </c>
    </row>
    <row r="4558" spans="1:5">
      <c r="A4558">
        <v>36887</v>
      </c>
      <c r="B4558" t="s">
        <v>5398</v>
      </c>
      <c r="C4558" t="s">
        <v>832</v>
      </c>
      <c r="D4558" t="s">
        <v>844</v>
      </c>
      <c r="E4558" s="865">
        <v>14.07</v>
      </c>
    </row>
    <row r="4559" spans="1:5">
      <c r="A4559">
        <v>34630</v>
      </c>
      <c r="B4559" t="s">
        <v>5399</v>
      </c>
      <c r="C4559" t="s">
        <v>829</v>
      </c>
      <c r="D4559" t="s">
        <v>844</v>
      </c>
      <c r="E4559" s="865">
        <v>999.44</v>
      </c>
    </row>
    <row r="4560" spans="1:5">
      <c r="A4560">
        <v>7161</v>
      </c>
      <c r="B4560" t="s">
        <v>5400</v>
      </c>
      <c r="C4560" t="s">
        <v>832</v>
      </c>
      <c r="D4560" t="s">
        <v>830</v>
      </c>
      <c r="E4560" s="865">
        <v>3.24</v>
      </c>
    </row>
    <row r="4561" spans="1:5">
      <c r="A4561">
        <v>7170</v>
      </c>
      <c r="B4561" t="s">
        <v>5401</v>
      </c>
      <c r="C4561" t="s">
        <v>832</v>
      </c>
      <c r="D4561" t="s">
        <v>844</v>
      </c>
      <c r="E4561" s="865">
        <v>2</v>
      </c>
    </row>
    <row r="4562" spans="1:5">
      <c r="A4562">
        <v>37524</v>
      </c>
      <c r="B4562" t="s">
        <v>5402</v>
      </c>
      <c r="C4562" t="s">
        <v>866</v>
      </c>
      <c r="D4562" t="s">
        <v>844</v>
      </c>
      <c r="E4562" s="865">
        <v>1.91</v>
      </c>
    </row>
    <row r="4563" spans="1:5">
      <c r="A4563">
        <v>37525</v>
      </c>
      <c r="B4563" t="s">
        <v>5403</v>
      </c>
      <c r="C4563" t="s">
        <v>866</v>
      </c>
      <c r="D4563" t="s">
        <v>844</v>
      </c>
      <c r="E4563" s="865">
        <v>2.2799999999999998</v>
      </c>
    </row>
    <row r="4564" spans="1:5">
      <c r="A4564">
        <v>36789</v>
      </c>
      <c r="B4564" t="s">
        <v>5404</v>
      </c>
      <c r="C4564" t="s">
        <v>829</v>
      </c>
      <c r="D4564" t="s">
        <v>830</v>
      </c>
      <c r="E4564" s="865">
        <v>1.44</v>
      </c>
    </row>
    <row r="4565" spans="1:5">
      <c r="A4565">
        <v>7173</v>
      </c>
      <c r="B4565" t="s">
        <v>5405</v>
      </c>
      <c r="C4565" t="s">
        <v>1394</v>
      </c>
      <c r="D4565" t="s">
        <v>833</v>
      </c>
      <c r="E4565" s="865">
        <v>932.99</v>
      </c>
    </row>
    <row r="4566" spans="1:5">
      <c r="A4566">
        <v>7175</v>
      </c>
      <c r="B4566" t="s">
        <v>5406</v>
      </c>
      <c r="C4566" t="s">
        <v>829</v>
      </c>
      <c r="D4566" t="s">
        <v>830</v>
      </c>
      <c r="E4566" s="865">
        <v>1.05</v>
      </c>
    </row>
    <row r="4567" spans="1:5">
      <c r="A4567">
        <v>40741</v>
      </c>
      <c r="B4567" t="s">
        <v>5407</v>
      </c>
      <c r="C4567" t="s">
        <v>829</v>
      </c>
      <c r="D4567" t="s">
        <v>830</v>
      </c>
      <c r="E4567" s="865">
        <v>1.93</v>
      </c>
    </row>
    <row r="4568" spans="1:5">
      <c r="A4568">
        <v>7184</v>
      </c>
      <c r="B4568" t="s">
        <v>5408</v>
      </c>
      <c r="C4568" t="s">
        <v>832</v>
      </c>
      <c r="D4568" t="s">
        <v>844</v>
      </c>
      <c r="E4568" s="865">
        <v>28</v>
      </c>
    </row>
    <row r="4569" spans="1:5">
      <c r="A4569">
        <v>34458</v>
      </c>
      <c r="B4569" t="s">
        <v>5409</v>
      </c>
      <c r="C4569" t="s">
        <v>829</v>
      </c>
      <c r="D4569" t="s">
        <v>830</v>
      </c>
      <c r="E4569" s="865">
        <v>84.26</v>
      </c>
    </row>
    <row r="4570" spans="1:5">
      <c r="A4570">
        <v>34464</v>
      </c>
      <c r="B4570" t="s">
        <v>5410</v>
      </c>
      <c r="C4570" t="s">
        <v>829</v>
      </c>
      <c r="D4570" t="s">
        <v>830</v>
      </c>
      <c r="E4570" s="865">
        <v>113.04</v>
      </c>
    </row>
    <row r="4571" spans="1:5">
      <c r="A4571">
        <v>34468</v>
      </c>
      <c r="B4571" t="s">
        <v>5411</v>
      </c>
      <c r="C4571" t="s">
        <v>829</v>
      </c>
      <c r="D4571" t="s">
        <v>830</v>
      </c>
      <c r="E4571" s="865">
        <v>130.46</v>
      </c>
    </row>
    <row r="4572" spans="1:5">
      <c r="A4572">
        <v>34473</v>
      </c>
      <c r="B4572" t="s">
        <v>5412</v>
      </c>
      <c r="C4572" t="s">
        <v>829</v>
      </c>
      <c r="D4572" t="s">
        <v>830</v>
      </c>
      <c r="E4572" s="865">
        <v>106.7</v>
      </c>
    </row>
    <row r="4573" spans="1:5">
      <c r="A4573">
        <v>34480</v>
      </c>
      <c r="B4573" t="s">
        <v>5413</v>
      </c>
      <c r="C4573" t="s">
        <v>829</v>
      </c>
      <c r="D4573" t="s">
        <v>830</v>
      </c>
      <c r="E4573" s="865">
        <v>145.51</v>
      </c>
    </row>
    <row r="4574" spans="1:5">
      <c r="A4574">
        <v>34486</v>
      </c>
      <c r="B4574" t="s">
        <v>5414</v>
      </c>
      <c r="C4574" t="s">
        <v>829</v>
      </c>
      <c r="D4574" t="s">
        <v>830</v>
      </c>
      <c r="E4574" s="865">
        <v>162.97</v>
      </c>
    </row>
    <row r="4575" spans="1:5">
      <c r="A4575">
        <v>7202</v>
      </c>
      <c r="B4575" t="s">
        <v>5415</v>
      </c>
      <c r="C4575" t="s">
        <v>832</v>
      </c>
      <c r="D4575" t="s">
        <v>830</v>
      </c>
      <c r="E4575" s="865">
        <v>33.39</v>
      </c>
    </row>
    <row r="4576" spans="1:5">
      <c r="A4576">
        <v>7190</v>
      </c>
      <c r="B4576" t="s">
        <v>5416</v>
      </c>
      <c r="C4576" t="s">
        <v>829</v>
      </c>
      <c r="D4576" t="s">
        <v>830</v>
      </c>
      <c r="E4576" s="865">
        <v>5.73</v>
      </c>
    </row>
    <row r="4577" spans="1:5">
      <c r="A4577">
        <v>34417</v>
      </c>
      <c r="B4577" t="s">
        <v>5417</v>
      </c>
      <c r="C4577" t="s">
        <v>829</v>
      </c>
      <c r="D4577" t="s">
        <v>830</v>
      </c>
      <c r="E4577" s="865">
        <v>9.9600000000000009</v>
      </c>
    </row>
    <row r="4578" spans="1:5">
      <c r="A4578">
        <v>7191</v>
      </c>
      <c r="B4578" t="s">
        <v>5418</v>
      </c>
      <c r="C4578" t="s">
        <v>829</v>
      </c>
      <c r="D4578" t="s">
        <v>830</v>
      </c>
      <c r="E4578" s="865">
        <v>11.54</v>
      </c>
    </row>
    <row r="4579" spans="1:5">
      <c r="A4579">
        <v>7213</v>
      </c>
      <c r="B4579" t="s">
        <v>5418</v>
      </c>
      <c r="C4579" t="s">
        <v>832</v>
      </c>
      <c r="D4579" t="s">
        <v>830</v>
      </c>
      <c r="E4579" s="865">
        <v>9.4600000000000009</v>
      </c>
    </row>
    <row r="4580" spans="1:5">
      <c r="A4580">
        <v>7195</v>
      </c>
      <c r="B4580" t="s">
        <v>5419</v>
      </c>
      <c r="C4580" t="s">
        <v>829</v>
      </c>
      <c r="D4580" t="s">
        <v>830</v>
      </c>
      <c r="E4580" s="865">
        <v>27.5</v>
      </c>
    </row>
    <row r="4581" spans="1:5">
      <c r="A4581">
        <v>7186</v>
      </c>
      <c r="B4581" t="s">
        <v>5420</v>
      </c>
      <c r="C4581" t="s">
        <v>829</v>
      </c>
      <c r="D4581" t="s">
        <v>833</v>
      </c>
      <c r="E4581" s="865">
        <v>32.9</v>
      </c>
    </row>
    <row r="4582" spans="1:5">
      <c r="A4582">
        <v>7194</v>
      </c>
      <c r="B4582" t="s">
        <v>5421</v>
      </c>
      <c r="C4582" t="s">
        <v>832</v>
      </c>
      <c r="D4582" t="s">
        <v>830</v>
      </c>
      <c r="E4582" s="865">
        <v>16.309999999999999</v>
      </c>
    </row>
    <row r="4583" spans="1:5">
      <c r="A4583">
        <v>7207</v>
      </c>
      <c r="B4583" t="s">
        <v>5421</v>
      </c>
      <c r="C4583" t="s">
        <v>829</v>
      </c>
      <c r="D4583" t="s">
        <v>830</v>
      </c>
      <c r="E4583" s="865">
        <v>43.79</v>
      </c>
    </row>
    <row r="4584" spans="1:5">
      <c r="A4584">
        <v>7197</v>
      </c>
      <c r="B4584" t="s">
        <v>5422</v>
      </c>
      <c r="C4584" t="s">
        <v>829</v>
      </c>
      <c r="D4584" t="s">
        <v>830</v>
      </c>
      <c r="E4584" s="865">
        <v>65.78</v>
      </c>
    </row>
    <row r="4585" spans="1:5">
      <c r="A4585">
        <v>7192</v>
      </c>
      <c r="B4585" t="s">
        <v>5423</v>
      </c>
      <c r="C4585" t="s">
        <v>829</v>
      </c>
      <c r="D4585" t="s">
        <v>830</v>
      </c>
      <c r="E4585" s="865">
        <v>36.18</v>
      </c>
    </row>
    <row r="4586" spans="1:5">
      <c r="A4586">
        <v>7193</v>
      </c>
      <c r="B4586" t="s">
        <v>5424</v>
      </c>
      <c r="C4586" t="s">
        <v>829</v>
      </c>
      <c r="D4586" t="s">
        <v>830</v>
      </c>
      <c r="E4586" s="865">
        <v>43.19</v>
      </c>
    </row>
    <row r="4587" spans="1:5">
      <c r="A4587">
        <v>7189</v>
      </c>
      <c r="B4587" t="s">
        <v>5425</v>
      </c>
      <c r="C4587" t="s">
        <v>829</v>
      </c>
      <c r="D4587" t="s">
        <v>830</v>
      </c>
      <c r="E4587" s="865">
        <v>60.66</v>
      </c>
    </row>
    <row r="4588" spans="1:5">
      <c r="A4588">
        <v>7198</v>
      </c>
      <c r="B4588" t="s">
        <v>5426</v>
      </c>
      <c r="C4588" t="s">
        <v>832</v>
      </c>
      <c r="D4588" t="s">
        <v>830</v>
      </c>
      <c r="E4588" s="865">
        <v>22.58</v>
      </c>
    </row>
    <row r="4589" spans="1:5">
      <c r="A4589">
        <v>34402</v>
      </c>
      <c r="B4589" t="s">
        <v>5426</v>
      </c>
      <c r="C4589" t="s">
        <v>829</v>
      </c>
      <c r="D4589" t="s">
        <v>830</v>
      </c>
      <c r="E4589" s="865">
        <v>90.93</v>
      </c>
    </row>
    <row r="4590" spans="1:5">
      <c r="A4590">
        <v>7245</v>
      </c>
      <c r="B4590" t="s">
        <v>5427</v>
      </c>
      <c r="C4590" t="s">
        <v>829</v>
      </c>
      <c r="D4590" t="s">
        <v>830</v>
      </c>
      <c r="E4590" s="865">
        <v>37.03</v>
      </c>
    </row>
    <row r="4591" spans="1:5">
      <c r="A4591">
        <v>34425</v>
      </c>
      <c r="B4591" t="s">
        <v>5428</v>
      </c>
      <c r="C4591" t="s">
        <v>829</v>
      </c>
      <c r="D4591" t="s">
        <v>830</v>
      </c>
      <c r="E4591" s="865">
        <v>56.23</v>
      </c>
    </row>
    <row r="4592" spans="1:5">
      <c r="A4592">
        <v>7223</v>
      </c>
      <c r="B4592" t="s">
        <v>5429</v>
      </c>
      <c r="C4592" t="s">
        <v>829</v>
      </c>
      <c r="D4592" t="s">
        <v>830</v>
      </c>
      <c r="E4592" s="865">
        <v>65.53</v>
      </c>
    </row>
    <row r="4593" spans="1:5">
      <c r="A4593">
        <v>7234</v>
      </c>
      <c r="B4593" t="s">
        <v>5430</v>
      </c>
      <c r="C4593" t="s">
        <v>829</v>
      </c>
      <c r="D4593" t="s">
        <v>830</v>
      </c>
      <c r="E4593" s="865">
        <v>94.52</v>
      </c>
    </row>
    <row r="4594" spans="1:5">
      <c r="A4594">
        <v>7224</v>
      </c>
      <c r="B4594" t="s">
        <v>5431</v>
      </c>
      <c r="C4594" t="s">
        <v>829</v>
      </c>
      <c r="D4594" t="s">
        <v>830</v>
      </c>
      <c r="E4594" s="865">
        <v>104.4</v>
      </c>
    </row>
    <row r="4595" spans="1:5">
      <c r="A4595">
        <v>7221</v>
      </c>
      <c r="B4595" t="s">
        <v>5432</v>
      </c>
      <c r="C4595" t="s">
        <v>832</v>
      </c>
      <c r="D4595" t="s">
        <v>830</v>
      </c>
      <c r="E4595" s="865">
        <v>50.76</v>
      </c>
    </row>
    <row r="4596" spans="1:5">
      <c r="A4596">
        <v>7210</v>
      </c>
      <c r="B4596" t="s">
        <v>5432</v>
      </c>
      <c r="C4596" t="s">
        <v>829</v>
      </c>
      <c r="D4596" t="s">
        <v>830</v>
      </c>
      <c r="E4596" s="865">
        <v>118.79</v>
      </c>
    </row>
    <row r="4597" spans="1:5">
      <c r="A4597">
        <v>7225</v>
      </c>
      <c r="B4597" t="s">
        <v>5433</v>
      </c>
      <c r="C4597" t="s">
        <v>829</v>
      </c>
      <c r="D4597" t="s">
        <v>830</v>
      </c>
      <c r="E4597" s="865">
        <v>131.99</v>
      </c>
    </row>
    <row r="4598" spans="1:5">
      <c r="A4598">
        <v>7226</v>
      </c>
      <c r="B4598" t="s">
        <v>5434</v>
      </c>
      <c r="C4598" t="s">
        <v>829</v>
      </c>
      <c r="D4598" t="s">
        <v>830</v>
      </c>
      <c r="E4598" s="865">
        <v>145.25</v>
      </c>
    </row>
    <row r="4599" spans="1:5">
      <c r="A4599">
        <v>7236</v>
      </c>
      <c r="B4599" t="s">
        <v>5435</v>
      </c>
      <c r="C4599" t="s">
        <v>829</v>
      </c>
      <c r="D4599" t="s">
        <v>830</v>
      </c>
      <c r="E4599" s="865">
        <v>158.41999999999999</v>
      </c>
    </row>
    <row r="4600" spans="1:5">
      <c r="A4600">
        <v>7227</v>
      </c>
      <c r="B4600" t="s">
        <v>5436</v>
      </c>
      <c r="C4600" t="s">
        <v>829</v>
      </c>
      <c r="D4600" t="s">
        <v>830</v>
      </c>
      <c r="E4600" s="865">
        <v>171.62</v>
      </c>
    </row>
    <row r="4601" spans="1:5">
      <c r="A4601">
        <v>7212</v>
      </c>
      <c r="B4601" t="s">
        <v>5437</v>
      </c>
      <c r="C4601" t="s">
        <v>829</v>
      </c>
      <c r="D4601" t="s">
        <v>830</v>
      </c>
      <c r="E4601" s="865">
        <v>190.03</v>
      </c>
    </row>
    <row r="4602" spans="1:5">
      <c r="A4602">
        <v>7229</v>
      </c>
      <c r="B4602" t="s">
        <v>5438</v>
      </c>
      <c r="C4602" t="s">
        <v>829</v>
      </c>
      <c r="D4602" t="s">
        <v>830</v>
      </c>
      <c r="E4602" s="865">
        <v>125.66</v>
      </c>
    </row>
    <row r="4603" spans="1:5">
      <c r="A4603">
        <v>7230</v>
      </c>
      <c r="B4603" t="s">
        <v>5439</v>
      </c>
      <c r="C4603" t="s">
        <v>829</v>
      </c>
      <c r="D4603" t="s">
        <v>830</v>
      </c>
      <c r="E4603" s="865">
        <v>200.25</v>
      </c>
    </row>
    <row r="4604" spans="1:5">
      <c r="A4604">
        <v>7231</v>
      </c>
      <c r="B4604" t="s">
        <v>5440</v>
      </c>
      <c r="C4604" t="s">
        <v>829</v>
      </c>
      <c r="D4604" t="s">
        <v>830</v>
      </c>
      <c r="E4604" s="865">
        <v>263</v>
      </c>
    </row>
    <row r="4605" spans="1:5">
      <c r="A4605">
        <v>7220</v>
      </c>
      <c r="B4605" t="s">
        <v>5441</v>
      </c>
      <c r="C4605" t="s">
        <v>829</v>
      </c>
      <c r="D4605" t="s">
        <v>830</v>
      </c>
      <c r="E4605" s="865">
        <v>323.33</v>
      </c>
    </row>
    <row r="4606" spans="1:5">
      <c r="A4606">
        <v>34447</v>
      </c>
      <c r="B4606" t="s">
        <v>5442</v>
      </c>
      <c r="C4606" t="s">
        <v>829</v>
      </c>
      <c r="D4606" t="s">
        <v>830</v>
      </c>
      <c r="E4606" s="865">
        <v>359.87</v>
      </c>
    </row>
    <row r="4607" spans="1:5">
      <c r="A4607">
        <v>7233</v>
      </c>
      <c r="B4607" t="s">
        <v>5443</v>
      </c>
      <c r="C4607" t="s">
        <v>829</v>
      </c>
      <c r="D4607" t="s">
        <v>830</v>
      </c>
      <c r="E4607" s="865">
        <v>402.89</v>
      </c>
    </row>
    <row r="4608" spans="1:5">
      <c r="A4608">
        <v>40740</v>
      </c>
      <c r="B4608" t="s">
        <v>5444</v>
      </c>
      <c r="C4608" t="s">
        <v>832</v>
      </c>
      <c r="D4608" t="s">
        <v>844</v>
      </c>
      <c r="E4608" s="865">
        <v>117.28</v>
      </c>
    </row>
    <row r="4609" spans="1:5">
      <c r="A4609">
        <v>25007</v>
      </c>
      <c r="B4609" t="s">
        <v>5445</v>
      </c>
      <c r="C4609" t="s">
        <v>832</v>
      </c>
      <c r="D4609" t="s">
        <v>844</v>
      </c>
      <c r="E4609" s="865">
        <v>33.56</v>
      </c>
    </row>
    <row r="4610" spans="1:5">
      <c r="A4610">
        <v>43071</v>
      </c>
      <c r="B4610" t="s">
        <v>5446</v>
      </c>
      <c r="C4610" t="s">
        <v>832</v>
      </c>
      <c r="D4610" t="s">
        <v>844</v>
      </c>
      <c r="E4610" s="865">
        <v>132.06</v>
      </c>
    </row>
    <row r="4611" spans="1:5">
      <c r="A4611">
        <v>39520</v>
      </c>
      <c r="B4611" t="s">
        <v>5447</v>
      </c>
      <c r="C4611" t="s">
        <v>832</v>
      </c>
      <c r="D4611" t="s">
        <v>844</v>
      </c>
      <c r="E4611" s="865">
        <v>107.74</v>
      </c>
    </row>
    <row r="4612" spans="1:5">
      <c r="A4612">
        <v>39521</v>
      </c>
      <c r="B4612" t="s">
        <v>5448</v>
      </c>
      <c r="C4612" t="s">
        <v>832</v>
      </c>
      <c r="D4612" t="s">
        <v>844</v>
      </c>
      <c r="E4612" s="865">
        <v>111.26</v>
      </c>
    </row>
    <row r="4613" spans="1:5">
      <c r="A4613">
        <v>39522</v>
      </c>
      <c r="B4613" t="s">
        <v>5449</v>
      </c>
      <c r="C4613" t="s">
        <v>832</v>
      </c>
      <c r="D4613" t="s">
        <v>844</v>
      </c>
      <c r="E4613" s="865">
        <v>114.89</v>
      </c>
    </row>
    <row r="4614" spans="1:5">
      <c r="A4614">
        <v>7243</v>
      </c>
      <c r="B4614" t="s">
        <v>5450</v>
      </c>
      <c r="C4614" t="s">
        <v>832</v>
      </c>
      <c r="D4614" t="s">
        <v>844</v>
      </c>
      <c r="E4614" s="865">
        <v>35.07</v>
      </c>
    </row>
    <row r="4615" spans="1:5">
      <c r="A4615">
        <v>11067</v>
      </c>
      <c r="B4615" t="s">
        <v>5451</v>
      </c>
      <c r="C4615" t="s">
        <v>829</v>
      </c>
      <c r="D4615" t="s">
        <v>844</v>
      </c>
      <c r="E4615" s="865">
        <v>267.89999999999998</v>
      </c>
    </row>
    <row r="4616" spans="1:5">
      <c r="A4616">
        <v>11068</v>
      </c>
      <c r="B4616" t="s">
        <v>5452</v>
      </c>
      <c r="C4616" t="s">
        <v>829</v>
      </c>
      <c r="D4616" t="s">
        <v>844</v>
      </c>
      <c r="E4616" s="865">
        <v>338.45</v>
      </c>
    </row>
    <row r="4617" spans="1:5">
      <c r="A4617">
        <v>7246</v>
      </c>
      <c r="B4617" t="s">
        <v>5453</v>
      </c>
      <c r="C4617" t="s">
        <v>829</v>
      </c>
      <c r="D4617" t="s">
        <v>830</v>
      </c>
      <c r="E4617" s="865">
        <v>34.46</v>
      </c>
    </row>
    <row r="4618" spans="1:5">
      <c r="A4618">
        <v>12869</v>
      </c>
      <c r="B4618" t="s">
        <v>5454</v>
      </c>
      <c r="C4618" t="s">
        <v>847</v>
      </c>
      <c r="D4618" t="s">
        <v>830</v>
      </c>
      <c r="E4618" s="865">
        <v>17.899999999999999</v>
      </c>
    </row>
    <row r="4619" spans="1:5">
      <c r="A4619">
        <v>41097</v>
      </c>
      <c r="B4619" t="s">
        <v>5455</v>
      </c>
      <c r="C4619" t="s">
        <v>1054</v>
      </c>
      <c r="D4619" t="s">
        <v>830</v>
      </c>
      <c r="E4619" s="866">
        <v>3195.61</v>
      </c>
    </row>
    <row r="4620" spans="1:5">
      <c r="A4620">
        <v>1574</v>
      </c>
      <c r="B4620" t="s">
        <v>5456</v>
      </c>
      <c r="C4620" t="s">
        <v>829</v>
      </c>
      <c r="D4620" t="s">
        <v>830</v>
      </c>
      <c r="E4620" s="865">
        <v>1.04</v>
      </c>
    </row>
    <row r="4621" spans="1:5">
      <c r="A4621">
        <v>1581</v>
      </c>
      <c r="B4621" t="s">
        <v>5457</v>
      </c>
      <c r="C4621" t="s">
        <v>829</v>
      </c>
      <c r="D4621" t="s">
        <v>830</v>
      </c>
      <c r="E4621" s="865">
        <v>7.22</v>
      </c>
    </row>
    <row r="4622" spans="1:5">
      <c r="A4622">
        <v>1575</v>
      </c>
      <c r="B4622" t="s">
        <v>5458</v>
      </c>
      <c r="C4622" t="s">
        <v>829</v>
      </c>
      <c r="D4622" t="s">
        <v>830</v>
      </c>
      <c r="E4622" s="865">
        <v>1.23</v>
      </c>
    </row>
    <row r="4623" spans="1:5">
      <c r="A4623">
        <v>1570</v>
      </c>
      <c r="B4623" t="s">
        <v>5459</v>
      </c>
      <c r="C4623" t="s">
        <v>829</v>
      </c>
      <c r="D4623" t="s">
        <v>830</v>
      </c>
      <c r="E4623" s="865">
        <v>0.62</v>
      </c>
    </row>
    <row r="4624" spans="1:5">
      <c r="A4624">
        <v>1576</v>
      </c>
      <c r="B4624" t="s">
        <v>5460</v>
      </c>
      <c r="C4624" t="s">
        <v>829</v>
      </c>
      <c r="D4624" t="s">
        <v>830</v>
      </c>
      <c r="E4624" s="865">
        <v>1.71</v>
      </c>
    </row>
    <row r="4625" spans="1:5">
      <c r="A4625">
        <v>1577</v>
      </c>
      <c r="B4625" t="s">
        <v>5461</v>
      </c>
      <c r="C4625" t="s">
        <v>829</v>
      </c>
      <c r="D4625" t="s">
        <v>830</v>
      </c>
      <c r="E4625" s="865">
        <v>1.93</v>
      </c>
    </row>
    <row r="4626" spans="1:5">
      <c r="A4626">
        <v>1571</v>
      </c>
      <c r="B4626" t="s">
        <v>5462</v>
      </c>
      <c r="C4626" t="s">
        <v>829</v>
      </c>
      <c r="D4626" t="s">
        <v>830</v>
      </c>
      <c r="E4626" s="865">
        <v>0.8</v>
      </c>
    </row>
    <row r="4627" spans="1:5">
      <c r="A4627">
        <v>1578</v>
      </c>
      <c r="B4627" t="s">
        <v>5463</v>
      </c>
      <c r="C4627" t="s">
        <v>829</v>
      </c>
      <c r="D4627" t="s">
        <v>830</v>
      </c>
      <c r="E4627" s="865">
        <v>3.34</v>
      </c>
    </row>
    <row r="4628" spans="1:5">
      <c r="A4628">
        <v>1573</v>
      </c>
      <c r="B4628" t="s">
        <v>5464</v>
      </c>
      <c r="C4628" t="s">
        <v>829</v>
      </c>
      <c r="D4628" t="s">
        <v>830</v>
      </c>
      <c r="E4628" s="865">
        <v>0.96</v>
      </c>
    </row>
    <row r="4629" spans="1:5">
      <c r="A4629">
        <v>1579</v>
      </c>
      <c r="B4629" t="s">
        <v>5465</v>
      </c>
      <c r="C4629" t="s">
        <v>829</v>
      </c>
      <c r="D4629" t="s">
        <v>830</v>
      </c>
      <c r="E4629" s="865">
        <v>4.17</v>
      </c>
    </row>
    <row r="4630" spans="1:5">
      <c r="A4630">
        <v>1580</v>
      </c>
      <c r="B4630" t="s">
        <v>5466</v>
      </c>
      <c r="C4630" t="s">
        <v>829</v>
      </c>
      <c r="D4630" t="s">
        <v>830</v>
      </c>
      <c r="E4630" s="865">
        <v>5.13</v>
      </c>
    </row>
    <row r="4631" spans="1:5">
      <c r="A4631">
        <v>7571</v>
      </c>
      <c r="B4631" t="s">
        <v>5467</v>
      </c>
      <c r="C4631" t="s">
        <v>829</v>
      </c>
      <c r="D4631" t="s">
        <v>830</v>
      </c>
      <c r="E4631" s="865">
        <v>12</v>
      </c>
    </row>
    <row r="4632" spans="1:5">
      <c r="A4632">
        <v>39321</v>
      </c>
      <c r="B4632" t="s">
        <v>5468</v>
      </c>
      <c r="C4632" t="s">
        <v>829</v>
      </c>
      <c r="D4632" t="s">
        <v>830</v>
      </c>
      <c r="E4632" s="865">
        <v>11.02</v>
      </c>
    </row>
    <row r="4633" spans="1:5">
      <c r="A4633">
        <v>39319</v>
      </c>
      <c r="B4633" t="s">
        <v>5469</v>
      </c>
      <c r="C4633" t="s">
        <v>829</v>
      </c>
      <c r="D4633" t="s">
        <v>830</v>
      </c>
      <c r="E4633" s="865">
        <v>4.3</v>
      </c>
    </row>
    <row r="4634" spans="1:5">
      <c r="A4634">
        <v>39320</v>
      </c>
      <c r="B4634" t="s">
        <v>5470</v>
      </c>
      <c r="C4634" t="s">
        <v>829</v>
      </c>
      <c r="D4634" t="s">
        <v>830</v>
      </c>
      <c r="E4634" s="865">
        <v>7.15</v>
      </c>
    </row>
    <row r="4635" spans="1:5">
      <c r="A4635">
        <v>1591</v>
      </c>
      <c r="B4635" t="s">
        <v>5471</v>
      </c>
      <c r="C4635" t="s">
        <v>829</v>
      </c>
      <c r="D4635" t="s">
        <v>830</v>
      </c>
      <c r="E4635" s="865">
        <v>15.93</v>
      </c>
    </row>
    <row r="4636" spans="1:5">
      <c r="A4636">
        <v>1547</v>
      </c>
      <c r="B4636" t="s">
        <v>5472</v>
      </c>
      <c r="C4636" t="s">
        <v>829</v>
      </c>
      <c r="D4636" t="s">
        <v>830</v>
      </c>
      <c r="E4636" s="865">
        <v>83.46</v>
      </c>
    </row>
    <row r="4637" spans="1:5">
      <c r="A4637">
        <v>38196</v>
      </c>
      <c r="B4637" t="s">
        <v>5473</v>
      </c>
      <c r="C4637" t="s">
        <v>829</v>
      </c>
      <c r="D4637" t="s">
        <v>830</v>
      </c>
      <c r="E4637" s="865">
        <v>16.25</v>
      </c>
    </row>
    <row r="4638" spans="1:5">
      <c r="A4638">
        <v>1543</v>
      </c>
      <c r="B4638" t="s">
        <v>5474</v>
      </c>
      <c r="C4638" t="s">
        <v>829</v>
      </c>
      <c r="D4638" t="s">
        <v>830</v>
      </c>
      <c r="E4638" s="865">
        <v>17.27</v>
      </c>
    </row>
    <row r="4639" spans="1:5">
      <c r="A4639">
        <v>1585</v>
      </c>
      <c r="B4639" t="s">
        <v>5475</v>
      </c>
      <c r="C4639" t="s">
        <v>829</v>
      </c>
      <c r="D4639" t="s">
        <v>830</v>
      </c>
      <c r="E4639" s="865">
        <v>3.34</v>
      </c>
    </row>
    <row r="4640" spans="1:5">
      <c r="A4640">
        <v>1593</v>
      </c>
      <c r="B4640" t="s">
        <v>5476</v>
      </c>
      <c r="C4640" t="s">
        <v>829</v>
      </c>
      <c r="D4640" t="s">
        <v>830</v>
      </c>
      <c r="E4640" s="865">
        <v>17.760000000000002</v>
      </c>
    </row>
    <row r="4641" spans="1:5">
      <c r="A4641">
        <v>11838</v>
      </c>
      <c r="B4641" t="s">
        <v>5477</v>
      </c>
      <c r="C4641" t="s">
        <v>829</v>
      </c>
      <c r="D4641" t="s">
        <v>830</v>
      </c>
      <c r="E4641" s="865">
        <v>23.44</v>
      </c>
    </row>
    <row r="4642" spans="1:5">
      <c r="A4642">
        <v>1594</v>
      </c>
      <c r="B4642" t="s">
        <v>5478</v>
      </c>
      <c r="C4642" t="s">
        <v>829</v>
      </c>
      <c r="D4642" t="s">
        <v>830</v>
      </c>
      <c r="E4642" s="865">
        <v>23.7</v>
      </c>
    </row>
    <row r="4643" spans="1:5">
      <c r="A4643">
        <v>1586</v>
      </c>
      <c r="B4643" t="s">
        <v>5479</v>
      </c>
      <c r="C4643" t="s">
        <v>829</v>
      </c>
      <c r="D4643" t="s">
        <v>830</v>
      </c>
      <c r="E4643" s="865">
        <v>4.2300000000000004</v>
      </c>
    </row>
    <row r="4644" spans="1:5">
      <c r="A4644">
        <v>11839</v>
      </c>
      <c r="B4644" t="s">
        <v>5480</v>
      </c>
      <c r="C4644" t="s">
        <v>829</v>
      </c>
      <c r="D4644" t="s">
        <v>830</v>
      </c>
      <c r="E4644" s="865">
        <v>34.11</v>
      </c>
    </row>
    <row r="4645" spans="1:5">
      <c r="A4645">
        <v>1587</v>
      </c>
      <c r="B4645" t="s">
        <v>5481</v>
      </c>
      <c r="C4645" t="s">
        <v>829</v>
      </c>
      <c r="D4645" t="s">
        <v>830</v>
      </c>
      <c r="E4645" s="865">
        <v>4.3099999999999996</v>
      </c>
    </row>
    <row r="4646" spans="1:5">
      <c r="A4646">
        <v>1545</v>
      </c>
      <c r="B4646" t="s">
        <v>5482</v>
      </c>
      <c r="C4646" t="s">
        <v>829</v>
      </c>
      <c r="D4646" t="s">
        <v>830</v>
      </c>
      <c r="E4646" s="865">
        <v>40.93</v>
      </c>
    </row>
    <row r="4647" spans="1:5">
      <c r="A4647">
        <v>1588</v>
      </c>
      <c r="B4647" t="s">
        <v>5483</v>
      </c>
      <c r="C4647" t="s">
        <v>829</v>
      </c>
      <c r="D4647" t="s">
        <v>830</v>
      </c>
      <c r="E4647" s="865">
        <v>5.91</v>
      </c>
    </row>
    <row r="4648" spans="1:5">
      <c r="A4648">
        <v>1535</v>
      </c>
      <c r="B4648" t="s">
        <v>5484</v>
      </c>
      <c r="C4648" t="s">
        <v>829</v>
      </c>
      <c r="D4648" t="s">
        <v>830</v>
      </c>
      <c r="E4648" s="865">
        <v>3.41</v>
      </c>
    </row>
    <row r="4649" spans="1:5">
      <c r="A4649">
        <v>1589</v>
      </c>
      <c r="B4649" t="s">
        <v>5485</v>
      </c>
      <c r="C4649" t="s">
        <v>829</v>
      </c>
      <c r="D4649" t="s">
        <v>830</v>
      </c>
      <c r="E4649" s="865">
        <v>6.1</v>
      </c>
    </row>
    <row r="4650" spans="1:5">
      <c r="A4650">
        <v>1546</v>
      </c>
      <c r="B4650" t="s">
        <v>5486</v>
      </c>
      <c r="C4650" t="s">
        <v>829</v>
      </c>
      <c r="D4650" t="s">
        <v>830</v>
      </c>
      <c r="E4650" s="865">
        <v>69.069999999999993</v>
      </c>
    </row>
    <row r="4651" spans="1:5">
      <c r="A4651">
        <v>1590</v>
      </c>
      <c r="B4651" t="s">
        <v>5487</v>
      </c>
      <c r="C4651" t="s">
        <v>829</v>
      </c>
      <c r="D4651" t="s">
        <v>830</v>
      </c>
      <c r="E4651" s="865">
        <v>10.74</v>
      </c>
    </row>
    <row r="4652" spans="1:5">
      <c r="A4652">
        <v>1542</v>
      </c>
      <c r="B4652" t="s">
        <v>5488</v>
      </c>
      <c r="C4652" t="s">
        <v>829</v>
      </c>
      <c r="D4652" t="s">
        <v>830</v>
      </c>
      <c r="E4652" s="865">
        <v>14.23</v>
      </c>
    </row>
    <row r="4653" spans="1:5">
      <c r="A4653">
        <v>38415</v>
      </c>
      <c r="B4653" t="s">
        <v>5489</v>
      </c>
      <c r="C4653" t="s">
        <v>829</v>
      </c>
      <c r="D4653" t="s">
        <v>830</v>
      </c>
      <c r="E4653" s="865">
        <v>803.33</v>
      </c>
    </row>
    <row r="4654" spans="1:5">
      <c r="A4654">
        <v>38414</v>
      </c>
      <c r="B4654" t="s">
        <v>5490</v>
      </c>
      <c r="C4654" t="s">
        <v>829</v>
      </c>
      <c r="D4654" t="s">
        <v>830</v>
      </c>
      <c r="E4654" s="866">
        <v>1127.49</v>
      </c>
    </row>
    <row r="4655" spans="1:5">
      <c r="A4655">
        <v>38128</v>
      </c>
      <c r="B4655" t="s">
        <v>5491</v>
      </c>
      <c r="C4655" t="s">
        <v>935</v>
      </c>
      <c r="D4655" t="s">
        <v>833</v>
      </c>
      <c r="E4655" s="865">
        <v>0.5</v>
      </c>
    </row>
    <row r="4656" spans="1:5">
      <c r="A4656">
        <v>7253</v>
      </c>
      <c r="B4656" t="s">
        <v>5492</v>
      </c>
      <c r="C4656" t="s">
        <v>1050</v>
      </c>
      <c r="D4656" t="s">
        <v>830</v>
      </c>
      <c r="E4656" s="865">
        <v>107.14</v>
      </c>
    </row>
    <row r="4657" spans="1:5">
      <c r="A4657">
        <v>4806</v>
      </c>
      <c r="B4657" t="s">
        <v>5493</v>
      </c>
      <c r="C4657" t="s">
        <v>866</v>
      </c>
      <c r="D4657" t="s">
        <v>830</v>
      </c>
      <c r="E4657" s="865">
        <v>14.51</v>
      </c>
    </row>
    <row r="4658" spans="1:5">
      <c r="A4658">
        <v>34401</v>
      </c>
      <c r="B4658" t="s">
        <v>5494</v>
      </c>
      <c r="C4658" t="s">
        <v>829</v>
      </c>
      <c r="D4658" t="s">
        <v>830</v>
      </c>
      <c r="E4658" s="865">
        <v>1.42</v>
      </c>
    </row>
    <row r="4659" spans="1:5">
      <c r="A4659">
        <v>7260</v>
      </c>
      <c r="B4659" t="s">
        <v>5495</v>
      </c>
      <c r="C4659" t="s">
        <v>829</v>
      </c>
      <c r="D4659" t="s">
        <v>830</v>
      </c>
      <c r="E4659" s="865">
        <v>1.26</v>
      </c>
    </row>
    <row r="4660" spans="1:5">
      <c r="A4660">
        <v>7256</v>
      </c>
      <c r="B4660" t="s">
        <v>5496</v>
      </c>
      <c r="C4660" t="s">
        <v>829</v>
      </c>
      <c r="D4660" t="s">
        <v>830</v>
      </c>
      <c r="E4660" s="865">
        <v>1.24</v>
      </c>
    </row>
    <row r="4661" spans="1:5">
      <c r="A4661">
        <v>7258</v>
      </c>
      <c r="B4661" t="s">
        <v>5497</v>
      </c>
      <c r="C4661" t="s">
        <v>829</v>
      </c>
      <c r="D4661" t="s">
        <v>830</v>
      </c>
      <c r="E4661" s="865">
        <v>0.51</v>
      </c>
    </row>
    <row r="4662" spans="1:5">
      <c r="A4662">
        <v>34400</v>
      </c>
      <c r="B4662" t="s">
        <v>5498</v>
      </c>
      <c r="C4662" t="s">
        <v>829</v>
      </c>
      <c r="D4662" t="s">
        <v>830</v>
      </c>
      <c r="E4662" s="865">
        <v>2.1800000000000002</v>
      </c>
    </row>
    <row r="4663" spans="1:5">
      <c r="A4663">
        <v>10617</v>
      </c>
      <c r="B4663" t="s">
        <v>5499</v>
      </c>
      <c r="C4663" t="s">
        <v>829</v>
      </c>
      <c r="D4663" t="s">
        <v>830</v>
      </c>
      <c r="E4663" s="865">
        <v>4.18</v>
      </c>
    </row>
    <row r="4664" spans="1:5">
      <c r="A4664">
        <v>7274</v>
      </c>
      <c r="B4664" t="s">
        <v>5500</v>
      </c>
      <c r="C4664" t="s">
        <v>829</v>
      </c>
      <c r="D4664" t="s">
        <v>844</v>
      </c>
      <c r="E4664" s="865">
        <v>27.98</v>
      </c>
    </row>
    <row r="4665" spans="1:5">
      <c r="A4665">
        <v>11663</v>
      </c>
      <c r="B4665" t="s">
        <v>5501</v>
      </c>
      <c r="C4665" t="s">
        <v>829</v>
      </c>
      <c r="D4665" t="s">
        <v>844</v>
      </c>
      <c r="E4665" s="865">
        <v>230.18</v>
      </c>
    </row>
    <row r="4666" spans="1:5">
      <c r="A4666">
        <v>154</v>
      </c>
      <c r="B4666" t="s">
        <v>5502</v>
      </c>
      <c r="C4666" t="s">
        <v>878</v>
      </c>
      <c r="D4666" t="s">
        <v>830</v>
      </c>
      <c r="E4666" s="865">
        <v>52.21</v>
      </c>
    </row>
    <row r="4667" spans="1:5">
      <c r="A4667">
        <v>38121</v>
      </c>
      <c r="B4667" t="s">
        <v>5503</v>
      </c>
      <c r="C4667" t="s">
        <v>878</v>
      </c>
      <c r="D4667" t="s">
        <v>830</v>
      </c>
      <c r="E4667" s="865">
        <v>14.56</v>
      </c>
    </row>
    <row r="4668" spans="1:5">
      <c r="A4668">
        <v>7343</v>
      </c>
      <c r="B4668" t="s">
        <v>5504</v>
      </c>
      <c r="C4668" t="s">
        <v>878</v>
      </c>
      <c r="D4668" t="s">
        <v>830</v>
      </c>
      <c r="E4668" s="865">
        <v>14.74</v>
      </c>
    </row>
    <row r="4669" spans="1:5">
      <c r="A4669">
        <v>7350</v>
      </c>
      <c r="B4669" t="s">
        <v>5505</v>
      </c>
      <c r="C4669" t="s">
        <v>878</v>
      </c>
      <c r="D4669" t="s">
        <v>830</v>
      </c>
      <c r="E4669" s="865">
        <v>24.68</v>
      </c>
    </row>
    <row r="4670" spans="1:5">
      <c r="A4670">
        <v>7348</v>
      </c>
      <c r="B4670" t="s">
        <v>5506</v>
      </c>
      <c r="C4670" t="s">
        <v>878</v>
      </c>
      <c r="D4670" t="s">
        <v>830</v>
      </c>
      <c r="E4670" s="865">
        <v>13.84</v>
      </c>
    </row>
    <row r="4671" spans="1:5">
      <c r="A4671">
        <v>7356</v>
      </c>
      <c r="B4671" t="s">
        <v>5507</v>
      </c>
      <c r="C4671" t="s">
        <v>878</v>
      </c>
      <c r="D4671" t="s">
        <v>830</v>
      </c>
      <c r="E4671" s="865">
        <v>20.75</v>
      </c>
    </row>
    <row r="4672" spans="1:5">
      <c r="A4672">
        <v>7313</v>
      </c>
      <c r="B4672" t="s">
        <v>5508</v>
      </c>
      <c r="C4672" t="s">
        <v>878</v>
      </c>
      <c r="D4672" t="s">
        <v>830</v>
      </c>
      <c r="E4672" s="865">
        <v>16.5</v>
      </c>
    </row>
    <row r="4673" spans="1:5">
      <c r="A4673">
        <v>7319</v>
      </c>
      <c r="B4673" t="s">
        <v>5509</v>
      </c>
      <c r="C4673" t="s">
        <v>878</v>
      </c>
      <c r="D4673" t="s">
        <v>830</v>
      </c>
      <c r="E4673" s="865">
        <v>9.44</v>
      </c>
    </row>
    <row r="4674" spans="1:5">
      <c r="A4674">
        <v>38119</v>
      </c>
      <c r="B4674" t="s">
        <v>5510</v>
      </c>
      <c r="C4674" t="s">
        <v>878</v>
      </c>
      <c r="D4674" t="s">
        <v>830</v>
      </c>
      <c r="E4674" s="865">
        <v>70.2</v>
      </c>
    </row>
    <row r="4675" spans="1:5">
      <c r="A4675">
        <v>7314</v>
      </c>
      <c r="B4675" t="s">
        <v>5511</v>
      </c>
      <c r="C4675" t="s">
        <v>878</v>
      </c>
      <c r="D4675" t="s">
        <v>830</v>
      </c>
      <c r="E4675" s="865">
        <v>75.650000000000006</v>
      </c>
    </row>
    <row r="4676" spans="1:5">
      <c r="A4676">
        <v>38131</v>
      </c>
      <c r="B4676" t="s">
        <v>5512</v>
      </c>
      <c r="C4676" t="s">
        <v>878</v>
      </c>
      <c r="D4676" t="s">
        <v>830</v>
      </c>
      <c r="E4676" s="865">
        <v>70.83</v>
      </c>
    </row>
    <row r="4677" spans="1:5">
      <c r="A4677">
        <v>7304</v>
      </c>
      <c r="B4677" t="s">
        <v>5513</v>
      </c>
      <c r="C4677" t="s">
        <v>878</v>
      </c>
      <c r="D4677" t="s">
        <v>830</v>
      </c>
      <c r="E4677" s="865">
        <v>64.47</v>
      </c>
    </row>
    <row r="4678" spans="1:5">
      <c r="A4678">
        <v>7293</v>
      </c>
      <c r="B4678" t="s">
        <v>5514</v>
      </c>
      <c r="C4678" t="s">
        <v>878</v>
      </c>
      <c r="D4678" t="s">
        <v>830</v>
      </c>
      <c r="E4678" s="865">
        <v>28.91</v>
      </c>
    </row>
    <row r="4679" spans="1:5">
      <c r="A4679">
        <v>7311</v>
      </c>
      <c r="B4679" t="s">
        <v>5515</v>
      </c>
      <c r="C4679" t="s">
        <v>878</v>
      </c>
      <c r="D4679" t="s">
        <v>830</v>
      </c>
      <c r="E4679" s="865">
        <v>27.96</v>
      </c>
    </row>
    <row r="4680" spans="1:5">
      <c r="A4680">
        <v>7292</v>
      </c>
      <c r="B4680" t="s">
        <v>5516</v>
      </c>
      <c r="C4680" t="s">
        <v>878</v>
      </c>
      <c r="D4680" t="s">
        <v>833</v>
      </c>
      <c r="E4680" s="865">
        <v>27.15</v>
      </c>
    </row>
    <row r="4681" spans="1:5">
      <c r="A4681">
        <v>7288</v>
      </c>
      <c r="B4681" t="s">
        <v>5517</v>
      </c>
      <c r="C4681" t="s">
        <v>878</v>
      </c>
      <c r="D4681" t="s">
        <v>830</v>
      </c>
      <c r="E4681" s="865">
        <v>30.77</v>
      </c>
    </row>
    <row r="4682" spans="1:5">
      <c r="A4682">
        <v>35693</v>
      </c>
      <c r="B4682" t="s">
        <v>5518</v>
      </c>
      <c r="C4682" t="s">
        <v>878</v>
      </c>
      <c r="D4682" t="s">
        <v>830</v>
      </c>
      <c r="E4682" s="865">
        <v>9.52</v>
      </c>
    </row>
    <row r="4683" spans="1:5">
      <c r="A4683">
        <v>35692</v>
      </c>
      <c r="B4683" t="s">
        <v>5519</v>
      </c>
      <c r="C4683" t="s">
        <v>878</v>
      </c>
      <c r="D4683" t="s">
        <v>830</v>
      </c>
      <c r="E4683" s="865">
        <v>51.04</v>
      </c>
    </row>
    <row r="4684" spans="1:5">
      <c r="A4684">
        <v>7342</v>
      </c>
      <c r="B4684" t="s">
        <v>5520</v>
      </c>
      <c r="C4684" t="s">
        <v>935</v>
      </c>
      <c r="D4684" t="s">
        <v>830</v>
      </c>
      <c r="E4684" s="865">
        <v>1.81</v>
      </c>
    </row>
    <row r="4685" spans="1:5">
      <c r="A4685">
        <v>7306</v>
      </c>
      <c r="B4685" t="s">
        <v>5521</v>
      </c>
      <c r="C4685" t="s">
        <v>878</v>
      </c>
      <c r="D4685" t="s">
        <v>830</v>
      </c>
      <c r="E4685" s="865">
        <v>33.159999999999997</v>
      </c>
    </row>
    <row r="4686" spans="1:5">
      <c r="A4686">
        <v>39574</v>
      </c>
      <c r="B4686" t="s">
        <v>5522</v>
      </c>
      <c r="C4686" t="s">
        <v>829</v>
      </c>
      <c r="D4686" t="s">
        <v>830</v>
      </c>
      <c r="E4686" s="865">
        <v>2.54</v>
      </c>
    </row>
    <row r="4687" spans="1:5">
      <c r="A4687">
        <v>11060</v>
      </c>
      <c r="B4687" t="s">
        <v>5523</v>
      </c>
      <c r="C4687" t="s">
        <v>829</v>
      </c>
      <c r="D4687" t="s">
        <v>830</v>
      </c>
      <c r="E4687" s="865">
        <v>27.92</v>
      </c>
    </row>
    <row r="4688" spans="1:5">
      <c r="A4688">
        <v>37401</v>
      </c>
      <c r="B4688" t="s">
        <v>5524</v>
      </c>
      <c r="C4688" t="s">
        <v>829</v>
      </c>
      <c r="D4688" t="s">
        <v>830</v>
      </c>
      <c r="E4688" s="865">
        <v>41.54</v>
      </c>
    </row>
    <row r="4689" spans="1:5">
      <c r="A4689">
        <v>7525</v>
      </c>
      <c r="B4689" t="s">
        <v>5525</v>
      </c>
      <c r="C4689" t="s">
        <v>829</v>
      </c>
      <c r="D4689" t="s">
        <v>830</v>
      </c>
      <c r="E4689" s="865">
        <v>38.159999999999997</v>
      </c>
    </row>
    <row r="4690" spans="1:5">
      <c r="A4690">
        <v>7524</v>
      </c>
      <c r="B4690" t="s">
        <v>5526</v>
      </c>
      <c r="C4690" t="s">
        <v>829</v>
      </c>
      <c r="D4690" t="s">
        <v>830</v>
      </c>
      <c r="E4690" s="865">
        <v>35.96</v>
      </c>
    </row>
    <row r="4691" spans="1:5">
      <c r="A4691">
        <v>38105</v>
      </c>
      <c r="B4691" t="s">
        <v>5527</v>
      </c>
      <c r="C4691" t="s">
        <v>829</v>
      </c>
      <c r="D4691" t="s">
        <v>830</v>
      </c>
      <c r="E4691" s="865">
        <v>9.23</v>
      </c>
    </row>
    <row r="4692" spans="1:5">
      <c r="A4692">
        <v>38084</v>
      </c>
      <c r="B4692" t="s">
        <v>5528</v>
      </c>
      <c r="C4692" t="s">
        <v>829</v>
      </c>
      <c r="D4692" t="s">
        <v>830</v>
      </c>
      <c r="E4692" s="865">
        <v>13.12</v>
      </c>
    </row>
    <row r="4693" spans="1:5">
      <c r="A4693">
        <v>38103</v>
      </c>
      <c r="B4693" t="s">
        <v>5529</v>
      </c>
      <c r="C4693" t="s">
        <v>829</v>
      </c>
      <c r="D4693" t="s">
        <v>830</v>
      </c>
      <c r="E4693" s="865">
        <v>13.87</v>
      </c>
    </row>
    <row r="4694" spans="1:5">
      <c r="A4694">
        <v>38082</v>
      </c>
      <c r="B4694" t="s">
        <v>5530</v>
      </c>
      <c r="C4694" t="s">
        <v>829</v>
      </c>
      <c r="D4694" t="s">
        <v>830</v>
      </c>
      <c r="E4694" s="865">
        <v>17.079999999999998</v>
      </c>
    </row>
    <row r="4695" spans="1:5">
      <c r="A4695">
        <v>38104</v>
      </c>
      <c r="B4695" t="s">
        <v>5531</v>
      </c>
      <c r="C4695" t="s">
        <v>829</v>
      </c>
      <c r="D4695" t="s">
        <v>830</v>
      </c>
      <c r="E4695" s="865">
        <v>27.15</v>
      </c>
    </row>
    <row r="4696" spans="1:5">
      <c r="A4696">
        <v>38083</v>
      </c>
      <c r="B4696" t="s">
        <v>5532</v>
      </c>
      <c r="C4696" t="s">
        <v>829</v>
      </c>
      <c r="D4696" t="s">
        <v>830</v>
      </c>
      <c r="E4696" s="865">
        <v>30.14</v>
      </c>
    </row>
    <row r="4697" spans="1:5">
      <c r="A4697">
        <v>38101</v>
      </c>
      <c r="B4697" t="s">
        <v>5533</v>
      </c>
      <c r="C4697" t="s">
        <v>829</v>
      </c>
      <c r="D4697" t="s">
        <v>830</v>
      </c>
      <c r="E4697" s="865">
        <v>6.59</v>
      </c>
    </row>
    <row r="4698" spans="1:5">
      <c r="A4698">
        <v>7528</v>
      </c>
      <c r="B4698" t="s">
        <v>5534</v>
      </c>
      <c r="C4698" t="s">
        <v>829</v>
      </c>
      <c r="D4698" t="s">
        <v>833</v>
      </c>
      <c r="E4698" s="865">
        <v>7.75</v>
      </c>
    </row>
    <row r="4699" spans="1:5">
      <c r="A4699">
        <v>12147</v>
      </c>
      <c r="B4699" t="s">
        <v>5535</v>
      </c>
      <c r="C4699" t="s">
        <v>829</v>
      </c>
      <c r="D4699" t="s">
        <v>830</v>
      </c>
      <c r="E4699" s="865">
        <v>11.81</v>
      </c>
    </row>
    <row r="4700" spans="1:5">
      <c r="A4700">
        <v>38075</v>
      </c>
      <c r="B4700" t="s">
        <v>5536</v>
      </c>
      <c r="C4700" t="s">
        <v>829</v>
      </c>
      <c r="D4700" t="s">
        <v>830</v>
      </c>
      <c r="E4700" s="865">
        <v>13.42</v>
      </c>
    </row>
    <row r="4701" spans="1:5">
      <c r="A4701">
        <v>38102</v>
      </c>
      <c r="B4701" t="s">
        <v>5537</v>
      </c>
      <c r="C4701" t="s">
        <v>829</v>
      </c>
      <c r="D4701" t="s">
        <v>830</v>
      </c>
      <c r="E4701" s="865">
        <v>8.43</v>
      </c>
    </row>
    <row r="4702" spans="1:5">
      <c r="A4702">
        <v>38076</v>
      </c>
      <c r="B4702" t="s">
        <v>5538</v>
      </c>
      <c r="C4702" t="s">
        <v>829</v>
      </c>
      <c r="D4702" t="s">
        <v>830</v>
      </c>
      <c r="E4702" s="865">
        <v>15.05</v>
      </c>
    </row>
    <row r="4703" spans="1:5">
      <c r="A4703">
        <v>7592</v>
      </c>
      <c r="B4703" t="s">
        <v>5539</v>
      </c>
      <c r="C4703" t="s">
        <v>847</v>
      </c>
      <c r="D4703" t="s">
        <v>833</v>
      </c>
      <c r="E4703" s="865">
        <v>16.41</v>
      </c>
    </row>
    <row r="4704" spans="1:5">
      <c r="A4704">
        <v>40820</v>
      </c>
      <c r="B4704" t="s">
        <v>5540</v>
      </c>
      <c r="C4704" t="s">
        <v>1054</v>
      </c>
      <c r="D4704" t="s">
        <v>830</v>
      </c>
      <c r="E4704" s="866">
        <v>2926.62</v>
      </c>
    </row>
    <row r="4705" spans="1:5">
      <c r="A4705">
        <v>11762</v>
      </c>
      <c r="B4705" t="s">
        <v>5541</v>
      </c>
      <c r="C4705" t="s">
        <v>829</v>
      </c>
      <c r="D4705" t="s">
        <v>830</v>
      </c>
      <c r="E4705" s="865">
        <v>53.34</v>
      </c>
    </row>
    <row r="4706" spans="1:5">
      <c r="A4706">
        <v>13418</v>
      </c>
      <c r="B4706" t="s">
        <v>5542</v>
      </c>
      <c r="C4706" t="s">
        <v>829</v>
      </c>
      <c r="D4706" t="s">
        <v>830</v>
      </c>
      <c r="E4706" s="865">
        <v>14.9</v>
      </c>
    </row>
    <row r="4707" spans="1:5">
      <c r="A4707">
        <v>13984</v>
      </c>
      <c r="B4707" t="s">
        <v>5543</v>
      </c>
      <c r="C4707" t="s">
        <v>829</v>
      </c>
      <c r="D4707" t="s">
        <v>830</v>
      </c>
      <c r="E4707" s="865">
        <v>37.28</v>
      </c>
    </row>
    <row r="4708" spans="1:5">
      <c r="A4708">
        <v>11772</v>
      </c>
      <c r="B4708" t="s">
        <v>5544</v>
      </c>
      <c r="C4708" t="s">
        <v>829</v>
      </c>
      <c r="D4708" t="s">
        <v>830</v>
      </c>
      <c r="E4708" s="865">
        <v>90.53</v>
      </c>
    </row>
    <row r="4709" spans="1:5">
      <c r="A4709">
        <v>36795</v>
      </c>
      <c r="B4709" t="s">
        <v>5545</v>
      </c>
      <c r="C4709" t="s">
        <v>829</v>
      </c>
      <c r="D4709" t="s">
        <v>830</v>
      </c>
      <c r="E4709" s="865">
        <v>582.28</v>
      </c>
    </row>
    <row r="4710" spans="1:5">
      <c r="A4710">
        <v>36796</v>
      </c>
      <c r="B4710" t="s">
        <v>5546</v>
      </c>
      <c r="C4710" t="s">
        <v>829</v>
      </c>
      <c r="D4710" t="s">
        <v>830</v>
      </c>
      <c r="E4710" s="865">
        <v>149.91999999999999</v>
      </c>
    </row>
    <row r="4711" spans="1:5">
      <c r="A4711">
        <v>36791</v>
      </c>
      <c r="B4711" t="s">
        <v>5547</v>
      </c>
      <c r="C4711" t="s">
        <v>829</v>
      </c>
      <c r="D4711" t="s">
        <v>830</v>
      </c>
      <c r="E4711" s="865">
        <v>77.239999999999995</v>
      </c>
    </row>
    <row r="4712" spans="1:5">
      <c r="A4712">
        <v>13415</v>
      </c>
      <c r="B4712" t="s">
        <v>5548</v>
      </c>
      <c r="C4712" t="s">
        <v>829</v>
      </c>
      <c r="D4712" t="s">
        <v>833</v>
      </c>
      <c r="E4712" s="865">
        <v>44.9</v>
      </c>
    </row>
    <row r="4713" spans="1:5">
      <c r="A4713">
        <v>36792</v>
      </c>
      <c r="B4713" t="s">
        <v>5549</v>
      </c>
      <c r="C4713" t="s">
        <v>829</v>
      </c>
      <c r="D4713" t="s">
        <v>830</v>
      </c>
      <c r="E4713" s="865">
        <v>147.65</v>
      </c>
    </row>
    <row r="4714" spans="1:5">
      <c r="A4714">
        <v>11773</v>
      </c>
      <c r="B4714" t="s">
        <v>5550</v>
      </c>
      <c r="C4714" t="s">
        <v>829</v>
      </c>
      <c r="D4714" t="s">
        <v>830</v>
      </c>
      <c r="E4714" s="865">
        <v>86.43</v>
      </c>
    </row>
    <row r="4715" spans="1:5">
      <c r="A4715">
        <v>11775</v>
      </c>
      <c r="B4715" t="s">
        <v>5551</v>
      </c>
      <c r="C4715" t="s">
        <v>829</v>
      </c>
      <c r="D4715" t="s">
        <v>830</v>
      </c>
      <c r="E4715" s="865">
        <v>90.25</v>
      </c>
    </row>
    <row r="4716" spans="1:5">
      <c r="A4716">
        <v>13983</v>
      </c>
      <c r="B4716" t="s">
        <v>5552</v>
      </c>
      <c r="C4716" t="s">
        <v>829</v>
      </c>
      <c r="D4716" t="s">
        <v>830</v>
      </c>
      <c r="E4716" s="865">
        <v>46.11</v>
      </c>
    </row>
    <row r="4717" spans="1:5">
      <c r="A4717">
        <v>13416</v>
      </c>
      <c r="B4717" t="s">
        <v>5553</v>
      </c>
      <c r="C4717" t="s">
        <v>829</v>
      </c>
      <c r="D4717" t="s">
        <v>830</v>
      </c>
      <c r="E4717" s="865">
        <v>37.18</v>
      </c>
    </row>
    <row r="4718" spans="1:5">
      <c r="A4718">
        <v>13417</v>
      </c>
      <c r="B4718" t="s">
        <v>5554</v>
      </c>
      <c r="C4718" t="s">
        <v>829</v>
      </c>
      <c r="D4718" t="s">
        <v>830</v>
      </c>
      <c r="E4718" s="865">
        <v>32.799999999999997</v>
      </c>
    </row>
    <row r="4719" spans="1:5">
      <c r="A4719">
        <v>7604</v>
      </c>
      <c r="B4719" t="s">
        <v>5555</v>
      </c>
      <c r="C4719" t="s">
        <v>829</v>
      </c>
      <c r="D4719" t="s">
        <v>830</v>
      </c>
      <c r="E4719" s="865">
        <v>14.2</v>
      </c>
    </row>
    <row r="4720" spans="1:5">
      <c r="A4720">
        <v>11763</v>
      </c>
      <c r="B4720" t="s">
        <v>5556</v>
      </c>
      <c r="C4720" t="s">
        <v>829</v>
      </c>
      <c r="D4720" t="s">
        <v>830</v>
      </c>
      <c r="E4720" s="865">
        <v>132.06</v>
      </c>
    </row>
    <row r="4721" spans="1:5">
      <c r="A4721">
        <v>11764</v>
      </c>
      <c r="B4721" t="s">
        <v>5557</v>
      </c>
      <c r="C4721" t="s">
        <v>829</v>
      </c>
      <c r="D4721" t="s">
        <v>830</v>
      </c>
      <c r="E4721" s="865">
        <v>141.06</v>
      </c>
    </row>
    <row r="4722" spans="1:5">
      <c r="A4722">
        <v>11829</v>
      </c>
      <c r="B4722" t="s">
        <v>5558</v>
      </c>
      <c r="C4722" t="s">
        <v>829</v>
      </c>
      <c r="D4722" t="s">
        <v>830</v>
      </c>
      <c r="E4722" s="865">
        <v>33.799999999999997</v>
      </c>
    </row>
    <row r="4723" spans="1:5">
      <c r="A4723">
        <v>11825</v>
      </c>
      <c r="B4723" t="s">
        <v>5559</v>
      </c>
      <c r="C4723" t="s">
        <v>829</v>
      </c>
      <c r="D4723" t="s">
        <v>830</v>
      </c>
      <c r="E4723" s="865">
        <v>57.96</v>
      </c>
    </row>
    <row r="4724" spans="1:5">
      <c r="A4724">
        <v>11767</v>
      </c>
      <c r="B4724" t="s">
        <v>5560</v>
      </c>
      <c r="C4724" t="s">
        <v>829</v>
      </c>
      <c r="D4724" t="s">
        <v>830</v>
      </c>
      <c r="E4724" s="865">
        <v>234.14</v>
      </c>
    </row>
    <row r="4725" spans="1:5">
      <c r="A4725">
        <v>11830</v>
      </c>
      <c r="B4725" t="s">
        <v>5561</v>
      </c>
      <c r="C4725" t="s">
        <v>829</v>
      </c>
      <c r="D4725" t="s">
        <v>830</v>
      </c>
      <c r="E4725" s="865">
        <v>36.53</v>
      </c>
    </row>
    <row r="4726" spans="1:5">
      <c r="A4726">
        <v>11766</v>
      </c>
      <c r="B4726" t="s">
        <v>5562</v>
      </c>
      <c r="C4726" t="s">
        <v>829</v>
      </c>
      <c r="D4726" t="s">
        <v>830</v>
      </c>
      <c r="E4726" s="865">
        <v>64.94</v>
      </c>
    </row>
    <row r="4727" spans="1:5">
      <c r="A4727">
        <v>11765</v>
      </c>
      <c r="B4727" t="s">
        <v>5563</v>
      </c>
      <c r="C4727" t="s">
        <v>829</v>
      </c>
      <c r="D4727" t="s">
        <v>830</v>
      </c>
      <c r="E4727" s="865">
        <v>88.43</v>
      </c>
    </row>
    <row r="4728" spans="1:5">
      <c r="A4728">
        <v>11824</v>
      </c>
      <c r="B4728" t="s">
        <v>5564</v>
      </c>
      <c r="C4728" t="s">
        <v>829</v>
      </c>
      <c r="D4728" t="s">
        <v>830</v>
      </c>
      <c r="E4728" s="865">
        <v>66.98</v>
      </c>
    </row>
    <row r="4729" spans="1:5">
      <c r="A4729">
        <v>11777</v>
      </c>
      <c r="B4729" t="s">
        <v>5565</v>
      </c>
      <c r="C4729" t="s">
        <v>829</v>
      </c>
      <c r="D4729" t="s">
        <v>830</v>
      </c>
      <c r="E4729" s="865">
        <v>118.2</v>
      </c>
    </row>
    <row r="4730" spans="1:5">
      <c r="A4730">
        <v>7602</v>
      </c>
      <c r="B4730" t="s">
        <v>5566</v>
      </c>
      <c r="C4730" t="s">
        <v>829</v>
      </c>
      <c r="D4730" t="s">
        <v>830</v>
      </c>
      <c r="E4730" s="865">
        <v>14.08</v>
      </c>
    </row>
    <row r="4731" spans="1:5">
      <c r="A4731">
        <v>7603</v>
      </c>
      <c r="B4731" t="s">
        <v>5567</v>
      </c>
      <c r="C4731" t="s">
        <v>829</v>
      </c>
      <c r="D4731" t="s">
        <v>830</v>
      </c>
      <c r="E4731" s="865">
        <v>13.65</v>
      </c>
    </row>
    <row r="4732" spans="1:5">
      <c r="A4732">
        <v>11826</v>
      </c>
      <c r="B4732" t="s">
        <v>5568</v>
      </c>
      <c r="C4732" t="s">
        <v>829</v>
      </c>
      <c r="D4732" t="s">
        <v>830</v>
      </c>
      <c r="E4732" s="865">
        <v>56.25</v>
      </c>
    </row>
    <row r="4733" spans="1:5">
      <c r="A4733">
        <v>7606</v>
      </c>
      <c r="B4733" t="s">
        <v>5569</v>
      </c>
      <c r="C4733" t="s">
        <v>829</v>
      </c>
      <c r="D4733" t="s">
        <v>830</v>
      </c>
      <c r="E4733" s="865">
        <v>58.61</v>
      </c>
    </row>
    <row r="4734" spans="1:5">
      <c r="A4734">
        <v>40329</v>
      </c>
      <c r="B4734" t="s">
        <v>5570</v>
      </c>
      <c r="C4734" t="s">
        <v>829</v>
      </c>
      <c r="D4734" t="s">
        <v>833</v>
      </c>
      <c r="E4734" s="865">
        <v>28.35</v>
      </c>
    </row>
    <row r="4735" spans="1:5">
      <c r="A4735">
        <v>11823</v>
      </c>
      <c r="B4735" t="s">
        <v>5571</v>
      </c>
      <c r="C4735" t="s">
        <v>829</v>
      </c>
      <c r="D4735" t="s">
        <v>830</v>
      </c>
      <c r="E4735" s="865">
        <v>12.25</v>
      </c>
    </row>
    <row r="4736" spans="1:5">
      <c r="A4736">
        <v>11822</v>
      </c>
      <c r="B4736" t="s">
        <v>5572</v>
      </c>
      <c r="C4736" t="s">
        <v>829</v>
      </c>
      <c r="D4736" t="s">
        <v>830</v>
      </c>
      <c r="E4736" s="865">
        <v>23.08</v>
      </c>
    </row>
    <row r="4737" spans="1:5">
      <c r="A4737">
        <v>11831</v>
      </c>
      <c r="B4737" t="s">
        <v>5573</v>
      </c>
      <c r="C4737" t="s">
        <v>829</v>
      </c>
      <c r="D4737" t="s">
        <v>830</v>
      </c>
      <c r="E4737" s="865">
        <v>17.52</v>
      </c>
    </row>
    <row r="4738" spans="1:5">
      <c r="A4738">
        <v>7613</v>
      </c>
      <c r="B4738" t="s">
        <v>5574</v>
      </c>
      <c r="C4738" t="s">
        <v>829</v>
      </c>
      <c r="D4738" t="s">
        <v>844</v>
      </c>
      <c r="E4738" s="866">
        <v>55959.45</v>
      </c>
    </row>
    <row r="4739" spans="1:5">
      <c r="A4739">
        <v>7619</v>
      </c>
      <c r="B4739" t="s">
        <v>5575</v>
      </c>
      <c r="C4739" t="s">
        <v>829</v>
      </c>
      <c r="D4739" t="s">
        <v>844</v>
      </c>
      <c r="E4739" s="866">
        <v>8650.1299999999992</v>
      </c>
    </row>
    <row r="4740" spans="1:5">
      <c r="A4740">
        <v>12076</v>
      </c>
      <c r="B4740" t="s">
        <v>5576</v>
      </c>
      <c r="C4740" t="s">
        <v>829</v>
      </c>
      <c r="D4740" t="s">
        <v>844</v>
      </c>
      <c r="E4740" s="866">
        <v>3967.95</v>
      </c>
    </row>
    <row r="4741" spans="1:5">
      <c r="A4741">
        <v>7614</v>
      </c>
      <c r="B4741" t="s">
        <v>5577</v>
      </c>
      <c r="C4741" t="s">
        <v>829</v>
      </c>
      <c r="D4741" t="s">
        <v>844</v>
      </c>
      <c r="E4741" s="866">
        <v>10909.88</v>
      </c>
    </row>
    <row r="4742" spans="1:5">
      <c r="A4742">
        <v>7618</v>
      </c>
      <c r="B4742" t="s">
        <v>5578</v>
      </c>
      <c r="C4742" t="s">
        <v>829</v>
      </c>
      <c r="D4742" t="s">
        <v>844</v>
      </c>
      <c r="E4742" s="866">
        <v>70758.77</v>
      </c>
    </row>
    <row r="4743" spans="1:5">
      <c r="A4743">
        <v>7620</v>
      </c>
      <c r="B4743" t="s">
        <v>5579</v>
      </c>
      <c r="C4743" t="s">
        <v>829</v>
      </c>
      <c r="D4743" t="s">
        <v>844</v>
      </c>
      <c r="E4743" s="866">
        <v>15304.95</v>
      </c>
    </row>
    <row r="4744" spans="1:5">
      <c r="A4744">
        <v>7610</v>
      </c>
      <c r="B4744" t="s">
        <v>5580</v>
      </c>
      <c r="C4744" t="s">
        <v>829</v>
      </c>
      <c r="D4744" t="s">
        <v>844</v>
      </c>
      <c r="E4744" s="866">
        <v>4846.5600000000004</v>
      </c>
    </row>
    <row r="4745" spans="1:5">
      <c r="A4745">
        <v>7615</v>
      </c>
      <c r="B4745" t="s">
        <v>5581</v>
      </c>
      <c r="C4745" t="s">
        <v>829</v>
      </c>
      <c r="D4745" t="s">
        <v>844</v>
      </c>
      <c r="E4745" s="866">
        <v>17855.78</v>
      </c>
    </row>
    <row r="4746" spans="1:5">
      <c r="A4746">
        <v>7617</v>
      </c>
      <c r="B4746" t="s">
        <v>5582</v>
      </c>
      <c r="C4746" t="s">
        <v>829</v>
      </c>
      <c r="D4746" t="s">
        <v>844</v>
      </c>
      <c r="E4746" s="866">
        <v>5413.41</v>
      </c>
    </row>
    <row r="4747" spans="1:5">
      <c r="A4747">
        <v>7616</v>
      </c>
      <c r="B4747" t="s">
        <v>5583</v>
      </c>
      <c r="C4747" t="s">
        <v>829</v>
      </c>
      <c r="D4747" t="s">
        <v>844</v>
      </c>
      <c r="E4747" s="866">
        <v>29137.8</v>
      </c>
    </row>
    <row r="4748" spans="1:5">
      <c r="A4748">
        <v>7611</v>
      </c>
      <c r="B4748" t="s">
        <v>5584</v>
      </c>
      <c r="C4748" t="s">
        <v>829</v>
      </c>
      <c r="D4748" t="s">
        <v>844</v>
      </c>
      <c r="E4748" s="866">
        <v>7000.6</v>
      </c>
    </row>
    <row r="4749" spans="1:5">
      <c r="A4749">
        <v>7612</v>
      </c>
      <c r="B4749" t="s">
        <v>5585</v>
      </c>
      <c r="C4749" t="s">
        <v>829</v>
      </c>
      <c r="D4749" t="s">
        <v>844</v>
      </c>
      <c r="E4749" s="866">
        <v>39967.47</v>
      </c>
    </row>
    <row r="4750" spans="1:5">
      <c r="A4750">
        <v>37371</v>
      </c>
      <c r="B4750" t="s">
        <v>5586</v>
      </c>
      <c r="C4750" t="s">
        <v>847</v>
      </c>
      <c r="D4750" t="s">
        <v>833</v>
      </c>
      <c r="E4750" s="865">
        <v>1.36</v>
      </c>
    </row>
    <row r="4751" spans="1:5">
      <c r="A4751">
        <v>40861</v>
      </c>
      <c r="B4751" t="s">
        <v>5587</v>
      </c>
      <c r="C4751" t="s">
        <v>1054</v>
      </c>
      <c r="D4751" t="s">
        <v>833</v>
      </c>
      <c r="E4751" s="865">
        <v>257.26</v>
      </c>
    </row>
    <row r="4752" spans="1:5">
      <c r="A4752">
        <v>36510</v>
      </c>
      <c r="B4752" t="s">
        <v>5588</v>
      </c>
      <c r="C4752" t="s">
        <v>829</v>
      </c>
      <c r="D4752" t="s">
        <v>844</v>
      </c>
      <c r="E4752" s="866">
        <v>636085.6</v>
      </c>
    </row>
    <row r="4753" spans="1:5">
      <c r="A4753">
        <v>25020</v>
      </c>
      <c r="B4753" t="s">
        <v>5589</v>
      </c>
      <c r="C4753" t="s">
        <v>829</v>
      </c>
      <c r="D4753" t="s">
        <v>844</v>
      </c>
      <c r="E4753" s="866">
        <v>2620448.88</v>
      </c>
    </row>
    <row r="4754" spans="1:5">
      <c r="A4754">
        <v>7622</v>
      </c>
      <c r="B4754" t="s">
        <v>5590</v>
      </c>
      <c r="C4754" t="s">
        <v>829</v>
      </c>
      <c r="D4754" t="s">
        <v>844</v>
      </c>
      <c r="E4754" s="866">
        <v>617096</v>
      </c>
    </row>
    <row r="4755" spans="1:5">
      <c r="A4755">
        <v>7624</v>
      </c>
      <c r="B4755" t="s">
        <v>5591</v>
      </c>
      <c r="C4755" t="s">
        <v>829</v>
      </c>
      <c r="D4755" t="s">
        <v>844</v>
      </c>
      <c r="E4755" s="866">
        <v>800000</v>
      </c>
    </row>
    <row r="4756" spans="1:5">
      <c r="A4756">
        <v>7625</v>
      </c>
      <c r="B4756" t="s">
        <v>5592</v>
      </c>
      <c r="C4756" t="s">
        <v>829</v>
      </c>
      <c r="D4756" t="s">
        <v>844</v>
      </c>
      <c r="E4756" s="866">
        <v>795106.96</v>
      </c>
    </row>
    <row r="4757" spans="1:5">
      <c r="A4757">
        <v>7623</v>
      </c>
      <c r="B4757" t="s">
        <v>5593</v>
      </c>
      <c r="C4757" t="s">
        <v>829</v>
      </c>
      <c r="D4757" t="s">
        <v>844</v>
      </c>
      <c r="E4757" s="866">
        <v>2620448.88</v>
      </c>
    </row>
    <row r="4758" spans="1:5">
      <c r="A4758">
        <v>36508</v>
      </c>
      <c r="B4758" t="s">
        <v>5594</v>
      </c>
      <c r="C4758" t="s">
        <v>829</v>
      </c>
      <c r="D4758" t="s">
        <v>844</v>
      </c>
      <c r="E4758" s="866">
        <v>1178519.8400000001</v>
      </c>
    </row>
    <row r="4759" spans="1:5">
      <c r="A4759">
        <v>36509</v>
      </c>
      <c r="B4759" t="s">
        <v>5595</v>
      </c>
      <c r="C4759" t="s">
        <v>829</v>
      </c>
      <c r="D4759" t="s">
        <v>844</v>
      </c>
      <c r="E4759" s="866">
        <v>645871.52</v>
      </c>
    </row>
    <row r="4760" spans="1:5">
      <c r="A4760">
        <v>13238</v>
      </c>
      <c r="B4760" t="s">
        <v>5596</v>
      </c>
      <c r="C4760" t="s">
        <v>829</v>
      </c>
      <c r="D4760" t="s">
        <v>844</v>
      </c>
      <c r="E4760" s="866">
        <v>169570.08</v>
      </c>
    </row>
    <row r="4761" spans="1:5">
      <c r="A4761">
        <v>36511</v>
      </c>
      <c r="B4761" t="s">
        <v>5597</v>
      </c>
      <c r="C4761" t="s">
        <v>829</v>
      </c>
      <c r="D4761" t="s">
        <v>844</v>
      </c>
      <c r="E4761" s="866">
        <v>196485.96</v>
      </c>
    </row>
    <row r="4762" spans="1:5">
      <c r="A4762">
        <v>36515</v>
      </c>
      <c r="B4762" t="s">
        <v>5598</v>
      </c>
      <c r="C4762" t="s">
        <v>829</v>
      </c>
      <c r="D4762" t="s">
        <v>844</v>
      </c>
      <c r="E4762" s="866">
        <v>57869.15</v>
      </c>
    </row>
    <row r="4763" spans="1:5">
      <c r="A4763">
        <v>10598</v>
      </c>
      <c r="B4763" t="s">
        <v>5599</v>
      </c>
      <c r="C4763" t="s">
        <v>829</v>
      </c>
      <c r="D4763" t="s">
        <v>844</v>
      </c>
      <c r="E4763" s="866">
        <v>93843.57</v>
      </c>
    </row>
    <row r="4764" spans="1:5">
      <c r="A4764">
        <v>7640</v>
      </c>
      <c r="B4764" t="s">
        <v>5600</v>
      </c>
      <c r="C4764" t="s">
        <v>829</v>
      </c>
      <c r="D4764" t="s">
        <v>844</v>
      </c>
      <c r="E4764" s="866">
        <v>144000</v>
      </c>
    </row>
    <row r="4765" spans="1:5">
      <c r="A4765">
        <v>36513</v>
      </c>
      <c r="B4765" t="s">
        <v>5601</v>
      </c>
      <c r="C4765" t="s">
        <v>829</v>
      </c>
      <c r="D4765" t="s">
        <v>844</v>
      </c>
      <c r="E4765" s="866">
        <v>138717.74</v>
      </c>
    </row>
    <row r="4766" spans="1:5">
      <c r="A4766">
        <v>36514</v>
      </c>
      <c r="B4766" t="s">
        <v>5602</v>
      </c>
      <c r="C4766" t="s">
        <v>829</v>
      </c>
      <c r="D4766" t="s">
        <v>844</v>
      </c>
      <c r="E4766" s="866">
        <v>154766.34</v>
      </c>
    </row>
    <row r="4767" spans="1:5">
      <c r="A4767">
        <v>36149</v>
      </c>
      <c r="B4767" t="s">
        <v>5603</v>
      </c>
      <c r="C4767" t="s">
        <v>829</v>
      </c>
      <c r="D4767" t="s">
        <v>830</v>
      </c>
      <c r="E4767" s="865">
        <v>123.37</v>
      </c>
    </row>
    <row r="4768" spans="1:5">
      <c r="A4768">
        <v>42407</v>
      </c>
      <c r="B4768" t="s">
        <v>5604</v>
      </c>
      <c r="C4768" t="s">
        <v>866</v>
      </c>
      <c r="D4768" t="s">
        <v>830</v>
      </c>
      <c r="E4768" s="865">
        <v>4.58</v>
      </c>
    </row>
    <row r="4769" spans="1:5">
      <c r="A4769">
        <v>11581</v>
      </c>
      <c r="B4769" t="s">
        <v>5605</v>
      </c>
      <c r="C4769" t="s">
        <v>866</v>
      </c>
      <c r="D4769" t="s">
        <v>830</v>
      </c>
      <c r="E4769" s="865">
        <v>22.86</v>
      </c>
    </row>
    <row r="4770" spans="1:5">
      <c r="A4770">
        <v>11580</v>
      </c>
      <c r="B4770" t="s">
        <v>5606</v>
      </c>
      <c r="C4770" t="s">
        <v>866</v>
      </c>
      <c r="D4770" t="s">
        <v>830</v>
      </c>
      <c r="E4770" s="865">
        <v>10.41</v>
      </c>
    </row>
    <row r="4771" spans="1:5">
      <c r="A4771">
        <v>38177</v>
      </c>
      <c r="B4771" t="s">
        <v>5607</v>
      </c>
      <c r="C4771" t="s">
        <v>829</v>
      </c>
      <c r="D4771" t="s">
        <v>830</v>
      </c>
      <c r="E4771" s="865">
        <v>7.06</v>
      </c>
    </row>
    <row r="4772" spans="1:5">
      <c r="A4772">
        <v>10743</v>
      </c>
      <c r="B4772" t="s">
        <v>5608</v>
      </c>
      <c r="C4772" t="s">
        <v>829</v>
      </c>
      <c r="D4772" t="s">
        <v>844</v>
      </c>
      <c r="E4772" s="865">
        <v>580.46</v>
      </c>
    </row>
    <row r="4773" spans="1:5">
      <c r="A4773">
        <v>39848</v>
      </c>
      <c r="B4773" t="s">
        <v>5609</v>
      </c>
      <c r="C4773" t="s">
        <v>866</v>
      </c>
      <c r="D4773" t="s">
        <v>844</v>
      </c>
      <c r="E4773" s="865">
        <v>1.33</v>
      </c>
    </row>
    <row r="4774" spans="1:5">
      <c r="A4774">
        <v>20999</v>
      </c>
      <c r="B4774" t="s">
        <v>5610</v>
      </c>
      <c r="C4774" t="s">
        <v>866</v>
      </c>
      <c r="D4774" t="s">
        <v>844</v>
      </c>
      <c r="E4774" s="865">
        <v>7.45</v>
      </c>
    </row>
    <row r="4775" spans="1:5">
      <c r="A4775">
        <v>21001</v>
      </c>
      <c r="B4775" t="s">
        <v>5611</v>
      </c>
      <c r="C4775" t="s">
        <v>866</v>
      </c>
      <c r="D4775" t="s">
        <v>844</v>
      </c>
      <c r="E4775" s="865">
        <v>13.9</v>
      </c>
    </row>
    <row r="4776" spans="1:5">
      <c r="A4776">
        <v>21003</v>
      </c>
      <c r="B4776" t="s">
        <v>5612</v>
      </c>
      <c r="C4776" t="s">
        <v>866</v>
      </c>
      <c r="D4776" t="s">
        <v>844</v>
      </c>
      <c r="E4776" s="865">
        <v>22.84</v>
      </c>
    </row>
    <row r="4777" spans="1:5">
      <c r="A4777">
        <v>21006</v>
      </c>
      <c r="B4777" t="s">
        <v>5613</v>
      </c>
      <c r="C4777" t="s">
        <v>866</v>
      </c>
      <c r="D4777" t="s">
        <v>844</v>
      </c>
      <c r="E4777" s="865">
        <v>48.47</v>
      </c>
    </row>
    <row r="4778" spans="1:5">
      <c r="A4778">
        <v>21019</v>
      </c>
      <c r="B4778" t="s">
        <v>5614</v>
      </c>
      <c r="C4778" t="s">
        <v>866</v>
      </c>
      <c r="D4778" t="s">
        <v>844</v>
      </c>
      <c r="E4778" s="865">
        <v>16.850000000000001</v>
      </c>
    </row>
    <row r="4779" spans="1:5">
      <c r="A4779">
        <v>21021</v>
      </c>
      <c r="B4779" t="s">
        <v>5615</v>
      </c>
      <c r="C4779" t="s">
        <v>866</v>
      </c>
      <c r="D4779" t="s">
        <v>844</v>
      </c>
      <c r="E4779" s="865">
        <v>26.63</v>
      </c>
    </row>
    <row r="4780" spans="1:5">
      <c r="A4780">
        <v>21024</v>
      </c>
      <c r="B4780" t="s">
        <v>5616</v>
      </c>
      <c r="C4780" t="s">
        <v>866</v>
      </c>
      <c r="D4780" t="s">
        <v>844</v>
      </c>
      <c r="E4780" s="865">
        <v>57.07</v>
      </c>
    </row>
    <row r="4781" spans="1:5">
      <c r="A4781">
        <v>40624</v>
      </c>
      <c r="B4781" t="s">
        <v>5617</v>
      </c>
      <c r="C4781" t="s">
        <v>866</v>
      </c>
      <c r="D4781" t="s">
        <v>844</v>
      </c>
      <c r="E4781" s="865">
        <v>43.5</v>
      </c>
    </row>
    <row r="4782" spans="1:5">
      <c r="A4782">
        <v>42575</v>
      </c>
      <c r="B4782" t="s">
        <v>5618</v>
      </c>
      <c r="C4782" t="s">
        <v>866</v>
      </c>
      <c r="D4782" t="s">
        <v>844</v>
      </c>
      <c r="E4782" s="865">
        <v>39.909999999999997</v>
      </c>
    </row>
    <row r="4783" spans="1:5">
      <c r="A4783">
        <v>13127</v>
      </c>
      <c r="B4783" t="s">
        <v>5619</v>
      </c>
      <c r="C4783" t="s">
        <v>866</v>
      </c>
      <c r="D4783" t="s">
        <v>844</v>
      </c>
      <c r="E4783" s="865">
        <v>19.399999999999999</v>
      </c>
    </row>
    <row r="4784" spans="1:5">
      <c r="A4784">
        <v>13137</v>
      </c>
      <c r="B4784" t="s">
        <v>5620</v>
      </c>
      <c r="C4784" t="s">
        <v>866</v>
      </c>
      <c r="D4784" t="s">
        <v>844</v>
      </c>
      <c r="E4784" s="865">
        <v>25.74</v>
      </c>
    </row>
    <row r="4785" spans="1:5">
      <c r="A4785">
        <v>42574</v>
      </c>
      <c r="B4785" t="s">
        <v>5621</v>
      </c>
      <c r="C4785" t="s">
        <v>866</v>
      </c>
      <c r="D4785" t="s">
        <v>844</v>
      </c>
      <c r="E4785" s="865">
        <v>29.79</v>
      </c>
    </row>
    <row r="4786" spans="1:5">
      <c r="A4786">
        <v>20989</v>
      </c>
      <c r="B4786" t="s">
        <v>5622</v>
      </c>
      <c r="C4786" t="s">
        <v>866</v>
      </c>
      <c r="D4786" t="s">
        <v>844</v>
      </c>
      <c r="E4786" s="865">
        <v>922.42</v>
      </c>
    </row>
    <row r="4787" spans="1:5">
      <c r="A4787">
        <v>21147</v>
      </c>
      <c r="B4787" t="s">
        <v>5623</v>
      </c>
      <c r="C4787" t="s">
        <v>866</v>
      </c>
      <c r="D4787" t="s">
        <v>844</v>
      </c>
      <c r="E4787" s="865">
        <v>86.48</v>
      </c>
    </row>
    <row r="4788" spans="1:5">
      <c r="A4788">
        <v>21148</v>
      </c>
      <c r="B4788" t="s">
        <v>5624</v>
      </c>
      <c r="C4788" t="s">
        <v>866</v>
      </c>
      <c r="D4788" t="s">
        <v>844</v>
      </c>
      <c r="E4788" s="865">
        <v>53.38</v>
      </c>
    </row>
    <row r="4789" spans="1:5">
      <c r="A4789">
        <v>20984</v>
      </c>
      <c r="B4789" t="s">
        <v>5625</v>
      </c>
      <c r="C4789" t="s">
        <v>866</v>
      </c>
      <c r="D4789" t="s">
        <v>844</v>
      </c>
      <c r="E4789" s="866">
        <v>1769.94</v>
      </c>
    </row>
    <row r="4790" spans="1:5">
      <c r="A4790">
        <v>13042</v>
      </c>
      <c r="B4790" t="s">
        <v>5626</v>
      </c>
      <c r="C4790" t="s">
        <v>866</v>
      </c>
      <c r="D4790" t="s">
        <v>844</v>
      </c>
      <c r="E4790" s="865">
        <v>980.81</v>
      </c>
    </row>
    <row r="4791" spans="1:5">
      <c r="A4791">
        <v>21150</v>
      </c>
      <c r="B4791" t="s">
        <v>5627</v>
      </c>
      <c r="C4791" t="s">
        <v>866</v>
      </c>
      <c r="D4791" t="s">
        <v>844</v>
      </c>
      <c r="E4791" s="865">
        <v>26.47</v>
      </c>
    </row>
    <row r="4792" spans="1:5">
      <c r="A4792">
        <v>13141</v>
      </c>
      <c r="B4792" t="s">
        <v>5628</v>
      </c>
      <c r="C4792" t="s">
        <v>866</v>
      </c>
      <c r="D4792" t="s">
        <v>844</v>
      </c>
      <c r="E4792" s="865">
        <v>33.35</v>
      </c>
    </row>
    <row r="4793" spans="1:5">
      <c r="A4793">
        <v>42576</v>
      </c>
      <c r="B4793" t="s">
        <v>5629</v>
      </c>
      <c r="C4793" t="s">
        <v>866</v>
      </c>
      <c r="D4793" t="s">
        <v>844</v>
      </c>
      <c r="E4793" s="865">
        <v>108.88</v>
      </c>
    </row>
    <row r="4794" spans="1:5">
      <c r="A4794">
        <v>21151</v>
      </c>
      <c r="B4794" t="s">
        <v>5630</v>
      </c>
      <c r="C4794" t="s">
        <v>866</v>
      </c>
      <c r="D4794" t="s">
        <v>844</v>
      </c>
      <c r="E4794" s="865">
        <v>158.43</v>
      </c>
    </row>
    <row r="4795" spans="1:5">
      <c r="A4795">
        <v>13142</v>
      </c>
      <c r="B4795" t="s">
        <v>5631</v>
      </c>
      <c r="C4795" t="s">
        <v>866</v>
      </c>
      <c r="D4795" t="s">
        <v>844</v>
      </c>
      <c r="E4795" s="865">
        <v>226.49</v>
      </c>
    </row>
    <row r="4796" spans="1:5">
      <c r="A4796">
        <v>42577</v>
      </c>
      <c r="B4796" t="s">
        <v>5632</v>
      </c>
      <c r="C4796" t="s">
        <v>866</v>
      </c>
      <c r="D4796" t="s">
        <v>844</v>
      </c>
      <c r="E4796" s="865">
        <v>248.52</v>
      </c>
    </row>
    <row r="4797" spans="1:5">
      <c r="A4797">
        <v>20994</v>
      </c>
      <c r="B4797" t="s">
        <v>5633</v>
      </c>
      <c r="C4797" t="s">
        <v>866</v>
      </c>
      <c r="D4797" t="s">
        <v>844</v>
      </c>
      <c r="E4797" s="865">
        <v>427.03</v>
      </c>
    </row>
    <row r="4798" spans="1:5">
      <c r="A4798">
        <v>7672</v>
      </c>
      <c r="B4798" t="s">
        <v>5634</v>
      </c>
      <c r="C4798" t="s">
        <v>866</v>
      </c>
      <c r="D4798" t="s">
        <v>844</v>
      </c>
      <c r="E4798" s="865">
        <v>279.75</v>
      </c>
    </row>
    <row r="4799" spans="1:5">
      <c r="A4799">
        <v>20995</v>
      </c>
      <c r="B4799" t="s">
        <v>5635</v>
      </c>
      <c r="C4799" t="s">
        <v>866</v>
      </c>
      <c r="D4799" t="s">
        <v>844</v>
      </c>
      <c r="E4799" s="865">
        <v>561.20000000000005</v>
      </c>
    </row>
    <row r="4800" spans="1:5">
      <c r="A4800">
        <v>7690</v>
      </c>
      <c r="B4800" t="s">
        <v>5636</v>
      </c>
      <c r="C4800" t="s">
        <v>866</v>
      </c>
      <c r="D4800" t="s">
        <v>844</v>
      </c>
      <c r="E4800" s="865">
        <v>324.58</v>
      </c>
    </row>
    <row r="4801" spans="1:5">
      <c r="A4801">
        <v>20980</v>
      </c>
      <c r="B4801" t="s">
        <v>5637</v>
      </c>
      <c r="C4801" t="s">
        <v>866</v>
      </c>
      <c r="D4801" t="s">
        <v>844</v>
      </c>
      <c r="E4801" s="865">
        <v>354.08</v>
      </c>
    </row>
    <row r="4802" spans="1:5">
      <c r="A4802">
        <v>7661</v>
      </c>
      <c r="B4802" t="s">
        <v>5638</v>
      </c>
      <c r="C4802" t="s">
        <v>866</v>
      </c>
      <c r="D4802" t="s">
        <v>844</v>
      </c>
      <c r="E4802" s="865">
        <v>421.21</v>
      </c>
    </row>
    <row r="4803" spans="1:5">
      <c r="A4803">
        <v>21016</v>
      </c>
      <c r="B4803" t="s">
        <v>5639</v>
      </c>
      <c r="C4803" t="s">
        <v>866</v>
      </c>
      <c r="D4803" t="s">
        <v>830</v>
      </c>
      <c r="E4803" s="865">
        <v>107.72</v>
      </c>
    </row>
    <row r="4804" spans="1:5">
      <c r="A4804">
        <v>21008</v>
      </c>
      <c r="B4804" t="s">
        <v>5640</v>
      </c>
      <c r="C4804" t="s">
        <v>866</v>
      </c>
      <c r="D4804" t="s">
        <v>830</v>
      </c>
      <c r="E4804" s="865">
        <v>12.58</v>
      </c>
    </row>
    <row r="4805" spans="1:5">
      <c r="A4805">
        <v>21009</v>
      </c>
      <c r="B4805" t="s">
        <v>5641</v>
      </c>
      <c r="C4805" t="s">
        <v>866</v>
      </c>
      <c r="D4805" t="s">
        <v>830</v>
      </c>
      <c r="E4805" s="865">
        <v>16.38</v>
      </c>
    </row>
    <row r="4806" spans="1:5">
      <c r="A4806">
        <v>21010</v>
      </c>
      <c r="B4806" t="s">
        <v>5642</v>
      </c>
      <c r="C4806" t="s">
        <v>866</v>
      </c>
      <c r="D4806" t="s">
        <v>833</v>
      </c>
      <c r="E4806" s="865">
        <v>22</v>
      </c>
    </row>
    <row r="4807" spans="1:5">
      <c r="A4807">
        <v>21011</v>
      </c>
      <c r="B4807" t="s">
        <v>5643</v>
      </c>
      <c r="C4807" t="s">
        <v>866</v>
      </c>
      <c r="D4807" t="s">
        <v>830</v>
      </c>
      <c r="E4807" s="865">
        <v>32.06</v>
      </c>
    </row>
    <row r="4808" spans="1:5">
      <c r="A4808">
        <v>21012</v>
      </c>
      <c r="B4808" t="s">
        <v>5644</v>
      </c>
      <c r="C4808" t="s">
        <v>866</v>
      </c>
      <c r="D4808" t="s">
        <v>830</v>
      </c>
      <c r="E4808" s="865">
        <v>35.43</v>
      </c>
    </row>
    <row r="4809" spans="1:5">
      <c r="A4809">
        <v>21013</v>
      </c>
      <c r="B4809" t="s">
        <v>5645</v>
      </c>
      <c r="C4809" t="s">
        <v>866</v>
      </c>
      <c r="D4809" t="s">
        <v>830</v>
      </c>
      <c r="E4809" s="865">
        <v>46.24</v>
      </c>
    </row>
    <row r="4810" spans="1:5">
      <c r="A4810">
        <v>21014</v>
      </c>
      <c r="B4810" t="s">
        <v>5646</v>
      </c>
      <c r="C4810" t="s">
        <v>866</v>
      </c>
      <c r="D4810" t="s">
        <v>830</v>
      </c>
      <c r="E4810" s="865">
        <v>64.7</v>
      </c>
    </row>
    <row r="4811" spans="1:5">
      <c r="A4811">
        <v>21015</v>
      </c>
      <c r="B4811" t="s">
        <v>5647</v>
      </c>
      <c r="C4811" t="s">
        <v>866</v>
      </c>
      <c r="D4811" t="s">
        <v>830</v>
      </c>
      <c r="E4811" s="865">
        <v>74.33</v>
      </c>
    </row>
    <row r="4812" spans="1:5">
      <c r="A4812">
        <v>7697</v>
      </c>
      <c r="B4812" t="s">
        <v>5648</v>
      </c>
      <c r="C4812" t="s">
        <v>866</v>
      </c>
      <c r="D4812" t="s">
        <v>830</v>
      </c>
      <c r="E4812" s="865">
        <v>35.47</v>
      </c>
    </row>
    <row r="4813" spans="1:5">
      <c r="A4813">
        <v>7698</v>
      </c>
      <c r="B4813" t="s">
        <v>5649</v>
      </c>
      <c r="C4813" t="s">
        <v>866</v>
      </c>
      <c r="D4813" t="s">
        <v>830</v>
      </c>
      <c r="E4813" s="865">
        <v>30.53</v>
      </c>
    </row>
    <row r="4814" spans="1:5">
      <c r="A4814">
        <v>7691</v>
      </c>
      <c r="B4814" t="s">
        <v>5650</v>
      </c>
      <c r="C4814" t="s">
        <v>866</v>
      </c>
      <c r="D4814" t="s">
        <v>830</v>
      </c>
      <c r="E4814" s="865">
        <v>12.9</v>
      </c>
    </row>
    <row r="4815" spans="1:5">
      <c r="A4815">
        <v>40626</v>
      </c>
      <c r="B4815" t="s">
        <v>5651</v>
      </c>
      <c r="C4815" t="s">
        <v>866</v>
      </c>
      <c r="D4815" t="s">
        <v>830</v>
      </c>
      <c r="E4815" s="865">
        <v>24.21</v>
      </c>
    </row>
    <row r="4816" spans="1:5">
      <c r="A4816">
        <v>7701</v>
      </c>
      <c r="B4816" t="s">
        <v>5652</v>
      </c>
      <c r="C4816" t="s">
        <v>866</v>
      </c>
      <c r="D4816" t="s">
        <v>830</v>
      </c>
      <c r="E4816" s="865">
        <v>63.47</v>
      </c>
    </row>
    <row r="4817" spans="1:5">
      <c r="A4817">
        <v>7696</v>
      </c>
      <c r="B4817" t="s">
        <v>5653</v>
      </c>
      <c r="C4817" t="s">
        <v>866</v>
      </c>
      <c r="D4817" t="s">
        <v>830</v>
      </c>
      <c r="E4817" s="865">
        <v>51.15</v>
      </c>
    </row>
    <row r="4818" spans="1:5">
      <c r="A4818">
        <v>7700</v>
      </c>
      <c r="B4818" t="s">
        <v>5654</v>
      </c>
      <c r="C4818" t="s">
        <v>866</v>
      </c>
      <c r="D4818" t="s">
        <v>830</v>
      </c>
      <c r="E4818" s="865">
        <v>16.309999999999999</v>
      </c>
    </row>
    <row r="4819" spans="1:5">
      <c r="A4819">
        <v>7694</v>
      </c>
      <c r="B4819" t="s">
        <v>5655</v>
      </c>
      <c r="C4819" t="s">
        <v>866</v>
      </c>
      <c r="D4819" t="s">
        <v>830</v>
      </c>
      <c r="E4819" s="865">
        <v>85.41</v>
      </c>
    </row>
    <row r="4820" spans="1:5">
      <c r="A4820">
        <v>7693</v>
      </c>
      <c r="B4820" t="s">
        <v>5656</v>
      </c>
      <c r="C4820" t="s">
        <v>866</v>
      </c>
      <c r="D4820" t="s">
        <v>830</v>
      </c>
      <c r="E4820" s="865">
        <v>117.63</v>
      </c>
    </row>
    <row r="4821" spans="1:5">
      <c r="A4821">
        <v>7692</v>
      </c>
      <c r="B4821" t="s">
        <v>5657</v>
      </c>
      <c r="C4821" t="s">
        <v>866</v>
      </c>
      <c r="D4821" t="s">
        <v>830</v>
      </c>
      <c r="E4821" s="865">
        <v>176.12</v>
      </c>
    </row>
    <row r="4822" spans="1:5">
      <c r="A4822">
        <v>7695</v>
      </c>
      <c r="B4822" t="s">
        <v>5658</v>
      </c>
      <c r="C4822" t="s">
        <v>866</v>
      </c>
      <c r="D4822" t="s">
        <v>830</v>
      </c>
      <c r="E4822" s="865">
        <v>191</v>
      </c>
    </row>
    <row r="4823" spans="1:5">
      <c r="A4823">
        <v>13356</v>
      </c>
      <c r="B4823" t="s">
        <v>5659</v>
      </c>
      <c r="C4823" t="s">
        <v>866</v>
      </c>
      <c r="D4823" t="s">
        <v>830</v>
      </c>
      <c r="E4823" s="865">
        <v>13.85</v>
      </c>
    </row>
    <row r="4824" spans="1:5">
      <c r="A4824">
        <v>36365</v>
      </c>
      <c r="B4824" t="s">
        <v>5660</v>
      </c>
      <c r="C4824" t="s">
        <v>866</v>
      </c>
      <c r="D4824" t="s">
        <v>844</v>
      </c>
      <c r="E4824" s="865">
        <v>17.12</v>
      </c>
    </row>
    <row r="4825" spans="1:5">
      <c r="A4825">
        <v>41930</v>
      </c>
      <c r="B4825" t="s">
        <v>5661</v>
      </c>
      <c r="C4825" t="s">
        <v>866</v>
      </c>
      <c r="D4825" t="s">
        <v>844</v>
      </c>
      <c r="E4825" s="865">
        <v>55.42</v>
      </c>
    </row>
    <row r="4826" spans="1:5">
      <c r="A4826">
        <v>41931</v>
      </c>
      <c r="B4826" t="s">
        <v>5662</v>
      </c>
      <c r="C4826" t="s">
        <v>866</v>
      </c>
      <c r="D4826" t="s">
        <v>844</v>
      </c>
      <c r="E4826" s="865">
        <v>94.5</v>
      </c>
    </row>
    <row r="4827" spans="1:5">
      <c r="A4827">
        <v>41932</v>
      </c>
      <c r="B4827" t="s">
        <v>5663</v>
      </c>
      <c r="C4827" t="s">
        <v>866</v>
      </c>
      <c r="D4827" t="s">
        <v>844</v>
      </c>
      <c r="E4827" s="865">
        <v>152.63999999999999</v>
      </c>
    </row>
    <row r="4828" spans="1:5">
      <c r="A4828">
        <v>41933</v>
      </c>
      <c r="B4828" t="s">
        <v>5664</v>
      </c>
      <c r="C4828" t="s">
        <v>866</v>
      </c>
      <c r="D4828" t="s">
        <v>844</v>
      </c>
      <c r="E4828" s="865">
        <v>189.04</v>
      </c>
    </row>
    <row r="4829" spans="1:5">
      <c r="A4829">
        <v>41934</v>
      </c>
      <c r="B4829" t="s">
        <v>5665</v>
      </c>
      <c r="C4829" t="s">
        <v>866</v>
      </c>
      <c r="D4829" t="s">
        <v>844</v>
      </c>
      <c r="E4829" s="865">
        <v>244.85</v>
      </c>
    </row>
    <row r="4830" spans="1:5">
      <c r="A4830">
        <v>41936</v>
      </c>
      <c r="B4830" t="s">
        <v>5666</v>
      </c>
      <c r="C4830" t="s">
        <v>866</v>
      </c>
      <c r="D4830" t="s">
        <v>844</v>
      </c>
      <c r="E4830" s="865">
        <v>36.909999999999997</v>
      </c>
    </row>
    <row r="4831" spans="1:5">
      <c r="A4831">
        <v>41785</v>
      </c>
      <c r="B4831" t="s">
        <v>5667</v>
      </c>
      <c r="C4831" t="s">
        <v>866</v>
      </c>
      <c r="D4831" t="s">
        <v>844</v>
      </c>
      <c r="E4831" s="865">
        <v>976.08</v>
      </c>
    </row>
    <row r="4832" spans="1:5">
      <c r="A4832">
        <v>41781</v>
      </c>
      <c r="B4832" t="s">
        <v>5668</v>
      </c>
      <c r="C4832" t="s">
        <v>866</v>
      </c>
      <c r="D4832" t="s">
        <v>844</v>
      </c>
      <c r="E4832" s="865">
        <v>278.27999999999997</v>
      </c>
    </row>
    <row r="4833" spans="1:5">
      <c r="A4833">
        <v>41783</v>
      </c>
      <c r="B4833" t="s">
        <v>5669</v>
      </c>
      <c r="C4833" t="s">
        <v>866</v>
      </c>
      <c r="D4833" t="s">
        <v>844</v>
      </c>
      <c r="E4833" s="865">
        <v>734.35</v>
      </c>
    </row>
    <row r="4834" spans="1:5">
      <c r="A4834">
        <v>41786</v>
      </c>
      <c r="B4834" t="s">
        <v>5670</v>
      </c>
      <c r="C4834" t="s">
        <v>866</v>
      </c>
      <c r="D4834" t="s">
        <v>844</v>
      </c>
      <c r="E4834" s="866">
        <v>1531.94</v>
      </c>
    </row>
    <row r="4835" spans="1:5">
      <c r="A4835">
        <v>41779</v>
      </c>
      <c r="B4835" t="s">
        <v>5671</v>
      </c>
      <c r="C4835" t="s">
        <v>866</v>
      </c>
      <c r="D4835" t="s">
        <v>844</v>
      </c>
      <c r="E4835" s="865">
        <v>106.73</v>
      </c>
    </row>
    <row r="4836" spans="1:5">
      <c r="A4836">
        <v>41780</v>
      </c>
      <c r="B4836" t="s">
        <v>5672</v>
      </c>
      <c r="C4836" t="s">
        <v>866</v>
      </c>
      <c r="D4836" t="s">
        <v>844</v>
      </c>
      <c r="E4836" s="865">
        <v>126.23</v>
      </c>
    </row>
    <row r="4837" spans="1:5">
      <c r="A4837">
        <v>41782</v>
      </c>
      <c r="B4837" t="s">
        <v>5673</v>
      </c>
      <c r="C4837" t="s">
        <v>866</v>
      </c>
      <c r="D4837" t="s">
        <v>844</v>
      </c>
      <c r="E4837" s="865">
        <v>520.37</v>
      </c>
    </row>
    <row r="4838" spans="1:5">
      <c r="A4838">
        <v>38130</v>
      </c>
      <c r="B4838" t="s">
        <v>5674</v>
      </c>
      <c r="C4838" t="s">
        <v>866</v>
      </c>
      <c r="D4838" t="s">
        <v>830</v>
      </c>
      <c r="E4838" s="865">
        <v>20.149999999999999</v>
      </c>
    </row>
    <row r="4839" spans="1:5">
      <c r="A4839">
        <v>21123</v>
      </c>
      <c r="B4839" t="s">
        <v>5675</v>
      </c>
      <c r="C4839" t="s">
        <v>866</v>
      </c>
      <c r="D4839" t="s">
        <v>833</v>
      </c>
      <c r="E4839" s="865">
        <v>5.72</v>
      </c>
    </row>
    <row r="4840" spans="1:5">
      <c r="A4840">
        <v>21124</v>
      </c>
      <c r="B4840" t="s">
        <v>5676</v>
      </c>
      <c r="C4840" t="s">
        <v>866</v>
      </c>
      <c r="D4840" t="s">
        <v>830</v>
      </c>
      <c r="E4840" s="865">
        <v>10.14</v>
      </c>
    </row>
    <row r="4841" spans="1:5">
      <c r="A4841">
        <v>21125</v>
      </c>
      <c r="B4841" t="s">
        <v>5677</v>
      </c>
      <c r="C4841" t="s">
        <v>866</v>
      </c>
      <c r="D4841" t="s">
        <v>830</v>
      </c>
      <c r="E4841" s="865">
        <v>16.28</v>
      </c>
    </row>
    <row r="4842" spans="1:5">
      <c r="A4842">
        <v>38028</v>
      </c>
      <c r="B4842" t="s">
        <v>5678</v>
      </c>
      <c r="C4842" t="s">
        <v>866</v>
      </c>
      <c r="D4842" t="s">
        <v>830</v>
      </c>
      <c r="E4842" s="865">
        <v>27.62</v>
      </c>
    </row>
    <row r="4843" spans="1:5">
      <c r="A4843">
        <v>38029</v>
      </c>
      <c r="B4843" t="s">
        <v>5679</v>
      </c>
      <c r="C4843" t="s">
        <v>866</v>
      </c>
      <c r="D4843" t="s">
        <v>830</v>
      </c>
      <c r="E4843" s="865">
        <v>42.11</v>
      </c>
    </row>
    <row r="4844" spans="1:5">
      <c r="A4844">
        <v>38030</v>
      </c>
      <c r="B4844" t="s">
        <v>5680</v>
      </c>
      <c r="C4844" t="s">
        <v>866</v>
      </c>
      <c r="D4844" t="s">
        <v>830</v>
      </c>
      <c r="E4844" s="865">
        <v>64.67</v>
      </c>
    </row>
    <row r="4845" spans="1:5">
      <c r="A4845">
        <v>38031</v>
      </c>
      <c r="B4845" t="s">
        <v>5681</v>
      </c>
      <c r="C4845" t="s">
        <v>866</v>
      </c>
      <c r="D4845" t="s">
        <v>830</v>
      </c>
      <c r="E4845" s="865">
        <v>102.49</v>
      </c>
    </row>
    <row r="4846" spans="1:5">
      <c r="A4846">
        <v>39735</v>
      </c>
      <c r="B4846" t="s">
        <v>5682</v>
      </c>
      <c r="C4846" t="s">
        <v>866</v>
      </c>
      <c r="D4846" t="s">
        <v>844</v>
      </c>
      <c r="E4846" s="865">
        <v>65.19</v>
      </c>
    </row>
    <row r="4847" spans="1:5">
      <c r="A4847">
        <v>39734</v>
      </c>
      <c r="B4847" t="s">
        <v>5683</v>
      </c>
      <c r="C4847" t="s">
        <v>866</v>
      </c>
      <c r="D4847" t="s">
        <v>844</v>
      </c>
      <c r="E4847" s="865">
        <v>77.319999999999993</v>
      </c>
    </row>
    <row r="4848" spans="1:5">
      <c r="A4848">
        <v>39736</v>
      </c>
      <c r="B4848" t="s">
        <v>5684</v>
      </c>
      <c r="C4848" t="s">
        <v>866</v>
      </c>
      <c r="D4848" t="s">
        <v>844</v>
      </c>
      <c r="E4848" s="865">
        <v>88.24</v>
      </c>
    </row>
    <row r="4849" spans="1:5">
      <c r="A4849">
        <v>39737</v>
      </c>
      <c r="B4849" t="s">
        <v>5685</v>
      </c>
      <c r="C4849" t="s">
        <v>866</v>
      </c>
      <c r="D4849" t="s">
        <v>844</v>
      </c>
      <c r="E4849" s="865">
        <v>11.87</v>
      </c>
    </row>
    <row r="4850" spans="1:5">
      <c r="A4850">
        <v>39738</v>
      </c>
      <c r="B4850" t="s">
        <v>5686</v>
      </c>
      <c r="C4850" t="s">
        <v>866</v>
      </c>
      <c r="D4850" t="s">
        <v>844</v>
      </c>
      <c r="E4850" s="865">
        <v>4.29</v>
      </c>
    </row>
    <row r="4851" spans="1:5">
      <c r="A4851">
        <v>39739</v>
      </c>
      <c r="B4851" t="s">
        <v>5687</v>
      </c>
      <c r="C4851" t="s">
        <v>866</v>
      </c>
      <c r="D4851" t="s">
        <v>844</v>
      </c>
      <c r="E4851" s="865">
        <v>61.02</v>
      </c>
    </row>
    <row r="4852" spans="1:5">
      <c r="A4852">
        <v>39733</v>
      </c>
      <c r="B4852" t="s">
        <v>5688</v>
      </c>
      <c r="C4852" t="s">
        <v>866</v>
      </c>
      <c r="D4852" t="s">
        <v>844</v>
      </c>
      <c r="E4852" s="865">
        <v>105.6</v>
      </c>
    </row>
    <row r="4853" spans="1:5">
      <c r="A4853">
        <v>39854</v>
      </c>
      <c r="B4853" t="s">
        <v>5689</v>
      </c>
      <c r="C4853" t="s">
        <v>866</v>
      </c>
      <c r="D4853" t="s">
        <v>844</v>
      </c>
      <c r="E4853" s="865">
        <v>107.1</v>
      </c>
    </row>
    <row r="4854" spans="1:5">
      <c r="A4854">
        <v>39740</v>
      </c>
      <c r="B4854" t="s">
        <v>5690</v>
      </c>
      <c r="C4854" t="s">
        <v>866</v>
      </c>
      <c r="D4854" t="s">
        <v>844</v>
      </c>
      <c r="E4854" s="865">
        <v>58.6</v>
      </c>
    </row>
    <row r="4855" spans="1:5">
      <c r="A4855">
        <v>39741</v>
      </c>
      <c r="B4855" t="s">
        <v>5691</v>
      </c>
      <c r="C4855" t="s">
        <v>866</v>
      </c>
      <c r="D4855" t="s">
        <v>844</v>
      </c>
      <c r="E4855" s="865">
        <v>10.8</v>
      </c>
    </row>
    <row r="4856" spans="1:5">
      <c r="A4856">
        <v>39853</v>
      </c>
      <c r="B4856" t="s">
        <v>5692</v>
      </c>
      <c r="C4856" t="s">
        <v>866</v>
      </c>
      <c r="D4856" t="s">
        <v>844</v>
      </c>
      <c r="E4856" s="865">
        <v>14.18</v>
      </c>
    </row>
    <row r="4857" spans="1:5">
      <c r="A4857">
        <v>39742</v>
      </c>
      <c r="B4857" t="s">
        <v>5693</v>
      </c>
      <c r="C4857" t="s">
        <v>866</v>
      </c>
      <c r="D4857" t="s">
        <v>844</v>
      </c>
      <c r="E4857" s="865">
        <v>47.1</v>
      </c>
    </row>
    <row r="4858" spans="1:5">
      <c r="A4858">
        <v>39749</v>
      </c>
      <c r="B4858" t="s">
        <v>5694</v>
      </c>
      <c r="C4858" t="s">
        <v>866</v>
      </c>
      <c r="D4858" t="s">
        <v>844</v>
      </c>
      <c r="E4858" s="865">
        <v>65.650000000000006</v>
      </c>
    </row>
    <row r="4859" spans="1:5">
      <c r="A4859">
        <v>39751</v>
      </c>
      <c r="B4859" t="s">
        <v>5695</v>
      </c>
      <c r="C4859" t="s">
        <v>866</v>
      </c>
      <c r="D4859" t="s">
        <v>844</v>
      </c>
      <c r="E4859" s="865">
        <v>119.29</v>
      </c>
    </row>
    <row r="4860" spans="1:5">
      <c r="A4860">
        <v>39750</v>
      </c>
      <c r="B4860" t="s">
        <v>5696</v>
      </c>
      <c r="C4860" t="s">
        <v>866</v>
      </c>
      <c r="D4860" t="s">
        <v>844</v>
      </c>
      <c r="E4860" s="865">
        <v>99.15</v>
      </c>
    </row>
    <row r="4861" spans="1:5">
      <c r="A4861">
        <v>39747</v>
      </c>
      <c r="B4861" t="s">
        <v>5697</v>
      </c>
      <c r="C4861" t="s">
        <v>866</v>
      </c>
      <c r="D4861" t="s">
        <v>844</v>
      </c>
      <c r="E4861" s="865">
        <v>31.89</v>
      </c>
    </row>
    <row r="4862" spans="1:5">
      <c r="A4862">
        <v>39753</v>
      </c>
      <c r="B4862" t="s">
        <v>5698</v>
      </c>
      <c r="C4862" t="s">
        <v>866</v>
      </c>
      <c r="D4862" t="s">
        <v>844</v>
      </c>
      <c r="E4862" s="865">
        <v>219.59</v>
      </c>
    </row>
    <row r="4863" spans="1:5">
      <c r="A4863">
        <v>39754</v>
      </c>
      <c r="B4863" t="s">
        <v>5699</v>
      </c>
      <c r="C4863" t="s">
        <v>866</v>
      </c>
      <c r="D4863" t="s">
        <v>844</v>
      </c>
      <c r="E4863" s="865">
        <v>323.52</v>
      </c>
    </row>
    <row r="4864" spans="1:5">
      <c r="A4864">
        <v>39748</v>
      </c>
      <c r="B4864" t="s">
        <v>5700</v>
      </c>
      <c r="C4864" t="s">
        <v>866</v>
      </c>
      <c r="D4864" t="s">
        <v>844</v>
      </c>
      <c r="E4864" s="865">
        <v>51.6</v>
      </c>
    </row>
    <row r="4865" spans="1:5">
      <c r="A4865">
        <v>39755</v>
      </c>
      <c r="B4865" t="s">
        <v>5701</v>
      </c>
      <c r="C4865" t="s">
        <v>866</v>
      </c>
      <c r="D4865" t="s">
        <v>844</v>
      </c>
      <c r="E4865" s="865">
        <v>490.53</v>
      </c>
    </row>
    <row r="4866" spans="1:5">
      <c r="A4866">
        <v>12742</v>
      </c>
      <c r="B4866" t="s">
        <v>5702</v>
      </c>
      <c r="C4866" t="s">
        <v>866</v>
      </c>
      <c r="D4866" t="s">
        <v>844</v>
      </c>
      <c r="E4866" s="865">
        <v>388.41</v>
      </c>
    </row>
    <row r="4867" spans="1:5">
      <c r="A4867">
        <v>12713</v>
      </c>
      <c r="B4867" t="s">
        <v>5703</v>
      </c>
      <c r="C4867" t="s">
        <v>866</v>
      </c>
      <c r="D4867" t="s">
        <v>844</v>
      </c>
      <c r="E4867" s="865">
        <v>20.6</v>
      </c>
    </row>
    <row r="4868" spans="1:5">
      <c r="A4868">
        <v>12743</v>
      </c>
      <c r="B4868" t="s">
        <v>5704</v>
      </c>
      <c r="C4868" t="s">
        <v>866</v>
      </c>
      <c r="D4868" t="s">
        <v>844</v>
      </c>
      <c r="E4868" s="865">
        <v>35.43</v>
      </c>
    </row>
    <row r="4869" spans="1:5">
      <c r="A4869">
        <v>12744</v>
      </c>
      <c r="B4869" t="s">
        <v>5705</v>
      </c>
      <c r="C4869" t="s">
        <v>866</v>
      </c>
      <c r="D4869" t="s">
        <v>844</v>
      </c>
      <c r="E4869" s="865">
        <v>44.97</v>
      </c>
    </row>
    <row r="4870" spans="1:5">
      <c r="A4870">
        <v>12745</v>
      </c>
      <c r="B4870" t="s">
        <v>5706</v>
      </c>
      <c r="C4870" t="s">
        <v>866</v>
      </c>
      <c r="D4870" t="s">
        <v>844</v>
      </c>
      <c r="E4870" s="865">
        <v>65.31</v>
      </c>
    </row>
    <row r="4871" spans="1:5">
      <c r="A4871">
        <v>12746</v>
      </c>
      <c r="B4871" t="s">
        <v>5707</v>
      </c>
      <c r="C4871" t="s">
        <v>866</v>
      </c>
      <c r="D4871" t="s">
        <v>844</v>
      </c>
      <c r="E4871" s="865">
        <v>88.19</v>
      </c>
    </row>
    <row r="4872" spans="1:5">
      <c r="A4872">
        <v>12747</v>
      </c>
      <c r="B4872" t="s">
        <v>5708</v>
      </c>
      <c r="C4872" t="s">
        <v>866</v>
      </c>
      <c r="D4872" t="s">
        <v>844</v>
      </c>
      <c r="E4872" s="865">
        <v>127.9</v>
      </c>
    </row>
    <row r="4873" spans="1:5">
      <c r="A4873">
        <v>12748</v>
      </c>
      <c r="B4873" t="s">
        <v>5709</v>
      </c>
      <c r="C4873" t="s">
        <v>866</v>
      </c>
      <c r="D4873" t="s">
        <v>844</v>
      </c>
      <c r="E4873" s="865">
        <v>180.19</v>
      </c>
    </row>
    <row r="4874" spans="1:5">
      <c r="A4874">
        <v>12749</v>
      </c>
      <c r="B4874" t="s">
        <v>5710</v>
      </c>
      <c r="C4874" t="s">
        <v>866</v>
      </c>
      <c r="D4874" t="s">
        <v>844</v>
      </c>
      <c r="E4874" s="865">
        <v>263.41000000000003</v>
      </c>
    </row>
    <row r="4875" spans="1:5">
      <c r="A4875">
        <v>39726</v>
      </c>
      <c r="B4875" t="s">
        <v>5711</v>
      </c>
      <c r="C4875" t="s">
        <v>866</v>
      </c>
      <c r="D4875" t="s">
        <v>844</v>
      </c>
      <c r="E4875" s="865">
        <v>86.52</v>
      </c>
    </row>
    <row r="4876" spans="1:5">
      <c r="A4876">
        <v>39728</v>
      </c>
      <c r="B4876" t="s">
        <v>5712</v>
      </c>
      <c r="C4876" t="s">
        <v>866</v>
      </c>
      <c r="D4876" t="s">
        <v>844</v>
      </c>
      <c r="E4876" s="865">
        <v>152.06</v>
      </c>
    </row>
    <row r="4877" spans="1:5">
      <c r="A4877">
        <v>39727</v>
      </c>
      <c r="B4877" t="s">
        <v>5713</v>
      </c>
      <c r="C4877" t="s">
        <v>866</v>
      </c>
      <c r="D4877" t="s">
        <v>844</v>
      </c>
      <c r="E4877" s="865">
        <v>125.13</v>
      </c>
    </row>
    <row r="4878" spans="1:5">
      <c r="A4878">
        <v>39724</v>
      </c>
      <c r="B4878" t="s">
        <v>5714</v>
      </c>
      <c r="C4878" t="s">
        <v>866</v>
      </c>
      <c r="D4878" t="s">
        <v>844</v>
      </c>
      <c r="E4878" s="865">
        <v>38.31</v>
      </c>
    </row>
    <row r="4879" spans="1:5">
      <c r="A4879">
        <v>39729</v>
      </c>
      <c r="B4879" t="s">
        <v>5715</v>
      </c>
      <c r="C4879" t="s">
        <v>866</v>
      </c>
      <c r="D4879" t="s">
        <v>844</v>
      </c>
      <c r="E4879" s="865">
        <v>210.57</v>
      </c>
    </row>
    <row r="4880" spans="1:5">
      <c r="A4880">
        <v>39730</v>
      </c>
      <c r="B4880" t="s">
        <v>5716</v>
      </c>
      <c r="C4880" t="s">
        <v>866</v>
      </c>
      <c r="D4880" t="s">
        <v>844</v>
      </c>
      <c r="E4880" s="865">
        <v>273.20999999999998</v>
      </c>
    </row>
    <row r="4881" spans="1:5">
      <c r="A4881">
        <v>39731</v>
      </c>
      <c r="B4881" t="s">
        <v>5717</v>
      </c>
      <c r="C4881" t="s">
        <v>866</v>
      </c>
      <c r="D4881" t="s">
        <v>844</v>
      </c>
      <c r="E4881" s="865">
        <v>404.64</v>
      </c>
    </row>
    <row r="4882" spans="1:5">
      <c r="A4882">
        <v>39725</v>
      </c>
      <c r="B4882" t="s">
        <v>5718</v>
      </c>
      <c r="C4882" t="s">
        <v>866</v>
      </c>
      <c r="D4882" t="s">
        <v>844</v>
      </c>
      <c r="E4882" s="865">
        <v>62.44</v>
      </c>
    </row>
    <row r="4883" spans="1:5">
      <c r="A4883">
        <v>39732</v>
      </c>
      <c r="B4883" t="s">
        <v>5719</v>
      </c>
      <c r="C4883" t="s">
        <v>866</v>
      </c>
      <c r="D4883" t="s">
        <v>844</v>
      </c>
      <c r="E4883" s="865">
        <v>595.61</v>
      </c>
    </row>
    <row r="4884" spans="1:5">
      <c r="A4884">
        <v>39660</v>
      </c>
      <c r="B4884" t="s">
        <v>5720</v>
      </c>
      <c r="C4884" t="s">
        <v>866</v>
      </c>
      <c r="D4884" t="s">
        <v>844</v>
      </c>
      <c r="E4884" s="865">
        <v>27.14</v>
      </c>
    </row>
    <row r="4885" spans="1:5">
      <c r="A4885">
        <v>39662</v>
      </c>
      <c r="B4885" t="s">
        <v>5721</v>
      </c>
      <c r="C4885" t="s">
        <v>866</v>
      </c>
      <c r="D4885" t="s">
        <v>844</v>
      </c>
      <c r="E4885" s="865">
        <v>13.01</v>
      </c>
    </row>
    <row r="4886" spans="1:5">
      <c r="A4886">
        <v>39661</v>
      </c>
      <c r="B4886" t="s">
        <v>5722</v>
      </c>
      <c r="C4886" t="s">
        <v>866</v>
      </c>
      <c r="D4886" t="s">
        <v>844</v>
      </c>
      <c r="E4886" s="865">
        <v>8.8699999999999992</v>
      </c>
    </row>
    <row r="4887" spans="1:5">
      <c r="A4887">
        <v>39666</v>
      </c>
      <c r="B4887" t="s">
        <v>5723</v>
      </c>
      <c r="C4887" t="s">
        <v>866</v>
      </c>
      <c r="D4887" t="s">
        <v>844</v>
      </c>
      <c r="E4887" s="865">
        <v>40.83</v>
      </c>
    </row>
    <row r="4888" spans="1:5">
      <c r="A4888">
        <v>39664</v>
      </c>
      <c r="B4888" t="s">
        <v>5724</v>
      </c>
      <c r="C4888" t="s">
        <v>866</v>
      </c>
      <c r="D4888" t="s">
        <v>844</v>
      </c>
      <c r="E4888" s="865">
        <v>20.010000000000002</v>
      </c>
    </row>
    <row r="4889" spans="1:5">
      <c r="A4889">
        <v>39663</v>
      </c>
      <c r="B4889" t="s">
        <v>5725</v>
      </c>
      <c r="C4889" t="s">
        <v>866</v>
      </c>
      <c r="D4889" t="s">
        <v>844</v>
      </c>
      <c r="E4889" s="865">
        <v>15.99</v>
      </c>
    </row>
    <row r="4890" spans="1:5">
      <c r="A4890">
        <v>39665</v>
      </c>
      <c r="B4890" t="s">
        <v>5726</v>
      </c>
      <c r="C4890" t="s">
        <v>866</v>
      </c>
      <c r="D4890" t="s">
        <v>844</v>
      </c>
      <c r="E4890" s="865">
        <v>33.76</v>
      </c>
    </row>
    <row r="4891" spans="1:5">
      <c r="A4891">
        <v>39752</v>
      </c>
      <c r="B4891" t="s">
        <v>5727</v>
      </c>
      <c r="C4891" t="s">
        <v>866</v>
      </c>
      <c r="D4891" t="s">
        <v>844</v>
      </c>
      <c r="E4891" s="865">
        <v>169.74</v>
      </c>
    </row>
    <row r="4892" spans="1:5">
      <c r="A4892">
        <v>7725</v>
      </c>
      <c r="B4892" t="s">
        <v>5728</v>
      </c>
      <c r="C4892" t="s">
        <v>866</v>
      </c>
      <c r="D4892" t="s">
        <v>833</v>
      </c>
      <c r="E4892" s="865">
        <v>151.55000000000001</v>
      </c>
    </row>
    <row r="4893" spans="1:5">
      <c r="A4893">
        <v>7753</v>
      </c>
      <c r="B4893" t="s">
        <v>5729</v>
      </c>
      <c r="C4893" t="s">
        <v>866</v>
      </c>
      <c r="D4893" t="s">
        <v>830</v>
      </c>
      <c r="E4893" s="865">
        <v>295.45</v>
      </c>
    </row>
    <row r="4894" spans="1:5">
      <c r="A4894">
        <v>13256</v>
      </c>
      <c r="B4894" t="s">
        <v>5730</v>
      </c>
      <c r="C4894" t="s">
        <v>866</v>
      </c>
      <c r="D4894" t="s">
        <v>830</v>
      </c>
      <c r="E4894" s="865">
        <v>413.89</v>
      </c>
    </row>
    <row r="4895" spans="1:5">
      <c r="A4895">
        <v>7757</v>
      </c>
      <c r="B4895" t="s">
        <v>5731</v>
      </c>
      <c r="C4895" t="s">
        <v>866</v>
      </c>
      <c r="D4895" t="s">
        <v>830</v>
      </c>
      <c r="E4895" s="865">
        <v>441.27</v>
      </c>
    </row>
    <row r="4896" spans="1:5">
      <c r="A4896">
        <v>7758</v>
      </c>
      <c r="B4896" t="s">
        <v>5732</v>
      </c>
      <c r="C4896" t="s">
        <v>866</v>
      </c>
      <c r="D4896" t="s">
        <v>830</v>
      </c>
      <c r="E4896" s="865">
        <v>639.30999999999995</v>
      </c>
    </row>
    <row r="4897" spans="1:5">
      <c r="A4897">
        <v>7759</v>
      </c>
      <c r="B4897" t="s">
        <v>5733</v>
      </c>
      <c r="C4897" t="s">
        <v>866</v>
      </c>
      <c r="D4897" t="s">
        <v>830</v>
      </c>
      <c r="E4897" s="866">
        <v>1771.53</v>
      </c>
    </row>
    <row r="4898" spans="1:5">
      <c r="A4898">
        <v>40334</v>
      </c>
      <c r="B4898" t="s">
        <v>5734</v>
      </c>
      <c r="C4898" t="s">
        <v>866</v>
      </c>
      <c r="D4898" t="s">
        <v>830</v>
      </c>
      <c r="E4898" s="865">
        <v>69.400000000000006</v>
      </c>
    </row>
    <row r="4899" spans="1:5">
      <c r="A4899">
        <v>7745</v>
      </c>
      <c r="B4899" t="s">
        <v>5735</v>
      </c>
      <c r="C4899" t="s">
        <v>866</v>
      </c>
      <c r="D4899" t="s">
        <v>830</v>
      </c>
      <c r="E4899" s="865">
        <v>78.319999999999993</v>
      </c>
    </row>
    <row r="4900" spans="1:5">
      <c r="A4900">
        <v>7714</v>
      </c>
      <c r="B4900" t="s">
        <v>5736</v>
      </c>
      <c r="C4900" t="s">
        <v>866</v>
      </c>
      <c r="D4900" t="s">
        <v>830</v>
      </c>
      <c r="E4900" s="865">
        <v>93.6</v>
      </c>
    </row>
    <row r="4901" spans="1:5">
      <c r="A4901">
        <v>7742</v>
      </c>
      <c r="B4901" t="s">
        <v>5737</v>
      </c>
      <c r="C4901" t="s">
        <v>866</v>
      </c>
      <c r="D4901" t="s">
        <v>830</v>
      </c>
      <c r="E4901" s="865">
        <v>206.56</v>
      </c>
    </row>
    <row r="4902" spans="1:5">
      <c r="A4902">
        <v>7750</v>
      </c>
      <c r="B4902" t="s">
        <v>5738</v>
      </c>
      <c r="C4902" t="s">
        <v>866</v>
      </c>
      <c r="D4902" t="s">
        <v>830</v>
      </c>
      <c r="E4902" s="865">
        <v>252.15</v>
      </c>
    </row>
    <row r="4903" spans="1:5">
      <c r="A4903">
        <v>7756</v>
      </c>
      <c r="B4903" t="s">
        <v>5739</v>
      </c>
      <c r="C4903" t="s">
        <v>866</v>
      </c>
      <c r="D4903" t="s">
        <v>830</v>
      </c>
      <c r="E4903" s="865">
        <v>289.72000000000003</v>
      </c>
    </row>
    <row r="4904" spans="1:5">
      <c r="A4904">
        <v>7765</v>
      </c>
      <c r="B4904" t="s">
        <v>5740</v>
      </c>
      <c r="C4904" t="s">
        <v>866</v>
      </c>
      <c r="D4904" t="s">
        <v>830</v>
      </c>
      <c r="E4904" s="865">
        <v>324.74</v>
      </c>
    </row>
    <row r="4905" spans="1:5">
      <c r="A4905">
        <v>12569</v>
      </c>
      <c r="B4905" t="s">
        <v>5741</v>
      </c>
      <c r="C4905" t="s">
        <v>866</v>
      </c>
      <c r="D4905" t="s">
        <v>830</v>
      </c>
      <c r="E4905" s="865">
        <v>448.28</v>
      </c>
    </row>
    <row r="4906" spans="1:5">
      <c r="A4906">
        <v>7766</v>
      </c>
      <c r="B4906" t="s">
        <v>5742</v>
      </c>
      <c r="C4906" t="s">
        <v>866</v>
      </c>
      <c r="D4906" t="s">
        <v>830</v>
      </c>
      <c r="E4906" s="865">
        <v>476.29</v>
      </c>
    </row>
    <row r="4907" spans="1:5">
      <c r="A4907">
        <v>7767</v>
      </c>
      <c r="B4907" t="s">
        <v>5743</v>
      </c>
      <c r="C4907" t="s">
        <v>866</v>
      </c>
      <c r="D4907" t="s">
        <v>830</v>
      </c>
      <c r="E4907" s="865">
        <v>683.88</v>
      </c>
    </row>
    <row r="4908" spans="1:5">
      <c r="A4908">
        <v>7727</v>
      </c>
      <c r="B4908" t="s">
        <v>5744</v>
      </c>
      <c r="C4908" t="s">
        <v>866</v>
      </c>
      <c r="D4908" t="s">
        <v>830</v>
      </c>
      <c r="E4908" s="866">
        <v>1986.7</v>
      </c>
    </row>
    <row r="4909" spans="1:5">
      <c r="A4909">
        <v>7760</v>
      </c>
      <c r="B4909" t="s">
        <v>5745</v>
      </c>
      <c r="C4909" t="s">
        <v>866</v>
      </c>
      <c r="D4909" t="s">
        <v>830</v>
      </c>
      <c r="E4909" s="865">
        <v>78.95</v>
      </c>
    </row>
    <row r="4910" spans="1:5">
      <c r="A4910">
        <v>7761</v>
      </c>
      <c r="B4910" t="s">
        <v>5746</v>
      </c>
      <c r="C4910" t="s">
        <v>866</v>
      </c>
      <c r="D4910" t="s">
        <v>830</v>
      </c>
      <c r="E4910" s="865">
        <v>82.77</v>
      </c>
    </row>
    <row r="4911" spans="1:5">
      <c r="A4911">
        <v>7752</v>
      </c>
      <c r="B4911" t="s">
        <v>5747</v>
      </c>
      <c r="C4911" t="s">
        <v>866</v>
      </c>
      <c r="D4911" t="s">
        <v>830</v>
      </c>
      <c r="E4911" s="865">
        <v>100.6</v>
      </c>
    </row>
    <row r="4912" spans="1:5">
      <c r="A4912">
        <v>7762</v>
      </c>
      <c r="B4912" t="s">
        <v>5748</v>
      </c>
      <c r="C4912" t="s">
        <v>866</v>
      </c>
      <c r="D4912" t="s">
        <v>830</v>
      </c>
      <c r="E4912" s="865">
        <v>131.49</v>
      </c>
    </row>
    <row r="4913" spans="1:5">
      <c r="A4913">
        <v>7722</v>
      </c>
      <c r="B4913" t="s">
        <v>5749</v>
      </c>
      <c r="C4913" t="s">
        <v>866</v>
      </c>
      <c r="D4913" t="s">
        <v>830</v>
      </c>
      <c r="E4913" s="865">
        <v>201.21</v>
      </c>
    </row>
    <row r="4914" spans="1:5">
      <c r="A4914">
        <v>7763</v>
      </c>
      <c r="B4914" t="s">
        <v>5750</v>
      </c>
      <c r="C4914" t="s">
        <v>866</v>
      </c>
      <c r="D4914" t="s">
        <v>830</v>
      </c>
      <c r="E4914" s="865">
        <v>245.15</v>
      </c>
    </row>
    <row r="4915" spans="1:5">
      <c r="A4915">
        <v>7764</v>
      </c>
      <c r="B4915" t="s">
        <v>5751</v>
      </c>
      <c r="C4915" t="s">
        <v>866</v>
      </c>
      <c r="D4915" t="s">
        <v>830</v>
      </c>
      <c r="E4915" s="865">
        <v>292.91000000000003</v>
      </c>
    </row>
    <row r="4916" spans="1:5">
      <c r="A4916">
        <v>12572</v>
      </c>
      <c r="B4916" t="s">
        <v>5752</v>
      </c>
      <c r="C4916" t="s">
        <v>866</v>
      </c>
      <c r="D4916" t="s">
        <v>830</v>
      </c>
      <c r="E4916" s="865">
        <v>413.89</v>
      </c>
    </row>
    <row r="4917" spans="1:5">
      <c r="A4917">
        <v>12573</v>
      </c>
      <c r="B4917" t="s">
        <v>5753</v>
      </c>
      <c r="C4917" t="s">
        <v>866</v>
      </c>
      <c r="D4917" t="s">
        <v>830</v>
      </c>
      <c r="E4917" s="865">
        <v>544.42999999999995</v>
      </c>
    </row>
    <row r="4918" spans="1:5">
      <c r="A4918">
        <v>12574</v>
      </c>
      <c r="B4918" t="s">
        <v>5754</v>
      </c>
      <c r="C4918" t="s">
        <v>866</v>
      </c>
      <c r="D4918" t="s">
        <v>830</v>
      </c>
      <c r="E4918" s="865">
        <v>658.28</v>
      </c>
    </row>
    <row r="4919" spans="1:5">
      <c r="A4919">
        <v>12575</v>
      </c>
      <c r="B4919" t="s">
        <v>5755</v>
      </c>
      <c r="C4919" t="s">
        <v>866</v>
      </c>
      <c r="D4919" t="s">
        <v>830</v>
      </c>
      <c r="E4919" s="865">
        <v>999.72</v>
      </c>
    </row>
    <row r="4920" spans="1:5">
      <c r="A4920">
        <v>12576</v>
      </c>
      <c r="B4920" t="s">
        <v>5756</v>
      </c>
      <c r="C4920" t="s">
        <v>866</v>
      </c>
      <c r="D4920" t="s">
        <v>830</v>
      </c>
      <c r="E4920" s="865">
        <v>120.98</v>
      </c>
    </row>
    <row r="4921" spans="1:5">
      <c r="A4921">
        <v>12577</v>
      </c>
      <c r="B4921" t="s">
        <v>5757</v>
      </c>
      <c r="C4921" t="s">
        <v>866</v>
      </c>
      <c r="D4921" t="s">
        <v>830</v>
      </c>
      <c r="E4921" s="865">
        <v>163.01</v>
      </c>
    </row>
    <row r="4922" spans="1:5">
      <c r="A4922">
        <v>12578</v>
      </c>
      <c r="B4922" t="s">
        <v>5758</v>
      </c>
      <c r="C4922" t="s">
        <v>866</v>
      </c>
      <c r="D4922" t="s">
        <v>830</v>
      </c>
      <c r="E4922" s="865">
        <v>197.39</v>
      </c>
    </row>
    <row r="4923" spans="1:5">
      <c r="A4923">
        <v>12579</v>
      </c>
      <c r="B4923" t="s">
        <v>5759</v>
      </c>
      <c r="C4923" t="s">
        <v>866</v>
      </c>
      <c r="D4923" t="s">
        <v>830</v>
      </c>
      <c r="E4923" s="865">
        <v>340.03</v>
      </c>
    </row>
    <row r="4924" spans="1:5">
      <c r="A4924">
        <v>12580</v>
      </c>
      <c r="B4924" t="s">
        <v>5760</v>
      </c>
      <c r="C4924" t="s">
        <v>866</v>
      </c>
      <c r="D4924" t="s">
        <v>830</v>
      </c>
      <c r="E4924" s="865">
        <v>354.29</v>
      </c>
    </row>
    <row r="4925" spans="1:5">
      <c r="A4925">
        <v>12581</v>
      </c>
      <c r="B4925" t="s">
        <v>5761</v>
      </c>
      <c r="C4925" t="s">
        <v>866</v>
      </c>
      <c r="D4925" t="s">
        <v>830</v>
      </c>
      <c r="E4925" s="865">
        <v>379.51</v>
      </c>
    </row>
    <row r="4926" spans="1:5">
      <c r="A4926">
        <v>7720</v>
      </c>
      <c r="B4926" t="s">
        <v>5762</v>
      </c>
      <c r="C4926" t="s">
        <v>866</v>
      </c>
      <c r="D4926" t="s">
        <v>830</v>
      </c>
      <c r="E4926" s="865">
        <v>593.46</v>
      </c>
    </row>
    <row r="4927" spans="1:5">
      <c r="A4927">
        <v>40335</v>
      </c>
      <c r="B4927" t="s">
        <v>5763</v>
      </c>
      <c r="C4927" t="s">
        <v>866</v>
      </c>
      <c r="D4927" t="s">
        <v>830</v>
      </c>
      <c r="E4927" s="865">
        <v>124.16</v>
      </c>
    </row>
    <row r="4928" spans="1:5">
      <c r="A4928">
        <v>7740</v>
      </c>
      <c r="B4928" t="s">
        <v>5764</v>
      </c>
      <c r="C4928" t="s">
        <v>866</v>
      </c>
      <c r="D4928" t="s">
        <v>830</v>
      </c>
      <c r="E4928" s="865">
        <v>127.35</v>
      </c>
    </row>
    <row r="4929" spans="1:5">
      <c r="A4929">
        <v>7741</v>
      </c>
      <c r="B4929" t="s">
        <v>5765</v>
      </c>
      <c r="C4929" t="s">
        <v>866</v>
      </c>
      <c r="D4929" t="s">
        <v>830</v>
      </c>
      <c r="E4929" s="865">
        <v>235.6</v>
      </c>
    </row>
    <row r="4930" spans="1:5">
      <c r="A4930">
        <v>7774</v>
      </c>
      <c r="B4930" t="s">
        <v>5766</v>
      </c>
      <c r="C4930" t="s">
        <v>866</v>
      </c>
      <c r="D4930" t="s">
        <v>830</v>
      </c>
      <c r="E4930" s="865">
        <v>289.08999999999997</v>
      </c>
    </row>
    <row r="4931" spans="1:5">
      <c r="A4931">
        <v>7744</v>
      </c>
      <c r="B4931" t="s">
        <v>5767</v>
      </c>
      <c r="C4931" t="s">
        <v>866</v>
      </c>
      <c r="D4931" t="s">
        <v>830</v>
      </c>
      <c r="E4931" s="865">
        <v>377.6</v>
      </c>
    </row>
    <row r="4932" spans="1:5">
      <c r="A4932">
        <v>7773</v>
      </c>
      <c r="B4932" t="s">
        <v>5768</v>
      </c>
      <c r="C4932" t="s">
        <v>866</v>
      </c>
      <c r="D4932" t="s">
        <v>830</v>
      </c>
      <c r="E4932" s="865">
        <v>385.94</v>
      </c>
    </row>
    <row r="4933" spans="1:5">
      <c r="A4933">
        <v>7754</v>
      </c>
      <c r="B4933" t="s">
        <v>5769</v>
      </c>
      <c r="C4933" t="s">
        <v>866</v>
      </c>
      <c r="D4933" t="s">
        <v>830</v>
      </c>
      <c r="E4933" s="865">
        <v>585.17999999999995</v>
      </c>
    </row>
    <row r="4934" spans="1:5">
      <c r="A4934">
        <v>7735</v>
      </c>
      <c r="B4934" t="s">
        <v>5770</v>
      </c>
      <c r="C4934" t="s">
        <v>866</v>
      </c>
      <c r="D4934" t="s">
        <v>830</v>
      </c>
      <c r="E4934" s="865">
        <v>757.75</v>
      </c>
    </row>
    <row r="4935" spans="1:5">
      <c r="A4935">
        <v>7755</v>
      </c>
      <c r="B4935" t="s">
        <v>5771</v>
      </c>
      <c r="C4935" t="s">
        <v>866</v>
      </c>
      <c r="D4935" t="s">
        <v>830</v>
      </c>
      <c r="E4935" s="865">
        <v>150.27000000000001</v>
      </c>
    </row>
    <row r="4936" spans="1:5">
      <c r="A4936">
        <v>7776</v>
      </c>
      <c r="B4936" t="s">
        <v>5772</v>
      </c>
      <c r="C4936" t="s">
        <v>866</v>
      </c>
      <c r="D4936" t="s">
        <v>830</v>
      </c>
      <c r="E4936" s="865">
        <v>313.27999999999997</v>
      </c>
    </row>
    <row r="4937" spans="1:5">
      <c r="A4937">
        <v>7743</v>
      </c>
      <c r="B4937" t="s">
        <v>5773</v>
      </c>
      <c r="C4937" t="s">
        <v>866</v>
      </c>
      <c r="D4937" t="s">
        <v>830</v>
      </c>
      <c r="E4937" s="865">
        <v>331.75</v>
      </c>
    </row>
    <row r="4938" spans="1:5">
      <c r="A4938">
        <v>7733</v>
      </c>
      <c r="B4938" t="s">
        <v>5774</v>
      </c>
      <c r="C4938" t="s">
        <v>866</v>
      </c>
      <c r="D4938" t="s">
        <v>830</v>
      </c>
      <c r="E4938" s="865">
        <v>433</v>
      </c>
    </row>
    <row r="4939" spans="1:5">
      <c r="A4939">
        <v>7775</v>
      </c>
      <c r="B4939" t="s">
        <v>5775</v>
      </c>
      <c r="C4939" t="s">
        <v>866</v>
      </c>
      <c r="D4939" t="s">
        <v>830</v>
      </c>
      <c r="E4939" s="865">
        <v>474.38</v>
      </c>
    </row>
    <row r="4940" spans="1:5">
      <c r="A4940">
        <v>7734</v>
      </c>
      <c r="B4940" t="s">
        <v>5776</v>
      </c>
      <c r="C4940" t="s">
        <v>866</v>
      </c>
      <c r="D4940" t="s">
        <v>830</v>
      </c>
      <c r="E4940" s="865">
        <v>671.78</v>
      </c>
    </row>
    <row r="4941" spans="1:5">
      <c r="A4941">
        <v>37449</v>
      </c>
      <c r="B4941" t="s">
        <v>5777</v>
      </c>
      <c r="C4941" t="s">
        <v>866</v>
      </c>
      <c r="D4941" t="s">
        <v>830</v>
      </c>
      <c r="E4941" s="865">
        <v>22.93</v>
      </c>
    </row>
    <row r="4942" spans="1:5">
      <c r="A4942">
        <v>37450</v>
      </c>
      <c r="B4942" t="s">
        <v>5778</v>
      </c>
      <c r="C4942" t="s">
        <v>866</v>
      </c>
      <c r="D4942" t="s">
        <v>830</v>
      </c>
      <c r="E4942" s="865">
        <v>32.11</v>
      </c>
    </row>
    <row r="4943" spans="1:5">
      <c r="A4943">
        <v>37451</v>
      </c>
      <c r="B4943" t="s">
        <v>5779</v>
      </c>
      <c r="C4943" t="s">
        <v>866</v>
      </c>
      <c r="D4943" t="s">
        <v>830</v>
      </c>
      <c r="E4943" s="865">
        <v>44.83</v>
      </c>
    </row>
    <row r="4944" spans="1:5">
      <c r="A4944">
        <v>37452</v>
      </c>
      <c r="B4944" t="s">
        <v>5780</v>
      </c>
      <c r="C4944" t="s">
        <v>866</v>
      </c>
      <c r="D4944" t="s">
        <v>830</v>
      </c>
      <c r="E4944" s="865">
        <v>65.16</v>
      </c>
    </row>
    <row r="4945" spans="1:5">
      <c r="A4945">
        <v>37453</v>
      </c>
      <c r="B4945" t="s">
        <v>5781</v>
      </c>
      <c r="C4945" t="s">
        <v>866</v>
      </c>
      <c r="D4945" t="s">
        <v>830</v>
      </c>
      <c r="E4945" s="865">
        <v>75.040000000000006</v>
      </c>
    </row>
    <row r="4946" spans="1:5">
      <c r="A4946">
        <v>7778</v>
      </c>
      <c r="B4946" t="s">
        <v>5782</v>
      </c>
      <c r="C4946" t="s">
        <v>866</v>
      </c>
      <c r="D4946" t="s">
        <v>830</v>
      </c>
      <c r="E4946" s="865">
        <v>28.15</v>
      </c>
    </row>
    <row r="4947" spans="1:5">
      <c r="A4947">
        <v>7796</v>
      </c>
      <c r="B4947" t="s">
        <v>5783</v>
      </c>
      <c r="C4947" t="s">
        <v>866</v>
      </c>
      <c r="D4947" t="s">
        <v>833</v>
      </c>
      <c r="E4947" s="865">
        <v>38.58</v>
      </c>
    </row>
    <row r="4948" spans="1:5">
      <c r="A4948">
        <v>7781</v>
      </c>
      <c r="B4948" t="s">
        <v>5784</v>
      </c>
      <c r="C4948" t="s">
        <v>866</v>
      </c>
      <c r="D4948" t="s">
        <v>830</v>
      </c>
      <c r="E4948" s="865">
        <v>45.59</v>
      </c>
    </row>
    <row r="4949" spans="1:5">
      <c r="A4949">
        <v>7795</v>
      </c>
      <c r="B4949" t="s">
        <v>5785</v>
      </c>
      <c r="C4949" t="s">
        <v>866</v>
      </c>
      <c r="D4949" t="s">
        <v>830</v>
      </c>
      <c r="E4949" s="865">
        <v>67.849999999999994</v>
      </c>
    </row>
    <row r="4950" spans="1:5">
      <c r="A4950">
        <v>7791</v>
      </c>
      <c r="B4950" t="s">
        <v>5786</v>
      </c>
      <c r="C4950" t="s">
        <v>866</v>
      </c>
      <c r="D4950" t="s">
        <v>830</v>
      </c>
      <c r="E4950" s="865">
        <v>81.22</v>
      </c>
    </row>
    <row r="4951" spans="1:5">
      <c r="A4951">
        <v>7783</v>
      </c>
      <c r="B4951" t="s">
        <v>5787</v>
      </c>
      <c r="C4951" t="s">
        <v>866</v>
      </c>
      <c r="D4951" t="s">
        <v>830</v>
      </c>
      <c r="E4951" s="865">
        <v>28.78</v>
      </c>
    </row>
    <row r="4952" spans="1:5">
      <c r="A4952">
        <v>7790</v>
      </c>
      <c r="B4952" t="s">
        <v>5788</v>
      </c>
      <c r="C4952" t="s">
        <v>866</v>
      </c>
      <c r="D4952" t="s">
        <v>830</v>
      </c>
      <c r="E4952" s="865">
        <v>45.35</v>
      </c>
    </row>
    <row r="4953" spans="1:5">
      <c r="A4953">
        <v>7785</v>
      </c>
      <c r="B4953" t="s">
        <v>5789</v>
      </c>
      <c r="C4953" t="s">
        <v>866</v>
      </c>
      <c r="D4953" t="s">
        <v>830</v>
      </c>
      <c r="E4953" s="865">
        <v>50.04</v>
      </c>
    </row>
    <row r="4954" spans="1:5">
      <c r="A4954">
        <v>7792</v>
      </c>
      <c r="B4954" t="s">
        <v>5790</v>
      </c>
      <c r="C4954" t="s">
        <v>866</v>
      </c>
      <c r="D4954" t="s">
        <v>830</v>
      </c>
      <c r="E4954" s="865">
        <v>70.98</v>
      </c>
    </row>
    <row r="4955" spans="1:5">
      <c r="A4955">
        <v>7793</v>
      </c>
      <c r="B4955" t="s">
        <v>5791</v>
      </c>
      <c r="C4955" t="s">
        <v>866</v>
      </c>
      <c r="D4955" t="s">
        <v>830</v>
      </c>
      <c r="E4955" s="865">
        <v>83.83</v>
      </c>
    </row>
    <row r="4956" spans="1:5">
      <c r="A4956">
        <v>13159</v>
      </c>
      <c r="B4956" t="s">
        <v>5792</v>
      </c>
      <c r="C4956" t="s">
        <v>866</v>
      </c>
      <c r="D4956" t="s">
        <v>830</v>
      </c>
      <c r="E4956" s="865">
        <v>72.98</v>
      </c>
    </row>
    <row r="4957" spans="1:5">
      <c r="A4957">
        <v>13168</v>
      </c>
      <c r="B4957" t="s">
        <v>5793</v>
      </c>
      <c r="C4957" t="s">
        <v>866</v>
      </c>
      <c r="D4957" t="s">
        <v>830</v>
      </c>
      <c r="E4957" s="865">
        <v>88.62</v>
      </c>
    </row>
    <row r="4958" spans="1:5">
      <c r="A4958">
        <v>13173</v>
      </c>
      <c r="B4958" t="s">
        <v>5794</v>
      </c>
      <c r="C4958" t="s">
        <v>866</v>
      </c>
      <c r="D4958" t="s">
        <v>830</v>
      </c>
      <c r="E4958" s="865">
        <v>119.91</v>
      </c>
    </row>
    <row r="4959" spans="1:5">
      <c r="A4959">
        <v>12583</v>
      </c>
      <c r="B4959" t="s">
        <v>5795</v>
      </c>
      <c r="C4959" t="s">
        <v>866</v>
      </c>
      <c r="D4959" t="s">
        <v>830</v>
      </c>
      <c r="E4959" s="865">
        <v>23.98</v>
      </c>
    </row>
    <row r="4960" spans="1:5">
      <c r="A4960">
        <v>12584</v>
      </c>
      <c r="B4960" t="s">
        <v>5796</v>
      </c>
      <c r="C4960" t="s">
        <v>866</v>
      </c>
      <c r="D4960" t="s">
        <v>830</v>
      </c>
      <c r="E4960" s="865">
        <v>31.28</v>
      </c>
    </row>
    <row r="4961" spans="1:5">
      <c r="A4961">
        <v>12613</v>
      </c>
      <c r="B4961" t="s">
        <v>5797</v>
      </c>
      <c r="C4961" t="s">
        <v>829</v>
      </c>
      <c r="D4961" t="s">
        <v>830</v>
      </c>
      <c r="E4961" s="865">
        <v>15.1</v>
      </c>
    </row>
    <row r="4962" spans="1:5">
      <c r="A4962">
        <v>1031</v>
      </c>
      <c r="B4962" t="s">
        <v>5798</v>
      </c>
      <c r="C4962" t="s">
        <v>829</v>
      </c>
      <c r="D4962" t="s">
        <v>830</v>
      </c>
      <c r="E4962" s="865">
        <v>8.9700000000000006</v>
      </c>
    </row>
    <row r="4963" spans="1:5">
      <c r="A4963">
        <v>39707</v>
      </c>
      <c r="B4963" t="s">
        <v>5799</v>
      </c>
      <c r="C4963" t="s">
        <v>866</v>
      </c>
      <c r="D4963" t="s">
        <v>844</v>
      </c>
      <c r="E4963" s="865">
        <v>2.6</v>
      </c>
    </row>
    <row r="4964" spans="1:5">
      <c r="A4964">
        <v>39708</v>
      </c>
      <c r="B4964" t="s">
        <v>5800</v>
      </c>
      <c r="C4964" t="s">
        <v>866</v>
      </c>
      <c r="D4964" t="s">
        <v>844</v>
      </c>
      <c r="E4964" s="865">
        <v>2.52</v>
      </c>
    </row>
    <row r="4965" spans="1:5">
      <c r="A4965">
        <v>39710</v>
      </c>
      <c r="B4965" t="s">
        <v>5801</v>
      </c>
      <c r="C4965" t="s">
        <v>866</v>
      </c>
      <c r="D4965" t="s">
        <v>844</v>
      </c>
      <c r="E4965" s="865">
        <v>1.77</v>
      </c>
    </row>
    <row r="4966" spans="1:5">
      <c r="A4966">
        <v>39709</v>
      </c>
      <c r="B4966" t="s">
        <v>5802</v>
      </c>
      <c r="C4966" t="s">
        <v>866</v>
      </c>
      <c r="D4966" t="s">
        <v>844</v>
      </c>
      <c r="E4966" s="865">
        <v>2.46</v>
      </c>
    </row>
    <row r="4967" spans="1:5">
      <c r="A4967">
        <v>39711</v>
      </c>
      <c r="B4967" t="s">
        <v>5803</v>
      </c>
      <c r="C4967" t="s">
        <v>866</v>
      </c>
      <c r="D4967" t="s">
        <v>844</v>
      </c>
      <c r="E4967" s="865">
        <v>2.76</v>
      </c>
    </row>
    <row r="4968" spans="1:5">
      <c r="A4968">
        <v>39712</v>
      </c>
      <c r="B4968" t="s">
        <v>5804</v>
      </c>
      <c r="C4968" t="s">
        <v>866</v>
      </c>
      <c r="D4968" t="s">
        <v>844</v>
      </c>
      <c r="E4968" s="865">
        <v>0.97</v>
      </c>
    </row>
    <row r="4969" spans="1:5">
      <c r="A4969">
        <v>39713</v>
      </c>
      <c r="B4969" t="s">
        <v>5805</v>
      </c>
      <c r="C4969" t="s">
        <v>866</v>
      </c>
      <c r="D4969" t="s">
        <v>844</v>
      </c>
      <c r="E4969" s="865">
        <v>0.76</v>
      </c>
    </row>
    <row r="4970" spans="1:5">
      <c r="A4970">
        <v>39714</v>
      </c>
      <c r="B4970" t="s">
        <v>5806</v>
      </c>
      <c r="C4970" t="s">
        <v>866</v>
      </c>
      <c r="D4970" t="s">
        <v>844</v>
      </c>
      <c r="E4970" s="865">
        <v>1.75</v>
      </c>
    </row>
    <row r="4971" spans="1:5">
      <c r="A4971">
        <v>39715</v>
      </c>
      <c r="B4971" t="s">
        <v>5807</v>
      </c>
      <c r="C4971" t="s">
        <v>866</v>
      </c>
      <c r="D4971" t="s">
        <v>844</v>
      </c>
      <c r="E4971" s="865">
        <v>1.25</v>
      </c>
    </row>
    <row r="4972" spans="1:5">
      <c r="A4972">
        <v>39716</v>
      </c>
      <c r="B4972" t="s">
        <v>5808</v>
      </c>
      <c r="C4972" t="s">
        <v>866</v>
      </c>
      <c r="D4972" t="s">
        <v>844</v>
      </c>
      <c r="E4972" s="865">
        <v>0.94</v>
      </c>
    </row>
    <row r="4973" spans="1:5">
      <c r="A4973">
        <v>39718</v>
      </c>
      <c r="B4973" t="s">
        <v>5809</v>
      </c>
      <c r="C4973" t="s">
        <v>866</v>
      </c>
      <c r="D4973" t="s">
        <v>844</v>
      </c>
      <c r="E4973" s="865">
        <v>1.61</v>
      </c>
    </row>
    <row r="4974" spans="1:5">
      <c r="A4974">
        <v>9813</v>
      </c>
      <c r="B4974" t="s">
        <v>5810</v>
      </c>
      <c r="C4974" t="s">
        <v>866</v>
      </c>
      <c r="D4974" t="s">
        <v>844</v>
      </c>
      <c r="E4974" s="865">
        <v>3.8</v>
      </c>
    </row>
    <row r="4975" spans="1:5">
      <c r="A4975">
        <v>9815</v>
      </c>
      <c r="B4975" t="s">
        <v>5811</v>
      </c>
      <c r="C4975" t="s">
        <v>866</v>
      </c>
      <c r="D4975" t="s">
        <v>844</v>
      </c>
      <c r="E4975" s="865">
        <v>7.5</v>
      </c>
    </row>
    <row r="4976" spans="1:5">
      <c r="A4976">
        <v>25876</v>
      </c>
      <c r="B4976" t="s">
        <v>5812</v>
      </c>
      <c r="C4976" t="s">
        <v>866</v>
      </c>
      <c r="D4976" t="s">
        <v>844</v>
      </c>
      <c r="E4976" s="866">
        <v>3734.13</v>
      </c>
    </row>
    <row r="4977" spans="1:5">
      <c r="A4977">
        <v>25888</v>
      </c>
      <c r="B4977" t="s">
        <v>5813</v>
      </c>
      <c r="C4977" t="s">
        <v>866</v>
      </c>
      <c r="D4977" t="s">
        <v>844</v>
      </c>
      <c r="E4977" s="865">
        <v>91.52</v>
      </c>
    </row>
    <row r="4978" spans="1:5">
      <c r="A4978">
        <v>25874</v>
      </c>
      <c r="B4978" t="s">
        <v>5814</v>
      </c>
      <c r="C4978" t="s">
        <v>866</v>
      </c>
      <c r="D4978" t="s">
        <v>844</v>
      </c>
      <c r="E4978" s="866">
        <v>6549.1</v>
      </c>
    </row>
    <row r="4979" spans="1:5">
      <c r="A4979">
        <v>25877</v>
      </c>
      <c r="B4979" t="s">
        <v>5815</v>
      </c>
      <c r="C4979" t="s">
        <v>866</v>
      </c>
      <c r="D4979" t="s">
        <v>844</v>
      </c>
      <c r="E4979" s="866">
        <v>8936.5</v>
      </c>
    </row>
    <row r="4980" spans="1:5">
      <c r="A4980">
        <v>25878</v>
      </c>
      <c r="B4980" t="s">
        <v>5816</v>
      </c>
      <c r="C4980" t="s">
        <v>866</v>
      </c>
      <c r="D4980" t="s">
        <v>844</v>
      </c>
      <c r="E4980" s="865">
        <v>196.44</v>
      </c>
    </row>
    <row r="4981" spans="1:5">
      <c r="A4981">
        <v>25879</v>
      </c>
      <c r="B4981" t="s">
        <v>5817</v>
      </c>
      <c r="C4981" t="s">
        <v>866</v>
      </c>
      <c r="D4981" t="s">
        <v>844</v>
      </c>
      <c r="E4981" s="866">
        <v>8477.33</v>
      </c>
    </row>
    <row r="4982" spans="1:5">
      <c r="A4982">
        <v>25887</v>
      </c>
      <c r="B4982" t="s">
        <v>5818</v>
      </c>
      <c r="C4982" t="s">
        <v>866</v>
      </c>
      <c r="D4982" t="s">
        <v>844</v>
      </c>
      <c r="E4982" s="866">
        <v>3386.83</v>
      </c>
    </row>
    <row r="4983" spans="1:5">
      <c r="A4983">
        <v>25880</v>
      </c>
      <c r="B4983" t="s">
        <v>5819</v>
      </c>
      <c r="C4983" t="s">
        <v>866</v>
      </c>
      <c r="D4983" t="s">
        <v>844</v>
      </c>
      <c r="E4983" s="865">
        <v>306.23</v>
      </c>
    </row>
    <row r="4984" spans="1:5">
      <c r="A4984">
        <v>25881</v>
      </c>
      <c r="B4984" t="s">
        <v>5820</v>
      </c>
      <c r="C4984" t="s">
        <v>866</v>
      </c>
      <c r="D4984" t="s">
        <v>844</v>
      </c>
      <c r="E4984" s="865">
        <v>750.35</v>
      </c>
    </row>
    <row r="4985" spans="1:5">
      <c r="A4985">
        <v>25882</v>
      </c>
      <c r="B4985" t="s">
        <v>5821</v>
      </c>
      <c r="C4985" t="s">
        <v>866</v>
      </c>
      <c r="D4985" t="s">
        <v>844</v>
      </c>
      <c r="E4985" s="866">
        <v>1208.54</v>
      </c>
    </row>
    <row r="4986" spans="1:5">
      <c r="A4986">
        <v>25883</v>
      </c>
      <c r="B4986" t="s">
        <v>5822</v>
      </c>
      <c r="C4986" t="s">
        <v>866</v>
      </c>
      <c r="D4986" t="s">
        <v>844</v>
      </c>
      <c r="E4986" s="865">
        <v>19.489999999999998</v>
      </c>
    </row>
    <row r="4987" spans="1:5">
      <c r="A4987">
        <v>25884</v>
      </c>
      <c r="B4987" t="s">
        <v>5823</v>
      </c>
      <c r="C4987" t="s">
        <v>866</v>
      </c>
      <c r="D4987" t="s">
        <v>844</v>
      </c>
      <c r="E4987" s="866">
        <v>2121.7600000000002</v>
      </c>
    </row>
    <row r="4988" spans="1:5">
      <c r="A4988">
        <v>25885</v>
      </c>
      <c r="B4988" t="s">
        <v>5824</v>
      </c>
      <c r="C4988" t="s">
        <v>866</v>
      </c>
      <c r="D4988" t="s">
        <v>844</v>
      </c>
      <c r="E4988" s="866">
        <v>3155.65</v>
      </c>
    </row>
    <row r="4989" spans="1:5">
      <c r="A4989">
        <v>25889</v>
      </c>
      <c r="B4989" t="s">
        <v>5825</v>
      </c>
      <c r="C4989" t="s">
        <v>866</v>
      </c>
      <c r="D4989" t="s">
        <v>844</v>
      </c>
      <c r="E4989" s="866">
        <v>1582.48</v>
      </c>
    </row>
    <row r="4990" spans="1:5">
      <c r="A4990">
        <v>25886</v>
      </c>
      <c r="B4990" t="s">
        <v>5826</v>
      </c>
      <c r="C4990" t="s">
        <v>866</v>
      </c>
      <c r="D4990" t="s">
        <v>844</v>
      </c>
      <c r="E4990" s="865">
        <v>43.6</v>
      </c>
    </row>
    <row r="4991" spans="1:5">
      <c r="A4991">
        <v>25875</v>
      </c>
      <c r="B4991" t="s">
        <v>5827</v>
      </c>
      <c r="C4991" t="s">
        <v>866</v>
      </c>
      <c r="D4991" t="s">
        <v>844</v>
      </c>
      <c r="E4991" s="866">
        <v>2064.6</v>
      </c>
    </row>
    <row r="4992" spans="1:5">
      <c r="A4992">
        <v>9876</v>
      </c>
      <c r="B4992" t="s">
        <v>5828</v>
      </c>
      <c r="C4992" t="s">
        <v>866</v>
      </c>
      <c r="D4992" t="s">
        <v>830</v>
      </c>
      <c r="E4992" s="865">
        <v>14.06</v>
      </c>
    </row>
    <row r="4993" spans="1:5">
      <c r="A4993">
        <v>9877</v>
      </c>
      <c r="B4993" t="s">
        <v>5829</v>
      </c>
      <c r="C4993" t="s">
        <v>866</v>
      </c>
      <c r="D4993" t="s">
        <v>830</v>
      </c>
      <c r="E4993" s="865">
        <v>49.26</v>
      </c>
    </row>
    <row r="4994" spans="1:5">
      <c r="A4994">
        <v>9878</v>
      </c>
      <c r="B4994" t="s">
        <v>5830</v>
      </c>
      <c r="C4994" t="s">
        <v>866</v>
      </c>
      <c r="D4994" t="s">
        <v>830</v>
      </c>
      <c r="E4994" s="865">
        <v>64.16</v>
      </c>
    </row>
    <row r="4995" spans="1:5">
      <c r="A4995">
        <v>9879</v>
      </c>
      <c r="B4995" t="s">
        <v>5831</v>
      </c>
      <c r="C4995" t="s">
        <v>866</v>
      </c>
      <c r="D4995" t="s">
        <v>830</v>
      </c>
      <c r="E4995" s="865">
        <v>153.13999999999999</v>
      </c>
    </row>
    <row r="4996" spans="1:5">
      <c r="A4996">
        <v>42001</v>
      </c>
      <c r="B4996" t="s">
        <v>5832</v>
      </c>
      <c r="C4996" t="s">
        <v>866</v>
      </c>
      <c r="D4996" t="s">
        <v>844</v>
      </c>
      <c r="E4996" s="865">
        <v>372.77</v>
      </c>
    </row>
    <row r="4997" spans="1:5">
      <c r="A4997">
        <v>41986</v>
      </c>
      <c r="B4997" t="s">
        <v>5833</v>
      </c>
      <c r="C4997" t="s">
        <v>866</v>
      </c>
      <c r="D4997" t="s">
        <v>844</v>
      </c>
      <c r="E4997" s="866">
        <v>1669.44</v>
      </c>
    </row>
    <row r="4998" spans="1:5">
      <c r="A4998">
        <v>43422</v>
      </c>
      <c r="B4998" t="s">
        <v>5834</v>
      </c>
      <c r="C4998" t="s">
        <v>866</v>
      </c>
      <c r="D4998" t="s">
        <v>844</v>
      </c>
      <c r="E4998" s="866">
        <v>2047.41</v>
      </c>
    </row>
    <row r="4999" spans="1:5">
      <c r="A4999">
        <v>41987</v>
      </c>
      <c r="B4999" t="s">
        <v>5835</v>
      </c>
      <c r="C4999" t="s">
        <v>866</v>
      </c>
      <c r="D4999" t="s">
        <v>844</v>
      </c>
      <c r="E4999" s="866">
        <v>2373.11</v>
      </c>
    </row>
    <row r="5000" spans="1:5">
      <c r="A5000">
        <v>41988</v>
      </c>
      <c r="B5000" t="s">
        <v>5836</v>
      </c>
      <c r="C5000" t="s">
        <v>866</v>
      </c>
      <c r="D5000" t="s">
        <v>844</v>
      </c>
      <c r="E5000" s="866">
        <v>3134.55</v>
      </c>
    </row>
    <row r="5001" spans="1:5">
      <c r="A5001">
        <v>41697</v>
      </c>
      <c r="B5001" t="s">
        <v>5837</v>
      </c>
      <c r="C5001" t="s">
        <v>866</v>
      </c>
      <c r="D5001" t="s">
        <v>844</v>
      </c>
      <c r="E5001" s="865">
        <v>555.59</v>
      </c>
    </row>
    <row r="5002" spans="1:5">
      <c r="A5002">
        <v>41985</v>
      </c>
      <c r="B5002" t="s">
        <v>5838</v>
      </c>
      <c r="C5002" t="s">
        <v>866</v>
      </c>
      <c r="D5002" t="s">
        <v>844</v>
      </c>
      <c r="E5002" s="865">
        <v>773.78</v>
      </c>
    </row>
    <row r="5003" spans="1:5">
      <c r="A5003">
        <v>41699</v>
      </c>
      <c r="B5003" t="s">
        <v>5839</v>
      </c>
      <c r="C5003" t="s">
        <v>866</v>
      </c>
      <c r="D5003" t="s">
        <v>844</v>
      </c>
      <c r="E5003" s="866">
        <v>1101.83</v>
      </c>
    </row>
    <row r="5004" spans="1:5">
      <c r="A5004">
        <v>38053</v>
      </c>
      <c r="B5004" t="s">
        <v>5840</v>
      </c>
      <c r="C5004" t="s">
        <v>866</v>
      </c>
      <c r="D5004" t="s">
        <v>844</v>
      </c>
      <c r="E5004" s="865">
        <v>8.8800000000000008</v>
      </c>
    </row>
    <row r="5005" spans="1:5">
      <c r="A5005">
        <v>38054</v>
      </c>
      <c r="B5005" t="s">
        <v>5841</v>
      </c>
      <c r="C5005" t="s">
        <v>866</v>
      </c>
      <c r="D5005" t="s">
        <v>844</v>
      </c>
      <c r="E5005" s="865">
        <v>15.26</v>
      </c>
    </row>
    <row r="5006" spans="1:5">
      <c r="A5006">
        <v>38052</v>
      </c>
      <c r="B5006" t="s">
        <v>5842</v>
      </c>
      <c r="C5006" t="s">
        <v>866</v>
      </c>
      <c r="D5006" t="s">
        <v>844</v>
      </c>
      <c r="E5006" s="865">
        <v>4.3</v>
      </c>
    </row>
    <row r="5007" spans="1:5">
      <c r="A5007">
        <v>38051</v>
      </c>
      <c r="B5007" t="s">
        <v>5843</v>
      </c>
      <c r="C5007" t="s">
        <v>866</v>
      </c>
      <c r="D5007" t="s">
        <v>844</v>
      </c>
      <c r="E5007" s="865">
        <v>2.68</v>
      </c>
    </row>
    <row r="5008" spans="1:5">
      <c r="A5008">
        <v>38787</v>
      </c>
      <c r="B5008" t="s">
        <v>5844</v>
      </c>
      <c r="C5008" t="s">
        <v>866</v>
      </c>
      <c r="D5008" t="s">
        <v>844</v>
      </c>
      <c r="E5008" s="865">
        <v>4.2300000000000004</v>
      </c>
    </row>
    <row r="5009" spans="1:5">
      <c r="A5009">
        <v>38825</v>
      </c>
      <c r="B5009" t="s">
        <v>5845</v>
      </c>
      <c r="C5009" t="s">
        <v>866</v>
      </c>
      <c r="D5009" t="s">
        <v>844</v>
      </c>
      <c r="E5009" s="865">
        <v>5.54</v>
      </c>
    </row>
    <row r="5010" spans="1:5">
      <c r="A5010">
        <v>38826</v>
      </c>
      <c r="B5010" t="s">
        <v>5846</v>
      </c>
      <c r="C5010" t="s">
        <v>866</v>
      </c>
      <c r="D5010" t="s">
        <v>844</v>
      </c>
      <c r="E5010" s="865">
        <v>8.2100000000000009</v>
      </c>
    </row>
    <row r="5011" spans="1:5">
      <c r="A5011">
        <v>38827</v>
      </c>
      <c r="B5011" t="s">
        <v>5847</v>
      </c>
      <c r="C5011" t="s">
        <v>866</v>
      </c>
      <c r="D5011" t="s">
        <v>844</v>
      </c>
      <c r="E5011" s="865">
        <v>13.19</v>
      </c>
    </row>
    <row r="5012" spans="1:5">
      <c r="A5012">
        <v>38830</v>
      </c>
      <c r="B5012" t="s">
        <v>5848</v>
      </c>
      <c r="C5012" t="s">
        <v>866</v>
      </c>
      <c r="D5012" t="s">
        <v>844</v>
      </c>
      <c r="E5012" s="865">
        <v>18.47</v>
      </c>
    </row>
    <row r="5013" spans="1:5">
      <c r="A5013">
        <v>38828</v>
      </c>
      <c r="B5013" t="s">
        <v>5849</v>
      </c>
      <c r="C5013" t="s">
        <v>866</v>
      </c>
      <c r="D5013" t="s">
        <v>844</v>
      </c>
      <c r="E5013" s="865">
        <v>8.14</v>
      </c>
    </row>
    <row r="5014" spans="1:5">
      <c r="A5014">
        <v>38829</v>
      </c>
      <c r="B5014" t="s">
        <v>5850</v>
      </c>
      <c r="C5014" t="s">
        <v>866</v>
      </c>
      <c r="D5014" t="s">
        <v>844</v>
      </c>
      <c r="E5014" s="865">
        <v>13.34</v>
      </c>
    </row>
    <row r="5015" spans="1:5">
      <c r="A5015">
        <v>38831</v>
      </c>
      <c r="B5015" t="s">
        <v>5851</v>
      </c>
      <c r="C5015" t="s">
        <v>866</v>
      </c>
      <c r="D5015" t="s">
        <v>844</v>
      </c>
      <c r="E5015" s="865">
        <v>25.76</v>
      </c>
    </row>
    <row r="5016" spans="1:5">
      <c r="A5016">
        <v>36274</v>
      </c>
      <c r="B5016" t="s">
        <v>5852</v>
      </c>
      <c r="C5016" t="s">
        <v>866</v>
      </c>
      <c r="D5016" t="s">
        <v>844</v>
      </c>
      <c r="E5016" s="865">
        <v>5.19</v>
      </c>
    </row>
    <row r="5017" spans="1:5">
      <c r="A5017">
        <v>36278</v>
      </c>
      <c r="B5017" t="s">
        <v>5853</v>
      </c>
      <c r="C5017" t="s">
        <v>866</v>
      </c>
      <c r="D5017" t="s">
        <v>844</v>
      </c>
      <c r="E5017" s="865">
        <v>7.04</v>
      </c>
    </row>
    <row r="5018" spans="1:5">
      <c r="A5018">
        <v>38977</v>
      </c>
      <c r="B5018" t="s">
        <v>5854</v>
      </c>
      <c r="C5018" t="s">
        <v>866</v>
      </c>
      <c r="D5018" t="s">
        <v>844</v>
      </c>
      <c r="E5018" s="865">
        <v>107.13</v>
      </c>
    </row>
    <row r="5019" spans="1:5">
      <c r="A5019">
        <v>38971</v>
      </c>
      <c r="B5019" t="s">
        <v>5855</v>
      </c>
      <c r="C5019" t="s">
        <v>866</v>
      </c>
      <c r="D5019" t="s">
        <v>844</v>
      </c>
      <c r="E5019" s="865">
        <v>8.82</v>
      </c>
    </row>
    <row r="5020" spans="1:5">
      <c r="A5020">
        <v>38972</v>
      </c>
      <c r="B5020" t="s">
        <v>5856</v>
      </c>
      <c r="C5020" t="s">
        <v>866</v>
      </c>
      <c r="D5020" t="s">
        <v>844</v>
      </c>
      <c r="E5020" s="865">
        <v>13.44</v>
      </c>
    </row>
    <row r="5021" spans="1:5">
      <c r="A5021">
        <v>38973</v>
      </c>
      <c r="B5021" t="s">
        <v>5857</v>
      </c>
      <c r="C5021" t="s">
        <v>866</v>
      </c>
      <c r="D5021" t="s">
        <v>844</v>
      </c>
      <c r="E5021" s="865">
        <v>17.78</v>
      </c>
    </row>
    <row r="5022" spans="1:5">
      <c r="A5022">
        <v>38974</v>
      </c>
      <c r="B5022" t="s">
        <v>5858</v>
      </c>
      <c r="C5022" t="s">
        <v>866</v>
      </c>
      <c r="D5022" t="s">
        <v>844</v>
      </c>
      <c r="E5022" s="865">
        <v>25.93</v>
      </c>
    </row>
    <row r="5023" spans="1:5">
      <c r="A5023">
        <v>38975</v>
      </c>
      <c r="B5023" t="s">
        <v>5859</v>
      </c>
      <c r="C5023" t="s">
        <v>866</v>
      </c>
      <c r="D5023" t="s">
        <v>844</v>
      </c>
      <c r="E5023" s="865">
        <v>43.21</v>
      </c>
    </row>
    <row r="5024" spans="1:5">
      <c r="A5024">
        <v>38976</v>
      </c>
      <c r="B5024" t="s">
        <v>5860</v>
      </c>
      <c r="C5024" t="s">
        <v>866</v>
      </c>
      <c r="D5024" t="s">
        <v>844</v>
      </c>
      <c r="E5024" s="865">
        <v>60.61</v>
      </c>
    </row>
    <row r="5025" spans="1:5">
      <c r="A5025">
        <v>38986</v>
      </c>
      <c r="B5025" t="s">
        <v>5861</v>
      </c>
      <c r="C5025" t="s">
        <v>866</v>
      </c>
      <c r="D5025" t="s">
        <v>844</v>
      </c>
      <c r="E5025" s="865">
        <v>121.97</v>
      </c>
    </row>
    <row r="5026" spans="1:5">
      <c r="A5026">
        <v>38978</v>
      </c>
      <c r="B5026" t="s">
        <v>5862</v>
      </c>
      <c r="C5026" t="s">
        <v>866</v>
      </c>
      <c r="D5026" t="s">
        <v>844</v>
      </c>
      <c r="E5026" s="865">
        <v>5.19</v>
      </c>
    </row>
    <row r="5027" spans="1:5">
      <c r="A5027">
        <v>38979</v>
      </c>
      <c r="B5027" t="s">
        <v>5863</v>
      </c>
      <c r="C5027" t="s">
        <v>866</v>
      </c>
      <c r="D5027" t="s">
        <v>844</v>
      </c>
      <c r="E5027" s="865">
        <v>7.04</v>
      </c>
    </row>
    <row r="5028" spans="1:5">
      <c r="A5028">
        <v>38980</v>
      </c>
      <c r="B5028" t="s">
        <v>5864</v>
      </c>
      <c r="C5028" t="s">
        <v>866</v>
      </c>
      <c r="D5028" t="s">
        <v>844</v>
      </c>
      <c r="E5028" s="865">
        <v>11.77</v>
      </c>
    </row>
    <row r="5029" spans="1:5">
      <c r="A5029">
        <v>38981</v>
      </c>
      <c r="B5029" t="s">
        <v>5865</v>
      </c>
      <c r="C5029" t="s">
        <v>866</v>
      </c>
      <c r="D5029" t="s">
        <v>844</v>
      </c>
      <c r="E5029" s="865">
        <v>16.29</v>
      </c>
    </row>
    <row r="5030" spans="1:5">
      <c r="A5030">
        <v>38982</v>
      </c>
      <c r="B5030" t="s">
        <v>5866</v>
      </c>
      <c r="C5030" t="s">
        <v>866</v>
      </c>
      <c r="D5030" t="s">
        <v>844</v>
      </c>
      <c r="E5030" s="865">
        <v>23.71</v>
      </c>
    </row>
    <row r="5031" spans="1:5">
      <c r="A5031">
        <v>38983</v>
      </c>
      <c r="B5031" t="s">
        <v>5867</v>
      </c>
      <c r="C5031" t="s">
        <v>866</v>
      </c>
      <c r="D5031" t="s">
        <v>844</v>
      </c>
      <c r="E5031" s="865">
        <v>31.44</v>
      </c>
    </row>
    <row r="5032" spans="1:5">
      <c r="A5032">
        <v>38984</v>
      </c>
      <c r="B5032" t="s">
        <v>5868</v>
      </c>
      <c r="C5032" t="s">
        <v>866</v>
      </c>
      <c r="D5032" t="s">
        <v>844</v>
      </c>
      <c r="E5032" s="865">
        <v>60.65</v>
      </c>
    </row>
    <row r="5033" spans="1:5">
      <c r="A5033">
        <v>38985</v>
      </c>
      <c r="B5033" t="s">
        <v>5869</v>
      </c>
      <c r="C5033" t="s">
        <v>866</v>
      </c>
      <c r="D5033" t="s">
        <v>844</v>
      </c>
      <c r="E5033" s="865">
        <v>89.78</v>
      </c>
    </row>
    <row r="5034" spans="1:5">
      <c r="A5034">
        <v>9836</v>
      </c>
      <c r="B5034" t="s">
        <v>5870</v>
      </c>
      <c r="C5034" t="s">
        <v>866</v>
      </c>
      <c r="D5034" t="s">
        <v>833</v>
      </c>
      <c r="E5034" s="865">
        <v>9.17</v>
      </c>
    </row>
    <row r="5035" spans="1:5">
      <c r="A5035">
        <v>20065</v>
      </c>
      <c r="B5035" t="s">
        <v>5871</v>
      </c>
      <c r="C5035" t="s">
        <v>866</v>
      </c>
      <c r="D5035" t="s">
        <v>830</v>
      </c>
      <c r="E5035" s="865">
        <v>23.46</v>
      </c>
    </row>
    <row r="5036" spans="1:5">
      <c r="A5036">
        <v>9835</v>
      </c>
      <c r="B5036" t="s">
        <v>5872</v>
      </c>
      <c r="C5036" t="s">
        <v>866</v>
      </c>
      <c r="D5036" t="s">
        <v>830</v>
      </c>
      <c r="E5036" s="865">
        <v>3.3</v>
      </c>
    </row>
    <row r="5037" spans="1:5">
      <c r="A5037">
        <v>38032</v>
      </c>
      <c r="B5037" t="s">
        <v>5873</v>
      </c>
      <c r="C5037" t="s">
        <v>866</v>
      </c>
      <c r="D5037" t="s">
        <v>844</v>
      </c>
      <c r="E5037" s="865">
        <v>28.62</v>
      </c>
    </row>
    <row r="5038" spans="1:5">
      <c r="A5038">
        <v>38033</v>
      </c>
      <c r="B5038" t="s">
        <v>5874</v>
      </c>
      <c r="C5038" t="s">
        <v>866</v>
      </c>
      <c r="D5038" t="s">
        <v>844</v>
      </c>
      <c r="E5038" s="865">
        <v>46.84</v>
      </c>
    </row>
    <row r="5039" spans="1:5">
      <c r="A5039">
        <v>38034</v>
      </c>
      <c r="B5039" t="s">
        <v>5875</v>
      </c>
      <c r="C5039" t="s">
        <v>866</v>
      </c>
      <c r="D5039" t="s">
        <v>844</v>
      </c>
      <c r="E5039" s="865">
        <v>77.48</v>
      </c>
    </row>
    <row r="5040" spans="1:5">
      <c r="A5040">
        <v>38035</v>
      </c>
      <c r="B5040" t="s">
        <v>5876</v>
      </c>
      <c r="C5040" t="s">
        <v>866</v>
      </c>
      <c r="D5040" t="s">
        <v>844</v>
      </c>
      <c r="E5040" s="865">
        <v>107.97</v>
      </c>
    </row>
    <row r="5041" spans="1:5">
      <c r="A5041">
        <v>38036</v>
      </c>
      <c r="B5041" t="s">
        <v>5877</v>
      </c>
      <c r="C5041" t="s">
        <v>866</v>
      </c>
      <c r="D5041" t="s">
        <v>844</v>
      </c>
      <c r="E5041" s="865">
        <v>152.36000000000001</v>
      </c>
    </row>
    <row r="5042" spans="1:5">
      <c r="A5042">
        <v>38037</v>
      </c>
      <c r="B5042" t="s">
        <v>5878</v>
      </c>
      <c r="C5042" t="s">
        <v>866</v>
      </c>
      <c r="D5042" t="s">
        <v>844</v>
      </c>
      <c r="E5042" s="865">
        <v>176.66</v>
      </c>
    </row>
    <row r="5043" spans="1:5">
      <c r="A5043">
        <v>9850</v>
      </c>
      <c r="B5043" t="s">
        <v>5879</v>
      </c>
      <c r="C5043" t="s">
        <v>866</v>
      </c>
      <c r="D5043" t="s">
        <v>844</v>
      </c>
      <c r="E5043" s="865">
        <v>96.75</v>
      </c>
    </row>
    <row r="5044" spans="1:5">
      <c r="A5044">
        <v>9853</v>
      </c>
      <c r="B5044" t="s">
        <v>5880</v>
      </c>
      <c r="C5044" t="s">
        <v>866</v>
      </c>
      <c r="D5044" t="s">
        <v>844</v>
      </c>
      <c r="E5044" s="865">
        <v>172.05</v>
      </c>
    </row>
    <row r="5045" spans="1:5">
      <c r="A5045">
        <v>9854</v>
      </c>
      <c r="B5045" t="s">
        <v>5881</v>
      </c>
      <c r="C5045" t="s">
        <v>866</v>
      </c>
      <c r="D5045" t="s">
        <v>844</v>
      </c>
      <c r="E5045" s="865">
        <v>75.38</v>
      </c>
    </row>
    <row r="5046" spans="1:5">
      <c r="A5046">
        <v>9851</v>
      </c>
      <c r="B5046" t="s">
        <v>5882</v>
      </c>
      <c r="C5046" t="s">
        <v>866</v>
      </c>
      <c r="D5046" t="s">
        <v>844</v>
      </c>
      <c r="E5046" s="865">
        <v>130.71</v>
      </c>
    </row>
    <row r="5047" spans="1:5">
      <c r="A5047">
        <v>9855</v>
      </c>
      <c r="B5047" t="s">
        <v>5883</v>
      </c>
      <c r="C5047" t="s">
        <v>866</v>
      </c>
      <c r="D5047" t="s">
        <v>844</v>
      </c>
      <c r="E5047" s="865">
        <v>218.64</v>
      </c>
    </row>
    <row r="5048" spans="1:5">
      <c r="A5048">
        <v>9825</v>
      </c>
      <c r="B5048" t="s">
        <v>5884</v>
      </c>
      <c r="C5048" t="s">
        <v>866</v>
      </c>
      <c r="D5048" t="s">
        <v>844</v>
      </c>
      <c r="E5048" s="865">
        <v>36.130000000000003</v>
      </c>
    </row>
    <row r="5049" spans="1:5">
      <c r="A5049">
        <v>9828</v>
      </c>
      <c r="B5049" t="s">
        <v>5885</v>
      </c>
      <c r="C5049" t="s">
        <v>866</v>
      </c>
      <c r="D5049" t="s">
        <v>844</v>
      </c>
      <c r="E5049" s="865">
        <v>97.24</v>
      </c>
    </row>
    <row r="5050" spans="1:5">
      <c r="A5050">
        <v>9829</v>
      </c>
      <c r="B5050" t="s">
        <v>5886</v>
      </c>
      <c r="C5050" t="s">
        <v>866</v>
      </c>
      <c r="D5050" t="s">
        <v>844</v>
      </c>
      <c r="E5050" s="865">
        <v>164.8</v>
      </c>
    </row>
    <row r="5051" spans="1:5">
      <c r="A5051">
        <v>9826</v>
      </c>
      <c r="B5051" t="s">
        <v>5887</v>
      </c>
      <c r="C5051" t="s">
        <v>866</v>
      </c>
      <c r="D5051" t="s">
        <v>844</v>
      </c>
      <c r="E5051" s="865">
        <v>250.88</v>
      </c>
    </row>
    <row r="5052" spans="1:5">
      <c r="A5052">
        <v>9827</v>
      </c>
      <c r="B5052" t="s">
        <v>5888</v>
      </c>
      <c r="C5052" t="s">
        <v>866</v>
      </c>
      <c r="D5052" t="s">
        <v>844</v>
      </c>
      <c r="E5052" s="865">
        <v>356.26</v>
      </c>
    </row>
    <row r="5053" spans="1:5">
      <c r="A5053">
        <v>36374</v>
      </c>
      <c r="B5053" t="s">
        <v>5889</v>
      </c>
      <c r="C5053" t="s">
        <v>866</v>
      </c>
      <c r="D5053" t="s">
        <v>844</v>
      </c>
      <c r="E5053" s="865">
        <v>43.31</v>
      </c>
    </row>
    <row r="5054" spans="1:5">
      <c r="A5054">
        <v>36084</v>
      </c>
      <c r="B5054" t="s">
        <v>5890</v>
      </c>
      <c r="C5054" t="s">
        <v>866</v>
      </c>
      <c r="D5054" t="s">
        <v>844</v>
      </c>
      <c r="E5054" s="865">
        <v>12.83</v>
      </c>
    </row>
    <row r="5055" spans="1:5">
      <c r="A5055">
        <v>36373</v>
      </c>
      <c r="B5055" t="s">
        <v>5891</v>
      </c>
      <c r="C5055" t="s">
        <v>866</v>
      </c>
      <c r="D5055" t="s">
        <v>844</v>
      </c>
      <c r="E5055" s="865">
        <v>26.64</v>
      </c>
    </row>
    <row r="5056" spans="1:5">
      <c r="A5056">
        <v>36377</v>
      </c>
      <c r="B5056" t="s">
        <v>5892</v>
      </c>
      <c r="C5056" t="s">
        <v>866</v>
      </c>
      <c r="D5056" t="s">
        <v>844</v>
      </c>
      <c r="E5056" s="865">
        <v>51.95</v>
      </c>
    </row>
    <row r="5057" spans="1:5">
      <c r="A5057">
        <v>36375</v>
      </c>
      <c r="B5057" t="s">
        <v>5893</v>
      </c>
      <c r="C5057" t="s">
        <v>866</v>
      </c>
      <c r="D5057" t="s">
        <v>844</v>
      </c>
      <c r="E5057" s="865">
        <v>15.83</v>
      </c>
    </row>
    <row r="5058" spans="1:5">
      <c r="A5058">
        <v>36376</v>
      </c>
      <c r="B5058" t="s">
        <v>5894</v>
      </c>
      <c r="C5058" t="s">
        <v>866</v>
      </c>
      <c r="D5058" t="s">
        <v>844</v>
      </c>
      <c r="E5058" s="865">
        <v>31.09</v>
      </c>
    </row>
    <row r="5059" spans="1:5">
      <c r="A5059">
        <v>36380</v>
      </c>
      <c r="B5059" t="s">
        <v>5895</v>
      </c>
      <c r="C5059" t="s">
        <v>866</v>
      </c>
      <c r="D5059" t="s">
        <v>844</v>
      </c>
      <c r="E5059" s="865">
        <v>64.959999999999994</v>
      </c>
    </row>
    <row r="5060" spans="1:5">
      <c r="A5060">
        <v>36378</v>
      </c>
      <c r="B5060" t="s">
        <v>5896</v>
      </c>
      <c r="C5060" t="s">
        <v>866</v>
      </c>
      <c r="D5060" t="s">
        <v>844</v>
      </c>
      <c r="E5060" s="865">
        <v>19.46</v>
      </c>
    </row>
    <row r="5061" spans="1:5">
      <c r="A5061">
        <v>36379</v>
      </c>
      <c r="B5061" t="s">
        <v>5897</v>
      </c>
      <c r="C5061" t="s">
        <v>866</v>
      </c>
      <c r="D5061" t="s">
        <v>844</v>
      </c>
      <c r="E5061" s="865">
        <v>39.229999999999997</v>
      </c>
    </row>
    <row r="5062" spans="1:5">
      <c r="A5062">
        <v>9859</v>
      </c>
      <c r="B5062" t="s">
        <v>5898</v>
      </c>
      <c r="C5062" t="s">
        <v>866</v>
      </c>
      <c r="D5062" t="s">
        <v>830</v>
      </c>
      <c r="E5062" s="865">
        <v>7.52</v>
      </c>
    </row>
    <row r="5063" spans="1:5">
      <c r="A5063">
        <v>9838</v>
      </c>
      <c r="B5063" t="s">
        <v>5899</v>
      </c>
      <c r="C5063" t="s">
        <v>866</v>
      </c>
      <c r="D5063" t="s">
        <v>830</v>
      </c>
      <c r="E5063" s="865">
        <v>5.63</v>
      </c>
    </row>
    <row r="5064" spans="1:5">
      <c r="A5064">
        <v>9837</v>
      </c>
      <c r="B5064" t="s">
        <v>5900</v>
      </c>
      <c r="C5064" t="s">
        <v>866</v>
      </c>
      <c r="D5064" t="s">
        <v>830</v>
      </c>
      <c r="E5064" s="865">
        <v>8.1199999999999992</v>
      </c>
    </row>
    <row r="5065" spans="1:5">
      <c r="A5065">
        <v>9833</v>
      </c>
      <c r="B5065" t="s">
        <v>5901</v>
      </c>
      <c r="C5065" t="s">
        <v>866</v>
      </c>
      <c r="D5065" t="s">
        <v>844</v>
      </c>
      <c r="E5065" s="865">
        <v>8.0299999999999994</v>
      </c>
    </row>
    <row r="5066" spans="1:5">
      <c r="A5066">
        <v>9830</v>
      </c>
      <c r="B5066" t="s">
        <v>5902</v>
      </c>
      <c r="C5066" t="s">
        <v>866</v>
      </c>
      <c r="D5066" t="s">
        <v>844</v>
      </c>
      <c r="E5066" s="865">
        <v>4.3</v>
      </c>
    </row>
    <row r="5067" spans="1:5">
      <c r="A5067">
        <v>9834</v>
      </c>
      <c r="B5067" t="s">
        <v>5903</v>
      </c>
      <c r="C5067" t="s">
        <v>866</v>
      </c>
      <c r="D5067" t="s">
        <v>844</v>
      </c>
      <c r="E5067" s="865">
        <v>22.36</v>
      </c>
    </row>
    <row r="5068" spans="1:5">
      <c r="A5068">
        <v>9863</v>
      </c>
      <c r="B5068" t="s">
        <v>5904</v>
      </c>
      <c r="C5068" t="s">
        <v>866</v>
      </c>
      <c r="D5068" t="s">
        <v>830</v>
      </c>
      <c r="E5068" s="865">
        <v>54.28</v>
      </c>
    </row>
    <row r="5069" spans="1:5">
      <c r="A5069">
        <v>9860</v>
      </c>
      <c r="B5069" t="s">
        <v>5905</v>
      </c>
      <c r="C5069" t="s">
        <v>866</v>
      </c>
      <c r="D5069" t="s">
        <v>830</v>
      </c>
      <c r="E5069" s="865">
        <v>34.85</v>
      </c>
    </row>
    <row r="5070" spans="1:5">
      <c r="A5070">
        <v>9862</v>
      </c>
      <c r="B5070" t="s">
        <v>5906</v>
      </c>
      <c r="C5070" t="s">
        <v>866</v>
      </c>
      <c r="D5070" t="s">
        <v>830</v>
      </c>
      <c r="E5070" s="865">
        <v>24.59</v>
      </c>
    </row>
    <row r="5071" spans="1:5">
      <c r="A5071">
        <v>9861</v>
      </c>
      <c r="B5071" t="s">
        <v>5907</v>
      </c>
      <c r="C5071" t="s">
        <v>866</v>
      </c>
      <c r="D5071" t="s">
        <v>830</v>
      </c>
      <c r="E5071" s="865">
        <v>19.760000000000002</v>
      </c>
    </row>
    <row r="5072" spans="1:5">
      <c r="A5072">
        <v>9856</v>
      </c>
      <c r="B5072" t="s">
        <v>5908</v>
      </c>
      <c r="C5072" t="s">
        <v>866</v>
      </c>
      <c r="D5072" t="s">
        <v>830</v>
      </c>
      <c r="E5072" s="865">
        <v>5.31</v>
      </c>
    </row>
    <row r="5073" spans="1:5">
      <c r="A5073">
        <v>9866</v>
      </c>
      <c r="B5073" t="s">
        <v>5909</v>
      </c>
      <c r="C5073" t="s">
        <v>866</v>
      </c>
      <c r="D5073" t="s">
        <v>830</v>
      </c>
      <c r="E5073" s="865">
        <v>14.59</v>
      </c>
    </row>
    <row r="5074" spans="1:5">
      <c r="A5074">
        <v>9857</v>
      </c>
      <c r="B5074" t="s">
        <v>5910</v>
      </c>
      <c r="C5074" t="s">
        <v>866</v>
      </c>
      <c r="D5074" t="s">
        <v>830</v>
      </c>
      <c r="E5074" s="865">
        <v>70.2</v>
      </c>
    </row>
    <row r="5075" spans="1:5">
      <c r="A5075">
        <v>9864</v>
      </c>
      <c r="B5075" t="s">
        <v>5911</v>
      </c>
      <c r="C5075" t="s">
        <v>866</v>
      </c>
      <c r="D5075" t="s">
        <v>830</v>
      </c>
      <c r="E5075" s="865">
        <v>84.75</v>
      </c>
    </row>
    <row r="5076" spans="1:5">
      <c r="A5076">
        <v>9865</v>
      </c>
      <c r="B5076" t="s">
        <v>5912</v>
      </c>
      <c r="C5076" t="s">
        <v>866</v>
      </c>
      <c r="D5076" t="s">
        <v>830</v>
      </c>
      <c r="E5076" s="865">
        <v>121.88</v>
      </c>
    </row>
    <row r="5077" spans="1:5">
      <c r="A5077">
        <v>9858</v>
      </c>
      <c r="B5077" t="s">
        <v>5913</v>
      </c>
      <c r="C5077" t="s">
        <v>866</v>
      </c>
      <c r="D5077" t="s">
        <v>830</v>
      </c>
      <c r="E5077" s="865">
        <v>127.78</v>
      </c>
    </row>
    <row r="5078" spans="1:5">
      <c r="A5078">
        <v>9841</v>
      </c>
      <c r="B5078" t="s">
        <v>5914</v>
      </c>
      <c r="C5078" t="s">
        <v>866</v>
      </c>
      <c r="D5078" t="s">
        <v>830</v>
      </c>
      <c r="E5078" s="865">
        <v>22.63</v>
      </c>
    </row>
    <row r="5079" spans="1:5">
      <c r="A5079">
        <v>9840</v>
      </c>
      <c r="B5079" t="s">
        <v>5915</v>
      </c>
      <c r="C5079" t="s">
        <v>866</v>
      </c>
      <c r="D5079" t="s">
        <v>830</v>
      </c>
      <c r="E5079" s="865">
        <v>45.99</v>
      </c>
    </row>
    <row r="5080" spans="1:5">
      <c r="A5080">
        <v>20067</v>
      </c>
      <c r="B5080" t="s">
        <v>5916</v>
      </c>
      <c r="C5080" t="s">
        <v>866</v>
      </c>
      <c r="D5080" t="s">
        <v>830</v>
      </c>
      <c r="E5080" s="865">
        <v>7.9</v>
      </c>
    </row>
    <row r="5081" spans="1:5">
      <c r="A5081">
        <v>20068</v>
      </c>
      <c r="B5081" t="s">
        <v>5917</v>
      </c>
      <c r="C5081" t="s">
        <v>866</v>
      </c>
      <c r="D5081" t="s">
        <v>830</v>
      </c>
      <c r="E5081" s="865">
        <v>9.85</v>
      </c>
    </row>
    <row r="5082" spans="1:5">
      <c r="A5082">
        <v>9839</v>
      </c>
      <c r="B5082" t="s">
        <v>5918</v>
      </c>
      <c r="C5082" t="s">
        <v>866</v>
      </c>
      <c r="D5082" t="s">
        <v>830</v>
      </c>
      <c r="E5082" s="865">
        <v>12.92</v>
      </c>
    </row>
    <row r="5083" spans="1:5">
      <c r="A5083">
        <v>9870</v>
      </c>
      <c r="B5083" t="s">
        <v>5919</v>
      </c>
      <c r="C5083" t="s">
        <v>866</v>
      </c>
      <c r="D5083" t="s">
        <v>830</v>
      </c>
      <c r="E5083" s="865">
        <v>59.19</v>
      </c>
    </row>
    <row r="5084" spans="1:5">
      <c r="A5084">
        <v>9867</v>
      </c>
      <c r="B5084" t="s">
        <v>5920</v>
      </c>
      <c r="C5084" t="s">
        <v>866</v>
      </c>
      <c r="D5084" t="s">
        <v>830</v>
      </c>
      <c r="E5084" s="865">
        <v>2.17</v>
      </c>
    </row>
    <row r="5085" spans="1:5">
      <c r="A5085">
        <v>9868</v>
      </c>
      <c r="B5085" t="s">
        <v>5921</v>
      </c>
      <c r="C5085" t="s">
        <v>866</v>
      </c>
      <c r="D5085" t="s">
        <v>833</v>
      </c>
      <c r="E5085" s="865">
        <v>2.79</v>
      </c>
    </row>
    <row r="5086" spans="1:5">
      <c r="A5086">
        <v>9869</v>
      </c>
      <c r="B5086" t="s">
        <v>5922</v>
      </c>
      <c r="C5086" t="s">
        <v>866</v>
      </c>
      <c r="D5086" t="s">
        <v>830</v>
      </c>
      <c r="E5086" s="865">
        <v>6.26</v>
      </c>
    </row>
    <row r="5087" spans="1:5">
      <c r="A5087">
        <v>9874</v>
      </c>
      <c r="B5087" t="s">
        <v>5923</v>
      </c>
      <c r="C5087" t="s">
        <v>866</v>
      </c>
      <c r="D5087" t="s">
        <v>830</v>
      </c>
      <c r="E5087" s="865">
        <v>9.1199999999999992</v>
      </c>
    </row>
    <row r="5088" spans="1:5">
      <c r="A5088">
        <v>9875</v>
      </c>
      <c r="B5088" t="s">
        <v>5924</v>
      </c>
      <c r="C5088" t="s">
        <v>866</v>
      </c>
      <c r="D5088" t="s">
        <v>830</v>
      </c>
      <c r="E5088" s="865">
        <v>10.45</v>
      </c>
    </row>
    <row r="5089" spans="1:5">
      <c r="A5089">
        <v>9873</v>
      </c>
      <c r="B5089" t="s">
        <v>5925</v>
      </c>
      <c r="C5089" t="s">
        <v>866</v>
      </c>
      <c r="D5089" t="s">
        <v>830</v>
      </c>
      <c r="E5089" s="865">
        <v>17.62</v>
      </c>
    </row>
    <row r="5090" spans="1:5">
      <c r="A5090">
        <v>9871</v>
      </c>
      <c r="B5090" t="s">
        <v>5926</v>
      </c>
      <c r="C5090" t="s">
        <v>866</v>
      </c>
      <c r="D5090" t="s">
        <v>830</v>
      </c>
      <c r="E5090" s="865">
        <v>29.53</v>
      </c>
    </row>
    <row r="5091" spans="1:5">
      <c r="A5091">
        <v>9872</v>
      </c>
      <c r="B5091" t="s">
        <v>5927</v>
      </c>
      <c r="C5091" t="s">
        <v>866</v>
      </c>
      <c r="D5091" t="s">
        <v>830</v>
      </c>
      <c r="E5091" s="865">
        <v>36.89</v>
      </c>
    </row>
    <row r="5092" spans="1:5">
      <c r="A5092">
        <v>7667</v>
      </c>
      <c r="B5092" t="s">
        <v>5928</v>
      </c>
      <c r="C5092" t="s">
        <v>866</v>
      </c>
      <c r="D5092" t="s">
        <v>844</v>
      </c>
      <c r="E5092" s="866">
        <v>1575.64</v>
      </c>
    </row>
    <row r="5093" spans="1:5">
      <c r="A5093">
        <v>7660</v>
      </c>
      <c r="B5093" t="s">
        <v>5929</v>
      </c>
      <c r="C5093" t="s">
        <v>866</v>
      </c>
      <c r="D5093" t="s">
        <v>844</v>
      </c>
      <c r="E5093" s="866">
        <v>2008.56</v>
      </c>
    </row>
    <row r="5094" spans="1:5">
      <c r="A5094">
        <v>7676</v>
      </c>
      <c r="B5094" t="s">
        <v>5930</v>
      </c>
      <c r="C5094" t="s">
        <v>866</v>
      </c>
      <c r="D5094" t="s">
        <v>844</v>
      </c>
      <c r="E5094" s="866">
        <v>2031.51</v>
      </c>
    </row>
    <row r="5095" spans="1:5">
      <c r="A5095">
        <v>12426</v>
      </c>
      <c r="B5095" t="s">
        <v>5931</v>
      </c>
      <c r="C5095" t="s">
        <v>829</v>
      </c>
      <c r="D5095" t="s">
        <v>830</v>
      </c>
      <c r="E5095" s="865">
        <v>25.23</v>
      </c>
    </row>
    <row r="5096" spans="1:5">
      <c r="A5096">
        <v>12425</v>
      </c>
      <c r="B5096" t="s">
        <v>5932</v>
      </c>
      <c r="C5096" t="s">
        <v>829</v>
      </c>
      <c r="D5096" t="s">
        <v>830</v>
      </c>
      <c r="E5096" s="865">
        <v>34.67</v>
      </c>
    </row>
    <row r="5097" spans="1:5">
      <c r="A5097">
        <v>12427</v>
      </c>
      <c r="B5097" t="s">
        <v>5933</v>
      </c>
      <c r="C5097" t="s">
        <v>829</v>
      </c>
      <c r="D5097" t="s">
        <v>830</v>
      </c>
      <c r="E5097" s="865">
        <v>143.91</v>
      </c>
    </row>
    <row r="5098" spans="1:5">
      <c r="A5098">
        <v>12428</v>
      </c>
      <c r="B5098" t="s">
        <v>5934</v>
      </c>
      <c r="C5098" t="s">
        <v>829</v>
      </c>
      <c r="D5098" t="s">
        <v>830</v>
      </c>
      <c r="E5098" s="865">
        <v>92.37</v>
      </c>
    </row>
    <row r="5099" spans="1:5">
      <c r="A5099">
        <v>12430</v>
      </c>
      <c r="B5099" t="s">
        <v>5935</v>
      </c>
      <c r="C5099" t="s">
        <v>829</v>
      </c>
      <c r="D5099" t="s">
        <v>830</v>
      </c>
      <c r="E5099" s="865">
        <v>30.94</v>
      </c>
    </row>
    <row r="5100" spans="1:5">
      <c r="A5100">
        <v>12429</v>
      </c>
      <c r="B5100" t="s">
        <v>5936</v>
      </c>
      <c r="C5100" t="s">
        <v>829</v>
      </c>
      <c r="D5100" t="s">
        <v>830</v>
      </c>
      <c r="E5100" s="865">
        <v>232.7</v>
      </c>
    </row>
    <row r="5101" spans="1:5">
      <c r="A5101">
        <v>12431</v>
      </c>
      <c r="B5101" t="s">
        <v>5937</v>
      </c>
      <c r="C5101" t="s">
        <v>829</v>
      </c>
      <c r="D5101" t="s">
        <v>830</v>
      </c>
      <c r="E5101" s="865">
        <v>396.02</v>
      </c>
    </row>
    <row r="5102" spans="1:5">
      <c r="A5102">
        <v>12432</v>
      </c>
      <c r="B5102" t="s">
        <v>5938</v>
      </c>
      <c r="C5102" t="s">
        <v>829</v>
      </c>
      <c r="D5102" t="s">
        <v>830</v>
      </c>
      <c r="E5102" s="865">
        <v>81.45</v>
      </c>
    </row>
    <row r="5103" spans="1:5">
      <c r="A5103">
        <v>12434</v>
      </c>
      <c r="B5103" t="s">
        <v>5939</v>
      </c>
      <c r="C5103" t="s">
        <v>829</v>
      </c>
      <c r="D5103" t="s">
        <v>830</v>
      </c>
      <c r="E5103" s="865">
        <v>26.54</v>
      </c>
    </row>
    <row r="5104" spans="1:5">
      <c r="A5104">
        <v>12433</v>
      </c>
      <c r="B5104" t="s">
        <v>5940</v>
      </c>
      <c r="C5104" t="s">
        <v>829</v>
      </c>
      <c r="D5104" t="s">
        <v>830</v>
      </c>
      <c r="E5104" s="865">
        <v>51.85</v>
      </c>
    </row>
    <row r="5105" spans="1:5">
      <c r="A5105">
        <v>12435</v>
      </c>
      <c r="B5105" t="s">
        <v>5941</v>
      </c>
      <c r="C5105" t="s">
        <v>829</v>
      </c>
      <c r="D5105" t="s">
        <v>830</v>
      </c>
      <c r="E5105" s="865">
        <v>160.46</v>
      </c>
    </row>
    <row r="5106" spans="1:5">
      <c r="A5106">
        <v>12437</v>
      </c>
      <c r="B5106" t="s">
        <v>5942</v>
      </c>
      <c r="C5106" t="s">
        <v>829</v>
      </c>
      <c r="D5106" t="s">
        <v>830</v>
      </c>
      <c r="E5106" s="865">
        <v>129.6</v>
      </c>
    </row>
    <row r="5107" spans="1:5">
      <c r="A5107">
        <v>12439</v>
      </c>
      <c r="B5107" t="s">
        <v>5943</v>
      </c>
      <c r="C5107" t="s">
        <v>829</v>
      </c>
      <c r="D5107" t="s">
        <v>830</v>
      </c>
      <c r="E5107" s="865">
        <v>41.59</v>
      </c>
    </row>
    <row r="5108" spans="1:5">
      <c r="A5108">
        <v>12438</v>
      </c>
      <c r="B5108" t="s">
        <v>5944</v>
      </c>
      <c r="C5108" t="s">
        <v>829</v>
      </c>
      <c r="D5108" t="s">
        <v>830</v>
      </c>
      <c r="E5108" s="865">
        <v>234.53</v>
      </c>
    </row>
    <row r="5109" spans="1:5">
      <c r="A5109">
        <v>12436</v>
      </c>
      <c r="B5109" t="s">
        <v>5945</v>
      </c>
      <c r="C5109" t="s">
        <v>829</v>
      </c>
      <c r="D5109" t="s">
        <v>830</v>
      </c>
      <c r="E5109" s="865">
        <v>296.26</v>
      </c>
    </row>
    <row r="5110" spans="1:5">
      <c r="A5110">
        <v>36357</v>
      </c>
      <c r="B5110" t="s">
        <v>5946</v>
      </c>
      <c r="C5110" t="s">
        <v>829</v>
      </c>
      <c r="D5110" t="s">
        <v>844</v>
      </c>
      <c r="E5110" s="865">
        <v>92.33</v>
      </c>
    </row>
    <row r="5111" spans="1:5">
      <c r="A5111">
        <v>12424</v>
      </c>
      <c r="B5111" t="s">
        <v>5947</v>
      </c>
      <c r="C5111" t="s">
        <v>829</v>
      </c>
      <c r="D5111" t="s">
        <v>830</v>
      </c>
      <c r="E5111" s="865">
        <v>53.38</v>
      </c>
    </row>
    <row r="5112" spans="1:5">
      <c r="A5112">
        <v>12440</v>
      </c>
      <c r="B5112" t="s">
        <v>5948</v>
      </c>
      <c r="C5112" t="s">
        <v>829</v>
      </c>
      <c r="D5112" t="s">
        <v>830</v>
      </c>
      <c r="E5112" s="865">
        <v>51.6</v>
      </c>
    </row>
    <row r="5113" spans="1:5">
      <c r="A5113">
        <v>9884</v>
      </c>
      <c r="B5113" t="s">
        <v>5949</v>
      </c>
      <c r="C5113" t="s">
        <v>829</v>
      </c>
      <c r="D5113" t="s">
        <v>830</v>
      </c>
      <c r="E5113" s="865">
        <v>38.49</v>
      </c>
    </row>
    <row r="5114" spans="1:5">
      <c r="A5114">
        <v>9888</v>
      </c>
      <c r="B5114" t="s">
        <v>5950</v>
      </c>
      <c r="C5114" t="s">
        <v>829</v>
      </c>
      <c r="D5114" t="s">
        <v>830</v>
      </c>
      <c r="E5114" s="865">
        <v>30.92</v>
      </c>
    </row>
    <row r="5115" spans="1:5">
      <c r="A5115">
        <v>9883</v>
      </c>
      <c r="B5115" t="s">
        <v>5951</v>
      </c>
      <c r="C5115" t="s">
        <v>829</v>
      </c>
      <c r="D5115" t="s">
        <v>830</v>
      </c>
      <c r="E5115" s="865">
        <v>13.49</v>
      </c>
    </row>
    <row r="5116" spans="1:5">
      <c r="A5116">
        <v>9886</v>
      </c>
      <c r="B5116" t="s">
        <v>5952</v>
      </c>
      <c r="C5116" t="s">
        <v>829</v>
      </c>
      <c r="D5116" t="s">
        <v>830</v>
      </c>
      <c r="E5116" s="865">
        <v>18.48</v>
      </c>
    </row>
    <row r="5117" spans="1:5">
      <c r="A5117">
        <v>9889</v>
      </c>
      <c r="B5117" t="s">
        <v>5953</v>
      </c>
      <c r="C5117" t="s">
        <v>829</v>
      </c>
      <c r="D5117" t="s">
        <v>830</v>
      </c>
      <c r="E5117" s="865">
        <v>93.64</v>
      </c>
    </row>
    <row r="5118" spans="1:5">
      <c r="A5118">
        <v>9887</v>
      </c>
      <c r="B5118" t="s">
        <v>5954</v>
      </c>
      <c r="C5118" t="s">
        <v>829</v>
      </c>
      <c r="D5118" t="s">
        <v>830</v>
      </c>
      <c r="E5118" s="865">
        <v>56.59</v>
      </c>
    </row>
    <row r="5119" spans="1:5">
      <c r="A5119">
        <v>9885</v>
      </c>
      <c r="B5119" t="s">
        <v>5955</v>
      </c>
      <c r="C5119" t="s">
        <v>829</v>
      </c>
      <c r="D5119" t="s">
        <v>830</v>
      </c>
      <c r="E5119" s="865">
        <v>17.87</v>
      </c>
    </row>
    <row r="5120" spans="1:5">
      <c r="A5120">
        <v>9890</v>
      </c>
      <c r="B5120" t="s">
        <v>5956</v>
      </c>
      <c r="C5120" t="s">
        <v>829</v>
      </c>
      <c r="D5120" t="s">
        <v>830</v>
      </c>
      <c r="E5120" s="865">
        <v>145.07</v>
      </c>
    </row>
    <row r="5121" spans="1:5">
      <c r="A5121">
        <v>9891</v>
      </c>
      <c r="B5121" t="s">
        <v>5957</v>
      </c>
      <c r="C5121" t="s">
        <v>829</v>
      </c>
      <c r="D5121" t="s">
        <v>830</v>
      </c>
      <c r="E5121" s="865">
        <v>203.65</v>
      </c>
    </row>
    <row r="5122" spans="1:5">
      <c r="A5122">
        <v>39292</v>
      </c>
      <c r="B5122" t="s">
        <v>5958</v>
      </c>
      <c r="C5122" t="s">
        <v>829</v>
      </c>
      <c r="D5122" t="s">
        <v>844</v>
      </c>
      <c r="E5122" s="865">
        <v>8.08</v>
      </c>
    </row>
    <row r="5123" spans="1:5">
      <c r="A5123">
        <v>39293</v>
      </c>
      <c r="B5123" t="s">
        <v>5959</v>
      </c>
      <c r="C5123" t="s">
        <v>829</v>
      </c>
      <c r="D5123" t="s">
        <v>844</v>
      </c>
      <c r="E5123" s="865">
        <v>13.04</v>
      </c>
    </row>
    <row r="5124" spans="1:5">
      <c r="A5124">
        <v>39294</v>
      </c>
      <c r="B5124" t="s">
        <v>5960</v>
      </c>
      <c r="C5124" t="s">
        <v>829</v>
      </c>
      <c r="D5124" t="s">
        <v>844</v>
      </c>
      <c r="E5124" s="865">
        <v>13.04</v>
      </c>
    </row>
    <row r="5125" spans="1:5">
      <c r="A5125">
        <v>39295</v>
      </c>
      <c r="B5125" t="s">
        <v>5961</v>
      </c>
      <c r="C5125" t="s">
        <v>829</v>
      </c>
      <c r="D5125" t="s">
        <v>844</v>
      </c>
      <c r="E5125" s="865">
        <v>22.24</v>
      </c>
    </row>
    <row r="5126" spans="1:5">
      <c r="A5126">
        <v>36313</v>
      </c>
      <c r="B5126" t="s">
        <v>5962</v>
      </c>
      <c r="C5126" t="s">
        <v>829</v>
      </c>
      <c r="D5126" t="s">
        <v>844</v>
      </c>
      <c r="E5126" s="865">
        <v>21.89</v>
      </c>
    </row>
    <row r="5127" spans="1:5">
      <c r="A5127">
        <v>36316</v>
      </c>
      <c r="B5127" t="s">
        <v>5963</v>
      </c>
      <c r="C5127" t="s">
        <v>829</v>
      </c>
      <c r="D5127" t="s">
        <v>844</v>
      </c>
      <c r="E5127" s="865">
        <v>26.54</v>
      </c>
    </row>
    <row r="5128" spans="1:5">
      <c r="A5128">
        <v>64</v>
      </c>
      <c r="B5128" t="s">
        <v>5964</v>
      </c>
      <c r="C5128" t="s">
        <v>829</v>
      </c>
      <c r="D5128" t="s">
        <v>844</v>
      </c>
      <c r="E5128" s="865">
        <v>4.34</v>
      </c>
    </row>
    <row r="5129" spans="1:5">
      <c r="A5129">
        <v>37423</v>
      </c>
      <c r="B5129" t="s">
        <v>5965</v>
      </c>
      <c r="C5129" t="s">
        <v>829</v>
      </c>
      <c r="D5129" t="s">
        <v>844</v>
      </c>
      <c r="E5129" s="865">
        <v>10.72</v>
      </c>
    </row>
    <row r="5130" spans="1:5">
      <c r="A5130">
        <v>39296</v>
      </c>
      <c r="B5130" t="s">
        <v>5966</v>
      </c>
      <c r="C5130" t="s">
        <v>829</v>
      </c>
      <c r="D5130" t="s">
        <v>844</v>
      </c>
      <c r="E5130" s="865">
        <v>6.24</v>
      </c>
    </row>
    <row r="5131" spans="1:5">
      <c r="A5131">
        <v>39297</v>
      </c>
      <c r="B5131" t="s">
        <v>5967</v>
      </c>
      <c r="C5131" t="s">
        <v>829</v>
      </c>
      <c r="D5131" t="s">
        <v>844</v>
      </c>
      <c r="E5131" s="865">
        <v>8.93</v>
      </c>
    </row>
    <row r="5132" spans="1:5">
      <c r="A5132">
        <v>39298</v>
      </c>
      <c r="B5132" t="s">
        <v>5968</v>
      </c>
      <c r="C5132" t="s">
        <v>829</v>
      </c>
      <c r="D5132" t="s">
        <v>844</v>
      </c>
      <c r="E5132" s="865">
        <v>15.72</v>
      </c>
    </row>
    <row r="5133" spans="1:5">
      <c r="A5133">
        <v>39299</v>
      </c>
      <c r="B5133" t="s">
        <v>5969</v>
      </c>
      <c r="C5133" t="s">
        <v>829</v>
      </c>
      <c r="D5133" t="s">
        <v>844</v>
      </c>
      <c r="E5133" s="865">
        <v>26.76</v>
      </c>
    </row>
    <row r="5134" spans="1:5">
      <c r="A5134">
        <v>9892</v>
      </c>
      <c r="B5134" t="s">
        <v>5970</v>
      </c>
      <c r="C5134" t="s">
        <v>829</v>
      </c>
      <c r="D5134" t="s">
        <v>830</v>
      </c>
      <c r="E5134" s="865">
        <v>4.74</v>
      </c>
    </row>
    <row r="5135" spans="1:5">
      <c r="A5135">
        <v>9893</v>
      </c>
      <c r="B5135" t="s">
        <v>5971</v>
      </c>
      <c r="C5135" t="s">
        <v>829</v>
      </c>
      <c r="D5135" t="s">
        <v>830</v>
      </c>
      <c r="E5135" s="865">
        <v>64.38</v>
      </c>
    </row>
    <row r="5136" spans="1:5">
      <c r="A5136">
        <v>9901</v>
      </c>
      <c r="B5136" t="s">
        <v>5972</v>
      </c>
      <c r="C5136" t="s">
        <v>829</v>
      </c>
      <c r="D5136" t="s">
        <v>830</v>
      </c>
      <c r="E5136" s="865">
        <v>28.57</v>
      </c>
    </row>
    <row r="5137" spans="1:5">
      <c r="A5137">
        <v>9896</v>
      </c>
      <c r="B5137" t="s">
        <v>5973</v>
      </c>
      <c r="C5137" t="s">
        <v>829</v>
      </c>
      <c r="D5137" t="s">
        <v>830</v>
      </c>
      <c r="E5137" s="865">
        <v>25.75</v>
      </c>
    </row>
    <row r="5138" spans="1:5">
      <c r="A5138">
        <v>9900</v>
      </c>
      <c r="B5138" t="s">
        <v>5974</v>
      </c>
      <c r="C5138" t="s">
        <v>829</v>
      </c>
      <c r="D5138" t="s">
        <v>830</v>
      </c>
      <c r="E5138" s="865">
        <v>15.62</v>
      </c>
    </row>
    <row r="5139" spans="1:5">
      <c r="A5139">
        <v>9898</v>
      </c>
      <c r="B5139" t="s">
        <v>5975</v>
      </c>
      <c r="C5139" t="s">
        <v>829</v>
      </c>
      <c r="D5139" t="s">
        <v>830</v>
      </c>
      <c r="E5139" s="865">
        <v>132.38</v>
      </c>
    </row>
    <row r="5140" spans="1:5">
      <c r="A5140">
        <v>9899</v>
      </c>
      <c r="B5140" t="s">
        <v>5976</v>
      </c>
      <c r="C5140" t="s">
        <v>829</v>
      </c>
      <c r="D5140" t="s">
        <v>830</v>
      </c>
      <c r="E5140" s="865">
        <v>8.5299999999999994</v>
      </c>
    </row>
    <row r="5141" spans="1:5">
      <c r="A5141">
        <v>9902</v>
      </c>
      <c r="B5141" t="s">
        <v>5977</v>
      </c>
      <c r="C5141" t="s">
        <v>829</v>
      </c>
      <c r="D5141" t="s">
        <v>830</v>
      </c>
      <c r="E5141" s="865">
        <v>167.64</v>
      </c>
    </row>
    <row r="5142" spans="1:5">
      <c r="A5142">
        <v>9908</v>
      </c>
      <c r="B5142" t="s">
        <v>5978</v>
      </c>
      <c r="C5142" t="s">
        <v>829</v>
      </c>
      <c r="D5142" t="s">
        <v>830</v>
      </c>
      <c r="E5142" s="865">
        <v>334.26</v>
      </c>
    </row>
    <row r="5143" spans="1:5">
      <c r="A5143">
        <v>9905</v>
      </c>
      <c r="B5143" t="s">
        <v>5979</v>
      </c>
      <c r="C5143" t="s">
        <v>829</v>
      </c>
      <c r="D5143" t="s">
        <v>830</v>
      </c>
      <c r="E5143" s="865">
        <v>5.58</v>
      </c>
    </row>
    <row r="5144" spans="1:5">
      <c r="A5144">
        <v>9906</v>
      </c>
      <c r="B5144" t="s">
        <v>5980</v>
      </c>
      <c r="C5144" t="s">
        <v>829</v>
      </c>
      <c r="D5144" t="s">
        <v>830</v>
      </c>
      <c r="E5144" s="865">
        <v>6.69</v>
      </c>
    </row>
    <row r="5145" spans="1:5">
      <c r="A5145">
        <v>9895</v>
      </c>
      <c r="B5145" t="s">
        <v>5981</v>
      </c>
      <c r="C5145" t="s">
        <v>829</v>
      </c>
      <c r="D5145" t="s">
        <v>830</v>
      </c>
      <c r="E5145" s="865">
        <v>10.98</v>
      </c>
    </row>
    <row r="5146" spans="1:5">
      <c r="A5146">
        <v>9894</v>
      </c>
      <c r="B5146" t="s">
        <v>5982</v>
      </c>
      <c r="C5146" t="s">
        <v>829</v>
      </c>
      <c r="D5146" t="s">
        <v>830</v>
      </c>
      <c r="E5146" s="865">
        <v>21.39</v>
      </c>
    </row>
    <row r="5147" spans="1:5">
      <c r="A5147">
        <v>9897</v>
      </c>
      <c r="B5147" t="s">
        <v>5983</v>
      </c>
      <c r="C5147" t="s">
        <v>829</v>
      </c>
      <c r="D5147" t="s">
        <v>830</v>
      </c>
      <c r="E5147" s="865">
        <v>23.16</v>
      </c>
    </row>
    <row r="5148" spans="1:5">
      <c r="A5148">
        <v>9910</v>
      </c>
      <c r="B5148" t="s">
        <v>5984</v>
      </c>
      <c r="C5148" t="s">
        <v>829</v>
      </c>
      <c r="D5148" t="s">
        <v>830</v>
      </c>
      <c r="E5148" s="865">
        <v>58.29</v>
      </c>
    </row>
    <row r="5149" spans="1:5">
      <c r="A5149">
        <v>9909</v>
      </c>
      <c r="B5149" t="s">
        <v>5985</v>
      </c>
      <c r="C5149" t="s">
        <v>829</v>
      </c>
      <c r="D5149" t="s">
        <v>830</v>
      </c>
      <c r="E5149" s="865">
        <v>117.63</v>
      </c>
    </row>
    <row r="5150" spans="1:5">
      <c r="A5150">
        <v>9907</v>
      </c>
      <c r="B5150" t="s">
        <v>5986</v>
      </c>
      <c r="C5150" t="s">
        <v>829</v>
      </c>
      <c r="D5150" t="s">
        <v>830</v>
      </c>
      <c r="E5150" s="865">
        <v>180.86</v>
      </c>
    </row>
    <row r="5151" spans="1:5">
      <c r="A5151">
        <v>20973</v>
      </c>
      <c r="B5151" t="s">
        <v>5987</v>
      </c>
      <c r="C5151" t="s">
        <v>829</v>
      </c>
      <c r="D5151" t="s">
        <v>830</v>
      </c>
      <c r="E5151" s="865">
        <v>68.42</v>
      </c>
    </row>
    <row r="5152" spans="1:5">
      <c r="A5152">
        <v>20974</v>
      </c>
      <c r="B5152" t="s">
        <v>5988</v>
      </c>
      <c r="C5152" t="s">
        <v>829</v>
      </c>
      <c r="D5152" t="s">
        <v>830</v>
      </c>
      <c r="E5152" s="865">
        <v>97.89</v>
      </c>
    </row>
    <row r="5153" spans="1:5">
      <c r="A5153">
        <v>37989</v>
      </c>
      <c r="B5153" t="s">
        <v>5989</v>
      </c>
      <c r="C5153" t="s">
        <v>829</v>
      </c>
      <c r="D5153" t="s">
        <v>830</v>
      </c>
      <c r="E5153" s="865">
        <v>7.02</v>
      </c>
    </row>
    <row r="5154" spans="1:5">
      <c r="A5154">
        <v>37990</v>
      </c>
      <c r="B5154" t="s">
        <v>5990</v>
      </c>
      <c r="C5154" t="s">
        <v>829</v>
      </c>
      <c r="D5154" t="s">
        <v>830</v>
      </c>
      <c r="E5154" s="865">
        <v>8.16</v>
      </c>
    </row>
    <row r="5155" spans="1:5">
      <c r="A5155">
        <v>37991</v>
      </c>
      <c r="B5155" t="s">
        <v>5991</v>
      </c>
      <c r="C5155" t="s">
        <v>829</v>
      </c>
      <c r="D5155" t="s">
        <v>830</v>
      </c>
      <c r="E5155" s="865">
        <v>12.92</v>
      </c>
    </row>
    <row r="5156" spans="1:5">
      <c r="A5156">
        <v>37992</v>
      </c>
      <c r="B5156" t="s">
        <v>5992</v>
      </c>
      <c r="C5156" t="s">
        <v>829</v>
      </c>
      <c r="D5156" t="s">
        <v>830</v>
      </c>
      <c r="E5156" s="865">
        <v>19.73</v>
      </c>
    </row>
    <row r="5157" spans="1:5">
      <c r="A5157">
        <v>37993</v>
      </c>
      <c r="B5157" t="s">
        <v>5993</v>
      </c>
      <c r="C5157" t="s">
        <v>829</v>
      </c>
      <c r="D5157" t="s">
        <v>830</v>
      </c>
      <c r="E5157" s="865">
        <v>29.28</v>
      </c>
    </row>
    <row r="5158" spans="1:5">
      <c r="A5158">
        <v>37994</v>
      </c>
      <c r="B5158" t="s">
        <v>5994</v>
      </c>
      <c r="C5158" t="s">
        <v>829</v>
      </c>
      <c r="D5158" t="s">
        <v>830</v>
      </c>
      <c r="E5158" s="865">
        <v>70.36</v>
      </c>
    </row>
    <row r="5159" spans="1:5">
      <c r="A5159">
        <v>37995</v>
      </c>
      <c r="B5159" t="s">
        <v>5995</v>
      </c>
      <c r="C5159" t="s">
        <v>829</v>
      </c>
      <c r="D5159" t="s">
        <v>830</v>
      </c>
      <c r="E5159" s="865">
        <v>102.13</v>
      </c>
    </row>
    <row r="5160" spans="1:5">
      <c r="A5160">
        <v>37996</v>
      </c>
      <c r="B5160" t="s">
        <v>5996</v>
      </c>
      <c r="C5160" t="s">
        <v>829</v>
      </c>
      <c r="D5160" t="s">
        <v>830</v>
      </c>
      <c r="E5160" s="865">
        <v>150.58000000000001</v>
      </c>
    </row>
    <row r="5161" spans="1:5">
      <c r="A5161">
        <v>13883</v>
      </c>
      <c r="B5161" t="s">
        <v>5997</v>
      </c>
      <c r="C5161" t="s">
        <v>829</v>
      </c>
      <c r="D5161" t="s">
        <v>844</v>
      </c>
      <c r="E5161" s="866">
        <v>83655.820000000007</v>
      </c>
    </row>
    <row r="5162" spans="1:5">
      <c r="A5162">
        <v>38604</v>
      </c>
      <c r="B5162" t="s">
        <v>5998</v>
      </c>
      <c r="C5162" t="s">
        <v>829</v>
      </c>
      <c r="D5162" t="s">
        <v>844</v>
      </c>
      <c r="E5162" s="866">
        <v>104192.22</v>
      </c>
    </row>
    <row r="5163" spans="1:5">
      <c r="A5163">
        <v>10601</v>
      </c>
      <c r="B5163" t="s">
        <v>5999</v>
      </c>
      <c r="C5163" t="s">
        <v>829</v>
      </c>
      <c r="D5163" t="s">
        <v>844</v>
      </c>
      <c r="E5163" s="866">
        <v>2026746.48</v>
      </c>
    </row>
    <row r="5164" spans="1:5">
      <c r="A5164">
        <v>26034</v>
      </c>
      <c r="B5164" t="s">
        <v>6000</v>
      </c>
      <c r="C5164" t="s">
        <v>829</v>
      </c>
      <c r="D5164" t="s">
        <v>844</v>
      </c>
      <c r="E5164" s="866">
        <v>5336351.95</v>
      </c>
    </row>
    <row r="5165" spans="1:5">
      <c r="A5165">
        <v>13894</v>
      </c>
      <c r="B5165" t="s">
        <v>6001</v>
      </c>
      <c r="C5165" t="s">
        <v>829</v>
      </c>
      <c r="D5165" t="s">
        <v>844</v>
      </c>
      <c r="E5165" s="866">
        <v>392649.25</v>
      </c>
    </row>
    <row r="5166" spans="1:5">
      <c r="A5166">
        <v>13895</v>
      </c>
      <c r="B5166" t="s">
        <v>6002</v>
      </c>
      <c r="C5166" t="s">
        <v>829</v>
      </c>
      <c r="D5166" t="s">
        <v>844</v>
      </c>
      <c r="E5166" s="866">
        <v>527982.35</v>
      </c>
    </row>
    <row r="5167" spans="1:5">
      <c r="A5167">
        <v>13892</v>
      </c>
      <c r="B5167" t="s">
        <v>6003</v>
      </c>
      <c r="C5167" t="s">
        <v>829</v>
      </c>
      <c r="D5167" t="s">
        <v>844</v>
      </c>
      <c r="E5167" s="866">
        <v>647029.46</v>
      </c>
    </row>
    <row r="5168" spans="1:5">
      <c r="A5168">
        <v>9914</v>
      </c>
      <c r="B5168" t="s">
        <v>6004</v>
      </c>
      <c r="C5168" t="s">
        <v>829</v>
      </c>
      <c r="D5168" t="s">
        <v>844</v>
      </c>
      <c r="E5168" s="866">
        <v>700000</v>
      </c>
    </row>
    <row r="5169" spans="1:5">
      <c r="A5169">
        <v>36485</v>
      </c>
      <c r="B5169" t="s">
        <v>6005</v>
      </c>
      <c r="C5169" t="s">
        <v>829</v>
      </c>
      <c r="D5169" t="s">
        <v>844</v>
      </c>
      <c r="E5169" s="866">
        <v>424438.89</v>
      </c>
    </row>
    <row r="5170" spans="1:5">
      <c r="A5170">
        <v>9912</v>
      </c>
      <c r="B5170" t="s">
        <v>6006</v>
      </c>
      <c r="C5170" t="s">
        <v>829</v>
      </c>
      <c r="D5170" t="s">
        <v>844</v>
      </c>
      <c r="E5170" s="866">
        <v>1650000</v>
      </c>
    </row>
    <row r="5171" spans="1:5">
      <c r="A5171">
        <v>9921</v>
      </c>
      <c r="B5171" t="s">
        <v>6007</v>
      </c>
      <c r="C5171" t="s">
        <v>829</v>
      </c>
      <c r="D5171" t="s">
        <v>844</v>
      </c>
      <c r="E5171" s="866">
        <v>851148.04</v>
      </c>
    </row>
    <row r="5172" spans="1:5">
      <c r="A5172">
        <v>21112</v>
      </c>
      <c r="B5172" t="s">
        <v>6008</v>
      </c>
      <c r="C5172" t="s">
        <v>829</v>
      </c>
      <c r="D5172" t="s">
        <v>830</v>
      </c>
      <c r="E5172" s="865">
        <v>160.46</v>
      </c>
    </row>
    <row r="5173" spans="1:5">
      <c r="A5173">
        <v>10228</v>
      </c>
      <c r="B5173" t="s">
        <v>6009</v>
      </c>
      <c r="C5173" t="s">
        <v>829</v>
      </c>
      <c r="D5173" t="s">
        <v>833</v>
      </c>
      <c r="E5173" s="865">
        <v>186.41</v>
      </c>
    </row>
    <row r="5174" spans="1:5">
      <c r="A5174">
        <v>11781</v>
      </c>
      <c r="B5174" t="s">
        <v>6010</v>
      </c>
      <c r="C5174" t="s">
        <v>829</v>
      </c>
      <c r="D5174" t="s">
        <v>830</v>
      </c>
      <c r="E5174" s="865">
        <v>151.01</v>
      </c>
    </row>
    <row r="5175" spans="1:5">
      <c r="A5175">
        <v>11746</v>
      </c>
      <c r="B5175" t="s">
        <v>6011</v>
      </c>
      <c r="C5175" t="s">
        <v>829</v>
      </c>
      <c r="D5175" t="s">
        <v>830</v>
      </c>
      <c r="E5175" s="865">
        <v>64.87</v>
      </c>
    </row>
    <row r="5176" spans="1:5">
      <c r="A5176">
        <v>11751</v>
      </c>
      <c r="B5176" t="s">
        <v>6012</v>
      </c>
      <c r="C5176" t="s">
        <v>829</v>
      </c>
      <c r="D5176" t="s">
        <v>830</v>
      </c>
      <c r="E5176" s="865">
        <v>116.5</v>
      </c>
    </row>
    <row r="5177" spans="1:5">
      <c r="A5177">
        <v>11750</v>
      </c>
      <c r="B5177" t="s">
        <v>6013</v>
      </c>
      <c r="C5177" t="s">
        <v>829</v>
      </c>
      <c r="D5177" t="s">
        <v>830</v>
      </c>
      <c r="E5177" s="865">
        <v>96.68</v>
      </c>
    </row>
    <row r="5178" spans="1:5">
      <c r="A5178">
        <v>11748</v>
      </c>
      <c r="B5178" t="s">
        <v>6014</v>
      </c>
      <c r="C5178" t="s">
        <v>829</v>
      </c>
      <c r="D5178" t="s">
        <v>830</v>
      </c>
      <c r="E5178" s="865">
        <v>41.63</v>
      </c>
    </row>
    <row r="5179" spans="1:5">
      <c r="A5179">
        <v>11747</v>
      </c>
      <c r="B5179" t="s">
        <v>6015</v>
      </c>
      <c r="C5179" t="s">
        <v>829</v>
      </c>
      <c r="D5179" t="s">
        <v>830</v>
      </c>
      <c r="E5179" s="865">
        <v>179.65</v>
      </c>
    </row>
    <row r="5180" spans="1:5">
      <c r="A5180">
        <v>11749</v>
      </c>
      <c r="B5180" t="s">
        <v>6016</v>
      </c>
      <c r="C5180" t="s">
        <v>829</v>
      </c>
      <c r="D5180" t="s">
        <v>830</v>
      </c>
      <c r="E5180" s="865">
        <v>48.05</v>
      </c>
    </row>
    <row r="5181" spans="1:5">
      <c r="A5181">
        <v>10236</v>
      </c>
      <c r="B5181" t="s">
        <v>6017</v>
      </c>
      <c r="C5181" t="s">
        <v>829</v>
      </c>
      <c r="D5181" t="s">
        <v>844</v>
      </c>
      <c r="E5181" s="865">
        <v>56.45</v>
      </c>
    </row>
    <row r="5182" spans="1:5">
      <c r="A5182">
        <v>10233</v>
      </c>
      <c r="B5182" t="s">
        <v>6018</v>
      </c>
      <c r="C5182" t="s">
        <v>829</v>
      </c>
      <c r="D5182" t="s">
        <v>844</v>
      </c>
      <c r="E5182" s="865">
        <v>52.9</v>
      </c>
    </row>
    <row r="5183" spans="1:5">
      <c r="A5183">
        <v>10234</v>
      </c>
      <c r="B5183" t="s">
        <v>6019</v>
      </c>
      <c r="C5183" t="s">
        <v>829</v>
      </c>
      <c r="D5183" t="s">
        <v>844</v>
      </c>
      <c r="E5183" s="865">
        <v>33.32</v>
      </c>
    </row>
    <row r="5184" spans="1:5">
      <c r="A5184">
        <v>10231</v>
      </c>
      <c r="B5184" t="s">
        <v>6020</v>
      </c>
      <c r="C5184" t="s">
        <v>829</v>
      </c>
      <c r="D5184" t="s">
        <v>844</v>
      </c>
      <c r="E5184" s="865">
        <v>152.82</v>
      </c>
    </row>
    <row r="5185" spans="1:5">
      <c r="A5185">
        <v>10232</v>
      </c>
      <c r="B5185" t="s">
        <v>6021</v>
      </c>
      <c r="C5185" t="s">
        <v>829</v>
      </c>
      <c r="D5185" t="s">
        <v>844</v>
      </c>
      <c r="E5185" s="865">
        <v>85.52</v>
      </c>
    </row>
    <row r="5186" spans="1:5">
      <c r="A5186">
        <v>10229</v>
      </c>
      <c r="B5186" t="s">
        <v>6022</v>
      </c>
      <c r="C5186" t="s">
        <v>829</v>
      </c>
      <c r="D5186" t="s">
        <v>844</v>
      </c>
      <c r="E5186" s="865">
        <v>30.14</v>
      </c>
    </row>
    <row r="5187" spans="1:5">
      <c r="A5187">
        <v>10235</v>
      </c>
      <c r="B5187" t="s">
        <v>6023</v>
      </c>
      <c r="C5187" t="s">
        <v>829</v>
      </c>
      <c r="D5187" t="s">
        <v>844</v>
      </c>
      <c r="E5187" s="865">
        <v>209.51</v>
      </c>
    </row>
    <row r="5188" spans="1:5">
      <c r="A5188">
        <v>10230</v>
      </c>
      <c r="B5188" t="s">
        <v>6024</v>
      </c>
      <c r="C5188" t="s">
        <v>829</v>
      </c>
      <c r="D5188" t="s">
        <v>844</v>
      </c>
      <c r="E5188" s="865">
        <v>368.71</v>
      </c>
    </row>
    <row r="5189" spans="1:5">
      <c r="A5189">
        <v>10409</v>
      </c>
      <c r="B5189" t="s">
        <v>6025</v>
      </c>
      <c r="C5189" t="s">
        <v>829</v>
      </c>
      <c r="D5189" t="s">
        <v>844</v>
      </c>
      <c r="E5189" s="865">
        <v>109.54</v>
      </c>
    </row>
    <row r="5190" spans="1:5">
      <c r="A5190">
        <v>10411</v>
      </c>
      <c r="B5190" t="s">
        <v>6026</v>
      </c>
      <c r="C5190" t="s">
        <v>829</v>
      </c>
      <c r="D5190" t="s">
        <v>844</v>
      </c>
      <c r="E5190" s="865">
        <v>98.02</v>
      </c>
    </row>
    <row r="5191" spans="1:5">
      <c r="A5191">
        <v>10404</v>
      </c>
      <c r="B5191" t="s">
        <v>6027</v>
      </c>
      <c r="C5191" t="s">
        <v>829</v>
      </c>
      <c r="D5191" t="s">
        <v>844</v>
      </c>
      <c r="E5191" s="865">
        <v>39.75</v>
      </c>
    </row>
    <row r="5192" spans="1:5">
      <c r="A5192">
        <v>10410</v>
      </c>
      <c r="B5192" t="s">
        <v>6028</v>
      </c>
      <c r="C5192" t="s">
        <v>829</v>
      </c>
      <c r="D5192" t="s">
        <v>844</v>
      </c>
      <c r="E5192" s="865">
        <v>65.47</v>
      </c>
    </row>
    <row r="5193" spans="1:5">
      <c r="A5193">
        <v>10405</v>
      </c>
      <c r="B5193" t="s">
        <v>6029</v>
      </c>
      <c r="C5193" t="s">
        <v>829</v>
      </c>
      <c r="D5193" t="s">
        <v>844</v>
      </c>
      <c r="E5193" s="865">
        <v>219.46</v>
      </c>
    </row>
    <row r="5194" spans="1:5">
      <c r="A5194">
        <v>10408</v>
      </c>
      <c r="B5194" t="s">
        <v>6030</v>
      </c>
      <c r="C5194" t="s">
        <v>829</v>
      </c>
      <c r="D5194" t="s">
        <v>844</v>
      </c>
      <c r="E5194" s="865">
        <v>153.47</v>
      </c>
    </row>
    <row r="5195" spans="1:5">
      <c r="A5195">
        <v>10412</v>
      </c>
      <c r="B5195" t="s">
        <v>6031</v>
      </c>
      <c r="C5195" t="s">
        <v>829</v>
      </c>
      <c r="D5195" t="s">
        <v>844</v>
      </c>
      <c r="E5195" s="865">
        <v>48.17</v>
      </c>
    </row>
    <row r="5196" spans="1:5">
      <c r="A5196">
        <v>10406</v>
      </c>
      <c r="B5196" t="s">
        <v>6032</v>
      </c>
      <c r="C5196" t="s">
        <v>829</v>
      </c>
      <c r="D5196" t="s">
        <v>844</v>
      </c>
      <c r="E5196" s="865">
        <v>303.12</v>
      </c>
    </row>
    <row r="5197" spans="1:5">
      <c r="A5197">
        <v>10407</v>
      </c>
      <c r="B5197" t="s">
        <v>6033</v>
      </c>
      <c r="C5197" t="s">
        <v>829</v>
      </c>
      <c r="D5197" t="s">
        <v>844</v>
      </c>
      <c r="E5197" s="865">
        <v>470.15</v>
      </c>
    </row>
    <row r="5198" spans="1:5">
      <c r="A5198">
        <v>10416</v>
      </c>
      <c r="B5198" t="s">
        <v>6034</v>
      </c>
      <c r="C5198" t="s">
        <v>829</v>
      </c>
      <c r="D5198" t="s">
        <v>844</v>
      </c>
      <c r="E5198" s="865">
        <v>58.31</v>
      </c>
    </row>
    <row r="5199" spans="1:5">
      <c r="A5199">
        <v>10419</v>
      </c>
      <c r="B5199" t="s">
        <v>6035</v>
      </c>
      <c r="C5199" t="s">
        <v>829</v>
      </c>
      <c r="D5199" t="s">
        <v>844</v>
      </c>
      <c r="E5199" s="865">
        <v>50.62</v>
      </c>
    </row>
    <row r="5200" spans="1:5">
      <c r="A5200">
        <v>21092</v>
      </c>
      <c r="B5200" t="s">
        <v>6036</v>
      </c>
      <c r="C5200" t="s">
        <v>829</v>
      </c>
      <c r="D5200" t="s">
        <v>844</v>
      </c>
      <c r="E5200" s="865">
        <v>28.94</v>
      </c>
    </row>
    <row r="5201" spans="1:5">
      <c r="A5201">
        <v>10418</v>
      </c>
      <c r="B5201" t="s">
        <v>6037</v>
      </c>
      <c r="C5201" t="s">
        <v>829</v>
      </c>
      <c r="D5201" t="s">
        <v>844</v>
      </c>
      <c r="E5201" s="865">
        <v>33.74</v>
      </c>
    </row>
    <row r="5202" spans="1:5">
      <c r="A5202">
        <v>12657</v>
      </c>
      <c r="B5202" t="s">
        <v>6038</v>
      </c>
      <c r="C5202" t="s">
        <v>829</v>
      </c>
      <c r="D5202" t="s">
        <v>844</v>
      </c>
      <c r="E5202" s="865">
        <v>136.15</v>
      </c>
    </row>
    <row r="5203" spans="1:5">
      <c r="A5203">
        <v>10417</v>
      </c>
      <c r="B5203" t="s">
        <v>6039</v>
      </c>
      <c r="C5203" t="s">
        <v>829</v>
      </c>
      <c r="D5203" t="s">
        <v>844</v>
      </c>
      <c r="E5203" s="865">
        <v>84.97</v>
      </c>
    </row>
    <row r="5204" spans="1:5">
      <c r="A5204">
        <v>10413</v>
      </c>
      <c r="B5204" t="s">
        <v>6040</v>
      </c>
      <c r="C5204" t="s">
        <v>829</v>
      </c>
      <c r="D5204" t="s">
        <v>844</v>
      </c>
      <c r="E5204" s="865">
        <v>30.88</v>
      </c>
    </row>
    <row r="5205" spans="1:5">
      <c r="A5205">
        <v>10414</v>
      </c>
      <c r="B5205" t="s">
        <v>6041</v>
      </c>
      <c r="C5205" t="s">
        <v>829</v>
      </c>
      <c r="D5205" t="s">
        <v>844</v>
      </c>
      <c r="E5205" s="865">
        <v>185.93</v>
      </c>
    </row>
    <row r="5206" spans="1:5">
      <c r="A5206">
        <v>10415</v>
      </c>
      <c r="B5206" t="s">
        <v>6042</v>
      </c>
      <c r="C5206" t="s">
        <v>829</v>
      </c>
      <c r="D5206" t="s">
        <v>844</v>
      </c>
      <c r="E5206" s="865">
        <v>322.69</v>
      </c>
    </row>
    <row r="5207" spans="1:5">
      <c r="A5207">
        <v>38643</v>
      </c>
      <c r="B5207" t="s">
        <v>6043</v>
      </c>
      <c r="C5207" t="s">
        <v>829</v>
      </c>
      <c r="D5207" t="s">
        <v>830</v>
      </c>
      <c r="E5207" s="865">
        <v>28.86</v>
      </c>
    </row>
    <row r="5208" spans="1:5">
      <c r="A5208">
        <v>6157</v>
      </c>
      <c r="B5208" t="s">
        <v>6044</v>
      </c>
      <c r="C5208" t="s">
        <v>829</v>
      </c>
      <c r="D5208" t="s">
        <v>830</v>
      </c>
      <c r="E5208" s="865">
        <v>39.42</v>
      </c>
    </row>
    <row r="5209" spans="1:5">
      <c r="A5209">
        <v>37588</v>
      </c>
      <c r="B5209" t="s">
        <v>6045</v>
      </c>
      <c r="C5209" t="s">
        <v>829</v>
      </c>
      <c r="D5209" t="s">
        <v>830</v>
      </c>
      <c r="E5209" s="865">
        <v>20.29</v>
      </c>
    </row>
    <row r="5210" spans="1:5">
      <c r="A5210">
        <v>6152</v>
      </c>
      <c r="B5210" t="s">
        <v>6046</v>
      </c>
      <c r="C5210" t="s">
        <v>829</v>
      </c>
      <c r="D5210" t="s">
        <v>830</v>
      </c>
      <c r="E5210" s="865">
        <v>2.64</v>
      </c>
    </row>
    <row r="5211" spans="1:5">
      <c r="A5211">
        <v>6158</v>
      </c>
      <c r="B5211" t="s">
        <v>6047</v>
      </c>
      <c r="C5211" t="s">
        <v>829</v>
      </c>
      <c r="D5211" t="s">
        <v>830</v>
      </c>
      <c r="E5211" s="865">
        <v>3.19</v>
      </c>
    </row>
    <row r="5212" spans="1:5">
      <c r="A5212">
        <v>6153</v>
      </c>
      <c r="B5212" t="s">
        <v>6048</v>
      </c>
      <c r="C5212" t="s">
        <v>829</v>
      </c>
      <c r="D5212" t="s">
        <v>830</v>
      </c>
      <c r="E5212" s="865">
        <v>2.48</v>
      </c>
    </row>
    <row r="5213" spans="1:5">
      <c r="A5213">
        <v>6156</v>
      </c>
      <c r="B5213" t="s">
        <v>6049</v>
      </c>
      <c r="C5213" t="s">
        <v>829</v>
      </c>
      <c r="D5213" t="s">
        <v>830</v>
      </c>
      <c r="E5213" s="865">
        <v>3.15</v>
      </c>
    </row>
    <row r="5214" spans="1:5">
      <c r="A5214">
        <v>6154</v>
      </c>
      <c r="B5214" t="s">
        <v>6050</v>
      </c>
      <c r="C5214" t="s">
        <v>829</v>
      </c>
      <c r="D5214" t="s">
        <v>830</v>
      </c>
      <c r="E5214" s="865">
        <v>5.93</v>
      </c>
    </row>
    <row r="5215" spans="1:5">
      <c r="A5215">
        <v>6155</v>
      </c>
      <c r="B5215" t="s">
        <v>6051</v>
      </c>
      <c r="C5215" t="s">
        <v>829</v>
      </c>
      <c r="D5215" t="s">
        <v>830</v>
      </c>
      <c r="E5215" s="865">
        <v>12.28</v>
      </c>
    </row>
    <row r="5216" spans="1:5">
      <c r="A5216">
        <v>38108</v>
      </c>
      <c r="B5216" t="s">
        <v>6052</v>
      </c>
      <c r="C5216" t="s">
        <v>829</v>
      </c>
      <c r="D5216" t="s">
        <v>830</v>
      </c>
      <c r="E5216" s="865">
        <v>40.36</v>
      </c>
    </row>
    <row r="5217" spans="1:5">
      <c r="A5217">
        <v>38087</v>
      </c>
      <c r="B5217" t="s">
        <v>6053</v>
      </c>
      <c r="C5217" t="s">
        <v>829</v>
      </c>
      <c r="D5217" t="s">
        <v>830</v>
      </c>
      <c r="E5217" s="865">
        <v>51.91</v>
      </c>
    </row>
    <row r="5218" spans="1:5">
      <c r="A5218">
        <v>38109</v>
      </c>
      <c r="B5218" t="s">
        <v>6054</v>
      </c>
      <c r="C5218" t="s">
        <v>829</v>
      </c>
      <c r="D5218" t="s">
        <v>830</v>
      </c>
      <c r="E5218" s="865">
        <v>64.5</v>
      </c>
    </row>
    <row r="5219" spans="1:5">
      <c r="A5219">
        <v>38088</v>
      </c>
      <c r="B5219" t="s">
        <v>6055</v>
      </c>
      <c r="C5219" t="s">
        <v>829</v>
      </c>
      <c r="D5219" t="s">
        <v>830</v>
      </c>
      <c r="E5219" s="865">
        <v>67.83</v>
      </c>
    </row>
    <row r="5220" spans="1:5">
      <c r="A5220">
        <v>38110</v>
      </c>
      <c r="B5220" t="s">
        <v>6056</v>
      </c>
      <c r="C5220" t="s">
        <v>829</v>
      </c>
      <c r="D5220" t="s">
        <v>830</v>
      </c>
      <c r="E5220" s="865">
        <v>24.81</v>
      </c>
    </row>
    <row r="5221" spans="1:5">
      <c r="A5221">
        <v>38089</v>
      </c>
      <c r="B5221" t="s">
        <v>6057</v>
      </c>
      <c r="C5221" t="s">
        <v>829</v>
      </c>
      <c r="D5221" t="s">
        <v>830</v>
      </c>
      <c r="E5221" s="865">
        <v>43.24</v>
      </c>
    </row>
    <row r="5222" spans="1:5">
      <c r="A5222">
        <v>38111</v>
      </c>
      <c r="B5222" t="s">
        <v>6058</v>
      </c>
      <c r="C5222" t="s">
        <v>829</v>
      </c>
      <c r="D5222" t="s">
        <v>830</v>
      </c>
      <c r="E5222" s="865">
        <v>27.75</v>
      </c>
    </row>
    <row r="5223" spans="1:5">
      <c r="A5223">
        <v>38090</v>
      </c>
      <c r="B5223" t="s">
        <v>6059</v>
      </c>
      <c r="C5223" t="s">
        <v>829</v>
      </c>
      <c r="D5223" t="s">
        <v>830</v>
      </c>
      <c r="E5223" s="865">
        <v>44.69</v>
      </c>
    </row>
    <row r="5224" spans="1:5">
      <c r="A5224">
        <v>11786</v>
      </c>
      <c r="B5224" t="s">
        <v>6060</v>
      </c>
      <c r="C5224" t="s">
        <v>829</v>
      </c>
      <c r="D5224" t="s">
        <v>830</v>
      </c>
      <c r="E5224" s="865">
        <v>249.9</v>
      </c>
    </row>
    <row r="5225" spans="1:5">
      <c r="A5225">
        <v>13726</v>
      </c>
      <c r="B5225" t="s">
        <v>6061</v>
      </c>
      <c r="C5225" t="s">
        <v>829</v>
      </c>
      <c r="D5225" t="s">
        <v>844</v>
      </c>
      <c r="E5225" s="866">
        <v>36369.89</v>
      </c>
    </row>
    <row r="5226" spans="1:5">
      <c r="A5226">
        <v>38400</v>
      </c>
      <c r="B5226" t="s">
        <v>6062</v>
      </c>
      <c r="C5226" t="s">
        <v>829</v>
      </c>
      <c r="D5226" t="s">
        <v>830</v>
      </c>
      <c r="E5226" s="865">
        <v>13.83</v>
      </c>
    </row>
    <row r="5227" spans="1:5">
      <c r="A5227">
        <v>12627</v>
      </c>
      <c r="B5227" t="s">
        <v>6063</v>
      </c>
      <c r="C5227" t="s">
        <v>829</v>
      </c>
      <c r="D5227" t="s">
        <v>844</v>
      </c>
      <c r="E5227" s="865">
        <v>0.32</v>
      </c>
    </row>
    <row r="5228" spans="1:5">
      <c r="A5228">
        <v>6138</v>
      </c>
      <c r="B5228" t="s">
        <v>6064</v>
      </c>
      <c r="C5228" t="s">
        <v>829</v>
      </c>
      <c r="D5228" t="s">
        <v>830</v>
      </c>
      <c r="E5228" s="865">
        <v>1.87</v>
      </c>
    </row>
    <row r="5229" spans="1:5">
      <c r="A5229">
        <v>39996</v>
      </c>
      <c r="B5229" t="s">
        <v>6065</v>
      </c>
      <c r="C5229" t="s">
        <v>866</v>
      </c>
      <c r="D5229" t="s">
        <v>830</v>
      </c>
      <c r="E5229" s="865">
        <v>1.91</v>
      </c>
    </row>
    <row r="5230" spans="1:5">
      <c r="A5230">
        <v>10478</v>
      </c>
      <c r="B5230" t="s">
        <v>6066</v>
      </c>
      <c r="C5230" t="s">
        <v>878</v>
      </c>
      <c r="D5230" t="s">
        <v>830</v>
      </c>
      <c r="E5230" s="865">
        <v>29.78</v>
      </c>
    </row>
    <row r="5231" spans="1:5">
      <c r="A5231">
        <v>10475</v>
      </c>
      <c r="B5231" t="s">
        <v>6067</v>
      </c>
      <c r="C5231" t="s">
        <v>878</v>
      </c>
      <c r="D5231" t="s">
        <v>830</v>
      </c>
      <c r="E5231" s="865">
        <v>26.2</v>
      </c>
    </row>
    <row r="5232" spans="1:5">
      <c r="A5232">
        <v>10481</v>
      </c>
      <c r="B5232" t="s">
        <v>6068</v>
      </c>
      <c r="C5232" t="s">
        <v>878</v>
      </c>
      <c r="D5232" t="s">
        <v>830</v>
      </c>
      <c r="E5232" s="865">
        <v>28.57</v>
      </c>
    </row>
    <row r="5233" spans="1:5">
      <c r="A5233">
        <v>4031</v>
      </c>
      <c r="B5233" t="s">
        <v>6069</v>
      </c>
      <c r="C5233" t="s">
        <v>832</v>
      </c>
      <c r="D5233" t="s">
        <v>830</v>
      </c>
      <c r="E5233" s="865">
        <v>23.99</v>
      </c>
    </row>
    <row r="5234" spans="1:5">
      <c r="A5234">
        <v>4030</v>
      </c>
      <c r="B5234" t="s">
        <v>6070</v>
      </c>
      <c r="C5234" t="s">
        <v>832</v>
      </c>
      <c r="D5234" t="s">
        <v>830</v>
      </c>
      <c r="E5234" s="865">
        <v>5.0999999999999996</v>
      </c>
    </row>
    <row r="5235" spans="1:5">
      <c r="A5235">
        <v>39399</v>
      </c>
      <c r="B5235" t="s">
        <v>6071</v>
      </c>
      <c r="C5235" t="s">
        <v>829</v>
      </c>
      <c r="D5235" t="s">
        <v>844</v>
      </c>
      <c r="E5235" s="866">
        <v>1040.71</v>
      </c>
    </row>
    <row r="5236" spans="1:5">
      <c r="A5236">
        <v>39400</v>
      </c>
      <c r="B5236" t="s">
        <v>6072</v>
      </c>
      <c r="C5236" t="s">
        <v>829</v>
      </c>
      <c r="D5236" t="s">
        <v>844</v>
      </c>
      <c r="E5236" s="866">
        <v>1131.21</v>
      </c>
    </row>
    <row r="5237" spans="1:5">
      <c r="A5237">
        <v>39401</v>
      </c>
      <c r="B5237" t="s">
        <v>6073</v>
      </c>
      <c r="C5237" t="s">
        <v>829</v>
      </c>
      <c r="D5237" t="s">
        <v>844</v>
      </c>
      <c r="E5237" s="866">
        <v>1268.95</v>
      </c>
    </row>
    <row r="5238" spans="1:5">
      <c r="A5238">
        <v>11652</v>
      </c>
      <c r="B5238" t="s">
        <v>6074</v>
      </c>
      <c r="C5238" t="s">
        <v>829</v>
      </c>
      <c r="D5238" t="s">
        <v>844</v>
      </c>
      <c r="E5238" s="866">
        <v>2730</v>
      </c>
    </row>
    <row r="5239" spans="1:5">
      <c r="A5239">
        <v>13896</v>
      </c>
      <c r="B5239" t="s">
        <v>6075</v>
      </c>
      <c r="C5239" t="s">
        <v>829</v>
      </c>
      <c r="D5239" t="s">
        <v>844</v>
      </c>
      <c r="E5239" s="866">
        <v>2449.04</v>
      </c>
    </row>
    <row r="5240" spans="1:5">
      <c r="A5240">
        <v>13475</v>
      </c>
      <c r="B5240" t="s">
        <v>6076</v>
      </c>
      <c r="C5240" t="s">
        <v>829</v>
      </c>
      <c r="D5240" t="s">
        <v>844</v>
      </c>
      <c r="E5240" s="866">
        <v>2983.23</v>
      </c>
    </row>
    <row r="5241" spans="1:5">
      <c r="A5241">
        <v>25971</v>
      </c>
      <c r="B5241" t="s">
        <v>6077</v>
      </c>
      <c r="C5241" t="s">
        <v>829</v>
      </c>
      <c r="D5241" t="s">
        <v>844</v>
      </c>
      <c r="E5241" s="866">
        <v>3134544.27</v>
      </c>
    </row>
    <row r="5242" spans="1:5">
      <c r="A5242">
        <v>25970</v>
      </c>
      <c r="B5242" t="s">
        <v>6078</v>
      </c>
      <c r="C5242" t="s">
        <v>829</v>
      </c>
      <c r="D5242" t="s">
        <v>844</v>
      </c>
      <c r="E5242" s="866">
        <v>1319606.75</v>
      </c>
    </row>
    <row r="5243" spans="1:5">
      <c r="A5243">
        <v>13476</v>
      </c>
      <c r="B5243" t="s">
        <v>6079</v>
      </c>
      <c r="C5243" t="s">
        <v>829</v>
      </c>
      <c r="D5243" t="s">
        <v>844</v>
      </c>
      <c r="E5243" s="866">
        <v>1329169.22</v>
      </c>
    </row>
    <row r="5244" spans="1:5">
      <c r="A5244">
        <v>10488</v>
      </c>
      <c r="B5244" t="s">
        <v>6080</v>
      </c>
      <c r="C5244" t="s">
        <v>829</v>
      </c>
      <c r="D5244" t="s">
        <v>844</v>
      </c>
      <c r="E5244" s="866">
        <v>1610302.81</v>
      </c>
    </row>
    <row r="5245" spans="1:5">
      <c r="A5245">
        <v>13606</v>
      </c>
      <c r="B5245" t="s">
        <v>6081</v>
      </c>
      <c r="C5245" t="s">
        <v>829</v>
      </c>
      <c r="D5245" t="s">
        <v>844</v>
      </c>
      <c r="E5245" s="866">
        <v>1426705.26</v>
      </c>
    </row>
    <row r="5246" spans="1:5">
      <c r="A5246">
        <v>10489</v>
      </c>
      <c r="B5246" t="s">
        <v>6082</v>
      </c>
      <c r="C5246" t="s">
        <v>847</v>
      </c>
      <c r="D5246" t="s">
        <v>830</v>
      </c>
      <c r="E5246" s="865">
        <v>14.92</v>
      </c>
    </row>
    <row r="5247" spans="1:5">
      <c r="A5247">
        <v>41073</v>
      </c>
      <c r="B5247" t="s">
        <v>6083</v>
      </c>
      <c r="C5247" t="s">
        <v>1054</v>
      </c>
      <c r="D5247" t="s">
        <v>830</v>
      </c>
      <c r="E5247" s="866">
        <v>2661.98</v>
      </c>
    </row>
    <row r="5248" spans="1:5">
      <c r="A5248">
        <v>34391</v>
      </c>
      <c r="B5248" t="s">
        <v>6084</v>
      </c>
      <c r="C5248" t="s">
        <v>832</v>
      </c>
      <c r="D5248" t="s">
        <v>844</v>
      </c>
      <c r="E5248" s="865">
        <v>510.56</v>
      </c>
    </row>
    <row r="5249" spans="1:5">
      <c r="A5249">
        <v>10496</v>
      </c>
      <c r="B5249" t="s">
        <v>6085</v>
      </c>
      <c r="C5249" t="s">
        <v>832</v>
      </c>
      <c r="D5249" t="s">
        <v>844</v>
      </c>
      <c r="E5249" s="865">
        <v>444.44</v>
      </c>
    </row>
    <row r="5250" spans="1:5">
      <c r="A5250">
        <v>10497</v>
      </c>
      <c r="B5250" t="s">
        <v>6086</v>
      </c>
      <c r="C5250" t="s">
        <v>832</v>
      </c>
      <c r="D5250" t="s">
        <v>844</v>
      </c>
      <c r="E5250" s="866">
        <v>1155.55</v>
      </c>
    </row>
    <row r="5251" spans="1:5">
      <c r="A5251">
        <v>10504</v>
      </c>
      <c r="B5251" t="s">
        <v>6087</v>
      </c>
      <c r="C5251" t="s">
        <v>832</v>
      </c>
      <c r="D5251" t="s">
        <v>844</v>
      </c>
      <c r="E5251" s="866">
        <v>1351.11</v>
      </c>
    </row>
    <row r="5252" spans="1:5">
      <c r="A5252">
        <v>34390</v>
      </c>
      <c r="B5252" t="s">
        <v>6088</v>
      </c>
      <c r="C5252" t="s">
        <v>832</v>
      </c>
      <c r="D5252" t="s">
        <v>844</v>
      </c>
      <c r="E5252" s="865">
        <v>398.22</v>
      </c>
    </row>
    <row r="5253" spans="1:5">
      <c r="A5253">
        <v>34389</v>
      </c>
      <c r="B5253" t="s">
        <v>6089</v>
      </c>
      <c r="C5253" t="s">
        <v>832</v>
      </c>
      <c r="D5253" t="s">
        <v>844</v>
      </c>
      <c r="E5253" s="865">
        <v>124.44</v>
      </c>
    </row>
    <row r="5254" spans="1:5">
      <c r="A5254">
        <v>34388</v>
      </c>
      <c r="B5254" t="s">
        <v>6090</v>
      </c>
      <c r="C5254" t="s">
        <v>832</v>
      </c>
      <c r="D5254" t="s">
        <v>844</v>
      </c>
      <c r="E5254" s="865">
        <v>176.86</v>
      </c>
    </row>
    <row r="5255" spans="1:5">
      <c r="A5255">
        <v>34387</v>
      </c>
      <c r="B5255" t="s">
        <v>6091</v>
      </c>
      <c r="C5255" t="s">
        <v>832</v>
      </c>
      <c r="D5255" t="s">
        <v>844</v>
      </c>
      <c r="E5255" s="865">
        <v>287.11</v>
      </c>
    </row>
    <row r="5256" spans="1:5">
      <c r="A5256">
        <v>11188</v>
      </c>
      <c r="B5256" t="s">
        <v>6092</v>
      </c>
      <c r="C5256" t="s">
        <v>832</v>
      </c>
      <c r="D5256" t="s">
        <v>844</v>
      </c>
      <c r="E5256" s="865">
        <v>142.22</v>
      </c>
    </row>
    <row r="5257" spans="1:5">
      <c r="A5257">
        <v>11189</v>
      </c>
      <c r="B5257" t="s">
        <v>6093</v>
      </c>
      <c r="C5257" t="s">
        <v>832</v>
      </c>
      <c r="D5257" t="s">
        <v>844</v>
      </c>
      <c r="E5257" s="865">
        <v>213.33</v>
      </c>
    </row>
    <row r="5258" spans="1:5">
      <c r="A5258">
        <v>21107</v>
      </c>
      <c r="B5258" t="s">
        <v>6094</v>
      </c>
      <c r="C5258" t="s">
        <v>832</v>
      </c>
      <c r="D5258" t="s">
        <v>844</v>
      </c>
      <c r="E5258" s="865">
        <v>153.52000000000001</v>
      </c>
    </row>
    <row r="5259" spans="1:5">
      <c r="A5259">
        <v>34386</v>
      </c>
      <c r="B5259" t="s">
        <v>6095</v>
      </c>
      <c r="C5259" t="s">
        <v>832</v>
      </c>
      <c r="D5259" t="s">
        <v>844</v>
      </c>
      <c r="E5259" s="865">
        <v>266.66000000000003</v>
      </c>
    </row>
    <row r="5260" spans="1:5">
      <c r="A5260">
        <v>10490</v>
      </c>
      <c r="B5260" t="s">
        <v>6096</v>
      </c>
      <c r="C5260" t="s">
        <v>832</v>
      </c>
      <c r="D5260" t="s">
        <v>844</v>
      </c>
      <c r="E5260" s="865">
        <v>80</v>
      </c>
    </row>
    <row r="5261" spans="1:5">
      <c r="A5261">
        <v>10492</v>
      </c>
      <c r="B5261" t="s">
        <v>6097</v>
      </c>
      <c r="C5261" t="s">
        <v>832</v>
      </c>
      <c r="D5261" t="s">
        <v>844</v>
      </c>
      <c r="E5261" s="865">
        <v>106.66</v>
      </c>
    </row>
    <row r="5262" spans="1:5">
      <c r="A5262">
        <v>10493</v>
      </c>
      <c r="B5262" t="s">
        <v>6098</v>
      </c>
      <c r="C5262" t="s">
        <v>832</v>
      </c>
      <c r="D5262" t="s">
        <v>844</v>
      </c>
      <c r="E5262" s="865">
        <v>124.44</v>
      </c>
    </row>
    <row r="5263" spans="1:5">
      <c r="A5263">
        <v>10491</v>
      </c>
      <c r="B5263" t="s">
        <v>6099</v>
      </c>
      <c r="C5263" t="s">
        <v>832</v>
      </c>
      <c r="D5263" t="s">
        <v>844</v>
      </c>
      <c r="E5263" s="865">
        <v>151.11000000000001</v>
      </c>
    </row>
    <row r="5264" spans="1:5">
      <c r="A5264">
        <v>34385</v>
      </c>
      <c r="B5264" t="s">
        <v>6100</v>
      </c>
      <c r="C5264" t="s">
        <v>832</v>
      </c>
      <c r="D5264" t="s">
        <v>844</v>
      </c>
      <c r="E5264" s="865">
        <v>220.44</v>
      </c>
    </row>
    <row r="5265" spans="1:5">
      <c r="A5265">
        <v>10499</v>
      </c>
      <c r="B5265" t="s">
        <v>6101</v>
      </c>
      <c r="C5265" t="s">
        <v>832</v>
      </c>
      <c r="D5265" t="s">
        <v>844</v>
      </c>
      <c r="E5265" s="865">
        <v>88.88</v>
      </c>
    </row>
    <row r="5266" spans="1:5">
      <c r="A5266">
        <v>34384</v>
      </c>
      <c r="B5266" t="s">
        <v>6102</v>
      </c>
      <c r="C5266" t="s">
        <v>832</v>
      </c>
      <c r="D5266" t="s">
        <v>844</v>
      </c>
      <c r="E5266" s="865">
        <v>266.66000000000003</v>
      </c>
    </row>
    <row r="5267" spans="1:5">
      <c r="A5267">
        <v>11185</v>
      </c>
      <c r="B5267" t="s">
        <v>6103</v>
      </c>
      <c r="C5267" t="s">
        <v>832</v>
      </c>
      <c r="D5267" t="s">
        <v>844</v>
      </c>
      <c r="E5267" s="865">
        <v>275.55</v>
      </c>
    </row>
    <row r="5268" spans="1:5">
      <c r="A5268">
        <v>10507</v>
      </c>
      <c r="B5268" t="s">
        <v>6104</v>
      </c>
      <c r="C5268" t="s">
        <v>832</v>
      </c>
      <c r="D5268" t="s">
        <v>830</v>
      </c>
      <c r="E5268" s="865">
        <v>132.27000000000001</v>
      </c>
    </row>
    <row r="5269" spans="1:5">
      <c r="A5269">
        <v>10505</v>
      </c>
      <c r="B5269" t="s">
        <v>6105</v>
      </c>
      <c r="C5269" t="s">
        <v>832</v>
      </c>
      <c r="D5269" t="s">
        <v>830</v>
      </c>
      <c r="E5269" s="865">
        <v>78.05</v>
      </c>
    </row>
    <row r="5270" spans="1:5">
      <c r="A5270">
        <v>10506</v>
      </c>
      <c r="B5270" t="s">
        <v>6106</v>
      </c>
      <c r="C5270" t="s">
        <v>832</v>
      </c>
      <c r="D5270" t="s">
        <v>830</v>
      </c>
      <c r="E5270" s="865">
        <v>101.89</v>
      </c>
    </row>
    <row r="5271" spans="1:5">
      <c r="A5271">
        <v>5031</v>
      </c>
      <c r="B5271" t="s">
        <v>6107</v>
      </c>
      <c r="C5271" t="s">
        <v>832</v>
      </c>
      <c r="D5271" t="s">
        <v>833</v>
      </c>
      <c r="E5271" s="865">
        <v>143.07</v>
      </c>
    </row>
    <row r="5272" spans="1:5">
      <c r="A5272">
        <v>10502</v>
      </c>
      <c r="B5272" t="s">
        <v>6108</v>
      </c>
      <c r="C5272" t="s">
        <v>832</v>
      </c>
      <c r="D5272" t="s">
        <v>830</v>
      </c>
      <c r="E5272" s="865">
        <v>166.71</v>
      </c>
    </row>
    <row r="5273" spans="1:5">
      <c r="A5273">
        <v>10501</v>
      </c>
      <c r="B5273" t="s">
        <v>6109</v>
      </c>
      <c r="C5273" t="s">
        <v>832</v>
      </c>
      <c r="D5273" t="s">
        <v>830</v>
      </c>
      <c r="E5273" s="865">
        <v>94.18</v>
      </c>
    </row>
    <row r="5274" spans="1:5">
      <c r="A5274">
        <v>10503</v>
      </c>
      <c r="B5274" t="s">
        <v>6110</v>
      </c>
      <c r="C5274" t="s">
        <v>832</v>
      </c>
      <c r="D5274" t="s">
        <v>830</v>
      </c>
      <c r="E5274" s="865">
        <v>127.24</v>
      </c>
    </row>
    <row r="5275" spans="1:5">
      <c r="A5275">
        <v>40270</v>
      </c>
      <c r="B5275" t="s">
        <v>6111</v>
      </c>
      <c r="C5275" t="s">
        <v>866</v>
      </c>
      <c r="D5275" t="s">
        <v>844</v>
      </c>
      <c r="E5275" s="865">
        <v>58.2</v>
      </c>
    </row>
    <row r="5276" spans="1:5">
      <c r="A5276">
        <v>20213</v>
      </c>
      <c r="B5276" t="s">
        <v>6112</v>
      </c>
      <c r="C5276" t="s">
        <v>866</v>
      </c>
      <c r="D5276" t="s">
        <v>830</v>
      </c>
      <c r="E5276" s="865">
        <v>20.54</v>
      </c>
    </row>
    <row r="5277" spans="1:5">
      <c r="A5277">
        <v>20211</v>
      </c>
      <c r="B5277" t="s">
        <v>6113</v>
      </c>
      <c r="C5277" t="s">
        <v>866</v>
      </c>
      <c r="D5277" t="s">
        <v>830</v>
      </c>
      <c r="E5277" s="865">
        <v>30.33</v>
      </c>
    </row>
    <row r="5278" spans="1:5">
      <c r="A5278">
        <v>4472</v>
      </c>
      <c r="B5278" t="s">
        <v>6114</v>
      </c>
      <c r="C5278" t="s">
        <v>866</v>
      </c>
      <c r="D5278" t="s">
        <v>830</v>
      </c>
      <c r="E5278" s="865">
        <v>26.52</v>
      </c>
    </row>
    <row r="5279" spans="1:5">
      <c r="A5279">
        <v>35272</v>
      </c>
      <c r="B5279" t="s">
        <v>6115</v>
      </c>
      <c r="C5279" t="s">
        <v>866</v>
      </c>
      <c r="D5279" t="s">
        <v>830</v>
      </c>
      <c r="E5279" s="865">
        <v>34.83</v>
      </c>
    </row>
    <row r="5280" spans="1:5">
      <c r="A5280">
        <v>4448</v>
      </c>
      <c r="B5280" t="s">
        <v>6116</v>
      </c>
      <c r="C5280" t="s">
        <v>866</v>
      </c>
      <c r="D5280" t="s">
        <v>830</v>
      </c>
      <c r="E5280" s="865">
        <v>21.05</v>
      </c>
    </row>
    <row r="5281" spans="1:5">
      <c r="A5281">
        <v>4425</v>
      </c>
      <c r="B5281" t="s">
        <v>6117</v>
      </c>
      <c r="C5281" t="s">
        <v>866</v>
      </c>
      <c r="D5281" t="s">
        <v>830</v>
      </c>
      <c r="E5281" s="865">
        <v>19.48</v>
      </c>
    </row>
    <row r="5282" spans="1:5">
      <c r="A5282">
        <v>4481</v>
      </c>
      <c r="B5282" t="s">
        <v>6118</v>
      </c>
      <c r="C5282" t="s">
        <v>866</v>
      </c>
      <c r="D5282" t="s">
        <v>830</v>
      </c>
      <c r="E5282" s="865">
        <v>35.89</v>
      </c>
    </row>
    <row r="5283" spans="1:5">
      <c r="A5283">
        <v>34345</v>
      </c>
      <c r="B5283" t="s">
        <v>6119</v>
      </c>
      <c r="C5283" t="s">
        <v>847</v>
      </c>
      <c r="D5283" t="s">
        <v>830</v>
      </c>
      <c r="E5283" s="865">
        <v>11.13</v>
      </c>
    </row>
    <row r="5284" spans="1:5">
      <c r="A5284">
        <v>41096</v>
      </c>
      <c r="B5284" t="s">
        <v>6120</v>
      </c>
      <c r="C5284" t="s">
        <v>1054</v>
      </c>
      <c r="D5284" t="s">
        <v>830</v>
      </c>
      <c r="E5284" s="866">
        <v>1986.6</v>
      </c>
    </row>
    <row r="5285" spans="1:5">
      <c r="A5285">
        <v>41776</v>
      </c>
      <c r="B5285" t="s">
        <v>6121</v>
      </c>
      <c r="C5285" t="s">
        <v>847</v>
      </c>
      <c r="D5285" t="s">
        <v>830</v>
      </c>
      <c r="E5285" s="865">
        <v>15.26</v>
      </c>
    </row>
    <row r="5286" spans="1:5">
      <c r="A5286">
        <v>11157</v>
      </c>
      <c r="B5286" t="s">
        <v>6122</v>
      </c>
      <c r="C5286" t="s">
        <v>850</v>
      </c>
      <c r="D5286" t="s">
        <v>830</v>
      </c>
      <c r="E5286" s="865">
        <v>129.93</v>
      </c>
    </row>
    <row r="5287" spans="1:5">
      <c r="A5287" t="s">
        <v>819</v>
      </c>
    </row>
    <row r="5288" spans="1:5">
      <c r="A5288" t="s">
        <v>6123</v>
      </c>
    </row>
  </sheetData>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M6703"/>
  <sheetViews>
    <sheetView workbookViewId="0">
      <selection activeCell="I17" sqref="I17"/>
    </sheetView>
  </sheetViews>
  <sheetFormatPr defaultColWidth="8.85546875" defaultRowHeight="12.75"/>
  <cols>
    <col min="1" max="1" width="70.28515625" customWidth="1"/>
    <col min="2" max="2" width="17.42578125" customWidth="1"/>
    <col min="3" max="3" width="70.28515625" customWidth="1"/>
    <col min="4" max="4" width="17.42578125" customWidth="1"/>
    <col min="5" max="5" width="15.28515625" customWidth="1"/>
    <col min="6" max="6" width="48.7109375" customWidth="1"/>
    <col min="7" max="7" width="24.42578125" customWidth="1"/>
    <col min="8" max="8" width="48.7109375" customWidth="1"/>
    <col min="9" max="9" width="8.140625" customWidth="1"/>
    <col min="10" max="10" width="38.7109375" customWidth="1"/>
    <col min="11" max="11" width="21.140625" customWidth="1"/>
    <col min="12" max="12" width="82" customWidth="1"/>
    <col min="257" max="257" width="70.28515625" customWidth="1"/>
    <col min="258" max="258" width="17.42578125" customWidth="1"/>
    <col min="259" max="259" width="70.28515625" customWidth="1"/>
    <col min="260" max="260" width="17.42578125" customWidth="1"/>
    <col min="261" max="261" width="15.28515625" customWidth="1"/>
    <col min="262" max="262" width="48.7109375" customWidth="1"/>
    <col min="263" max="263" width="24.42578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42578125" customWidth="1"/>
    <col min="515" max="515" width="70.28515625" customWidth="1"/>
    <col min="516" max="516" width="17.42578125" customWidth="1"/>
    <col min="517" max="517" width="15.28515625" customWidth="1"/>
    <col min="518" max="518" width="48.7109375" customWidth="1"/>
    <col min="519" max="519" width="24.42578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42578125" customWidth="1"/>
    <col min="771" max="771" width="70.28515625" customWidth="1"/>
    <col min="772" max="772" width="17.42578125" customWidth="1"/>
    <col min="773" max="773" width="15.28515625" customWidth="1"/>
    <col min="774" max="774" width="48.7109375" customWidth="1"/>
    <col min="775" max="775" width="24.42578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42578125" customWidth="1"/>
    <col min="1027" max="1027" width="70.28515625" customWidth="1"/>
    <col min="1028" max="1028" width="17.42578125" customWidth="1"/>
    <col min="1029" max="1029" width="15.28515625" customWidth="1"/>
    <col min="1030" max="1030" width="48.7109375" customWidth="1"/>
    <col min="1031" max="1031" width="24.42578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42578125" customWidth="1"/>
    <col min="1283" max="1283" width="70.28515625" customWidth="1"/>
    <col min="1284" max="1284" width="17.42578125" customWidth="1"/>
    <col min="1285" max="1285" width="15.28515625" customWidth="1"/>
    <col min="1286" max="1286" width="48.7109375" customWidth="1"/>
    <col min="1287" max="1287" width="24.42578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42578125" customWidth="1"/>
    <col min="1539" max="1539" width="70.28515625" customWidth="1"/>
    <col min="1540" max="1540" width="17.42578125" customWidth="1"/>
    <col min="1541" max="1541" width="15.28515625" customWidth="1"/>
    <col min="1542" max="1542" width="48.7109375" customWidth="1"/>
    <col min="1543" max="1543" width="24.42578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42578125" customWidth="1"/>
    <col min="1795" max="1795" width="70.28515625" customWidth="1"/>
    <col min="1796" max="1796" width="17.42578125" customWidth="1"/>
    <col min="1797" max="1797" width="15.28515625" customWidth="1"/>
    <col min="1798" max="1798" width="48.7109375" customWidth="1"/>
    <col min="1799" max="1799" width="24.42578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42578125" customWidth="1"/>
    <col min="2051" max="2051" width="70.28515625" customWidth="1"/>
    <col min="2052" max="2052" width="17.42578125" customWidth="1"/>
    <col min="2053" max="2053" width="15.28515625" customWidth="1"/>
    <col min="2054" max="2054" width="48.7109375" customWidth="1"/>
    <col min="2055" max="2055" width="24.42578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42578125" customWidth="1"/>
    <col min="2307" max="2307" width="70.28515625" customWidth="1"/>
    <col min="2308" max="2308" width="17.42578125" customWidth="1"/>
    <col min="2309" max="2309" width="15.28515625" customWidth="1"/>
    <col min="2310" max="2310" width="48.7109375" customWidth="1"/>
    <col min="2311" max="2311" width="24.42578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42578125" customWidth="1"/>
    <col min="2563" max="2563" width="70.28515625" customWidth="1"/>
    <col min="2564" max="2564" width="17.42578125" customWidth="1"/>
    <col min="2565" max="2565" width="15.28515625" customWidth="1"/>
    <col min="2566" max="2566" width="48.7109375" customWidth="1"/>
    <col min="2567" max="2567" width="24.42578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42578125" customWidth="1"/>
    <col min="2819" max="2819" width="70.28515625" customWidth="1"/>
    <col min="2820" max="2820" width="17.42578125" customWidth="1"/>
    <col min="2821" max="2821" width="15.28515625" customWidth="1"/>
    <col min="2822" max="2822" width="48.7109375" customWidth="1"/>
    <col min="2823" max="2823" width="24.42578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42578125" customWidth="1"/>
    <col min="3075" max="3075" width="70.28515625" customWidth="1"/>
    <col min="3076" max="3076" width="17.42578125" customWidth="1"/>
    <col min="3077" max="3077" width="15.28515625" customWidth="1"/>
    <col min="3078" max="3078" width="48.7109375" customWidth="1"/>
    <col min="3079" max="3079" width="24.42578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42578125" customWidth="1"/>
    <col min="3331" max="3331" width="70.28515625" customWidth="1"/>
    <col min="3332" max="3332" width="17.42578125" customWidth="1"/>
    <col min="3333" max="3333" width="15.28515625" customWidth="1"/>
    <col min="3334" max="3334" width="48.7109375" customWidth="1"/>
    <col min="3335" max="3335" width="24.42578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42578125" customWidth="1"/>
    <col min="3587" max="3587" width="70.28515625" customWidth="1"/>
    <col min="3588" max="3588" width="17.42578125" customWidth="1"/>
    <col min="3589" max="3589" width="15.28515625" customWidth="1"/>
    <col min="3590" max="3590" width="48.7109375" customWidth="1"/>
    <col min="3591" max="3591" width="24.42578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42578125" customWidth="1"/>
    <col min="3843" max="3843" width="70.28515625" customWidth="1"/>
    <col min="3844" max="3844" width="17.42578125" customWidth="1"/>
    <col min="3845" max="3845" width="15.28515625" customWidth="1"/>
    <col min="3846" max="3846" width="48.7109375" customWidth="1"/>
    <col min="3847" max="3847" width="24.42578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42578125" customWidth="1"/>
    <col min="4099" max="4099" width="70.28515625" customWidth="1"/>
    <col min="4100" max="4100" width="17.42578125" customWidth="1"/>
    <col min="4101" max="4101" width="15.28515625" customWidth="1"/>
    <col min="4102" max="4102" width="48.7109375" customWidth="1"/>
    <col min="4103" max="4103" width="24.42578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42578125" customWidth="1"/>
    <col min="4355" max="4355" width="70.28515625" customWidth="1"/>
    <col min="4356" max="4356" width="17.42578125" customWidth="1"/>
    <col min="4357" max="4357" width="15.28515625" customWidth="1"/>
    <col min="4358" max="4358" width="48.7109375" customWidth="1"/>
    <col min="4359" max="4359" width="24.42578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42578125" customWidth="1"/>
    <col min="4611" max="4611" width="70.28515625" customWidth="1"/>
    <col min="4612" max="4612" width="17.42578125" customWidth="1"/>
    <col min="4613" max="4613" width="15.28515625" customWidth="1"/>
    <col min="4614" max="4614" width="48.7109375" customWidth="1"/>
    <col min="4615" max="4615" width="24.42578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42578125" customWidth="1"/>
    <col min="4867" max="4867" width="70.28515625" customWidth="1"/>
    <col min="4868" max="4868" width="17.42578125" customWidth="1"/>
    <col min="4869" max="4869" width="15.28515625" customWidth="1"/>
    <col min="4870" max="4870" width="48.7109375" customWidth="1"/>
    <col min="4871" max="4871" width="24.42578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42578125" customWidth="1"/>
    <col min="5123" max="5123" width="70.28515625" customWidth="1"/>
    <col min="5124" max="5124" width="17.42578125" customWidth="1"/>
    <col min="5125" max="5125" width="15.28515625" customWidth="1"/>
    <col min="5126" max="5126" width="48.7109375" customWidth="1"/>
    <col min="5127" max="5127" width="24.42578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42578125" customWidth="1"/>
    <col min="5379" max="5379" width="70.28515625" customWidth="1"/>
    <col min="5380" max="5380" width="17.42578125" customWidth="1"/>
    <col min="5381" max="5381" width="15.28515625" customWidth="1"/>
    <col min="5382" max="5382" width="48.7109375" customWidth="1"/>
    <col min="5383" max="5383" width="24.42578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42578125" customWidth="1"/>
    <col min="5635" max="5635" width="70.28515625" customWidth="1"/>
    <col min="5636" max="5636" width="17.42578125" customWidth="1"/>
    <col min="5637" max="5637" width="15.28515625" customWidth="1"/>
    <col min="5638" max="5638" width="48.7109375" customWidth="1"/>
    <col min="5639" max="5639" width="24.42578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42578125" customWidth="1"/>
    <col min="5891" max="5891" width="70.28515625" customWidth="1"/>
    <col min="5892" max="5892" width="17.42578125" customWidth="1"/>
    <col min="5893" max="5893" width="15.28515625" customWidth="1"/>
    <col min="5894" max="5894" width="48.7109375" customWidth="1"/>
    <col min="5895" max="5895" width="24.42578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42578125" customWidth="1"/>
    <col min="6147" max="6147" width="70.28515625" customWidth="1"/>
    <col min="6148" max="6148" width="17.42578125" customWidth="1"/>
    <col min="6149" max="6149" width="15.28515625" customWidth="1"/>
    <col min="6150" max="6150" width="48.7109375" customWidth="1"/>
    <col min="6151" max="6151" width="24.42578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42578125" customWidth="1"/>
    <col min="6403" max="6403" width="70.28515625" customWidth="1"/>
    <col min="6404" max="6404" width="17.42578125" customWidth="1"/>
    <col min="6405" max="6405" width="15.28515625" customWidth="1"/>
    <col min="6406" max="6406" width="48.7109375" customWidth="1"/>
    <col min="6407" max="6407" width="24.42578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42578125" customWidth="1"/>
    <col min="6659" max="6659" width="70.28515625" customWidth="1"/>
    <col min="6660" max="6660" width="17.42578125" customWidth="1"/>
    <col min="6661" max="6661" width="15.28515625" customWidth="1"/>
    <col min="6662" max="6662" width="48.7109375" customWidth="1"/>
    <col min="6663" max="6663" width="24.42578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42578125" customWidth="1"/>
    <col min="6915" max="6915" width="70.28515625" customWidth="1"/>
    <col min="6916" max="6916" width="17.42578125" customWidth="1"/>
    <col min="6917" max="6917" width="15.28515625" customWidth="1"/>
    <col min="6918" max="6918" width="48.7109375" customWidth="1"/>
    <col min="6919" max="6919" width="24.42578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42578125" customWidth="1"/>
    <col min="7171" max="7171" width="70.28515625" customWidth="1"/>
    <col min="7172" max="7172" width="17.42578125" customWidth="1"/>
    <col min="7173" max="7173" width="15.28515625" customWidth="1"/>
    <col min="7174" max="7174" width="48.7109375" customWidth="1"/>
    <col min="7175" max="7175" width="24.42578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42578125" customWidth="1"/>
    <col min="7427" max="7427" width="70.28515625" customWidth="1"/>
    <col min="7428" max="7428" width="17.42578125" customWidth="1"/>
    <col min="7429" max="7429" width="15.28515625" customWidth="1"/>
    <col min="7430" max="7430" width="48.7109375" customWidth="1"/>
    <col min="7431" max="7431" width="24.42578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42578125" customWidth="1"/>
    <col min="7683" max="7683" width="70.28515625" customWidth="1"/>
    <col min="7684" max="7684" width="17.42578125" customWidth="1"/>
    <col min="7685" max="7685" width="15.28515625" customWidth="1"/>
    <col min="7686" max="7686" width="48.7109375" customWidth="1"/>
    <col min="7687" max="7687" width="24.42578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42578125" customWidth="1"/>
    <col min="7939" max="7939" width="70.28515625" customWidth="1"/>
    <col min="7940" max="7940" width="17.42578125" customWidth="1"/>
    <col min="7941" max="7941" width="15.28515625" customWidth="1"/>
    <col min="7942" max="7942" width="48.7109375" customWidth="1"/>
    <col min="7943" max="7943" width="24.42578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42578125" customWidth="1"/>
    <col min="8195" max="8195" width="70.28515625" customWidth="1"/>
    <col min="8196" max="8196" width="17.42578125" customWidth="1"/>
    <col min="8197" max="8197" width="15.28515625" customWidth="1"/>
    <col min="8198" max="8198" width="48.7109375" customWidth="1"/>
    <col min="8199" max="8199" width="24.42578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42578125" customWidth="1"/>
    <col min="8451" max="8451" width="70.28515625" customWidth="1"/>
    <col min="8452" max="8452" width="17.42578125" customWidth="1"/>
    <col min="8453" max="8453" width="15.28515625" customWidth="1"/>
    <col min="8454" max="8454" width="48.7109375" customWidth="1"/>
    <col min="8455" max="8455" width="24.42578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42578125" customWidth="1"/>
    <col min="8707" max="8707" width="70.28515625" customWidth="1"/>
    <col min="8708" max="8708" width="17.42578125" customWidth="1"/>
    <col min="8709" max="8709" width="15.28515625" customWidth="1"/>
    <col min="8710" max="8710" width="48.7109375" customWidth="1"/>
    <col min="8711" max="8711" width="24.42578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42578125" customWidth="1"/>
    <col min="8963" max="8963" width="70.28515625" customWidth="1"/>
    <col min="8964" max="8964" width="17.42578125" customWidth="1"/>
    <col min="8965" max="8965" width="15.28515625" customWidth="1"/>
    <col min="8966" max="8966" width="48.7109375" customWidth="1"/>
    <col min="8967" max="8967" width="24.42578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42578125" customWidth="1"/>
    <col min="9219" max="9219" width="70.28515625" customWidth="1"/>
    <col min="9220" max="9220" width="17.42578125" customWidth="1"/>
    <col min="9221" max="9221" width="15.28515625" customWidth="1"/>
    <col min="9222" max="9222" width="48.7109375" customWidth="1"/>
    <col min="9223" max="9223" width="24.42578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42578125" customWidth="1"/>
    <col min="9475" max="9475" width="70.28515625" customWidth="1"/>
    <col min="9476" max="9476" width="17.42578125" customWidth="1"/>
    <col min="9477" max="9477" width="15.28515625" customWidth="1"/>
    <col min="9478" max="9478" width="48.7109375" customWidth="1"/>
    <col min="9479" max="9479" width="24.42578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42578125" customWidth="1"/>
    <col min="9731" max="9731" width="70.28515625" customWidth="1"/>
    <col min="9732" max="9732" width="17.42578125" customWidth="1"/>
    <col min="9733" max="9733" width="15.28515625" customWidth="1"/>
    <col min="9734" max="9734" width="48.7109375" customWidth="1"/>
    <col min="9735" max="9735" width="24.42578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42578125" customWidth="1"/>
    <col min="9987" max="9987" width="70.28515625" customWidth="1"/>
    <col min="9988" max="9988" width="17.42578125" customWidth="1"/>
    <col min="9989" max="9989" width="15.28515625" customWidth="1"/>
    <col min="9990" max="9990" width="48.7109375" customWidth="1"/>
    <col min="9991" max="9991" width="24.42578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42578125" customWidth="1"/>
    <col min="10243" max="10243" width="70.28515625" customWidth="1"/>
    <col min="10244" max="10244" width="17.42578125" customWidth="1"/>
    <col min="10245" max="10245" width="15.28515625" customWidth="1"/>
    <col min="10246" max="10246" width="48.7109375" customWidth="1"/>
    <col min="10247" max="10247" width="24.42578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42578125" customWidth="1"/>
    <col min="10499" max="10499" width="70.28515625" customWidth="1"/>
    <col min="10500" max="10500" width="17.42578125" customWidth="1"/>
    <col min="10501" max="10501" width="15.28515625" customWidth="1"/>
    <col min="10502" max="10502" width="48.7109375" customWidth="1"/>
    <col min="10503" max="10503" width="24.42578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42578125" customWidth="1"/>
    <col min="10755" max="10755" width="70.28515625" customWidth="1"/>
    <col min="10756" max="10756" width="17.42578125" customWidth="1"/>
    <col min="10757" max="10757" width="15.28515625" customWidth="1"/>
    <col min="10758" max="10758" width="48.7109375" customWidth="1"/>
    <col min="10759" max="10759" width="24.42578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42578125" customWidth="1"/>
    <col min="11011" max="11011" width="70.28515625" customWidth="1"/>
    <col min="11012" max="11012" width="17.42578125" customWidth="1"/>
    <col min="11013" max="11013" width="15.28515625" customWidth="1"/>
    <col min="11014" max="11014" width="48.7109375" customWidth="1"/>
    <col min="11015" max="11015" width="24.42578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42578125" customWidth="1"/>
    <col min="11267" max="11267" width="70.28515625" customWidth="1"/>
    <col min="11268" max="11268" width="17.42578125" customWidth="1"/>
    <col min="11269" max="11269" width="15.28515625" customWidth="1"/>
    <col min="11270" max="11270" width="48.7109375" customWidth="1"/>
    <col min="11271" max="11271" width="24.42578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42578125" customWidth="1"/>
    <col min="11523" max="11523" width="70.28515625" customWidth="1"/>
    <col min="11524" max="11524" width="17.42578125" customWidth="1"/>
    <col min="11525" max="11525" width="15.28515625" customWidth="1"/>
    <col min="11526" max="11526" width="48.7109375" customWidth="1"/>
    <col min="11527" max="11527" width="24.42578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42578125" customWidth="1"/>
    <col min="11779" max="11779" width="70.28515625" customWidth="1"/>
    <col min="11780" max="11780" width="17.42578125" customWidth="1"/>
    <col min="11781" max="11781" width="15.28515625" customWidth="1"/>
    <col min="11782" max="11782" width="48.7109375" customWidth="1"/>
    <col min="11783" max="11783" width="24.42578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42578125" customWidth="1"/>
    <col min="12035" max="12035" width="70.28515625" customWidth="1"/>
    <col min="12036" max="12036" width="17.42578125" customWidth="1"/>
    <col min="12037" max="12037" width="15.28515625" customWidth="1"/>
    <col min="12038" max="12038" width="48.7109375" customWidth="1"/>
    <col min="12039" max="12039" width="24.42578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42578125" customWidth="1"/>
    <col min="12291" max="12291" width="70.28515625" customWidth="1"/>
    <col min="12292" max="12292" width="17.42578125" customWidth="1"/>
    <col min="12293" max="12293" width="15.28515625" customWidth="1"/>
    <col min="12294" max="12294" width="48.7109375" customWidth="1"/>
    <col min="12295" max="12295" width="24.42578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42578125" customWidth="1"/>
    <col min="12547" max="12547" width="70.28515625" customWidth="1"/>
    <col min="12548" max="12548" width="17.42578125" customWidth="1"/>
    <col min="12549" max="12549" width="15.28515625" customWidth="1"/>
    <col min="12550" max="12550" width="48.7109375" customWidth="1"/>
    <col min="12551" max="12551" width="24.42578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42578125" customWidth="1"/>
    <col min="12803" max="12803" width="70.28515625" customWidth="1"/>
    <col min="12804" max="12804" width="17.42578125" customWidth="1"/>
    <col min="12805" max="12805" width="15.28515625" customWidth="1"/>
    <col min="12806" max="12806" width="48.7109375" customWidth="1"/>
    <col min="12807" max="12807" width="24.42578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42578125" customWidth="1"/>
    <col min="13059" max="13059" width="70.28515625" customWidth="1"/>
    <col min="13060" max="13060" width="17.42578125" customWidth="1"/>
    <col min="13061" max="13061" width="15.28515625" customWidth="1"/>
    <col min="13062" max="13062" width="48.7109375" customWidth="1"/>
    <col min="13063" max="13063" width="24.42578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42578125" customWidth="1"/>
    <col min="13315" max="13315" width="70.28515625" customWidth="1"/>
    <col min="13316" max="13316" width="17.42578125" customWidth="1"/>
    <col min="13317" max="13317" width="15.28515625" customWidth="1"/>
    <col min="13318" max="13318" width="48.7109375" customWidth="1"/>
    <col min="13319" max="13319" width="24.42578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42578125" customWidth="1"/>
    <col min="13571" max="13571" width="70.28515625" customWidth="1"/>
    <col min="13572" max="13572" width="17.42578125" customWidth="1"/>
    <col min="13573" max="13573" width="15.28515625" customWidth="1"/>
    <col min="13574" max="13574" width="48.7109375" customWidth="1"/>
    <col min="13575" max="13575" width="24.42578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42578125" customWidth="1"/>
    <col min="13827" max="13827" width="70.28515625" customWidth="1"/>
    <col min="13828" max="13828" width="17.42578125" customWidth="1"/>
    <col min="13829" max="13829" width="15.28515625" customWidth="1"/>
    <col min="13830" max="13830" width="48.7109375" customWidth="1"/>
    <col min="13831" max="13831" width="24.42578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42578125" customWidth="1"/>
    <col min="14083" max="14083" width="70.28515625" customWidth="1"/>
    <col min="14084" max="14084" width="17.42578125" customWidth="1"/>
    <col min="14085" max="14085" width="15.28515625" customWidth="1"/>
    <col min="14086" max="14086" width="48.7109375" customWidth="1"/>
    <col min="14087" max="14087" width="24.42578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42578125" customWidth="1"/>
    <col min="14339" max="14339" width="70.28515625" customWidth="1"/>
    <col min="14340" max="14340" width="17.42578125" customWidth="1"/>
    <col min="14341" max="14341" width="15.28515625" customWidth="1"/>
    <col min="14342" max="14342" width="48.7109375" customWidth="1"/>
    <col min="14343" max="14343" width="24.42578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42578125" customWidth="1"/>
    <col min="14595" max="14595" width="70.28515625" customWidth="1"/>
    <col min="14596" max="14596" width="17.42578125" customWidth="1"/>
    <col min="14597" max="14597" width="15.28515625" customWidth="1"/>
    <col min="14598" max="14598" width="48.7109375" customWidth="1"/>
    <col min="14599" max="14599" width="24.42578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42578125" customWidth="1"/>
    <col min="14851" max="14851" width="70.28515625" customWidth="1"/>
    <col min="14852" max="14852" width="17.42578125" customWidth="1"/>
    <col min="14853" max="14853" width="15.28515625" customWidth="1"/>
    <col min="14854" max="14854" width="48.7109375" customWidth="1"/>
    <col min="14855" max="14855" width="24.42578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42578125" customWidth="1"/>
    <col min="15107" max="15107" width="70.28515625" customWidth="1"/>
    <col min="15108" max="15108" width="17.42578125" customWidth="1"/>
    <col min="15109" max="15109" width="15.28515625" customWidth="1"/>
    <col min="15110" max="15110" width="48.7109375" customWidth="1"/>
    <col min="15111" max="15111" width="24.42578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42578125" customWidth="1"/>
    <col min="15363" max="15363" width="70.28515625" customWidth="1"/>
    <col min="15364" max="15364" width="17.42578125" customWidth="1"/>
    <col min="15365" max="15365" width="15.28515625" customWidth="1"/>
    <col min="15366" max="15366" width="48.7109375" customWidth="1"/>
    <col min="15367" max="15367" width="24.42578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42578125" customWidth="1"/>
    <col min="15619" max="15619" width="70.28515625" customWidth="1"/>
    <col min="15620" max="15620" width="17.42578125" customWidth="1"/>
    <col min="15621" max="15621" width="15.28515625" customWidth="1"/>
    <col min="15622" max="15622" width="48.7109375" customWidth="1"/>
    <col min="15623" max="15623" width="24.42578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42578125" customWidth="1"/>
    <col min="15875" max="15875" width="70.28515625" customWidth="1"/>
    <col min="15876" max="15876" width="17.42578125" customWidth="1"/>
    <col min="15877" max="15877" width="15.28515625" customWidth="1"/>
    <col min="15878" max="15878" width="48.7109375" customWidth="1"/>
    <col min="15879" max="15879" width="24.42578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42578125" customWidth="1"/>
    <col min="16131" max="16131" width="70.28515625" customWidth="1"/>
    <col min="16132" max="16132" width="17.42578125" customWidth="1"/>
    <col min="16133" max="16133" width="15.28515625" customWidth="1"/>
    <col min="16134" max="16134" width="48.7109375" customWidth="1"/>
    <col min="16135" max="16135" width="24.42578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 r="A1" s="1317" t="s">
        <v>6124</v>
      </c>
      <c r="B1" s="1318"/>
      <c r="C1" s="1318"/>
      <c r="D1" s="1318"/>
      <c r="E1" s="1318"/>
      <c r="F1" s="1318"/>
      <c r="G1" s="1318"/>
      <c r="H1" s="1318"/>
      <c r="I1" s="1318"/>
      <c r="J1" s="1318"/>
      <c r="K1" s="1318"/>
      <c r="L1" s="1318"/>
      <c r="M1" s="1318"/>
    </row>
    <row r="2" spans="1:13" ht="13.5">
      <c r="A2" s="1317" t="s">
        <v>6125</v>
      </c>
      <c r="B2" s="1318"/>
      <c r="C2" s="1318"/>
      <c r="D2" s="1318"/>
      <c r="E2" s="1318"/>
      <c r="F2" s="1318"/>
      <c r="G2" s="1318"/>
      <c r="H2" s="1318"/>
      <c r="I2" s="1318"/>
      <c r="J2" s="1318"/>
      <c r="K2" s="1318"/>
      <c r="L2" s="1318"/>
      <c r="M2" s="1318"/>
    </row>
    <row r="3" spans="1:13" ht="13.5">
      <c r="A3" s="1317" t="s">
        <v>6126</v>
      </c>
      <c r="B3" s="1318"/>
      <c r="C3" s="1318"/>
      <c r="D3" s="1318"/>
      <c r="E3" s="1318"/>
      <c r="F3" s="1318"/>
      <c r="G3" s="1318"/>
      <c r="H3" s="1318"/>
      <c r="I3" s="1318"/>
      <c r="J3" s="1318"/>
      <c r="K3" s="1318"/>
      <c r="L3" s="1318"/>
      <c r="M3" s="1318"/>
    </row>
    <row r="5" spans="1:13" ht="13.5">
      <c r="A5" s="867" t="s">
        <v>6127</v>
      </c>
      <c r="B5" s="867" t="s">
        <v>6128</v>
      </c>
      <c r="C5" s="867" t="s">
        <v>6129</v>
      </c>
      <c r="D5" s="867" t="s">
        <v>6130</v>
      </c>
      <c r="E5" s="867" t="s">
        <v>6131</v>
      </c>
      <c r="F5" s="867" t="s">
        <v>6132</v>
      </c>
      <c r="G5" s="867" t="s">
        <v>6133</v>
      </c>
      <c r="H5" s="867" t="s">
        <v>6134</v>
      </c>
      <c r="I5" s="867" t="s">
        <v>825</v>
      </c>
      <c r="J5" s="867" t="s">
        <v>6135</v>
      </c>
      <c r="K5" s="867" t="s">
        <v>225</v>
      </c>
      <c r="L5" s="867" t="s">
        <v>6136</v>
      </c>
    </row>
    <row r="7" spans="1:13" ht="13.5">
      <c r="A7" s="867" t="s">
        <v>6137</v>
      </c>
      <c r="B7" s="867" t="s">
        <v>6138</v>
      </c>
      <c r="C7" s="867" t="s">
        <v>6139</v>
      </c>
      <c r="D7" s="867" t="s">
        <v>6140</v>
      </c>
      <c r="E7" s="868" t="s">
        <v>819</v>
      </c>
      <c r="F7" s="867" t="s">
        <v>819</v>
      </c>
      <c r="G7" s="867">
        <v>97141</v>
      </c>
      <c r="H7" s="867" t="s">
        <v>6141</v>
      </c>
      <c r="I7" s="867" t="s">
        <v>272</v>
      </c>
      <c r="J7" s="867" t="s">
        <v>6142</v>
      </c>
      <c r="K7" s="868">
        <v>5.83</v>
      </c>
      <c r="L7" s="867" t="s">
        <v>6143</v>
      </c>
    </row>
    <row r="8" spans="1:13" ht="13.5">
      <c r="A8" s="867" t="s">
        <v>6137</v>
      </c>
      <c r="B8" s="867" t="s">
        <v>6138</v>
      </c>
      <c r="C8" s="867" t="s">
        <v>6139</v>
      </c>
      <c r="D8" s="867" t="s">
        <v>6140</v>
      </c>
      <c r="E8" s="868" t="s">
        <v>819</v>
      </c>
      <c r="F8" s="867" t="s">
        <v>819</v>
      </c>
      <c r="G8" s="867">
        <v>97142</v>
      </c>
      <c r="H8" s="867" t="s">
        <v>6144</v>
      </c>
      <c r="I8" s="867" t="s">
        <v>272</v>
      </c>
      <c r="J8" s="867" t="s">
        <v>6142</v>
      </c>
      <c r="K8" s="868">
        <v>6.51</v>
      </c>
      <c r="L8" s="867" t="s">
        <v>6143</v>
      </c>
    </row>
    <row r="9" spans="1:13" ht="13.5">
      <c r="A9" s="867" t="s">
        <v>6137</v>
      </c>
      <c r="B9" s="867" t="s">
        <v>6138</v>
      </c>
      <c r="C9" s="867" t="s">
        <v>6139</v>
      </c>
      <c r="D9" s="867" t="s">
        <v>6140</v>
      </c>
      <c r="E9" s="868" t="s">
        <v>819</v>
      </c>
      <c r="F9" s="867" t="s">
        <v>819</v>
      </c>
      <c r="G9" s="867">
        <v>97143</v>
      </c>
      <c r="H9" s="867" t="s">
        <v>6145</v>
      </c>
      <c r="I9" s="867" t="s">
        <v>272</v>
      </c>
      <c r="J9" s="867" t="s">
        <v>6142</v>
      </c>
      <c r="K9" s="868">
        <v>8.1999999999999993</v>
      </c>
      <c r="L9" s="867" t="s">
        <v>6143</v>
      </c>
    </row>
    <row r="10" spans="1:13" ht="13.5">
      <c r="A10" s="867" t="s">
        <v>6137</v>
      </c>
      <c r="B10" s="867" t="s">
        <v>6138</v>
      </c>
      <c r="C10" s="867" t="s">
        <v>6139</v>
      </c>
      <c r="D10" s="867" t="s">
        <v>6140</v>
      </c>
      <c r="E10" s="868" t="s">
        <v>819</v>
      </c>
      <c r="F10" s="867" t="s">
        <v>819</v>
      </c>
      <c r="G10" s="867">
        <v>97144</v>
      </c>
      <c r="H10" s="867" t="s">
        <v>6146</v>
      </c>
      <c r="I10" s="867" t="s">
        <v>272</v>
      </c>
      <c r="J10" s="867" t="s">
        <v>6142</v>
      </c>
      <c r="K10" s="868">
        <v>9.91</v>
      </c>
      <c r="L10" s="867" t="s">
        <v>6143</v>
      </c>
    </row>
    <row r="11" spans="1:13" ht="13.5">
      <c r="A11" s="867" t="s">
        <v>6137</v>
      </c>
      <c r="B11" s="867" t="s">
        <v>6138</v>
      </c>
      <c r="C11" s="867" t="s">
        <v>6139</v>
      </c>
      <c r="D11" s="867" t="s">
        <v>6140</v>
      </c>
      <c r="E11" s="868" t="s">
        <v>819</v>
      </c>
      <c r="F11" s="867" t="s">
        <v>819</v>
      </c>
      <c r="G11" s="867">
        <v>97145</v>
      </c>
      <c r="H11" s="867" t="s">
        <v>6147</v>
      </c>
      <c r="I11" s="867" t="s">
        <v>272</v>
      </c>
      <c r="J11" s="867" t="s">
        <v>6142</v>
      </c>
      <c r="K11" s="868">
        <v>11.62</v>
      </c>
      <c r="L11" s="867" t="s">
        <v>6143</v>
      </c>
    </row>
    <row r="12" spans="1:13" ht="13.5">
      <c r="A12" s="867" t="s">
        <v>6137</v>
      </c>
      <c r="B12" s="867" t="s">
        <v>6138</v>
      </c>
      <c r="C12" s="867" t="s">
        <v>6139</v>
      </c>
      <c r="D12" s="867" t="s">
        <v>6140</v>
      </c>
      <c r="E12" s="868" t="s">
        <v>819</v>
      </c>
      <c r="F12" s="867" t="s">
        <v>819</v>
      </c>
      <c r="G12" s="867">
        <v>97146</v>
      </c>
      <c r="H12" s="867" t="s">
        <v>6148</v>
      </c>
      <c r="I12" s="867" t="s">
        <v>272</v>
      </c>
      <c r="J12" s="867" t="s">
        <v>6142</v>
      </c>
      <c r="K12" s="868">
        <v>13.34</v>
      </c>
      <c r="L12" s="867" t="s">
        <v>6143</v>
      </c>
    </row>
    <row r="13" spans="1:13" ht="13.5">
      <c r="A13" s="867" t="s">
        <v>6137</v>
      </c>
      <c r="B13" s="867" t="s">
        <v>6138</v>
      </c>
      <c r="C13" s="867" t="s">
        <v>6139</v>
      </c>
      <c r="D13" s="867" t="s">
        <v>6140</v>
      </c>
      <c r="E13" s="868" t="s">
        <v>819</v>
      </c>
      <c r="F13" s="867" t="s">
        <v>819</v>
      </c>
      <c r="G13" s="867">
        <v>97147</v>
      </c>
      <c r="H13" s="867" t="s">
        <v>6149</v>
      </c>
      <c r="I13" s="867" t="s">
        <v>272</v>
      </c>
      <c r="J13" s="867" t="s">
        <v>6142</v>
      </c>
      <c r="K13" s="868">
        <v>15.07</v>
      </c>
      <c r="L13" s="867" t="s">
        <v>6143</v>
      </c>
    </row>
    <row r="14" spans="1:13" ht="13.5">
      <c r="A14" s="867" t="s">
        <v>6137</v>
      </c>
      <c r="B14" s="867" t="s">
        <v>6138</v>
      </c>
      <c r="C14" s="867" t="s">
        <v>6139</v>
      </c>
      <c r="D14" s="867" t="s">
        <v>6140</v>
      </c>
      <c r="E14" s="868" t="s">
        <v>819</v>
      </c>
      <c r="F14" s="867" t="s">
        <v>819</v>
      </c>
      <c r="G14" s="867">
        <v>97148</v>
      </c>
      <c r="H14" s="867" t="s">
        <v>6150</v>
      </c>
      <c r="I14" s="867" t="s">
        <v>272</v>
      </c>
      <c r="J14" s="867" t="s">
        <v>6142</v>
      </c>
      <c r="K14" s="868">
        <v>16.8</v>
      </c>
      <c r="L14" s="867" t="s">
        <v>6143</v>
      </c>
    </row>
    <row r="15" spans="1:13" ht="13.5">
      <c r="A15" s="867" t="s">
        <v>6137</v>
      </c>
      <c r="B15" s="867" t="s">
        <v>6138</v>
      </c>
      <c r="C15" s="867" t="s">
        <v>6139</v>
      </c>
      <c r="D15" s="867" t="s">
        <v>6140</v>
      </c>
      <c r="E15" s="868" t="s">
        <v>819</v>
      </c>
      <c r="F15" s="867" t="s">
        <v>819</v>
      </c>
      <c r="G15" s="867">
        <v>97149</v>
      </c>
      <c r="H15" s="867" t="s">
        <v>6151</v>
      </c>
      <c r="I15" s="867" t="s">
        <v>272</v>
      </c>
      <c r="J15" s="867" t="s">
        <v>6142</v>
      </c>
      <c r="K15" s="868">
        <v>18.510000000000002</v>
      </c>
      <c r="L15" s="867" t="s">
        <v>6143</v>
      </c>
    </row>
    <row r="16" spans="1:13" ht="13.5">
      <c r="A16" s="867" t="s">
        <v>6137</v>
      </c>
      <c r="B16" s="867" t="s">
        <v>6138</v>
      </c>
      <c r="C16" s="867" t="s">
        <v>6139</v>
      </c>
      <c r="D16" s="867" t="s">
        <v>6140</v>
      </c>
      <c r="E16" s="868" t="s">
        <v>819</v>
      </c>
      <c r="F16" s="867" t="s">
        <v>819</v>
      </c>
      <c r="G16" s="867">
        <v>97150</v>
      </c>
      <c r="H16" s="867" t="s">
        <v>6152</v>
      </c>
      <c r="I16" s="867" t="s">
        <v>272</v>
      </c>
      <c r="J16" s="867" t="s">
        <v>6142</v>
      </c>
      <c r="K16" s="868">
        <v>22.59</v>
      </c>
      <c r="L16" s="867" t="s">
        <v>6143</v>
      </c>
    </row>
    <row r="17" spans="1:12" ht="13.5">
      <c r="A17" s="867" t="s">
        <v>6137</v>
      </c>
      <c r="B17" s="867" t="s">
        <v>6138</v>
      </c>
      <c r="C17" s="867" t="s">
        <v>6139</v>
      </c>
      <c r="D17" s="867" t="s">
        <v>6140</v>
      </c>
      <c r="E17" s="868" t="s">
        <v>819</v>
      </c>
      <c r="F17" s="867" t="s">
        <v>819</v>
      </c>
      <c r="G17" s="867">
        <v>97151</v>
      </c>
      <c r="H17" s="867" t="s">
        <v>6153</v>
      </c>
      <c r="I17" s="867" t="s">
        <v>272</v>
      </c>
      <c r="J17" s="867" t="s">
        <v>6142</v>
      </c>
      <c r="K17" s="868">
        <v>26.39</v>
      </c>
      <c r="L17" s="867" t="s">
        <v>6143</v>
      </c>
    </row>
    <row r="18" spans="1:12" ht="13.5">
      <c r="A18" s="867" t="s">
        <v>6137</v>
      </c>
      <c r="B18" s="867" t="s">
        <v>6138</v>
      </c>
      <c r="C18" s="867" t="s">
        <v>6139</v>
      </c>
      <c r="D18" s="867" t="s">
        <v>6140</v>
      </c>
      <c r="E18" s="868" t="s">
        <v>819</v>
      </c>
      <c r="F18" s="867" t="s">
        <v>819</v>
      </c>
      <c r="G18" s="867">
        <v>97152</v>
      </c>
      <c r="H18" s="867" t="s">
        <v>6154</v>
      </c>
      <c r="I18" s="867" t="s">
        <v>272</v>
      </c>
      <c r="J18" s="867" t="s">
        <v>6142</v>
      </c>
      <c r="K18" s="868">
        <v>30.02</v>
      </c>
      <c r="L18" s="867" t="s">
        <v>6143</v>
      </c>
    </row>
    <row r="19" spans="1:12" ht="13.5">
      <c r="A19" s="867" t="s">
        <v>6137</v>
      </c>
      <c r="B19" s="867" t="s">
        <v>6138</v>
      </c>
      <c r="C19" s="867" t="s">
        <v>6139</v>
      </c>
      <c r="D19" s="867" t="s">
        <v>6140</v>
      </c>
      <c r="E19" s="868" t="s">
        <v>819</v>
      </c>
      <c r="F19" s="867" t="s">
        <v>819</v>
      </c>
      <c r="G19" s="867">
        <v>97153</v>
      </c>
      <c r="H19" s="867" t="s">
        <v>6155</v>
      </c>
      <c r="I19" s="867" t="s">
        <v>272</v>
      </c>
      <c r="J19" s="867" t="s">
        <v>6142</v>
      </c>
      <c r="K19" s="868">
        <v>33.74</v>
      </c>
      <c r="L19" s="867" t="s">
        <v>6143</v>
      </c>
    </row>
    <row r="20" spans="1:12" ht="13.5">
      <c r="A20" s="867" t="s">
        <v>6137</v>
      </c>
      <c r="B20" s="867" t="s">
        <v>6138</v>
      </c>
      <c r="C20" s="867" t="s">
        <v>6139</v>
      </c>
      <c r="D20" s="867" t="s">
        <v>6140</v>
      </c>
      <c r="E20" s="868" t="s">
        <v>819</v>
      </c>
      <c r="F20" s="867" t="s">
        <v>819</v>
      </c>
      <c r="G20" s="867">
        <v>97154</v>
      </c>
      <c r="H20" s="867" t="s">
        <v>6156</v>
      </c>
      <c r="I20" s="867" t="s">
        <v>272</v>
      </c>
      <c r="J20" s="867" t="s">
        <v>6142</v>
      </c>
      <c r="K20" s="868">
        <v>37.479999999999997</v>
      </c>
      <c r="L20" s="867" t="s">
        <v>6143</v>
      </c>
    </row>
    <row r="21" spans="1:12" ht="13.5">
      <c r="A21" s="867" t="s">
        <v>6137</v>
      </c>
      <c r="B21" s="867" t="s">
        <v>6138</v>
      </c>
      <c r="C21" s="867" t="s">
        <v>6139</v>
      </c>
      <c r="D21" s="867" t="s">
        <v>6140</v>
      </c>
      <c r="E21" s="868" t="s">
        <v>819</v>
      </c>
      <c r="F21" s="867" t="s">
        <v>819</v>
      </c>
      <c r="G21" s="867">
        <v>97155</v>
      </c>
      <c r="H21" s="867" t="s">
        <v>6157</v>
      </c>
      <c r="I21" s="867" t="s">
        <v>272</v>
      </c>
      <c r="J21" s="867" t="s">
        <v>6142</v>
      </c>
      <c r="K21" s="868">
        <v>41.25</v>
      </c>
      <c r="L21" s="867" t="s">
        <v>6143</v>
      </c>
    </row>
    <row r="22" spans="1:12" ht="13.5">
      <c r="A22" s="867" t="s">
        <v>6137</v>
      </c>
      <c r="B22" s="867" t="s">
        <v>6138</v>
      </c>
      <c r="C22" s="867" t="s">
        <v>6139</v>
      </c>
      <c r="D22" s="867" t="s">
        <v>6140</v>
      </c>
      <c r="E22" s="868" t="s">
        <v>819</v>
      </c>
      <c r="F22" s="867" t="s">
        <v>819</v>
      </c>
      <c r="G22" s="867">
        <v>97156</v>
      </c>
      <c r="H22" s="867" t="s">
        <v>6158</v>
      </c>
      <c r="I22" s="867" t="s">
        <v>272</v>
      </c>
      <c r="J22" s="867" t="s">
        <v>6142</v>
      </c>
      <c r="K22" s="868">
        <v>49.1</v>
      </c>
      <c r="L22" s="867" t="s">
        <v>6143</v>
      </c>
    </row>
    <row r="23" spans="1:12" ht="13.5">
      <c r="A23" s="867" t="s">
        <v>6137</v>
      </c>
      <c r="B23" s="867" t="s">
        <v>6138</v>
      </c>
      <c r="C23" s="867" t="s">
        <v>6139</v>
      </c>
      <c r="D23" s="867" t="s">
        <v>6140</v>
      </c>
      <c r="E23" s="868" t="s">
        <v>819</v>
      </c>
      <c r="F23" s="867" t="s">
        <v>819</v>
      </c>
      <c r="G23" s="867">
        <v>97157</v>
      </c>
      <c r="H23" s="867" t="s">
        <v>6159</v>
      </c>
      <c r="I23" s="867" t="s">
        <v>272</v>
      </c>
      <c r="J23" s="867" t="s">
        <v>6142</v>
      </c>
      <c r="K23" s="868">
        <v>3.51</v>
      </c>
      <c r="L23" s="867" t="s">
        <v>6143</v>
      </c>
    </row>
    <row r="24" spans="1:12" ht="13.5">
      <c r="A24" s="867" t="s">
        <v>6137</v>
      </c>
      <c r="B24" s="867" t="s">
        <v>6138</v>
      </c>
      <c r="C24" s="867" t="s">
        <v>6139</v>
      </c>
      <c r="D24" s="867" t="s">
        <v>6140</v>
      </c>
      <c r="E24" s="868" t="s">
        <v>819</v>
      </c>
      <c r="F24" s="867" t="s">
        <v>819</v>
      </c>
      <c r="G24" s="867">
        <v>97158</v>
      </c>
      <c r="H24" s="867" t="s">
        <v>6160</v>
      </c>
      <c r="I24" s="867" t="s">
        <v>272</v>
      </c>
      <c r="J24" s="867" t="s">
        <v>6142</v>
      </c>
      <c r="K24" s="868">
        <v>3.94</v>
      </c>
      <c r="L24" s="867" t="s">
        <v>6143</v>
      </c>
    </row>
    <row r="25" spans="1:12" ht="13.5">
      <c r="A25" s="867" t="s">
        <v>6137</v>
      </c>
      <c r="B25" s="867" t="s">
        <v>6138</v>
      </c>
      <c r="C25" s="867" t="s">
        <v>6139</v>
      </c>
      <c r="D25" s="867" t="s">
        <v>6140</v>
      </c>
      <c r="E25" s="868" t="s">
        <v>819</v>
      </c>
      <c r="F25" s="867" t="s">
        <v>819</v>
      </c>
      <c r="G25" s="867">
        <v>97159</v>
      </c>
      <c r="H25" s="867" t="s">
        <v>6161</v>
      </c>
      <c r="I25" s="867" t="s">
        <v>272</v>
      </c>
      <c r="J25" s="867" t="s">
        <v>6142</v>
      </c>
      <c r="K25" s="868">
        <v>4.97</v>
      </c>
      <c r="L25" s="867" t="s">
        <v>6143</v>
      </c>
    </row>
    <row r="26" spans="1:12" ht="13.5">
      <c r="A26" s="867" t="s">
        <v>6137</v>
      </c>
      <c r="B26" s="867" t="s">
        <v>6138</v>
      </c>
      <c r="C26" s="867" t="s">
        <v>6139</v>
      </c>
      <c r="D26" s="867" t="s">
        <v>6140</v>
      </c>
      <c r="E26" s="868" t="s">
        <v>819</v>
      </c>
      <c r="F26" s="867" t="s">
        <v>819</v>
      </c>
      <c r="G26" s="867">
        <v>97160</v>
      </c>
      <c r="H26" s="867" t="s">
        <v>6162</v>
      </c>
      <c r="I26" s="867" t="s">
        <v>272</v>
      </c>
      <c r="J26" s="867" t="s">
        <v>6142</v>
      </c>
      <c r="K26" s="868">
        <v>6.01</v>
      </c>
      <c r="L26" s="867" t="s">
        <v>6143</v>
      </c>
    </row>
    <row r="27" spans="1:12" ht="13.5">
      <c r="A27" s="867" t="s">
        <v>6137</v>
      </c>
      <c r="B27" s="867" t="s">
        <v>6138</v>
      </c>
      <c r="C27" s="867" t="s">
        <v>6139</v>
      </c>
      <c r="D27" s="867" t="s">
        <v>6140</v>
      </c>
      <c r="E27" s="868" t="s">
        <v>819</v>
      </c>
      <c r="F27" s="867" t="s">
        <v>819</v>
      </c>
      <c r="G27" s="867">
        <v>97161</v>
      </c>
      <c r="H27" s="867" t="s">
        <v>6163</v>
      </c>
      <c r="I27" s="867" t="s">
        <v>272</v>
      </c>
      <c r="J27" s="867" t="s">
        <v>6142</v>
      </c>
      <c r="K27" s="868">
        <v>7.07</v>
      </c>
      <c r="L27" s="867" t="s">
        <v>6143</v>
      </c>
    </row>
    <row r="28" spans="1:12" ht="13.5">
      <c r="A28" s="867" t="s">
        <v>6137</v>
      </c>
      <c r="B28" s="867" t="s">
        <v>6138</v>
      </c>
      <c r="C28" s="867" t="s">
        <v>6139</v>
      </c>
      <c r="D28" s="867" t="s">
        <v>6140</v>
      </c>
      <c r="E28" s="868" t="s">
        <v>819</v>
      </c>
      <c r="F28" s="867" t="s">
        <v>819</v>
      </c>
      <c r="G28" s="867">
        <v>97162</v>
      </c>
      <c r="H28" s="867" t="s">
        <v>6164</v>
      </c>
      <c r="I28" s="867" t="s">
        <v>272</v>
      </c>
      <c r="J28" s="867" t="s">
        <v>6142</v>
      </c>
      <c r="K28" s="868">
        <v>8.11</v>
      </c>
      <c r="L28" s="867" t="s">
        <v>6143</v>
      </c>
    </row>
    <row r="29" spans="1:12" ht="13.5">
      <c r="A29" s="867" t="s">
        <v>6137</v>
      </c>
      <c r="B29" s="867" t="s">
        <v>6138</v>
      </c>
      <c r="C29" s="867" t="s">
        <v>6139</v>
      </c>
      <c r="D29" s="867" t="s">
        <v>6140</v>
      </c>
      <c r="E29" s="868" t="s">
        <v>819</v>
      </c>
      <c r="F29" s="867" t="s">
        <v>819</v>
      </c>
      <c r="G29" s="867">
        <v>97163</v>
      </c>
      <c r="H29" s="867" t="s">
        <v>6165</v>
      </c>
      <c r="I29" s="867" t="s">
        <v>272</v>
      </c>
      <c r="J29" s="867" t="s">
        <v>6142</v>
      </c>
      <c r="K29" s="868">
        <v>9.16</v>
      </c>
      <c r="L29" s="867" t="s">
        <v>6143</v>
      </c>
    </row>
    <row r="30" spans="1:12" ht="13.5">
      <c r="A30" s="867" t="s">
        <v>6137</v>
      </c>
      <c r="B30" s="867" t="s">
        <v>6138</v>
      </c>
      <c r="C30" s="867" t="s">
        <v>6139</v>
      </c>
      <c r="D30" s="867" t="s">
        <v>6140</v>
      </c>
      <c r="E30" s="868" t="s">
        <v>819</v>
      </c>
      <c r="F30" s="867" t="s">
        <v>819</v>
      </c>
      <c r="G30" s="867">
        <v>97164</v>
      </c>
      <c r="H30" s="867" t="s">
        <v>6166</v>
      </c>
      <c r="I30" s="867" t="s">
        <v>272</v>
      </c>
      <c r="J30" s="867" t="s">
        <v>6142</v>
      </c>
      <c r="K30" s="868">
        <v>10.23</v>
      </c>
      <c r="L30" s="867" t="s">
        <v>6143</v>
      </c>
    </row>
    <row r="31" spans="1:12" ht="13.5">
      <c r="A31" s="867" t="s">
        <v>6137</v>
      </c>
      <c r="B31" s="867" t="s">
        <v>6138</v>
      </c>
      <c r="C31" s="867" t="s">
        <v>6139</v>
      </c>
      <c r="D31" s="867" t="s">
        <v>6140</v>
      </c>
      <c r="E31" s="868" t="s">
        <v>819</v>
      </c>
      <c r="F31" s="867" t="s">
        <v>819</v>
      </c>
      <c r="G31" s="867">
        <v>97165</v>
      </c>
      <c r="H31" s="867" t="s">
        <v>6167</v>
      </c>
      <c r="I31" s="867" t="s">
        <v>272</v>
      </c>
      <c r="J31" s="867" t="s">
        <v>6142</v>
      </c>
      <c r="K31" s="868">
        <v>11.29</v>
      </c>
      <c r="L31" s="867" t="s">
        <v>6143</v>
      </c>
    </row>
    <row r="32" spans="1:12" ht="13.5">
      <c r="A32" s="867" t="s">
        <v>6137</v>
      </c>
      <c r="B32" s="867" t="s">
        <v>6138</v>
      </c>
      <c r="C32" s="867" t="s">
        <v>6139</v>
      </c>
      <c r="D32" s="867" t="s">
        <v>6140</v>
      </c>
      <c r="E32" s="868" t="s">
        <v>819</v>
      </c>
      <c r="F32" s="867" t="s">
        <v>819</v>
      </c>
      <c r="G32" s="867">
        <v>97166</v>
      </c>
      <c r="H32" s="867" t="s">
        <v>6168</v>
      </c>
      <c r="I32" s="867" t="s">
        <v>272</v>
      </c>
      <c r="J32" s="867" t="s">
        <v>6142</v>
      </c>
      <c r="K32" s="868">
        <v>13.79</v>
      </c>
      <c r="L32" s="867" t="s">
        <v>6143</v>
      </c>
    </row>
    <row r="33" spans="1:12" ht="13.5">
      <c r="A33" s="867" t="s">
        <v>6137</v>
      </c>
      <c r="B33" s="867" t="s">
        <v>6138</v>
      </c>
      <c r="C33" s="867" t="s">
        <v>6139</v>
      </c>
      <c r="D33" s="867" t="s">
        <v>6140</v>
      </c>
      <c r="E33" s="868" t="s">
        <v>819</v>
      </c>
      <c r="F33" s="867" t="s">
        <v>819</v>
      </c>
      <c r="G33" s="867">
        <v>97167</v>
      </c>
      <c r="H33" s="867" t="s">
        <v>6169</v>
      </c>
      <c r="I33" s="867" t="s">
        <v>272</v>
      </c>
      <c r="J33" s="867" t="s">
        <v>6142</v>
      </c>
      <c r="K33" s="868">
        <v>16.13</v>
      </c>
      <c r="L33" s="867" t="s">
        <v>6143</v>
      </c>
    </row>
    <row r="34" spans="1:12" ht="13.5">
      <c r="A34" s="867" t="s">
        <v>6137</v>
      </c>
      <c r="B34" s="867" t="s">
        <v>6138</v>
      </c>
      <c r="C34" s="867" t="s">
        <v>6139</v>
      </c>
      <c r="D34" s="867" t="s">
        <v>6140</v>
      </c>
      <c r="E34" s="868" t="s">
        <v>819</v>
      </c>
      <c r="F34" s="867" t="s">
        <v>819</v>
      </c>
      <c r="G34" s="867">
        <v>97168</v>
      </c>
      <c r="H34" s="867" t="s">
        <v>6170</v>
      </c>
      <c r="I34" s="867" t="s">
        <v>272</v>
      </c>
      <c r="J34" s="867" t="s">
        <v>6142</v>
      </c>
      <c r="K34" s="868">
        <v>18.29</v>
      </c>
      <c r="L34" s="867" t="s">
        <v>6143</v>
      </c>
    </row>
    <row r="35" spans="1:12" ht="13.5">
      <c r="A35" s="867" t="s">
        <v>6137</v>
      </c>
      <c r="B35" s="867" t="s">
        <v>6138</v>
      </c>
      <c r="C35" s="867" t="s">
        <v>6139</v>
      </c>
      <c r="D35" s="867" t="s">
        <v>6140</v>
      </c>
      <c r="E35" s="868" t="s">
        <v>819</v>
      </c>
      <c r="F35" s="867" t="s">
        <v>819</v>
      </c>
      <c r="G35" s="867">
        <v>97169</v>
      </c>
      <c r="H35" s="867" t="s">
        <v>6171</v>
      </c>
      <c r="I35" s="867" t="s">
        <v>272</v>
      </c>
      <c r="J35" s="867" t="s">
        <v>6142</v>
      </c>
      <c r="K35" s="868">
        <v>20.56</v>
      </c>
      <c r="L35" s="867" t="s">
        <v>6143</v>
      </c>
    </row>
    <row r="36" spans="1:12" ht="13.5">
      <c r="A36" s="867" t="s">
        <v>6137</v>
      </c>
      <c r="B36" s="867" t="s">
        <v>6138</v>
      </c>
      <c r="C36" s="867" t="s">
        <v>6139</v>
      </c>
      <c r="D36" s="867" t="s">
        <v>6140</v>
      </c>
      <c r="E36" s="868" t="s">
        <v>819</v>
      </c>
      <c r="F36" s="867" t="s">
        <v>819</v>
      </c>
      <c r="G36" s="867">
        <v>97170</v>
      </c>
      <c r="H36" s="867" t="s">
        <v>6172</v>
      </c>
      <c r="I36" s="867" t="s">
        <v>272</v>
      </c>
      <c r="J36" s="867" t="s">
        <v>6142</v>
      </c>
      <c r="K36" s="868">
        <v>22.84</v>
      </c>
      <c r="L36" s="867" t="s">
        <v>6143</v>
      </c>
    </row>
    <row r="37" spans="1:12" ht="13.5">
      <c r="A37" s="867" t="s">
        <v>6137</v>
      </c>
      <c r="B37" s="867" t="s">
        <v>6138</v>
      </c>
      <c r="C37" s="867" t="s">
        <v>6139</v>
      </c>
      <c r="D37" s="867" t="s">
        <v>6140</v>
      </c>
      <c r="E37" s="868" t="s">
        <v>819</v>
      </c>
      <c r="F37" s="867" t="s">
        <v>819</v>
      </c>
      <c r="G37" s="867">
        <v>97171</v>
      </c>
      <c r="H37" s="867" t="s">
        <v>6173</v>
      </c>
      <c r="I37" s="867" t="s">
        <v>272</v>
      </c>
      <c r="J37" s="867" t="s">
        <v>6142</v>
      </c>
      <c r="K37" s="868">
        <v>25.15</v>
      </c>
      <c r="L37" s="867" t="s">
        <v>6143</v>
      </c>
    </row>
    <row r="38" spans="1:12" ht="13.5">
      <c r="A38" s="867" t="s">
        <v>6137</v>
      </c>
      <c r="B38" s="867" t="s">
        <v>6138</v>
      </c>
      <c r="C38" s="867" t="s">
        <v>6139</v>
      </c>
      <c r="D38" s="867" t="s">
        <v>6140</v>
      </c>
      <c r="E38" s="868" t="s">
        <v>819</v>
      </c>
      <c r="F38" s="867" t="s">
        <v>819</v>
      </c>
      <c r="G38" s="867">
        <v>97172</v>
      </c>
      <c r="H38" s="867" t="s">
        <v>6174</v>
      </c>
      <c r="I38" s="867" t="s">
        <v>272</v>
      </c>
      <c r="J38" s="867" t="s">
        <v>6142</v>
      </c>
      <c r="K38" s="868">
        <v>30.08</v>
      </c>
      <c r="L38" s="867" t="s">
        <v>6143</v>
      </c>
    </row>
    <row r="39" spans="1:12" ht="13.5">
      <c r="A39" s="867" t="s">
        <v>6137</v>
      </c>
      <c r="B39" s="867" t="s">
        <v>6138</v>
      </c>
      <c r="C39" s="867" t="s">
        <v>6175</v>
      </c>
      <c r="D39" s="867" t="s">
        <v>6176</v>
      </c>
      <c r="E39" s="868" t="s">
        <v>819</v>
      </c>
      <c r="F39" s="867" t="s">
        <v>819</v>
      </c>
      <c r="G39" s="867">
        <v>97173</v>
      </c>
      <c r="H39" s="867" t="s">
        <v>6177</v>
      </c>
      <c r="I39" s="867" t="s">
        <v>272</v>
      </c>
      <c r="J39" s="867" t="s">
        <v>6142</v>
      </c>
      <c r="K39" s="868">
        <v>25.61</v>
      </c>
      <c r="L39" s="867" t="s">
        <v>6143</v>
      </c>
    </row>
    <row r="40" spans="1:12" ht="13.5">
      <c r="A40" s="867" t="s">
        <v>6137</v>
      </c>
      <c r="B40" s="867" t="s">
        <v>6138</v>
      </c>
      <c r="C40" s="867" t="s">
        <v>6175</v>
      </c>
      <c r="D40" s="867" t="s">
        <v>6176</v>
      </c>
      <c r="E40" s="868" t="s">
        <v>819</v>
      </c>
      <c r="F40" s="867" t="s">
        <v>819</v>
      </c>
      <c r="G40" s="867">
        <v>97174</v>
      </c>
      <c r="H40" s="867" t="s">
        <v>6178</v>
      </c>
      <c r="I40" s="867" t="s">
        <v>272</v>
      </c>
      <c r="J40" s="867" t="s">
        <v>6142</v>
      </c>
      <c r="K40" s="868">
        <v>29.64</v>
      </c>
      <c r="L40" s="867" t="s">
        <v>6143</v>
      </c>
    </row>
    <row r="41" spans="1:12" ht="13.5">
      <c r="A41" s="867" t="s">
        <v>6137</v>
      </c>
      <c r="B41" s="867" t="s">
        <v>6138</v>
      </c>
      <c r="C41" s="867" t="s">
        <v>6175</v>
      </c>
      <c r="D41" s="867" t="s">
        <v>6176</v>
      </c>
      <c r="E41" s="868" t="s">
        <v>819</v>
      </c>
      <c r="F41" s="867" t="s">
        <v>819</v>
      </c>
      <c r="G41" s="867">
        <v>97175</v>
      </c>
      <c r="H41" s="867" t="s">
        <v>6179</v>
      </c>
      <c r="I41" s="867" t="s">
        <v>272</v>
      </c>
      <c r="J41" s="867" t="s">
        <v>6142</v>
      </c>
      <c r="K41" s="868">
        <v>33.65</v>
      </c>
      <c r="L41" s="867" t="s">
        <v>6143</v>
      </c>
    </row>
    <row r="42" spans="1:12" ht="13.5">
      <c r="A42" s="867" t="s">
        <v>6137</v>
      </c>
      <c r="B42" s="867" t="s">
        <v>6138</v>
      </c>
      <c r="C42" s="867" t="s">
        <v>6175</v>
      </c>
      <c r="D42" s="867" t="s">
        <v>6176</v>
      </c>
      <c r="E42" s="868" t="s">
        <v>819</v>
      </c>
      <c r="F42" s="867" t="s">
        <v>819</v>
      </c>
      <c r="G42" s="867">
        <v>97176</v>
      </c>
      <c r="H42" s="867" t="s">
        <v>6180</v>
      </c>
      <c r="I42" s="867" t="s">
        <v>272</v>
      </c>
      <c r="J42" s="867" t="s">
        <v>6142</v>
      </c>
      <c r="K42" s="868">
        <v>37.67</v>
      </c>
      <c r="L42" s="867" t="s">
        <v>6143</v>
      </c>
    </row>
    <row r="43" spans="1:12" ht="13.5">
      <c r="A43" s="867" t="s">
        <v>6137</v>
      </c>
      <c r="B43" s="867" t="s">
        <v>6138</v>
      </c>
      <c r="C43" s="867" t="s">
        <v>6175</v>
      </c>
      <c r="D43" s="867" t="s">
        <v>6176</v>
      </c>
      <c r="E43" s="868" t="s">
        <v>819</v>
      </c>
      <c r="F43" s="867" t="s">
        <v>819</v>
      </c>
      <c r="G43" s="867">
        <v>97177</v>
      </c>
      <c r="H43" s="867" t="s">
        <v>6181</v>
      </c>
      <c r="I43" s="867" t="s">
        <v>272</v>
      </c>
      <c r="J43" s="867" t="s">
        <v>6142</v>
      </c>
      <c r="K43" s="868">
        <v>45.68</v>
      </c>
      <c r="L43" s="867" t="s">
        <v>6143</v>
      </c>
    </row>
    <row r="44" spans="1:12" ht="13.5">
      <c r="A44" s="867" t="s">
        <v>6137</v>
      </c>
      <c r="B44" s="867" t="s">
        <v>6138</v>
      </c>
      <c r="C44" s="867" t="s">
        <v>6175</v>
      </c>
      <c r="D44" s="867" t="s">
        <v>6176</v>
      </c>
      <c r="E44" s="868" t="s">
        <v>819</v>
      </c>
      <c r="F44" s="867" t="s">
        <v>819</v>
      </c>
      <c r="G44" s="867">
        <v>97178</v>
      </c>
      <c r="H44" s="867" t="s">
        <v>6182</v>
      </c>
      <c r="I44" s="867" t="s">
        <v>272</v>
      </c>
      <c r="J44" s="867" t="s">
        <v>6142</v>
      </c>
      <c r="K44" s="868">
        <v>53.73</v>
      </c>
      <c r="L44" s="867" t="s">
        <v>6143</v>
      </c>
    </row>
    <row r="45" spans="1:12" ht="13.5">
      <c r="A45" s="867" t="s">
        <v>6137</v>
      </c>
      <c r="B45" s="867" t="s">
        <v>6138</v>
      </c>
      <c r="C45" s="867" t="s">
        <v>6175</v>
      </c>
      <c r="D45" s="867" t="s">
        <v>6176</v>
      </c>
      <c r="E45" s="868" t="s">
        <v>819</v>
      </c>
      <c r="F45" s="867" t="s">
        <v>819</v>
      </c>
      <c r="G45" s="867">
        <v>97179</v>
      </c>
      <c r="H45" s="867" t="s">
        <v>6183</v>
      </c>
      <c r="I45" s="867" t="s">
        <v>272</v>
      </c>
      <c r="J45" s="867" t="s">
        <v>6142</v>
      </c>
      <c r="K45" s="868">
        <v>61.76</v>
      </c>
      <c r="L45" s="867" t="s">
        <v>6143</v>
      </c>
    </row>
    <row r="46" spans="1:12" ht="13.5">
      <c r="A46" s="867" t="s">
        <v>6137</v>
      </c>
      <c r="B46" s="867" t="s">
        <v>6138</v>
      </c>
      <c r="C46" s="867" t="s">
        <v>6175</v>
      </c>
      <c r="D46" s="867" t="s">
        <v>6176</v>
      </c>
      <c r="E46" s="868" t="s">
        <v>819</v>
      </c>
      <c r="F46" s="867" t="s">
        <v>819</v>
      </c>
      <c r="G46" s="867">
        <v>97180</v>
      </c>
      <c r="H46" s="867" t="s">
        <v>6184</v>
      </c>
      <c r="I46" s="867" t="s">
        <v>272</v>
      </c>
      <c r="J46" s="867" t="s">
        <v>6142</v>
      </c>
      <c r="K46" s="868">
        <v>69.78</v>
      </c>
      <c r="L46" s="867" t="s">
        <v>6143</v>
      </c>
    </row>
    <row r="47" spans="1:12" ht="13.5">
      <c r="A47" s="867" t="s">
        <v>6137</v>
      </c>
      <c r="B47" s="867" t="s">
        <v>6138</v>
      </c>
      <c r="C47" s="867" t="s">
        <v>6175</v>
      </c>
      <c r="D47" s="867" t="s">
        <v>6176</v>
      </c>
      <c r="E47" s="868" t="s">
        <v>819</v>
      </c>
      <c r="F47" s="867" t="s">
        <v>819</v>
      </c>
      <c r="G47" s="867">
        <v>97181</v>
      </c>
      <c r="H47" s="867" t="s">
        <v>6185</v>
      </c>
      <c r="I47" s="867" t="s">
        <v>272</v>
      </c>
      <c r="J47" s="867" t="s">
        <v>6142</v>
      </c>
      <c r="K47" s="868">
        <v>80.27</v>
      </c>
      <c r="L47" s="867" t="s">
        <v>6143</v>
      </c>
    </row>
    <row r="48" spans="1:12" ht="13.5">
      <c r="A48" s="867" t="s">
        <v>6137</v>
      </c>
      <c r="B48" s="867" t="s">
        <v>6138</v>
      </c>
      <c r="C48" s="867" t="s">
        <v>6175</v>
      </c>
      <c r="D48" s="867" t="s">
        <v>6176</v>
      </c>
      <c r="E48" s="868" t="s">
        <v>819</v>
      </c>
      <c r="F48" s="867" t="s">
        <v>819</v>
      </c>
      <c r="G48" s="867">
        <v>97182</v>
      </c>
      <c r="H48" s="867" t="s">
        <v>6186</v>
      </c>
      <c r="I48" s="867" t="s">
        <v>272</v>
      </c>
      <c r="J48" s="867" t="s">
        <v>6142</v>
      </c>
      <c r="K48" s="868">
        <v>88.57</v>
      </c>
      <c r="L48" s="867" t="s">
        <v>6143</v>
      </c>
    </row>
    <row r="49" spans="1:12" ht="13.5">
      <c r="A49" s="867" t="s">
        <v>6137</v>
      </c>
      <c r="B49" s="867" t="s">
        <v>6138</v>
      </c>
      <c r="C49" s="867" t="s">
        <v>6175</v>
      </c>
      <c r="D49" s="867" t="s">
        <v>6176</v>
      </c>
      <c r="E49" s="868" t="s">
        <v>819</v>
      </c>
      <c r="F49" s="867" t="s">
        <v>819</v>
      </c>
      <c r="G49" s="867">
        <v>97183</v>
      </c>
      <c r="H49" s="867" t="s">
        <v>6187</v>
      </c>
      <c r="I49" s="867" t="s">
        <v>272</v>
      </c>
      <c r="J49" s="867" t="s">
        <v>6142</v>
      </c>
      <c r="K49" s="868">
        <v>21.06</v>
      </c>
      <c r="L49" s="867" t="s">
        <v>6143</v>
      </c>
    </row>
    <row r="50" spans="1:12" ht="13.5">
      <c r="A50" s="867" t="s">
        <v>6137</v>
      </c>
      <c r="B50" s="867" t="s">
        <v>6138</v>
      </c>
      <c r="C50" s="867" t="s">
        <v>6175</v>
      </c>
      <c r="D50" s="867" t="s">
        <v>6176</v>
      </c>
      <c r="E50" s="868" t="s">
        <v>819</v>
      </c>
      <c r="F50" s="867" t="s">
        <v>819</v>
      </c>
      <c r="G50" s="867">
        <v>97184</v>
      </c>
      <c r="H50" s="867" t="s">
        <v>6188</v>
      </c>
      <c r="I50" s="867" t="s">
        <v>272</v>
      </c>
      <c r="J50" s="867" t="s">
        <v>6142</v>
      </c>
      <c r="K50" s="868">
        <v>24.43</v>
      </c>
      <c r="L50" s="867" t="s">
        <v>6143</v>
      </c>
    </row>
    <row r="51" spans="1:12" ht="13.5">
      <c r="A51" s="867" t="s">
        <v>6137</v>
      </c>
      <c r="B51" s="867" t="s">
        <v>6138</v>
      </c>
      <c r="C51" s="867" t="s">
        <v>6175</v>
      </c>
      <c r="D51" s="867" t="s">
        <v>6176</v>
      </c>
      <c r="E51" s="868" t="s">
        <v>819</v>
      </c>
      <c r="F51" s="867" t="s">
        <v>819</v>
      </c>
      <c r="G51" s="867">
        <v>97185</v>
      </c>
      <c r="H51" s="867" t="s">
        <v>6189</v>
      </c>
      <c r="I51" s="867" t="s">
        <v>272</v>
      </c>
      <c r="J51" s="867" t="s">
        <v>6142</v>
      </c>
      <c r="K51" s="868">
        <v>27.78</v>
      </c>
      <c r="L51" s="867" t="s">
        <v>6143</v>
      </c>
    </row>
    <row r="52" spans="1:12" ht="13.5">
      <c r="A52" s="867" t="s">
        <v>6137</v>
      </c>
      <c r="B52" s="867" t="s">
        <v>6138</v>
      </c>
      <c r="C52" s="867" t="s">
        <v>6175</v>
      </c>
      <c r="D52" s="867" t="s">
        <v>6176</v>
      </c>
      <c r="E52" s="868" t="s">
        <v>819</v>
      </c>
      <c r="F52" s="867" t="s">
        <v>819</v>
      </c>
      <c r="G52" s="867">
        <v>97186</v>
      </c>
      <c r="H52" s="867" t="s">
        <v>6190</v>
      </c>
      <c r="I52" s="867" t="s">
        <v>272</v>
      </c>
      <c r="J52" s="867" t="s">
        <v>6142</v>
      </c>
      <c r="K52" s="868">
        <v>31.15</v>
      </c>
      <c r="L52" s="867" t="s">
        <v>6143</v>
      </c>
    </row>
    <row r="53" spans="1:12" ht="13.5">
      <c r="A53" s="867" t="s">
        <v>6137</v>
      </c>
      <c r="B53" s="867" t="s">
        <v>6138</v>
      </c>
      <c r="C53" s="867" t="s">
        <v>6175</v>
      </c>
      <c r="D53" s="867" t="s">
        <v>6176</v>
      </c>
      <c r="E53" s="868" t="s">
        <v>819</v>
      </c>
      <c r="F53" s="867" t="s">
        <v>819</v>
      </c>
      <c r="G53" s="867">
        <v>97187</v>
      </c>
      <c r="H53" s="867" t="s">
        <v>6191</v>
      </c>
      <c r="I53" s="867" t="s">
        <v>272</v>
      </c>
      <c r="J53" s="867" t="s">
        <v>6142</v>
      </c>
      <c r="K53" s="868">
        <v>37.85</v>
      </c>
      <c r="L53" s="867" t="s">
        <v>6143</v>
      </c>
    </row>
    <row r="54" spans="1:12" ht="13.5">
      <c r="A54" s="867" t="s">
        <v>6137</v>
      </c>
      <c r="B54" s="867" t="s">
        <v>6138</v>
      </c>
      <c r="C54" s="867" t="s">
        <v>6175</v>
      </c>
      <c r="D54" s="867" t="s">
        <v>6176</v>
      </c>
      <c r="E54" s="868" t="s">
        <v>819</v>
      </c>
      <c r="F54" s="867" t="s">
        <v>819</v>
      </c>
      <c r="G54" s="867">
        <v>97188</v>
      </c>
      <c r="H54" s="867" t="s">
        <v>6192</v>
      </c>
      <c r="I54" s="867" t="s">
        <v>272</v>
      </c>
      <c r="J54" s="867" t="s">
        <v>6142</v>
      </c>
      <c r="K54" s="868">
        <v>44.59</v>
      </c>
      <c r="L54" s="867" t="s">
        <v>6143</v>
      </c>
    </row>
    <row r="55" spans="1:12" ht="13.5">
      <c r="A55" s="867" t="s">
        <v>6137</v>
      </c>
      <c r="B55" s="867" t="s">
        <v>6138</v>
      </c>
      <c r="C55" s="867" t="s">
        <v>6175</v>
      </c>
      <c r="D55" s="867" t="s">
        <v>6176</v>
      </c>
      <c r="E55" s="868" t="s">
        <v>819</v>
      </c>
      <c r="F55" s="867" t="s">
        <v>819</v>
      </c>
      <c r="G55" s="867">
        <v>97189</v>
      </c>
      <c r="H55" s="867" t="s">
        <v>6193</v>
      </c>
      <c r="I55" s="867" t="s">
        <v>272</v>
      </c>
      <c r="J55" s="867" t="s">
        <v>6142</v>
      </c>
      <c r="K55" s="868">
        <v>51.3</v>
      </c>
      <c r="L55" s="867" t="s">
        <v>6143</v>
      </c>
    </row>
    <row r="56" spans="1:12" ht="13.5">
      <c r="A56" s="867" t="s">
        <v>6137</v>
      </c>
      <c r="B56" s="867" t="s">
        <v>6138</v>
      </c>
      <c r="C56" s="867" t="s">
        <v>6175</v>
      </c>
      <c r="D56" s="867" t="s">
        <v>6176</v>
      </c>
      <c r="E56" s="868" t="s">
        <v>819</v>
      </c>
      <c r="F56" s="867" t="s">
        <v>819</v>
      </c>
      <c r="G56" s="867">
        <v>97190</v>
      </c>
      <c r="H56" s="867" t="s">
        <v>6194</v>
      </c>
      <c r="I56" s="867" t="s">
        <v>272</v>
      </c>
      <c r="J56" s="867" t="s">
        <v>6142</v>
      </c>
      <c r="K56" s="868">
        <v>58.02</v>
      </c>
      <c r="L56" s="867" t="s">
        <v>6143</v>
      </c>
    </row>
    <row r="57" spans="1:12" ht="13.5">
      <c r="A57" s="867" t="s">
        <v>6137</v>
      </c>
      <c r="B57" s="867" t="s">
        <v>6138</v>
      </c>
      <c r="C57" s="867" t="s">
        <v>6175</v>
      </c>
      <c r="D57" s="867" t="s">
        <v>6176</v>
      </c>
      <c r="E57" s="868" t="s">
        <v>819</v>
      </c>
      <c r="F57" s="867" t="s">
        <v>819</v>
      </c>
      <c r="G57" s="867">
        <v>97191</v>
      </c>
      <c r="H57" s="867" t="s">
        <v>6195</v>
      </c>
      <c r="I57" s="867" t="s">
        <v>272</v>
      </c>
      <c r="J57" s="867" t="s">
        <v>6142</v>
      </c>
      <c r="K57" s="868">
        <v>66.569999999999993</v>
      </c>
      <c r="L57" s="867" t="s">
        <v>6143</v>
      </c>
    </row>
    <row r="58" spans="1:12" ht="13.5">
      <c r="A58" s="867" t="s">
        <v>6137</v>
      </c>
      <c r="B58" s="867" t="s">
        <v>6138</v>
      </c>
      <c r="C58" s="867" t="s">
        <v>6175</v>
      </c>
      <c r="D58" s="867" t="s">
        <v>6176</v>
      </c>
      <c r="E58" s="868" t="s">
        <v>819</v>
      </c>
      <c r="F58" s="867" t="s">
        <v>819</v>
      </c>
      <c r="G58" s="867">
        <v>97192</v>
      </c>
      <c r="H58" s="867" t="s">
        <v>6196</v>
      </c>
      <c r="I58" s="867" t="s">
        <v>272</v>
      </c>
      <c r="J58" s="867" t="s">
        <v>6142</v>
      </c>
      <c r="K58" s="868">
        <v>73.48</v>
      </c>
      <c r="L58" s="867" t="s">
        <v>6143</v>
      </c>
    </row>
    <row r="59" spans="1:12" ht="13.5">
      <c r="A59" s="867" t="s">
        <v>6137</v>
      </c>
      <c r="B59" s="867" t="s">
        <v>6138</v>
      </c>
      <c r="C59" s="867" t="s">
        <v>6197</v>
      </c>
      <c r="D59" s="867" t="s">
        <v>6198</v>
      </c>
      <c r="E59" s="868" t="s">
        <v>819</v>
      </c>
      <c r="F59" s="867" t="s">
        <v>819</v>
      </c>
      <c r="G59" s="867">
        <v>90694</v>
      </c>
      <c r="H59" s="867" t="s">
        <v>6199</v>
      </c>
      <c r="I59" s="867" t="s">
        <v>272</v>
      </c>
      <c r="J59" s="867" t="s">
        <v>6142</v>
      </c>
      <c r="K59" s="868">
        <v>20.22</v>
      </c>
      <c r="L59" s="867" t="s">
        <v>6143</v>
      </c>
    </row>
    <row r="60" spans="1:12" ht="13.5">
      <c r="A60" s="867" t="s">
        <v>6137</v>
      </c>
      <c r="B60" s="867" t="s">
        <v>6138</v>
      </c>
      <c r="C60" s="867" t="s">
        <v>6197</v>
      </c>
      <c r="D60" s="867" t="s">
        <v>6198</v>
      </c>
      <c r="E60" s="868" t="s">
        <v>819</v>
      </c>
      <c r="F60" s="867" t="s">
        <v>819</v>
      </c>
      <c r="G60" s="867">
        <v>90695</v>
      </c>
      <c r="H60" s="867" t="s">
        <v>6200</v>
      </c>
      <c r="I60" s="867" t="s">
        <v>272</v>
      </c>
      <c r="J60" s="867" t="s">
        <v>6142</v>
      </c>
      <c r="K60" s="868">
        <v>41.54</v>
      </c>
      <c r="L60" s="867" t="s">
        <v>6143</v>
      </c>
    </row>
    <row r="61" spans="1:12" ht="13.5">
      <c r="A61" s="867" t="s">
        <v>6137</v>
      </c>
      <c r="B61" s="867" t="s">
        <v>6138</v>
      </c>
      <c r="C61" s="867" t="s">
        <v>6197</v>
      </c>
      <c r="D61" s="867" t="s">
        <v>6198</v>
      </c>
      <c r="E61" s="868" t="s">
        <v>819</v>
      </c>
      <c r="F61" s="867" t="s">
        <v>819</v>
      </c>
      <c r="G61" s="867">
        <v>90696</v>
      </c>
      <c r="H61" s="867" t="s">
        <v>6201</v>
      </c>
      <c r="I61" s="867" t="s">
        <v>272</v>
      </c>
      <c r="J61" s="867" t="s">
        <v>6142</v>
      </c>
      <c r="K61" s="868">
        <v>61.48</v>
      </c>
      <c r="L61" s="867" t="s">
        <v>6143</v>
      </c>
    </row>
    <row r="62" spans="1:12" ht="13.5">
      <c r="A62" s="867" t="s">
        <v>6137</v>
      </c>
      <c r="B62" s="867" t="s">
        <v>6138</v>
      </c>
      <c r="C62" s="867" t="s">
        <v>6197</v>
      </c>
      <c r="D62" s="867" t="s">
        <v>6198</v>
      </c>
      <c r="E62" s="868" t="s">
        <v>819</v>
      </c>
      <c r="F62" s="867" t="s">
        <v>819</v>
      </c>
      <c r="G62" s="867">
        <v>90697</v>
      </c>
      <c r="H62" s="867" t="s">
        <v>6202</v>
      </c>
      <c r="I62" s="867" t="s">
        <v>272</v>
      </c>
      <c r="J62" s="867" t="s">
        <v>6142</v>
      </c>
      <c r="K62" s="868">
        <v>103.05</v>
      </c>
      <c r="L62" s="867" t="s">
        <v>6143</v>
      </c>
    </row>
    <row r="63" spans="1:12" ht="13.5">
      <c r="A63" s="867" t="s">
        <v>6137</v>
      </c>
      <c r="B63" s="867" t="s">
        <v>6138</v>
      </c>
      <c r="C63" s="867" t="s">
        <v>6197</v>
      </c>
      <c r="D63" s="867" t="s">
        <v>6198</v>
      </c>
      <c r="E63" s="868" t="s">
        <v>819</v>
      </c>
      <c r="F63" s="867" t="s">
        <v>819</v>
      </c>
      <c r="G63" s="867">
        <v>90698</v>
      </c>
      <c r="H63" s="867" t="s">
        <v>6203</v>
      </c>
      <c r="I63" s="867" t="s">
        <v>272</v>
      </c>
      <c r="J63" s="867" t="s">
        <v>6142</v>
      </c>
      <c r="K63" s="868">
        <v>164.66</v>
      </c>
      <c r="L63" s="867" t="s">
        <v>6143</v>
      </c>
    </row>
    <row r="64" spans="1:12" ht="13.5">
      <c r="A64" s="867" t="s">
        <v>6137</v>
      </c>
      <c r="B64" s="867" t="s">
        <v>6138</v>
      </c>
      <c r="C64" s="867" t="s">
        <v>6197</v>
      </c>
      <c r="D64" s="867" t="s">
        <v>6198</v>
      </c>
      <c r="E64" s="868" t="s">
        <v>819</v>
      </c>
      <c r="F64" s="867" t="s">
        <v>819</v>
      </c>
      <c r="G64" s="867">
        <v>90699</v>
      </c>
      <c r="H64" s="867" t="s">
        <v>6204</v>
      </c>
      <c r="I64" s="867" t="s">
        <v>272</v>
      </c>
      <c r="J64" s="867" t="s">
        <v>6142</v>
      </c>
      <c r="K64" s="868">
        <v>203.41</v>
      </c>
      <c r="L64" s="867" t="s">
        <v>6143</v>
      </c>
    </row>
    <row r="65" spans="1:12" ht="13.5">
      <c r="A65" s="867" t="s">
        <v>6137</v>
      </c>
      <c r="B65" s="867" t="s">
        <v>6138</v>
      </c>
      <c r="C65" s="867" t="s">
        <v>6197</v>
      </c>
      <c r="D65" s="867" t="s">
        <v>6198</v>
      </c>
      <c r="E65" s="868" t="s">
        <v>819</v>
      </c>
      <c r="F65" s="867" t="s">
        <v>819</v>
      </c>
      <c r="G65" s="867">
        <v>90700</v>
      </c>
      <c r="H65" s="867" t="s">
        <v>6205</v>
      </c>
      <c r="I65" s="867" t="s">
        <v>272</v>
      </c>
      <c r="J65" s="867" t="s">
        <v>6142</v>
      </c>
      <c r="K65" s="868">
        <v>267.52</v>
      </c>
      <c r="L65" s="867" t="s">
        <v>6143</v>
      </c>
    </row>
    <row r="66" spans="1:12" ht="13.5">
      <c r="A66" s="867" t="s">
        <v>6137</v>
      </c>
      <c r="B66" s="867" t="s">
        <v>6138</v>
      </c>
      <c r="C66" s="867" t="s">
        <v>6197</v>
      </c>
      <c r="D66" s="867" t="s">
        <v>6198</v>
      </c>
      <c r="E66" s="868" t="s">
        <v>819</v>
      </c>
      <c r="F66" s="867" t="s">
        <v>819</v>
      </c>
      <c r="G66" s="867">
        <v>90701</v>
      </c>
      <c r="H66" s="867" t="s">
        <v>6206</v>
      </c>
      <c r="I66" s="867" t="s">
        <v>272</v>
      </c>
      <c r="J66" s="867" t="s">
        <v>6142</v>
      </c>
      <c r="K66" s="868">
        <v>36.15</v>
      </c>
      <c r="L66" s="867" t="s">
        <v>6143</v>
      </c>
    </row>
    <row r="67" spans="1:12" ht="13.5">
      <c r="A67" s="867" t="s">
        <v>6137</v>
      </c>
      <c r="B67" s="867" t="s">
        <v>6138</v>
      </c>
      <c r="C67" s="867" t="s">
        <v>6197</v>
      </c>
      <c r="D67" s="867" t="s">
        <v>6198</v>
      </c>
      <c r="E67" s="868" t="s">
        <v>819</v>
      </c>
      <c r="F67" s="867" t="s">
        <v>819</v>
      </c>
      <c r="G67" s="867">
        <v>90702</v>
      </c>
      <c r="H67" s="867" t="s">
        <v>6207</v>
      </c>
      <c r="I67" s="867" t="s">
        <v>272</v>
      </c>
      <c r="J67" s="867" t="s">
        <v>6142</v>
      </c>
      <c r="K67" s="868">
        <v>56.03</v>
      </c>
      <c r="L67" s="867" t="s">
        <v>6143</v>
      </c>
    </row>
    <row r="68" spans="1:12" ht="13.5">
      <c r="A68" s="867" t="s">
        <v>6137</v>
      </c>
      <c r="B68" s="867" t="s">
        <v>6138</v>
      </c>
      <c r="C68" s="867" t="s">
        <v>6197</v>
      </c>
      <c r="D68" s="867" t="s">
        <v>6198</v>
      </c>
      <c r="E68" s="868" t="s">
        <v>819</v>
      </c>
      <c r="F68" s="867" t="s">
        <v>819</v>
      </c>
      <c r="G68" s="867">
        <v>90703</v>
      </c>
      <c r="H68" s="867" t="s">
        <v>6208</v>
      </c>
      <c r="I68" s="867" t="s">
        <v>272</v>
      </c>
      <c r="J68" s="867" t="s">
        <v>6142</v>
      </c>
      <c r="K68" s="868">
        <v>90.18</v>
      </c>
      <c r="L68" s="867" t="s">
        <v>6143</v>
      </c>
    </row>
    <row r="69" spans="1:12" ht="13.5">
      <c r="A69" s="867" t="s">
        <v>6137</v>
      </c>
      <c r="B69" s="867" t="s">
        <v>6138</v>
      </c>
      <c r="C69" s="867" t="s">
        <v>6197</v>
      </c>
      <c r="D69" s="867" t="s">
        <v>6198</v>
      </c>
      <c r="E69" s="868" t="s">
        <v>819</v>
      </c>
      <c r="F69" s="867" t="s">
        <v>819</v>
      </c>
      <c r="G69" s="867">
        <v>90704</v>
      </c>
      <c r="H69" s="867" t="s">
        <v>6209</v>
      </c>
      <c r="I69" s="867" t="s">
        <v>272</v>
      </c>
      <c r="J69" s="867" t="s">
        <v>6142</v>
      </c>
      <c r="K69" s="868">
        <v>123.68</v>
      </c>
      <c r="L69" s="867" t="s">
        <v>6143</v>
      </c>
    </row>
    <row r="70" spans="1:12" ht="13.5">
      <c r="A70" s="867" t="s">
        <v>6137</v>
      </c>
      <c r="B70" s="867" t="s">
        <v>6138</v>
      </c>
      <c r="C70" s="867" t="s">
        <v>6197</v>
      </c>
      <c r="D70" s="867" t="s">
        <v>6198</v>
      </c>
      <c r="E70" s="868" t="s">
        <v>819</v>
      </c>
      <c r="F70" s="867" t="s">
        <v>819</v>
      </c>
      <c r="G70" s="867">
        <v>90705</v>
      </c>
      <c r="H70" s="867" t="s">
        <v>6210</v>
      </c>
      <c r="I70" s="867" t="s">
        <v>272</v>
      </c>
      <c r="J70" s="867" t="s">
        <v>6142</v>
      </c>
      <c r="K70" s="868">
        <v>172.91</v>
      </c>
      <c r="L70" s="867" t="s">
        <v>6143</v>
      </c>
    </row>
    <row r="71" spans="1:12" ht="13.5">
      <c r="A71" s="867" t="s">
        <v>6137</v>
      </c>
      <c r="B71" s="867" t="s">
        <v>6138</v>
      </c>
      <c r="C71" s="867" t="s">
        <v>6197</v>
      </c>
      <c r="D71" s="867" t="s">
        <v>6198</v>
      </c>
      <c r="E71" s="868" t="s">
        <v>819</v>
      </c>
      <c r="F71" s="867" t="s">
        <v>819</v>
      </c>
      <c r="G71" s="867">
        <v>90706</v>
      </c>
      <c r="H71" s="867" t="s">
        <v>6211</v>
      </c>
      <c r="I71" s="867" t="s">
        <v>272</v>
      </c>
      <c r="J71" s="867" t="s">
        <v>6142</v>
      </c>
      <c r="K71" s="868">
        <v>207.67</v>
      </c>
      <c r="L71" s="867" t="s">
        <v>6143</v>
      </c>
    </row>
    <row r="72" spans="1:12" ht="13.5">
      <c r="A72" s="867" t="s">
        <v>6137</v>
      </c>
      <c r="B72" s="867" t="s">
        <v>6138</v>
      </c>
      <c r="C72" s="867" t="s">
        <v>6197</v>
      </c>
      <c r="D72" s="867" t="s">
        <v>6198</v>
      </c>
      <c r="E72" s="868" t="s">
        <v>819</v>
      </c>
      <c r="F72" s="867" t="s">
        <v>819</v>
      </c>
      <c r="G72" s="867">
        <v>90708</v>
      </c>
      <c r="H72" s="867" t="s">
        <v>6212</v>
      </c>
      <c r="I72" s="867" t="s">
        <v>272</v>
      </c>
      <c r="J72" s="867" t="s">
        <v>6142</v>
      </c>
      <c r="K72" s="868">
        <v>558.61</v>
      </c>
      <c r="L72" s="867" t="s">
        <v>6143</v>
      </c>
    </row>
    <row r="73" spans="1:12" ht="13.5">
      <c r="A73" s="867" t="s">
        <v>6137</v>
      </c>
      <c r="B73" s="867" t="s">
        <v>6138</v>
      </c>
      <c r="C73" s="867" t="s">
        <v>6197</v>
      </c>
      <c r="D73" s="867" t="s">
        <v>6198</v>
      </c>
      <c r="E73" s="868" t="s">
        <v>819</v>
      </c>
      <c r="F73" s="867" t="s">
        <v>819</v>
      </c>
      <c r="G73" s="867">
        <v>90709</v>
      </c>
      <c r="H73" s="867" t="s">
        <v>6213</v>
      </c>
      <c r="I73" s="867" t="s">
        <v>272</v>
      </c>
      <c r="J73" s="867" t="s">
        <v>6142</v>
      </c>
      <c r="K73" s="868">
        <v>21.84</v>
      </c>
      <c r="L73" s="867" t="s">
        <v>6143</v>
      </c>
    </row>
    <row r="74" spans="1:12" ht="13.5">
      <c r="A74" s="867" t="s">
        <v>6137</v>
      </c>
      <c r="B74" s="867" t="s">
        <v>6138</v>
      </c>
      <c r="C74" s="867" t="s">
        <v>6197</v>
      </c>
      <c r="D74" s="867" t="s">
        <v>6198</v>
      </c>
      <c r="E74" s="868" t="s">
        <v>819</v>
      </c>
      <c r="F74" s="867" t="s">
        <v>819</v>
      </c>
      <c r="G74" s="867">
        <v>90710</v>
      </c>
      <c r="H74" s="867" t="s">
        <v>6214</v>
      </c>
      <c r="I74" s="867" t="s">
        <v>272</v>
      </c>
      <c r="J74" s="867" t="s">
        <v>6142</v>
      </c>
      <c r="K74" s="868">
        <v>43.17</v>
      </c>
      <c r="L74" s="867" t="s">
        <v>6143</v>
      </c>
    </row>
    <row r="75" spans="1:12" ht="13.5">
      <c r="A75" s="867" t="s">
        <v>6137</v>
      </c>
      <c r="B75" s="867" t="s">
        <v>6138</v>
      </c>
      <c r="C75" s="867" t="s">
        <v>6197</v>
      </c>
      <c r="D75" s="867" t="s">
        <v>6198</v>
      </c>
      <c r="E75" s="868" t="s">
        <v>819</v>
      </c>
      <c r="F75" s="867" t="s">
        <v>819</v>
      </c>
      <c r="G75" s="867">
        <v>90711</v>
      </c>
      <c r="H75" s="867" t="s">
        <v>6215</v>
      </c>
      <c r="I75" s="867" t="s">
        <v>272</v>
      </c>
      <c r="J75" s="867" t="s">
        <v>6142</v>
      </c>
      <c r="K75" s="868">
        <v>63.1</v>
      </c>
      <c r="L75" s="867" t="s">
        <v>6143</v>
      </c>
    </row>
    <row r="76" spans="1:12" ht="13.5">
      <c r="A76" s="867" t="s">
        <v>6137</v>
      </c>
      <c r="B76" s="867" t="s">
        <v>6138</v>
      </c>
      <c r="C76" s="867" t="s">
        <v>6197</v>
      </c>
      <c r="D76" s="867" t="s">
        <v>6198</v>
      </c>
      <c r="E76" s="868" t="s">
        <v>819</v>
      </c>
      <c r="F76" s="867" t="s">
        <v>819</v>
      </c>
      <c r="G76" s="867">
        <v>90712</v>
      </c>
      <c r="H76" s="867" t="s">
        <v>6216</v>
      </c>
      <c r="I76" s="867" t="s">
        <v>272</v>
      </c>
      <c r="J76" s="867" t="s">
        <v>6142</v>
      </c>
      <c r="K76" s="868">
        <v>104.68</v>
      </c>
      <c r="L76" s="867" t="s">
        <v>6143</v>
      </c>
    </row>
    <row r="77" spans="1:12" ht="13.5">
      <c r="A77" s="867" t="s">
        <v>6137</v>
      </c>
      <c r="B77" s="867" t="s">
        <v>6138</v>
      </c>
      <c r="C77" s="867" t="s">
        <v>6197</v>
      </c>
      <c r="D77" s="867" t="s">
        <v>6198</v>
      </c>
      <c r="E77" s="868" t="s">
        <v>819</v>
      </c>
      <c r="F77" s="867" t="s">
        <v>819</v>
      </c>
      <c r="G77" s="867">
        <v>90713</v>
      </c>
      <c r="H77" s="867" t="s">
        <v>6217</v>
      </c>
      <c r="I77" s="867" t="s">
        <v>272</v>
      </c>
      <c r="J77" s="867" t="s">
        <v>6142</v>
      </c>
      <c r="K77" s="868">
        <v>166.27</v>
      </c>
      <c r="L77" s="867" t="s">
        <v>6143</v>
      </c>
    </row>
    <row r="78" spans="1:12" ht="13.5">
      <c r="A78" s="867" t="s">
        <v>6137</v>
      </c>
      <c r="B78" s="867" t="s">
        <v>6138</v>
      </c>
      <c r="C78" s="867" t="s">
        <v>6197</v>
      </c>
      <c r="D78" s="867" t="s">
        <v>6198</v>
      </c>
      <c r="E78" s="868" t="s">
        <v>819</v>
      </c>
      <c r="F78" s="867" t="s">
        <v>819</v>
      </c>
      <c r="G78" s="867">
        <v>90714</v>
      </c>
      <c r="H78" s="867" t="s">
        <v>6218</v>
      </c>
      <c r="I78" s="867" t="s">
        <v>272</v>
      </c>
      <c r="J78" s="867" t="s">
        <v>6142</v>
      </c>
      <c r="K78" s="868">
        <v>205.03</v>
      </c>
      <c r="L78" s="867" t="s">
        <v>6143</v>
      </c>
    </row>
    <row r="79" spans="1:12" ht="13.5">
      <c r="A79" s="867" t="s">
        <v>6137</v>
      </c>
      <c r="B79" s="867" t="s">
        <v>6138</v>
      </c>
      <c r="C79" s="867" t="s">
        <v>6197</v>
      </c>
      <c r="D79" s="867" t="s">
        <v>6198</v>
      </c>
      <c r="E79" s="868" t="s">
        <v>819</v>
      </c>
      <c r="F79" s="867" t="s">
        <v>819</v>
      </c>
      <c r="G79" s="867">
        <v>90715</v>
      </c>
      <c r="H79" s="867" t="s">
        <v>6219</v>
      </c>
      <c r="I79" s="867" t="s">
        <v>272</v>
      </c>
      <c r="J79" s="867" t="s">
        <v>6142</v>
      </c>
      <c r="K79" s="868">
        <v>270.82</v>
      </c>
      <c r="L79" s="867" t="s">
        <v>6143</v>
      </c>
    </row>
    <row r="80" spans="1:12" ht="13.5">
      <c r="A80" s="867" t="s">
        <v>6137</v>
      </c>
      <c r="B80" s="867" t="s">
        <v>6138</v>
      </c>
      <c r="C80" s="867" t="s">
        <v>6197</v>
      </c>
      <c r="D80" s="867" t="s">
        <v>6198</v>
      </c>
      <c r="E80" s="868" t="s">
        <v>819</v>
      </c>
      <c r="F80" s="867" t="s">
        <v>819</v>
      </c>
      <c r="G80" s="867">
        <v>90716</v>
      </c>
      <c r="H80" s="867" t="s">
        <v>6220</v>
      </c>
      <c r="I80" s="867" t="s">
        <v>272</v>
      </c>
      <c r="J80" s="867" t="s">
        <v>6142</v>
      </c>
      <c r="K80" s="868">
        <v>37.770000000000003</v>
      </c>
      <c r="L80" s="867" t="s">
        <v>6143</v>
      </c>
    </row>
    <row r="81" spans="1:12" ht="13.5">
      <c r="A81" s="867" t="s">
        <v>6137</v>
      </c>
      <c r="B81" s="867" t="s">
        <v>6138</v>
      </c>
      <c r="C81" s="867" t="s">
        <v>6197</v>
      </c>
      <c r="D81" s="867" t="s">
        <v>6198</v>
      </c>
      <c r="E81" s="868" t="s">
        <v>819</v>
      </c>
      <c r="F81" s="867" t="s">
        <v>819</v>
      </c>
      <c r="G81" s="867">
        <v>90717</v>
      </c>
      <c r="H81" s="867" t="s">
        <v>6221</v>
      </c>
      <c r="I81" s="867" t="s">
        <v>272</v>
      </c>
      <c r="J81" s="867" t="s">
        <v>6142</v>
      </c>
      <c r="K81" s="868">
        <v>57.64</v>
      </c>
      <c r="L81" s="867" t="s">
        <v>6143</v>
      </c>
    </row>
    <row r="82" spans="1:12" ht="13.5">
      <c r="A82" s="867" t="s">
        <v>6137</v>
      </c>
      <c r="B82" s="867" t="s">
        <v>6138</v>
      </c>
      <c r="C82" s="867" t="s">
        <v>6197</v>
      </c>
      <c r="D82" s="867" t="s">
        <v>6198</v>
      </c>
      <c r="E82" s="868" t="s">
        <v>819</v>
      </c>
      <c r="F82" s="867" t="s">
        <v>819</v>
      </c>
      <c r="G82" s="867">
        <v>90718</v>
      </c>
      <c r="H82" s="867" t="s">
        <v>6222</v>
      </c>
      <c r="I82" s="867" t="s">
        <v>272</v>
      </c>
      <c r="J82" s="867" t="s">
        <v>6142</v>
      </c>
      <c r="K82" s="868">
        <v>91.81</v>
      </c>
      <c r="L82" s="867" t="s">
        <v>6143</v>
      </c>
    </row>
    <row r="83" spans="1:12" ht="13.5">
      <c r="A83" s="867" t="s">
        <v>6137</v>
      </c>
      <c r="B83" s="867" t="s">
        <v>6138</v>
      </c>
      <c r="C83" s="867" t="s">
        <v>6197</v>
      </c>
      <c r="D83" s="867" t="s">
        <v>6198</v>
      </c>
      <c r="E83" s="868" t="s">
        <v>819</v>
      </c>
      <c r="F83" s="867" t="s">
        <v>819</v>
      </c>
      <c r="G83" s="867">
        <v>90719</v>
      </c>
      <c r="H83" s="867" t="s">
        <v>6223</v>
      </c>
      <c r="I83" s="867" t="s">
        <v>272</v>
      </c>
      <c r="J83" s="867" t="s">
        <v>6142</v>
      </c>
      <c r="K83" s="868">
        <v>125.3</v>
      </c>
      <c r="L83" s="867" t="s">
        <v>6143</v>
      </c>
    </row>
    <row r="84" spans="1:12" ht="13.5">
      <c r="A84" s="867" t="s">
        <v>6137</v>
      </c>
      <c r="B84" s="867" t="s">
        <v>6138</v>
      </c>
      <c r="C84" s="867" t="s">
        <v>6197</v>
      </c>
      <c r="D84" s="867" t="s">
        <v>6198</v>
      </c>
      <c r="E84" s="868" t="s">
        <v>819</v>
      </c>
      <c r="F84" s="867" t="s">
        <v>819</v>
      </c>
      <c r="G84" s="867">
        <v>90720</v>
      </c>
      <c r="H84" s="867" t="s">
        <v>6224</v>
      </c>
      <c r="I84" s="867" t="s">
        <v>272</v>
      </c>
      <c r="J84" s="867" t="s">
        <v>6142</v>
      </c>
      <c r="K84" s="868">
        <v>174.53</v>
      </c>
      <c r="L84" s="867" t="s">
        <v>6143</v>
      </c>
    </row>
    <row r="85" spans="1:12" ht="13.5">
      <c r="A85" s="867" t="s">
        <v>6137</v>
      </c>
      <c r="B85" s="867" t="s">
        <v>6138</v>
      </c>
      <c r="C85" s="867" t="s">
        <v>6197</v>
      </c>
      <c r="D85" s="867" t="s">
        <v>6198</v>
      </c>
      <c r="E85" s="868" t="s">
        <v>819</v>
      </c>
      <c r="F85" s="867" t="s">
        <v>819</v>
      </c>
      <c r="G85" s="867">
        <v>90721</v>
      </c>
      <c r="H85" s="867" t="s">
        <v>6225</v>
      </c>
      <c r="I85" s="867" t="s">
        <v>272</v>
      </c>
      <c r="J85" s="867" t="s">
        <v>6142</v>
      </c>
      <c r="K85" s="868">
        <v>210.98</v>
      </c>
      <c r="L85" s="867" t="s">
        <v>6143</v>
      </c>
    </row>
    <row r="86" spans="1:12" ht="13.5">
      <c r="A86" s="867" t="s">
        <v>6137</v>
      </c>
      <c r="B86" s="867" t="s">
        <v>6138</v>
      </c>
      <c r="C86" s="867" t="s">
        <v>6197</v>
      </c>
      <c r="D86" s="867" t="s">
        <v>6198</v>
      </c>
      <c r="E86" s="868" t="s">
        <v>819</v>
      </c>
      <c r="F86" s="867" t="s">
        <v>819</v>
      </c>
      <c r="G86" s="867">
        <v>90723</v>
      </c>
      <c r="H86" s="867" t="s">
        <v>6226</v>
      </c>
      <c r="I86" s="867" t="s">
        <v>272</v>
      </c>
      <c r="J86" s="867" t="s">
        <v>6142</v>
      </c>
      <c r="K86" s="868">
        <v>560.66999999999996</v>
      </c>
      <c r="L86" s="867" t="s">
        <v>6143</v>
      </c>
    </row>
    <row r="87" spans="1:12" ht="13.5">
      <c r="A87" s="867" t="s">
        <v>6137</v>
      </c>
      <c r="B87" s="867" t="s">
        <v>6138</v>
      </c>
      <c r="C87" s="867" t="s">
        <v>6197</v>
      </c>
      <c r="D87" s="867" t="s">
        <v>6198</v>
      </c>
      <c r="E87" s="868" t="s">
        <v>819</v>
      </c>
      <c r="F87" s="867" t="s">
        <v>819</v>
      </c>
      <c r="G87" s="867">
        <v>90724</v>
      </c>
      <c r="H87" s="867" t="s">
        <v>6227</v>
      </c>
      <c r="I87" s="867" t="s">
        <v>6228</v>
      </c>
      <c r="J87" s="867" t="s">
        <v>6229</v>
      </c>
      <c r="K87" s="868">
        <v>19.05</v>
      </c>
      <c r="L87" s="867" t="s">
        <v>6143</v>
      </c>
    </row>
    <row r="88" spans="1:12" ht="13.5">
      <c r="A88" s="867" t="s">
        <v>6137</v>
      </c>
      <c r="B88" s="867" t="s">
        <v>6138</v>
      </c>
      <c r="C88" s="867" t="s">
        <v>6197</v>
      </c>
      <c r="D88" s="867" t="s">
        <v>6198</v>
      </c>
      <c r="E88" s="868" t="s">
        <v>819</v>
      </c>
      <c r="F88" s="867" t="s">
        <v>819</v>
      </c>
      <c r="G88" s="867">
        <v>90725</v>
      </c>
      <c r="H88" s="867" t="s">
        <v>6230</v>
      </c>
      <c r="I88" s="867" t="s">
        <v>6228</v>
      </c>
      <c r="J88" s="867" t="s">
        <v>6229</v>
      </c>
      <c r="K88" s="868">
        <v>23.55</v>
      </c>
      <c r="L88" s="867" t="s">
        <v>6143</v>
      </c>
    </row>
    <row r="89" spans="1:12" ht="13.5">
      <c r="A89" s="867" t="s">
        <v>6137</v>
      </c>
      <c r="B89" s="867" t="s">
        <v>6138</v>
      </c>
      <c r="C89" s="867" t="s">
        <v>6197</v>
      </c>
      <c r="D89" s="867" t="s">
        <v>6198</v>
      </c>
      <c r="E89" s="868" t="s">
        <v>819</v>
      </c>
      <c r="F89" s="867" t="s">
        <v>819</v>
      </c>
      <c r="G89" s="867">
        <v>90726</v>
      </c>
      <c r="H89" s="867" t="s">
        <v>6231</v>
      </c>
      <c r="I89" s="867" t="s">
        <v>6228</v>
      </c>
      <c r="J89" s="867" t="s">
        <v>6229</v>
      </c>
      <c r="K89" s="868">
        <v>28.06</v>
      </c>
      <c r="L89" s="867" t="s">
        <v>6143</v>
      </c>
    </row>
    <row r="90" spans="1:12" ht="13.5">
      <c r="A90" s="867" t="s">
        <v>6137</v>
      </c>
      <c r="B90" s="867" t="s">
        <v>6138</v>
      </c>
      <c r="C90" s="867" t="s">
        <v>6197</v>
      </c>
      <c r="D90" s="867" t="s">
        <v>6198</v>
      </c>
      <c r="E90" s="868" t="s">
        <v>819</v>
      </c>
      <c r="F90" s="867" t="s">
        <v>819</v>
      </c>
      <c r="G90" s="867">
        <v>90727</v>
      </c>
      <c r="H90" s="867" t="s">
        <v>6232</v>
      </c>
      <c r="I90" s="867" t="s">
        <v>6228</v>
      </c>
      <c r="J90" s="867" t="s">
        <v>6229</v>
      </c>
      <c r="K90" s="868">
        <v>32.549999999999997</v>
      </c>
      <c r="L90" s="867" t="s">
        <v>6143</v>
      </c>
    </row>
    <row r="91" spans="1:12" ht="13.5">
      <c r="A91" s="867" t="s">
        <v>6137</v>
      </c>
      <c r="B91" s="867" t="s">
        <v>6138</v>
      </c>
      <c r="C91" s="867" t="s">
        <v>6197</v>
      </c>
      <c r="D91" s="867" t="s">
        <v>6198</v>
      </c>
      <c r="E91" s="868" t="s">
        <v>819</v>
      </c>
      <c r="F91" s="867" t="s">
        <v>819</v>
      </c>
      <c r="G91" s="867">
        <v>90728</v>
      </c>
      <c r="H91" s="867" t="s">
        <v>6233</v>
      </c>
      <c r="I91" s="867" t="s">
        <v>6228</v>
      </c>
      <c r="J91" s="867" t="s">
        <v>6229</v>
      </c>
      <c r="K91" s="868">
        <v>37.06</v>
      </c>
      <c r="L91" s="867" t="s">
        <v>6143</v>
      </c>
    </row>
    <row r="92" spans="1:12" ht="13.5">
      <c r="A92" s="867" t="s">
        <v>6137</v>
      </c>
      <c r="B92" s="867" t="s">
        <v>6138</v>
      </c>
      <c r="C92" s="867" t="s">
        <v>6197</v>
      </c>
      <c r="D92" s="867" t="s">
        <v>6198</v>
      </c>
      <c r="E92" s="868" t="s">
        <v>819</v>
      </c>
      <c r="F92" s="867" t="s">
        <v>819</v>
      </c>
      <c r="G92" s="867">
        <v>90729</v>
      </c>
      <c r="H92" s="867" t="s">
        <v>6234</v>
      </c>
      <c r="I92" s="867" t="s">
        <v>6228</v>
      </c>
      <c r="J92" s="867" t="s">
        <v>6229</v>
      </c>
      <c r="K92" s="868">
        <v>41.56</v>
      </c>
      <c r="L92" s="867" t="s">
        <v>6143</v>
      </c>
    </row>
    <row r="93" spans="1:12" ht="13.5">
      <c r="A93" s="867" t="s">
        <v>6137</v>
      </c>
      <c r="B93" s="867" t="s">
        <v>6138</v>
      </c>
      <c r="C93" s="867" t="s">
        <v>6197</v>
      </c>
      <c r="D93" s="867" t="s">
        <v>6198</v>
      </c>
      <c r="E93" s="868" t="s">
        <v>819</v>
      </c>
      <c r="F93" s="867" t="s">
        <v>819</v>
      </c>
      <c r="G93" s="867">
        <v>90730</v>
      </c>
      <c r="H93" s="867" t="s">
        <v>6235</v>
      </c>
      <c r="I93" s="867" t="s">
        <v>6228</v>
      </c>
      <c r="J93" s="867" t="s">
        <v>6229</v>
      </c>
      <c r="K93" s="868">
        <v>46.11</v>
      </c>
      <c r="L93" s="867" t="s">
        <v>6143</v>
      </c>
    </row>
    <row r="94" spans="1:12" ht="13.5">
      <c r="A94" s="867" t="s">
        <v>6137</v>
      </c>
      <c r="B94" s="867" t="s">
        <v>6138</v>
      </c>
      <c r="C94" s="867" t="s">
        <v>6197</v>
      </c>
      <c r="D94" s="867" t="s">
        <v>6198</v>
      </c>
      <c r="E94" s="868" t="s">
        <v>819</v>
      </c>
      <c r="F94" s="867" t="s">
        <v>819</v>
      </c>
      <c r="G94" s="867">
        <v>90731</v>
      </c>
      <c r="H94" s="867" t="s">
        <v>6236</v>
      </c>
      <c r="I94" s="867" t="s">
        <v>6228</v>
      </c>
      <c r="J94" s="867" t="s">
        <v>6229</v>
      </c>
      <c r="K94" s="868">
        <v>50.61</v>
      </c>
      <c r="L94" s="867" t="s">
        <v>6143</v>
      </c>
    </row>
    <row r="95" spans="1:12" ht="13.5">
      <c r="A95" s="867" t="s">
        <v>6137</v>
      </c>
      <c r="B95" s="867" t="s">
        <v>6138</v>
      </c>
      <c r="C95" s="867" t="s">
        <v>6197</v>
      </c>
      <c r="D95" s="867" t="s">
        <v>6198</v>
      </c>
      <c r="E95" s="868" t="s">
        <v>819</v>
      </c>
      <c r="F95" s="867" t="s">
        <v>819</v>
      </c>
      <c r="G95" s="867">
        <v>90732</v>
      </c>
      <c r="H95" s="867" t="s">
        <v>6237</v>
      </c>
      <c r="I95" s="867" t="s">
        <v>6228</v>
      </c>
      <c r="J95" s="867" t="s">
        <v>6229</v>
      </c>
      <c r="K95" s="868">
        <v>64.12</v>
      </c>
      <c r="L95" s="867" t="s">
        <v>6143</v>
      </c>
    </row>
    <row r="96" spans="1:12" ht="13.5">
      <c r="A96" s="867" t="s">
        <v>6137</v>
      </c>
      <c r="B96" s="867" t="s">
        <v>6138</v>
      </c>
      <c r="C96" s="867" t="s">
        <v>6197</v>
      </c>
      <c r="D96" s="867" t="s">
        <v>6198</v>
      </c>
      <c r="E96" s="868" t="s">
        <v>819</v>
      </c>
      <c r="F96" s="867" t="s">
        <v>819</v>
      </c>
      <c r="G96" s="867">
        <v>90733</v>
      </c>
      <c r="H96" s="867" t="s">
        <v>6238</v>
      </c>
      <c r="I96" s="867" t="s">
        <v>272</v>
      </c>
      <c r="J96" s="867" t="s">
        <v>6229</v>
      </c>
      <c r="K96" s="868">
        <v>2.04</v>
      </c>
      <c r="L96" s="867" t="s">
        <v>6143</v>
      </c>
    </row>
    <row r="97" spans="1:12" ht="13.5">
      <c r="A97" s="867" t="s">
        <v>6137</v>
      </c>
      <c r="B97" s="867" t="s">
        <v>6138</v>
      </c>
      <c r="C97" s="867" t="s">
        <v>6197</v>
      </c>
      <c r="D97" s="867" t="s">
        <v>6198</v>
      </c>
      <c r="E97" s="868" t="s">
        <v>819</v>
      </c>
      <c r="F97" s="867" t="s">
        <v>819</v>
      </c>
      <c r="G97" s="867">
        <v>90734</v>
      </c>
      <c r="H97" s="867" t="s">
        <v>6239</v>
      </c>
      <c r="I97" s="867" t="s">
        <v>272</v>
      </c>
      <c r="J97" s="867" t="s">
        <v>6229</v>
      </c>
      <c r="K97" s="868">
        <v>2.4900000000000002</v>
      </c>
      <c r="L97" s="867" t="s">
        <v>6143</v>
      </c>
    </row>
    <row r="98" spans="1:12" ht="13.5">
      <c r="A98" s="867" t="s">
        <v>6137</v>
      </c>
      <c r="B98" s="867" t="s">
        <v>6138</v>
      </c>
      <c r="C98" s="867" t="s">
        <v>6197</v>
      </c>
      <c r="D98" s="867" t="s">
        <v>6198</v>
      </c>
      <c r="E98" s="868" t="s">
        <v>819</v>
      </c>
      <c r="F98" s="867" t="s">
        <v>819</v>
      </c>
      <c r="G98" s="867">
        <v>90735</v>
      </c>
      <c r="H98" s="867" t="s">
        <v>6240</v>
      </c>
      <c r="I98" s="867" t="s">
        <v>272</v>
      </c>
      <c r="J98" s="867" t="s">
        <v>6229</v>
      </c>
      <c r="K98" s="868">
        <v>2.95</v>
      </c>
      <c r="L98" s="867" t="s">
        <v>6143</v>
      </c>
    </row>
    <row r="99" spans="1:12" ht="13.5">
      <c r="A99" s="867" t="s">
        <v>6137</v>
      </c>
      <c r="B99" s="867" t="s">
        <v>6138</v>
      </c>
      <c r="C99" s="867" t="s">
        <v>6197</v>
      </c>
      <c r="D99" s="867" t="s">
        <v>6198</v>
      </c>
      <c r="E99" s="868" t="s">
        <v>819</v>
      </c>
      <c r="F99" s="867" t="s">
        <v>819</v>
      </c>
      <c r="G99" s="867">
        <v>90736</v>
      </c>
      <c r="H99" s="867" t="s">
        <v>6241</v>
      </c>
      <c r="I99" s="867" t="s">
        <v>272</v>
      </c>
      <c r="J99" s="867" t="s">
        <v>6229</v>
      </c>
      <c r="K99" s="868">
        <v>3.4</v>
      </c>
      <c r="L99" s="867" t="s">
        <v>6143</v>
      </c>
    </row>
    <row r="100" spans="1:12" ht="13.5">
      <c r="A100" s="867" t="s">
        <v>6137</v>
      </c>
      <c r="B100" s="867" t="s">
        <v>6138</v>
      </c>
      <c r="C100" s="867" t="s">
        <v>6197</v>
      </c>
      <c r="D100" s="867" t="s">
        <v>6198</v>
      </c>
      <c r="E100" s="868" t="s">
        <v>819</v>
      </c>
      <c r="F100" s="867" t="s">
        <v>819</v>
      </c>
      <c r="G100" s="867">
        <v>90737</v>
      </c>
      <c r="H100" s="867" t="s">
        <v>6242</v>
      </c>
      <c r="I100" s="867" t="s">
        <v>272</v>
      </c>
      <c r="J100" s="867" t="s">
        <v>6229</v>
      </c>
      <c r="K100" s="868">
        <v>3.87</v>
      </c>
      <c r="L100" s="867" t="s">
        <v>6143</v>
      </c>
    </row>
    <row r="101" spans="1:12" ht="13.5">
      <c r="A101" s="867" t="s">
        <v>6137</v>
      </c>
      <c r="B101" s="867" t="s">
        <v>6138</v>
      </c>
      <c r="C101" s="867" t="s">
        <v>6197</v>
      </c>
      <c r="D101" s="867" t="s">
        <v>6198</v>
      </c>
      <c r="E101" s="868" t="s">
        <v>819</v>
      </c>
      <c r="F101" s="867" t="s">
        <v>819</v>
      </c>
      <c r="G101" s="867">
        <v>90738</v>
      </c>
      <c r="H101" s="867" t="s">
        <v>6243</v>
      </c>
      <c r="I101" s="867" t="s">
        <v>272</v>
      </c>
      <c r="J101" s="867" t="s">
        <v>6229</v>
      </c>
      <c r="K101" s="868">
        <v>4.32</v>
      </c>
      <c r="L101" s="867" t="s">
        <v>6143</v>
      </c>
    </row>
    <row r="102" spans="1:12" ht="13.5">
      <c r="A102" s="867" t="s">
        <v>6137</v>
      </c>
      <c r="B102" s="867" t="s">
        <v>6138</v>
      </c>
      <c r="C102" s="867" t="s">
        <v>6197</v>
      </c>
      <c r="D102" s="867" t="s">
        <v>6198</v>
      </c>
      <c r="E102" s="868" t="s">
        <v>819</v>
      </c>
      <c r="F102" s="867" t="s">
        <v>819</v>
      </c>
      <c r="G102" s="867">
        <v>90739</v>
      </c>
      <c r="H102" s="867" t="s">
        <v>6244</v>
      </c>
      <c r="I102" s="867" t="s">
        <v>272</v>
      </c>
      <c r="J102" s="867" t="s">
        <v>6142</v>
      </c>
      <c r="K102" s="868">
        <v>9.74</v>
      </c>
      <c r="L102" s="867" t="s">
        <v>6143</v>
      </c>
    </row>
    <row r="103" spans="1:12" ht="13.5">
      <c r="A103" s="867" t="s">
        <v>6137</v>
      </c>
      <c r="B103" s="867" t="s">
        <v>6138</v>
      </c>
      <c r="C103" s="867" t="s">
        <v>6197</v>
      </c>
      <c r="D103" s="867" t="s">
        <v>6198</v>
      </c>
      <c r="E103" s="868" t="s">
        <v>819</v>
      </c>
      <c r="F103" s="867" t="s">
        <v>819</v>
      </c>
      <c r="G103" s="867">
        <v>90740</v>
      </c>
      <c r="H103" s="867" t="s">
        <v>6245</v>
      </c>
      <c r="I103" s="867" t="s">
        <v>272</v>
      </c>
      <c r="J103" s="867" t="s">
        <v>6229</v>
      </c>
      <c r="K103" s="868">
        <v>4.55</v>
      </c>
      <c r="L103" s="867" t="s">
        <v>6143</v>
      </c>
    </row>
    <row r="104" spans="1:12" ht="13.5">
      <c r="A104" s="867" t="s">
        <v>6137</v>
      </c>
      <c r="B104" s="867" t="s">
        <v>6138</v>
      </c>
      <c r="C104" s="867" t="s">
        <v>6197</v>
      </c>
      <c r="D104" s="867" t="s">
        <v>6198</v>
      </c>
      <c r="E104" s="868" t="s">
        <v>819</v>
      </c>
      <c r="F104" s="867" t="s">
        <v>819</v>
      </c>
      <c r="G104" s="867">
        <v>90741</v>
      </c>
      <c r="H104" s="867" t="s">
        <v>6246</v>
      </c>
      <c r="I104" s="867" t="s">
        <v>272</v>
      </c>
      <c r="J104" s="867" t="s">
        <v>6229</v>
      </c>
      <c r="K104" s="868">
        <v>5.01</v>
      </c>
      <c r="L104" s="867" t="s">
        <v>6143</v>
      </c>
    </row>
    <row r="105" spans="1:12" ht="13.5">
      <c r="A105" s="867" t="s">
        <v>6137</v>
      </c>
      <c r="B105" s="867" t="s">
        <v>6138</v>
      </c>
      <c r="C105" s="867" t="s">
        <v>6197</v>
      </c>
      <c r="D105" s="867" t="s">
        <v>6198</v>
      </c>
      <c r="E105" s="868" t="s">
        <v>819</v>
      </c>
      <c r="F105" s="867" t="s">
        <v>819</v>
      </c>
      <c r="G105" s="867">
        <v>90742</v>
      </c>
      <c r="H105" s="867" t="s">
        <v>6247</v>
      </c>
      <c r="I105" s="867" t="s">
        <v>272</v>
      </c>
      <c r="J105" s="867" t="s">
        <v>6229</v>
      </c>
      <c r="K105" s="868">
        <v>5.46</v>
      </c>
      <c r="L105" s="867" t="s">
        <v>6143</v>
      </c>
    </row>
    <row r="106" spans="1:12" ht="13.5">
      <c r="A106" s="867" t="s">
        <v>6137</v>
      </c>
      <c r="B106" s="867" t="s">
        <v>6138</v>
      </c>
      <c r="C106" s="867" t="s">
        <v>6197</v>
      </c>
      <c r="D106" s="867" t="s">
        <v>6198</v>
      </c>
      <c r="E106" s="868" t="s">
        <v>819</v>
      </c>
      <c r="F106" s="867" t="s">
        <v>819</v>
      </c>
      <c r="G106" s="867">
        <v>90743</v>
      </c>
      <c r="H106" s="867" t="s">
        <v>6248</v>
      </c>
      <c r="I106" s="867" t="s">
        <v>272</v>
      </c>
      <c r="J106" s="867" t="s">
        <v>6229</v>
      </c>
      <c r="K106" s="868">
        <v>5.92</v>
      </c>
      <c r="L106" s="867" t="s">
        <v>6143</v>
      </c>
    </row>
    <row r="107" spans="1:12" ht="13.5">
      <c r="A107" s="867" t="s">
        <v>6137</v>
      </c>
      <c r="B107" s="867" t="s">
        <v>6138</v>
      </c>
      <c r="C107" s="867" t="s">
        <v>6197</v>
      </c>
      <c r="D107" s="867" t="s">
        <v>6198</v>
      </c>
      <c r="E107" s="868" t="s">
        <v>819</v>
      </c>
      <c r="F107" s="867" t="s">
        <v>819</v>
      </c>
      <c r="G107" s="867">
        <v>90744</v>
      </c>
      <c r="H107" s="867" t="s">
        <v>6249</v>
      </c>
      <c r="I107" s="867" t="s">
        <v>272</v>
      </c>
      <c r="J107" s="867" t="s">
        <v>6229</v>
      </c>
      <c r="K107" s="868">
        <v>6.37</v>
      </c>
      <c r="L107" s="867" t="s">
        <v>6143</v>
      </c>
    </row>
    <row r="108" spans="1:12" ht="13.5">
      <c r="A108" s="867" t="s">
        <v>6137</v>
      </c>
      <c r="B108" s="867" t="s">
        <v>6138</v>
      </c>
      <c r="C108" s="867" t="s">
        <v>6197</v>
      </c>
      <c r="D108" s="867" t="s">
        <v>6198</v>
      </c>
      <c r="E108" s="868" t="s">
        <v>819</v>
      </c>
      <c r="F108" s="867" t="s">
        <v>819</v>
      </c>
      <c r="G108" s="867">
        <v>90745</v>
      </c>
      <c r="H108" s="867" t="s">
        <v>6250</v>
      </c>
      <c r="I108" s="867" t="s">
        <v>272</v>
      </c>
      <c r="J108" s="867" t="s">
        <v>6142</v>
      </c>
      <c r="K108" s="868">
        <v>13.92</v>
      </c>
      <c r="L108" s="867" t="s">
        <v>6143</v>
      </c>
    </row>
    <row r="109" spans="1:12" ht="13.5">
      <c r="A109" s="867" t="s">
        <v>6137</v>
      </c>
      <c r="B109" s="867" t="s">
        <v>6138</v>
      </c>
      <c r="C109" s="867" t="s">
        <v>6197</v>
      </c>
      <c r="D109" s="867" t="s">
        <v>6198</v>
      </c>
      <c r="E109" s="868" t="s">
        <v>819</v>
      </c>
      <c r="F109" s="867" t="s">
        <v>819</v>
      </c>
      <c r="G109" s="867">
        <v>90746</v>
      </c>
      <c r="H109" s="867" t="s">
        <v>6251</v>
      </c>
      <c r="I109" s="867" t="s">
        <v>272</v>
      </c>
      <c r="J109" s="867" t="s">
        <v>6229</v>
      </c>
      <c r="K109" s="868">
        <v>2.77</v>
      </c>
      <c r="L109" s="867" t="s">
        <v>6143</v>
      </c>
    </row>
    <row r="110" spans="1:12" ht="13.5">
      <c r="A110" s="867" t="s">
        <v>6137</v>
      </c>
      <c r="B110" s="867" t="s">
        <v>6138</v>
      </c>
      <c r="C110" s="867" t="s">
        <v>6197</v>
      </c>
      <c r="D110" s="867" t="s">
        <v>6198</v>
      </c>
      <c r="E110" s="868" t="s">
        <v>819</v>
      </c>
      <c r="F110" s="867" t="s">
        <v>819</v>
      </c>
      <c r="G110" s="867">
        <v>90747</v>
      </c>
      <c r="H110" s="867" t="s">
        <v>6252</v>
      </c>
      <c r="I110" s="867" t="s">
        <v>272</v>
      </c>
      <c r="J110" s="867" t="s">
        <v>6142</v>
      </c>
      <c r="K110" s="868">
        <v>10.79</v>
      </c>
      <c r="L110" s="867" t="s">
        <v>6143</v>
      </c>
    </row>
    <row r="111" spans="1:12" ht="13.5">
      <c r="A111" s="867" t="s">
        <v>6137</v>
      </c>
      <c r="B111" s="867" t="s">
        <v>6138</v>
      </c>
      <c r="C111" s="867" t="s">
        <v>6197</v>
      </c>
      <c r="D111" s="867" t="s">
        <v>6198</v>
      </c>
      <c r="E111" s="868" t="s">
        <v>819</v>
      </c>
      <c r="F111" s="867" t="s">
        <v>819</v>
      </c>
      <c r="G111" s="867">
        <v>90748</v>
      </c>
      <c r="H111" s="867" t="s">
        <v>6253</v>
      </c>
      <c r="I111" s="867" t="s">
        <v>272</v>
      </c>
      <c r="J111" s="867" t="s">
        <v>6229</v>
      </c>
      <c r="K111" s="868">
        <v>3.66</v>
      </c>
      <c r="L111" s="867" t="s">
        <v>6143</v>
      </c>
    </row>
    <row r="112" spans="1:12" ht="13.5">
      <c r="A112" s="867" t="s">
        <v>6137</v>
      </c>
      <c r="B112" s="867" t="s">
        <v>6138</v>
      </c>
      <c r="C112" s="867" t="s">
        <v>6197</v>
      </c>
      <c r="D112" s="867" t="s">
        <v>6198</v>
      </c>
      <c r="E112" s="868" t="s">
        <v>819</v>
      </c>
      <c r="F112" s="867" t="s">
        <v>819</v>
      </c>
      <c r="G112" s="867">
        <v>90749</v>
      </c>
      <c r="H112" s="867" t="s">
        <v>6254</v>
      </c>
      <c r="I112" s="867" t="s">
        <v>272</v>
      </c>
      <c r="J112" s="867" t="s">
        <v>6229</v>
      </c>
      <c r="K112" s="868">
        <v>4.12</v>
      </c>
      <c r="L112" s="867" t="s">
        <v>6143</v>
      </c>
    </row>
    <row r="113" spans="1:12" ht="13.5">
      <c r="A113" s="867" t="s">
        <v>6137</v>
      </c>
      <c r="B113" s="867" t="s">
        <v>6138</v>
      </c>
      <c r="C113" s="867" t="s">
        <v>6197</v>
      </c>
      <c r="D113" s="867" t="s">
        <v>6198</v>
      </c>
      <c r="E113" s="868" t="s">
        <v>819</v>
      </c>
      <c r="F113" s="867" t="s">
        <v>819</v>
      </c>
      <c r="G113" s="867">
        <v>90750</v>
      </c>
      <c r="H113" s="867" t="s">
        <v>6255</v>
      </c>
      <c r="I113" s="867" t="s">
        <v>272</v>
      </c>
      <c r="J113" s="867" t="s">
        <v>6229</v>
      </c>
      <c r="K113" s="868">
        <v>4.57</v>
      </c>
      <c r="L113" s="867" t="s">
        <v>6143</v>
      </c>
    </row>
    <row r="114" spans="1:12" ht="13.5">
      <c r="A114" s="867" t="s">
        <v>6137</v>
      </c>
      <c r="B114" s="867" t="s">
        <v>6138</v>
      </c>
      <c r="C114" s="867" t="s">
        <v>6197</v>
      </c>
      <c r="D114" s="867" t="s">
        <v>6198</v>
      </c>
      <c r="E114" s="868" t="s">
        <v>819</v>
      </c>
      <c r="F114" s="867" t="s">
        <v>819</v>
      </c>
      <c r="G114" s="867">
        <v>90751</v>
      </c>
      <c r="H114" s="867" t="s">
        <v>6256</v>
      </c>
      <c r="I114" s="867" t="s">
        <v>272</v>
      </c>
      <c r="J114" s="867" t="s">
        <v>6229</v>
      </c>
      <c r="K114" s="868">
        <v>5.03</v>
      </c>
      <c r="L114" s="867" t="s">
        <v>6143</v>
      </c>
    </row>
    <row r="115" spans="1:12" ht="13.5">
      <c r="A115" s="867" t="s">
        <v>6137</v>
      </c>
      <c r="B115" s="867" t="s">
        <v>6138</v>
      </c>
      <c r="C115" s="867" t="s">
        <v>6197</v>
      </c>
      <c r="D115" s="867" t="s">
        <v>6198</v>
      </c>
      <c r="E115" s="868" t="s">
        <v>819</v>
      </c>
      <c r="F115" s="867" t="s">
        <v>819</v>
      </c>
      <c r="G115" s="867">
        <v>90752</v>
      </c>
      <c r="H115" s="867" t="s">
        <v>6257</v>
      </c>
      <c r="I115" s="867" t="s">
        <v>272</v>
      </c>
      <c r="J115" s="867" t="s">
        <v>6229</v>
      </c>
      <c r="K115" s="868">
        <v>5.48</v>
      </c>
      <c r="L115" s="867" t="s">
        <v>6143</v>
      </c>
    </row>
    <row r="116" spans="1:12" ht="13.5">
      <c r="A116" s="867" t="s">
        <v>6137</v>
      </c>
      <c r="B116" s="867" t="s">
        <v>6138</v>
      </c>
      <c r="C116" s="867" t="s">
        <v>6197</v>
      </c>
      <c r="D116" s="867" t="s">
        <v>6198</v>
      </c>
      <c r="E116" s="868" t="s">
        <v>819</v>
      </c>
      <c r="F116" s="867" t="s">
        <v>819</v>
      </c>
      <c r="G116" s="867">
        <v>90753</v>
      </c>
      <c r="H116" s="867" t="s">
        <v>6258</v>
      </c>
      <c r="I116" s="867" t="s">
        <v>272</v>
      </c>
      <c r="J116" s="867" t="s">
        <v>6229</v>
      </c>
      <c r="K116" s="868">
        <v>5.94</v>
      </c>
      <c r="L116" s="867" t="s">
        <v>6143</v>
      </c>
    </row>
    <row r="117" spans="1:12" ht="13.5">
      <c r="A117" s="867" t="s">
        <v>6137</v>
      </c>
      <c r="B117" s="867" t="s">
        <v>6138</v>
      </c>
      <c r="C117" s="867" t="s">
        <v>6197</v>
      </c>
      <c r="D117" s="867" t="s">
        <v>6198</v>
      </c>
      <c r="E117" s="868" t="s">
        <v>819</v>
      </c>
      <c r="F117" s="867" t="s">
        <v>819</v>
      </c>
      <c r="G117" s="867">
        <v>90754</v>
      </c>
      <c r="H117" s="867" t="s">
        <v>6259</v>
      </c>
      <c r="I117" s="867" t="s">
        <v>272</v>
      </c>
      <c r="J117" s="867" t="s">
        <v>6142</v>
      </c>
      <c r="K117" s="868">
        <v>13.04</v>
      </c>
      <c r="L117" s="867" t="s">
        <v>6143</v>
      </c>
    </row>
    <row r="118" spans="1:12" ht="13.5">
      <c r="A118" s="867" t="s">
        <v>6137</v>
      </c>
      <c r="B118" s="867" t="s">
        <v>6138</v>
      </c>
      <c r="C118" s="867" t="s">
        <v>6197</v>
      </c>
      <c r="D118" s="867" t="s">
        <v>6198</v>
      </c>
      <c r="E118" s="868" t="s">
        <v>819</v>
      </c>
      <c r="F118" s="867" t="s">
        <v>819</v>
      </c>
      <c r="G118" s="867">
        <v>90755</v>
      </c>
      <c r="H118" s="867" t="s">
        <v>6260</v>
      </c>
      <c r="I118" s="867" t="s">
        <v>272</v>
      </c>
      <c r="J118" s="867" t="s">
        <v>6229</v>
      </c>
      <c r="K118" s="868">
        <v>6.17</v>
      </c>
      <c r="L118" s="867" t="s">
        <v>6143</v>
      </c>
    </row>
    <row r="119" spans="1:12" ht="13.5">
      <c r="A119" s="867" t="s">
        <v>6137</v>
      </c>
      <c r="B119" s="867" t="s">
        <v>6138</v>
      </c>
      <c r="C119" s="867" t="s">
        <v>6197</v>
      </c>
      <c r="D119" s="867" t="s">
        <v>6198</v>
      </c>
      <c r="E119" s="868" t="s">
        <v>819</v>
      </c>
      <c r="F119" s="867" t="s">
        <v>819</v>
      </c>
      <c r="G119" s="867">
        <v>90756</v>
      </c>
      <c r="H119" s="867" t="s">
        <v>6261</v>
      </c>
      <c r="I119" s="867" t="s">
        <v>272</v>
      </c>
      <c r="J119" s="867" t="s">
        <v>6229</v>
      </c>
      <c r="K119" s="868">
        <v>6.62</v>
      </c>
      <c r="L119" s="867" t="s">
        <v>6143</v>
      </c>
    </row>
    <row r="120" spans="1:12" ht="13.5">
      <c r="A120" s="867" t="s">
        <v>6137</v>
      </c>
      <c r="B120" s="867" t="s">
        <v>6138</v>
      </c>
      <c r="C120" s="867" t="s">
        <v>6197</v>
      </c>
      <c r="D120" s="867" t="s">
        <v>6198</v>
      </c>
      <c r="E120" s="868" t="s">
        <v>819</v>
      </c>
      <c r="F120" s="867" t="s">
        <v>819</v>
      </c>
      <c r="G120" s="867">
        <v>90757</v>
      </c>
      <c r="H120" s="867" t="s">
        <v>6262</v>
      </c>
      <c r="I120" s="867" t="s">
        <v>272</v>
      </c>
      <c r="J120" s="867" t="s">
        <v>6229</v>
      </c>
      <c r="K120" s="868">
        <v>7.09</v>
      </c>
      <c r="L120" s="867" t="s">
        <v>6143</v>
      </c>
    </row>
    <row r="121" spans="1:12" ht="13.5">
      <c r="A121" s="867" t="s">
        <v>6137</v>
      </c>
      <c r="B121" s="867" t="s">
        <v>6138</v>
      </c>
      <c r="C121" s="867" t="s">
        <v>6197</v>
      </c>
      <c r="D121" s="867" t="s">
        <v>6198</v>
      </c>
      <c r="E121" s="868" t="s">
        <v>819</v>
      </c>
      <c r="F121" s="867" t="s">
        <v>819</v>
      </c>
      <c r="G121" s="867">
        <v>90758</v>
      </c>
      <c r="H121" s="867" t="s">
        <v>6263</v>
      </c>
      <c r="I121" s="867" t="s">
        <v>272</v>
      </c>
      <c r="J121" s="867" t="s">
        <v>6229</v>
      </c>
      <c r="K121" s="868">
        <v>7.54</v>
      </c>
      <c r="L121" s="867" t="s">
        <v>6143</v>
      </c>
    </row>
    <row r="122" spans="1:12" ht="13.5">
      <c r="A122" s="867" t="s">
        <v>6137</v>
      </c>
      <c r="B122" s="867" t="s">
        <v>6138</v>
      </c>
      <c r="C122" s="867" t="s">
        <v>6197</v>
      </c>
      <c r="D122" s="867" t="s">
        <v>6198</v>
      </c>
      <c r="E122" s="868" t="s">
        <v>819</v>
      </c>
      <c r="F122" s="867" t="s">
        <v>819</v>
      </c>
      <c r="G122" s="867">
        <v>90759</v>
      </c>
      <c r="H122" s="867" t="s">
        <v>6264</v>
      </c>
      <c r="I122" s="867" t="s">
        <v>272</v>
      </c>
      <c r="J122" s="867" t="s">
        <v>6229</v>
      </c>
      <c r="K122" s="868">
        <v>7.99</v>
      </c>
      <c r="L122" s="867" t="s">
        <v>6143</v>
      </c>
    </row>
    <row r="123" spans="1:12" ht="13.5">
      <c r="A123" s="867" t="s">
        <v>6137</v>
      </c>
      <c r="B123" s="867" t="s">
        <v>6138</v>
      </c>
      <c r="C123" s="867" t="s">
        <v>6197</v>
      </c>
      <c r="D123" s="867" t="s">
        <v>6198</v>
      </c>
      <c r="E123" s="868" t="s">
        <v>819</v>
      </c>
      <c r="F123" s="867" t="s">
        <v>819</v>
      </c>
      <c r="G123" s="867">
        <v>90760</v>
      </c>
      <c r="H123" s="867" t="s">
        <v>6265</v>
      </c>
      <c r="I123" s="867" t="s">
        <v>272</v>
      </c>
      <c r="J123" s="867" t="s">
        <v>6142</v>
      </c>
      <c r="K123" s="868">
        <v>17.23</v>
      </c>
      <c r="L123" s="867" t="s">
        <v>6143</v>
      </c>
    </row>
    <row r="124" spans="1:12" ht="13.5">
      <c r="A124" s="867" t="s">
        <v>6137</v>
      </c>
      <c r="B124" s="867" t="s">
        <v>6138</v>
      </c>
      <c r="C124" s="867" t="s">
        <v>6197</v>
      </c>
      <c r="D124" s="867" t="s">
        <v>6198</v>
      </c>
      <c r="E124" s="868" t="s">
        <v>819</v>
      </c>
      <c r="F124" s="867" t="s">
        <v>819</v>
      </c>
      <c r="G124" s="867">
        <v>90761</v>
      </c>
      <c r="H124" s="867" t="s">
        <v>6266</v>
      </c>
      <c r="I124" s="867" t="s">
        <v>272</v>
      </c>
      <c r="J124" s="867" t="s">
        <v>6229</v>
      </c>
      <c r="K124" s="868">
        <v>3.4</v>
      </c>
      <c r="L124" s="867" t="s">
        <v>6143</v>
      </c>
    </row>
    <row r="125" spans="1:12" ht="13.5">
      <c r="A125" s="867" t="s">
        <v>6137</v>
      </c>
      <c r="B125" s="867" t="s">
        <v>6138</v>
      </c>
      <c r="C125" s="867" t="s">
        <v>6197</v>
      </c>
      <c r="D125" s="867" t="s">
        <v>6198</v>
      </c>
      <c r="E125" s="868" t="s">
        <v>819</v>
      </c>
      <c r="F125" s="867" t="s">
        <v>819</v>
      </c>
      <c r="G125" s="867">
        <v>90762</v>
      </c>
      <c r="H125" s="867" t="s">
        <v>6267</v>
      </c>
      <c r="I125" s="867" t="s">
        <v>272</v>
      </c>
      <c r="J125" s="867" t="s">
        <v>6142</v>
      </c>
      <c r="K125" s="868">
        <v>12.85</v>
      </c>
      <c r="L125" s="867" t="s">
        <v>6143</v>
      </c>
    </row>
    <row r="126" spans="1:12" ht="13.5">
      <c r="A126" s="867" t="s">
        <v>6137</v>
      </c>
      <c r="B126" s="867" t="s">
        <v>6138</v>
      </c>
      <c r="C126" s="867" t="s">
        <v>6197</v>
      </c>
      <c r="D126" s="867" t="s">
        <v>6198</v>
      </c>
      <c r="E126" s="868" t="s">
        <v>819</v>
      </c>
      <c r="F126" s="867" t="s">
        <v>819</v>
      </c>
      <c r="G126" s="867">
        <v>94869</v>
      </c>
      <c r="H126" s="867" t="s">
        <v>6268</v>
      </c>
      <c r="I126" s="867" t="s">
        <v>272</v>
      </c>
      <c r="J126" s="867" t="s">
        <v>6142</v>
      </c>
      <c r="K126" s="868">
        <v>113.52</v>
      </c>
      <c r="L126" s="867" t="s">
        <v>6143</v>
      </c>
    </row>
    <row r="127" spans="1:12" ht="13.5">
      <c r="A127" s="867" t="s">
        <v>6137</v>
      </c>
      <c r="B127" s="867" t="s">
        <v>6138</v>
      </c>
      <c r="C127" s="867" t="s">
        <v>6197</v>
      </c>
      <c r="D127" s="867" t="s">
        <v>6198</v>
      </c>
      <c r="E127" s="868" t="s">
        <v>819</v>
      </c>
      <c r="F127" s="867" t="s">
        <v>819</v>
      </c>
      <c r="G127" s="867">
        <v>94870</v>
      </c>
      <c r="H127" s="867" t="s">
        <v>6269</v>
      </c>
      <c r="I127" s="867" t="s">
        <v>272</v>
      </c>
      <c r="J127" s="867" t="s">
        <v>6229</v>
      </c>
      <c r="K127" s="868">
        <v>0.68</v>
      </c>
      <c r="L127" s="867" t="s">
        <v>6143</v>
      </c>
    </row>
    <row r="128" spans="1:12" ht="13.5">
      <c r="A128" s="867" t="s">
        <v>6137</v>
      </c>
      <c r="B128" s="867" t="s">
        <v>6138</v>
      </c>
      <c r="C128" s="867" t="s">
        <v>6197</v>
      </c>
      <c r="D128" s="867" t="s">
        <v>6198</v>
      </c>
      <c r="E128" s="868" t="s">
        <v>819</v>
      </c>
      <c r="F128" s="867" t="s">
        <v>819</v>
      </c>
      <c r="G128" s="867">
        <v>94871</v>
      </c>
      <c r="H128" s="867" t="s">
        <v>6270</v>
      </c>
      <c r="I128" s="867" t="s">
        <v>272</v>
      </c>
      <c r="J128" s="867" t="s">
        <v>6142</v>
      </c>
      <c r="K128" s="868">
        <v>134.58000000000001</v>
      </c>
      <c r="L128" s="867" t="s">
        <v>6143</v>
      </c>
    </row>
    <row r="129" spans="1:12" ht="13.5">
      <c r="A129" s="867" t="s">
        <v>6137</v>
      </c>
      <c r="B129" s="867" t="s">
        <v>6138</v>
      </c>
      <c r="C129" s="867" t="s">
        <v>6197</v>
      </c>
      <c r="D129" s="867" t="s">
        <v>6198</v>
      </c>
      <c r="E129" s="868" t="s">
        <v>819</v>
      </c>
      <c r="F129" s="867" t="s">
        <v>819</v>
      </c>
      <c r="G129" s="867">
        <v>94872</v>
      </c>
      <c r="H129" s="867" t="s">
        <v>6271</v>
      </c>
      <c r="I129" s="867" t="s">
        <v>272</v>
      </c>
      <c r="J129" s="867" t="s">
        <v>6229</v>
      </c>
      <c r="K129" s="868">
        <v>1.18</v>
      </c>
      <c r="L129" s="867" t="s">
        <v>6143</v>
      </c>
    </row>
    <row r="130" spans="1:12" ht="13.5">
      <c r="A130" s="867" t="s">
        <v>6137</v>
      </c>
      <c r="B130" s="867" t="s">
        <v>6138</v>
      </c>
      <c r="C130" s="867" t="s">
        <v>6197</v>
      </c>
      <c r="D130" s="867" t="s">
        <v>6198</v>
      </c>
      <c r="E130" s="868" t="s">
        <v>819</v>
      </c>
      <c r="F130" s="867" t="s">
        <v>819</v>
      </c>
      <c r="G130" s="867">
        <v>94875</v>
      </c>
      <c r="H130" s="867" t="s">
        <v>6272</v>
      </c>
      <c r="I130" s="867" t="s">
        <v>272</v>
      </c>
      <c r="J130" s="867" t="s">
        <v>6142</v>
      </c>
      <c r="K130" s="868">
        <v>789.56</v>
      </c>
      <c r="L130" s="867" t="s">
        <v>6143</v>
      </c>
    </row>
    <row r="131" spans="1:12" ht="13.5">
      <c r="A131" s="867" t="s">
        <v>6137</v>
      </c>
      <c r="B131" s="867" t="s">
        <v>6138</v>
      </c>
      <c r="C131" s="867" t="s">
        <v>6197</v>
      </c>
      <c r="D131" s="867" t="s">
        <v>6198</v>
      </c>
      <c r="E131" s="868" t="s">
        <v>819</v>
      </c>
      <c r="F131" s="867" t="s">
        <v>819</v>
      </c>
      <c r="G131" s="867">
        <v>94876</v>
      </c>
      <c r="H131" s="867" t="s">
        <v>6273</v>
      </c>
      <c r="I131" s="867" t="s">
        <v>272</v>
      </c>
      <c r="J131" s="867" t="s">
        <v>6142</v>
      </c>
      <c r="K131" s="868">
        <v>16.34</v>
      </c>
      <c r="L131" s="867" t="s">
        <v>6143</v>
      </c>
    </row>
    <row r="132" spans="1:12" ht="13.5">
      <c r="A132" s="867" t="s">
        <v>6137</v>
      </c>
      <c r="B132" s="867" t="s">
        <v>6138</v>
      </c>
      <c r="C132" s="867" t="s">
        <v>6197</v>
      </c>
      <c r="D132" s="867" t="s">
        <v>6198</v>
      </c>
      <c r="E132" s="868" t="s">
        <v>819</v>
      </c>
      <c r="F132" s="867" t="s">
        <v>819</v>
      </c>
      <c r="G132" s="867">
        <v>94878</v>
      </c>
      <c r="H132" s="867" t="s">
        <v>6274</v>
      </c>
      <c r="I132" s="867" t="s">
        <v>272</v>
      </c>
      <c r="J132" s="867" t="s">
        <v>6142</v>
      </c>
      <c r="K132" s="868">
        <v>19.190000000000001</v>
      </c>
      <c r="L132" s="867" t="s">
        <v>6143</v>
      </c>
    </row>
    <row r="133" spans="1:12" ht="13.5">
      <c r="A133" s="867" t="s">
        <v>6137</v>
      </c>
      <c r="B133" s="867" t="s">
        <v>6138</v>
      </c>
      <c r="C133" s="867" t="s">
        <v>6197</v>
      </c>
      <c r="D133" s="867" t="s">
        <v>6198</v>
      </c>
      <c r="E133" s="868" t="s">
        <v>819</v>
      </c>
      <c r="F133" s="867" t="s">
        <v>819</v>
      </c>
      <c r="G133" s="867">
        <v>94879</v>
      </c>
      <c r="H133" s="867" t="s">
        <v>6275</v>
      </c>
      <c r="I133" s="867" t="s">
        <v>272</v>
      </c>
      <c r="J133" s="867" t="s">
        <v>6142</v>
      </c>
      <c r="K133" s="869">
        <v>1052.7</v>
      </c>
      <c r="L133" s="867" t="s">
        <v>6143</v>
      </c>
    </row>
    <row r="134" spans="1:12" ht="13.5">
      <c r="A134" s="867" t="s">
        <v>6137</v>
      </c>
      <c r="B134" s="867" t="s">
        <v>6138</v>
      </c>
      <c r="C134" s="867" t="s">
        <v>6197</v>
      </c>
      <c r="D134" s="867" t="s">
        <v>6198</v>
      </c>
      <c r="E134" s="868" t="s">
        <v>819</v>
      </c>
      <c r="F134" s="867" t="s">
        <v>819</v>
      </c>
      <c r="G134" s="867">
        <v>94880</v>
      </c>
      <c r="H134" s="867" t="s">
        <v>6276</v>
      </c>
      <c r="I134" s="867" t="s">
        <v>272</v>
      </c>
      <c r="J134" s="867" t="s">
        <v>6142</v>
      </c>
      <c r="K134" s="868">
        <v>23.49</v>
      </c>
      <c r="L134" s="867" t="s">
        <v>6143</v>
      </c>
    </row>
    <row r="135" spans="1:12" ht="13.5">
      <c r="A135" s="867" t="s">
        <v>6137</v>
      </c>
      <c r="B135" s="867" t="s">
        <v>6138</v>
      </c>
      <c r="C135" s="867" t="s">
        <v>6197</v>
      </c>
      <c r="D135" s="867" t="s">
        <v>6198</v>
      </c>
      <c r="E135" s="868" t="s">
        <v>819</v>
      </c>
      <c r="F135" s="867" t="s">
        <v>819</v>
      </c>
      <c r="G135" s="867">
        <v>94881</v>
      </c>
      <c r="H135" s="867" t="s">
        <v>6277</v>
      </c>
      <c r="I135" s="867" t="s">
        <v>272</v>
      </c>
      <c r="J135" s="867" t="s">
        <v>6142</v>
      </c>
      <c r="K135" s="869">
        <v>1640.74</v>
      </c>
      <c r="L135" s="867" t="s">
        <v>6143</v>
      </c>
    </row>
    <row r="136" spans="1:12" ht="13.5">
      <c r="A136" s="867" t="s">
        <v>6137</v>
      </c>
      <c r="B136" s="867" t="s">
        <v>6138</v>
      </c>
      <c r="C136" s="867" t="s">
        <v>6197</v>
      </c>
      <c r="D136" s="867" t="s">
        <v>6198</v>
      </c>
      <c r="E136" s="868" t="s">
        <v>819</v>
      </c>
      <c r="F136" s="867" t="s">
        <v>819</v>
      </c>
      <c r="G136" s="867">
        <v>94882</v>
      </c>
      <c r="H136" s="867" t="s">
        <v>6278</v>
      </c>
      <c r="I136" s="867" t="s">
        <v>272</v>
      </c>
      <c r="J136" s="867" t="s">
        <v>6142</v>
      </c>
      <c r="K136" s="868">
        <v>27.88</v>
      </c>
      <c r="L136" s="867" t="s">
        <v>6143</v>
      </c>
    </row>
    <row r="137" spans="1:12" ht="13.5">
      <c r="A137" s="867" t="s">
        <v>6137</v>
      </c>
      <c r="B137" s="867" t="s">
        <v>6138</v>
      </c>
      <c r="C137" s="867" t="s">
        <v>6197</v>
      </c>
      <c r="D137" s="867" t="s">
        <v>6198</v>
      </c>
      <c r="E137" s="868" t="s">
        <v>819</v>
      </c>
      <c r="F137" s="867" t="s">
        <v>819</v>
      </c>
      <c r="G137" s="867">
        <v>94884</v>
      </c>
      <c r="H137" s="867" t="s">
        <v>6279</v>
      </c>
      <c r="I137" s="867" t="s">
        <v>272</v>
      </c>
      <c r="J137" s="867" t="s">
        <v>6142</v>
      </c>
      <c r="K137" s="868">
        <v>36.75</v>
      </c>
      <c r="L137" s="867" t="s">
        <v>6143</v>
      </c>
    </row>
    <row r="138" spans="1:12" ht="13.5">
      <c r="A138" s="867" t="s">
        <v>6137</v>
      </c>
      <c r="B138" s="867" t="s">
        <v>6138</v>
      </c>
      <c r="C138" s="867" t="s">
        <v>6197</v>
      </c>
      <c r="D138" s="867" t="s">
        <v>6198</v>
      </c>
      <c r="E138" s="868" t="s">
        <v>819</v>
      </c>
      <c r="F138" s="867" t="s">
        <v>819</v>
      </c>
      <c r="G138" s="867">
        <v>94885</v>
      </c>
      <c r="H138" s="867" t="s">
        <v>6280</v>
      </c>
      <c r="I138" s="867" t="s">
        <v>272</v>
      </c>
      <c r="J138" s="867" t="s">
        <v>6142</v>
      </c>
      <c r="K138" s="868">
        <v>113.71</v>
      </c>
      <c r="L138" s="867" t="s">
        <v>6143</v>
      </c>
    </row>
    <row r="139" spans="1:12" ht="13.5">
      <c r="A139" s="867" t="s">
        <v>6137</v>
      </c>
      <c r="B139" s="867" t="s">
        <v>6138</v>
      </c>
      <c r="C139" s="867" t="s">
        <v>6197</v>
      </c>
      <c r="D139" s="867" t="s">
        <v>6198</v>
      </c>
      <c r="E139" s="868" t="s">
        <v>819</v>
      </c>
      <c r="F139" s="867" t="s">
        <v>819</v>
      </c>
      <c r="G139" s="867">
        <v>94886</v>
      </c>
      <c r="H139" s="867" t="s">
        <v>6281</v>
      </c>
      <c r="I139" s="867" t="s">
        <v>272</v>
      </c>
      <c r="J139" s="867" t="s">
        <v>6229</v>
      </c>
      <c r="K139" s="868">
        <v>0.87</v>
      </c>
      <c r="L139" s="867" t="s">
        <v>6143</v>
      </c>
    </row>
    <row r="140" spans="1:12" ht="13.5">
      <c r="A140" s="867" t="s">
        <v>6137</v>
      </c>
      <c r="B140" s="867" t="s">
        <v>6138</v>
      </c>
      <c r="C140" s="867" t="s">
        <v>6197</v>
      </c>
      <c r="D140" s="867" t="s">
        <v>6198</v>
      </c>
      <c r="E140" s="868" t="s">
        <v>819</v>
      </c>
      <c r="F140" s="867" t="s">
        <v>819</v>
      </c>
      <c r="G140" s="867">
        <v>94887</v>
      </c>
      <c r="H140" s="867" t="s">
        <v>6282</v>
      </c>
      <c r="I140" s="867" t="s">
        <v>272</v>
      </c>
      <c r="J140" s="867" t="s">
        <v>6142</v>
      </c>
      <c r="K140" s="868">
        <v>134.9</v>
      </c>
      <c r="L140" s="867" t="s">
        <v>6143</v>
      </c>
    </row>
    <row r="141" spans="1:12" ht="13.5">
      <c r="A141" s="867" t="s">
        <v>6137</v>
      </c>
      <c r="B141" s="867" t="s">
        <v>6138</v>
      </c>
      <c r="C141" s="867" t="s">
        <v>6197</v>
      </c>
      <c r="D141" s="867" t="s">
        <v>6198</v>
      </c>
      <c r="E141" s="868" t="s">
        <v>819</v>
      </c>
      <c r="F141" s="867" t="s">
        <v>819</v>
      </c>
      <c r="G141" s="867">
        <v>94888</v>
      </c>
      <c r="H141" s="867" t="s">
        <v>6283</v>
      </c>
      <c r="I141" s="867" t="s">
        <v>272</v>
      </c>
      <c r="J141" s="867" t="s">
        <v>6229</v>
      </c>
      <c r="K141" s="868">
        <v>1.5</v>
      </c>
      <c r="L141" s="867" t="s">
        <v>6143</v>
      </c>
    </row>
    <row r="142" spans="1:12" ht="13.5">
      <c r="A142" s="867" t="s">
        <v>6137</v>
      </c>
      <c r="B142" s="867" t="s">
        <v>6138</v>
      </c>
      <c r="C142" s="867" t="s">
        <v>6197</v>
      </c>
      <c r="D142" s="867" t="s">
        <v>6198</v>
      </c>
      <c r="E142" s="868" t="s">
        <v>819</v>
      </c>
      <c r="F142" s="867" t="s">
        <v>819</v>
      </c>
      <c r="G142" s="867">
        <v>94891</v>
      </c>
      <c r="H142" s="867" t="s">
        <v>6284</v>
      </c>
      <c r="I142" s="867" t="s">
        <v>272</v>
      </c>
      <c r="J142" s="867" t="s">
        <v>6142</v>
      </c>
      <c r="K142" s="868">
        <v>792.21</v>
      </c>
      <c r="L142" s="867" t="s">
        <v>6143</v>
      </c>
    </row>
    <row r="143" spans="1:12" ht="13.5">
      <c r="A143" s="867" t="s">
        <v>6137</v>
      </c>
      <c r="B143" s="867" t="s">
        <v>6138</v>
      </c>
      <c r="C143" s="867" t="s">
        <v>6197</v>
      </c>
      <c r="D143" s="867" t="s">
        <v>6198</v>
      </c>
      <c r="E143" s="868" t="s">
        <v>819</v>
      </c>
      <c r="F143" s="867" t="s">
        <v>819</v>
      </c>
      <c r="G143" s="867">
        <v>94892</v>
      </c>
      <c r="H143" s="867" t="s">
        <v>6285</v>
      </c>
      <c r="I143" s="867" t="s">
        <v>272</v>
      </c>
      <c r="J143" s="867" t="s">
        <v>6142</v>
      </c>
      <c r="K143" s="868">
        <v>18.989999999999998</v>
      </c>
      <c r="L143" s="867" t="s">
        <v>6143</v>
      </c>
    </row>
    <row r="144" spans="1:12" ht="13.5">
      <c r="A144" s="867" t="s">
        <v>6137</v>
      </c>
      <c r="B144" s="867" t="s">
        <v>6138</v>
      </c>
      <c r="C144" s="867" t="s">
        <v>6197</v>
      </c>
      <c r="D144" s="867" t="s">
        <v>6198</v>
      </c>
      <c r="E144" s="868" t="s">
        <v>819</v>
      </c>
      <c r="F144" s="867" t="s">
        <v>819</v>
      </c>
      <c r="G144" s="867">
        <v>94894</v>
      </c>
      <c r="H144" s="867" t="s">
        <v>6286</v>
      </c>
      <c r="I144" s="867" t="s">
        <v>272</v>
      </c>
      <c r="J144" s="867" t="s">
        <v>6142</v>
      </c>
      <c r="K144" s="868">
        <v>22.06</v>
      </c>
      <c r="L144" s="867" t="s">
        <v>6143</v>
      </c>
    </row>
    <row r="145" spans="1:12" ht="13.5">
      <c r="A145" s="867" t="s">
        <v>6137</v>
      </c>
      <c r="B145" s="867" t="s">
        <v>6138</v>
      </c>
      <c r="C145" s="867" t="s">
        <v>6197</v>
      </c>
      <c r="D145" s="867" t="s">
        <v>6198</v>
      </c>
      <c r="E145" s="868" t="s">
        <v>819</v>
      </c>
      <c r="F145" s="867" t="s">
        <v>819</v>
      </c>
      <c r="G145" s="867">
        <v>94895</v>
      </c>
      <c r="H145" s="867" t="s">
        <v>6287</v>
      </c>
      <c r="I145" s="867" t="s">
        <v>272</v>
      </c>
      <c r="J145" s="867" t="s">
        <v>6142</v>
      </c>
      <c r="K145" s="869">
        <v>1055.8499999999999</v>
      </c>
      <c r="L145" s="867" t="s">
        <v>6143</v>
      </c>
    </row>
    <row r="146" spans="1:12" ht="13.5">
      <c r="A146" s="867" t="s">
        <v>6137</v>
      </c>
      <c r="B146" s="867" t="s">
        <v>6138</v>
      </c>
      <c r="C146" s="867" t="s">
        <v>6197</v>
      </c>
      <c r="D146" s="867" t="s">
        <v>6198</v>
      </c>
      <c r="E146" s="868" t="s">
        <v>819</v>
      </c>
      <c r="F146" s="867" t="s">
        <v>819</v>
      </c>
      <c r="G146" s="867">
        <v>94896</v>
      </c>
      <c r="H146" s="867" t="s">
        <v>6288</v>
      </c>
      <c r="I146" s="867" t="s">
        <v>272</v>
      </c>
      <c r="J146" s="867" t="s">
        <v>6142</v>
      </c>
      <c r="K146" s="868">
        <v>26.64</v>
      </c>
      <c r="L146" s="867" t="s">
        <v>6143</v>
      </c>
    </row>
    <row r="147" spans="1:12" ht="13.5">
      <c r="A147" s="867" t="s">
        <v>6137</v>
      </c>
      <c r="B147" s="867" t="s">
        <v>6138</v>
      </c>
      <c r="C147" s="867" t="s">
        <v>6197</v>
      </c>
      <c r="D147" s="867" t="s">
        <v>6198</v>
      </c>
      <c r="E147" s="868" t="s">
        <v>819</v>
      </c>
      <c r="F147" s="867" t="s">
        <v>819</v>
      </c>
      <c r="G147" s="867">
        <v>94897</v>
      </c>
      <c r="H147" s="867" t="s">
        <v>6289</v>
      </c>
      <c r="I147" s="867" t="s">
        <v>272</v>
      </c>
      <c r="J147" s="867" t="s">
        <v>6142</v>
      </c>
      <c r="K147" s="869">
        <v>1644.1</v>
      </c>
      <c r="L147" s="867" t="s">
        <v>6143</v>
      </c>
    </row>
    <row r="148" spans="1:12" ht="13.5">
      <c r="A148" s="867" t="s">
        <v>6137</v>
      </c>
      <c r="B148" s="867" t="s">
        <v>6138</v>
      </c>
      <c r="C148" s="867" t="s">
        <v>6197</v>
      </c>
      <c r="D148" s="867" t="s">
        <v>6198</v>
      </c>
      <c r="E148" s="868" t="s">
        <v>819</v>
      </c>
      <c r="F148" s="867" t="s">
        <v>819</v>
      </c>
      <c r="G148" s="867">
        <v>94898</v>
      </c>
      <c r="H148" s="867" t="s">
        <v>6290</v>
      </c>
      <c r="I148" s="867" t="s">
        <v>272</v>
      </c>
      <c r="J148" s="867" t="s">
        <v>6142</v>
      </c>
      <c r="K148" s="868">
        <v>31.24</v>
      </c>
      <c r="L148" s="867" t="s">
        <v>6143</v>
      </c>
    </row>
    <row r="149" spans="1:12" ht="13.5">
      <c r="A149" s="867" t="s">
        <v>6137</v>
      </c>
      <c r="B149" s="867" t="s">
        <v>6138</v>
      </c>
      <c r="C149" s="867" t="s">
        <v>6197</v>
      </c>
      <c r="D149" s="867" t="s">
        <v>6198</v>
      </c>
      <c r="E149" s="868" t="s">
        <v>819</v>
      </c>
      <c r="F149" s="867" t="s">
        <v>819</v>
      </c>
      <c r="G149" s="867">
        <v>94900</v>
      </c>
      <c r="H149" s="867" t="s">
        <v>6291</v>
      </c>
      <c r="I149" s="867" t="s">
        <v>272</v>
      </c>
      <c r="J149" s="867" t="s">
        <v>6142</v>
      </c>
      <c r="K149" s="868">
        <v>40.44</v>
      </c>
      <c r="L149" s="867" t="s">
        <v>6143</v>
      </c>
    </row>
    <row r="150" spans="1:12" ht="13.5">
      <c r="A150" s="867" t="s">
        <v>6137</v>
      </c>
      <c r="B150" s="867" t="s">
        <v>6138</v>
      </c>
      <c r="C150" s="867" t="s">
        <v>6197</v>
      </c>
      <c r="D150" s="867" t="s">
        <v>6198</v>
      </c>
      <c r="E150" s="868" t="s">
        <v>819</v>
      </c>
      <c r="F150" s="867" t="s">
        <v>819</v>
      </c>
      <c r="G150" s="867">
        <v>97121</v>
      </c>
      <c r="H150" s="867" t="s">
        <v>6292</v>
      </c>
      <c r="I150" s="867" t="s">
        <v>272</v>
      </c>
      <c r="J150" s="867" t="s">
        <v>6229</v>
      </c>
      <c r="K150" s="868">
        <v>1.52</v>
      </c>
      <c r="L150" s="867" t="s">
        <v>6143</v>
      </c>
    </row>
    <row r="151" spans="1:12" ht="13.5">
      <c r="A151" s="867" t="s">
        <v>6137</v>
      </c>
      <c r="B151" s="867" t="s">
        <v>6138</v>
      </c>
      <c r="C151" s="867" t="s">
        <v>6197</v>
      </c>
      <c r="D151" s="867" t="s">
        <v>6198</v>
      </c>
      <c r="E151" s="868" t="s">
        <v>819</v>
      </c>
      <c r="F151" s="867" t="s">
        <v>819</v>
      </c>
      <c r="G151" s="867">
        <v>97122</v>
      </c>
      <c r="H151" s="867" t="s">
        <v>6293</v>
      </c>
      <c r="I151" s="867" t="s">
        <v>272</v>
      </c>
      <c r="J151" s="867" t="s">
        <v>6229</v>
      </c>
      <c r="K151" s="868">
        <v>2.13</v>
      </c>
      <c r="L151" s="867" t="s">
        <v>6143</v>
      </c>
    </row>
    <row r="152" spans="1:12" ht="13.5">
      <c r="A152" s="867" t="s">
        <v>6137</v>
      </c>
      <c r="B152" s="867" t="s">
        <v>6138</v>
      </c>
      <c r="C152" s="867" t="s">
        <v>6197</v>
      </c>
      <c r="D152" s="867" t="s">
        <v>6198</v>
      </c>
      <c r="E152" s="868" t="s">
        <v>819</v>
      </c>
      <c r="F152" s="867" t="s">
        <v>819</v>
      </c>
      <c r="G152" s="867">
        <v>97123</v>
      </c>
      <c r="H152" s="867" t="s">
        <v>6294</v>
      </c>
      <c r="I152" s="867" t="s">
        <v>272</v>
      </c>
      <c r="J152" s="867" t="s">
        <v>6229</v>
      </c>
      <c r="K152" s="868">
        <v>2.7</v>
      </c>
      <c r="L152" s="867" t="s">
        <v>6143</v>
      </c>
    </row>
    <row r="153" spans="1:12" ht="13.5">
      <c r="A153" s="867" t="s">
        <v>6137</v>
      </c>
      <c r="B153" s="867" t="s">
        <v>6138</v>
      </c>
      <c r="C153" s="867" t="s">
        <v>6197</v>
      </c>
      <c r="D153" s="867" t="s">
        <v>6198</v>
      </c>
      <c r="E153" s="868" t="s">
        <v>819</v>
      </c>
      <c r="F153" s="867" t="s">
        <v>819</v>
      </c>
      <c r="G153" s="867">
        <v>97124</v>
      </c>
      <c r="H153" s="867" t="s">
        <v>6295</v>
      </c>
      <c r="I153" s="867" t="s">
        <v>272</v>
      </c>
      <c r="J153" s="867" t="s">
        <v>6229</v>
      </c>
      <c r="K153" s="868">
        <v>0.67</v>
      </c>
      <c r="L153" s="867" t="s">
        <v>6143</v>
      </c>
    </row>
    <row r="154" spans="1:12" ht="13.5">
      <c r="A154" s="867" t="s">
        <v>6137</v>
      </c>
      <c r="B154" s="867" t="s">
        <v>6138</v>
      </c>
      <c r="C154" s="867" t="s">
        <v>6197</v>
      </c>
      <c r="D154" s="867" t="s">
        <v>6198</v>
      </c>
      <c r="E154" s="868" t="s">
        <v>819</v>
      </c>
      <c r="F154" s="867" t="s">
        <v>819</v>
      </c>
      <c r="G154" s="867">
        <v>97125</v>
      </c>
      <c r="H154" s="867" t="s">
        <v>6296</v>
      </c>
      <c r="I154" s="867" t="s">
        <v>272</v>
      </c>
      <c r="J154" s="867" t="s">
        <v>6229</v>
      </c>
      <c r="K154" s="868">
        <v>0.96</v>
      </c>
      <c r="L154" s="867" t="s">
        <v>6143</v>
      </c>
    </row>
    <row r="155" spans="1:12" ht="13.5">
      <c r="A155" s="867" t="s">
        <v>6137</v>
      </c>
      <c r="B155" s="867" t="s">
        <v>6138</v>
      </c>
      <c r="C155" s="867" t="s">
        <v>6197</v>
      </c>
      <c r="D155" s="867" t="s">
        <v>6198</v>
      </c>
      <c r="E155" s="868" t="s">
        <v>819</v>
      </c>
      <c r="F155" s="867" t="s">
        <v>819</v>
      </c>
      <c r="G155" s="867">
        <v>97126</v>
      </c>
      <c r="H155" s="867" t="s">
        <v>6297</v>
      </c>
      <c r="I155" s="867" t="s">
        <v>272</v>
      </c>
      <c r="J155" s="867" t="s">
        <v>6229</v>
      </c>
      <c r="K155" s="868">
        <v>1.22</v>
      </c>
      <c r="L155" s="867" t="s">
        <v>6143</v>
      </c>
    </row>
    <row r="156" spans="1:12" ht="13.5">
      <c r="A156" s="867" t="s">
        <v>6137</v>
      </c>
      <c r="B156" s="867" t="s">
        <v>6138</v>
      </c>
      <c r="C156" s="867" t="s">
        <v>6298</v>
      </c>
      <c r="D156" s="867" t="s">
        <v>6299</v>
      </c>
      <c r="E156" s="868" t="s">
        <v>819</v>
      </c>
      <c r="F156" s="867" t="s">
        <v>819</v>
      </c>
      <c r="G156" s="867">
        <v>92833</v>
      </c>
      <c r="H156" s="867" t="s">
        <v>6300</v>
      </c>
      <c r="I156" s="867" t="s">
        <v>272</v>
      </c>
      <c r="J156" s="867" t="s">
        <v>6142</v>
      </c>
      <c r="K156" s="868">
        <v>162.03</v>
      </c>
      <c r="L156" s="867" t="s">
        <v>6143</v>
      </c>
    </row>
    <row r="157" spans="1:12" ht="13.5">
      <c r="A157" s="867" t="s">
        <v>6137</v>
      </c>
      <c r="B157" s="867" t="s">
        <v>6138</v>
      </c>
      <c r="C157" s="867" t="s">
        <v>6298</v>
      </c>
      <c r="D157" s="867" t="s">
        <v>6299</v>
      </c>
      <c r="E157" s="868" t="s">
        <v>819</v>
      </c>
      <c r="F157" s="867" t="s">
        <v>819</v>
      </c>
      <c r="G157" s="867">
        <v>92834</v>
      </c>
      <c r="H157" s="867" t="s">
        <v>6301</v>
      </c>
      <c r="I157" s="867" t="s">
        <v>272</v>
      </c>
      <c r="J157" s="867" t="s">
        <v>6142</v>
      </c>
      <c r="K157" s="868">
        <v>6.07</v>
      </c>
      <c r="L157" s="867" t="s">
        <v>6143</v>
      </c>
    </row>
    <row r="158" spans="1:12" ht="13.5">
      <c r="A158" s="867" t="s">
        <v>6137</v>
      </c>
      <c r="B158" s="867" t="s">
        <v>6138</v>
      </c>
      <c r="C158" s="867" t="s">
        <v>6298</v>
      </c>
      <c r="D158" s="867" t="s">
        <v>6299</v>
      </c>
      <c r="E158" s="868" t="s">
        <v>819</v>
      </c>
      <c r="F158" s="867" t="s">
        <v>819</v>
      </c>
      <c r="G158" s="867">
        <v>92835</v>
      </c>
      <c r="H158" s="867" t="s">
        <v>6302</v>
      </c>
      <c r="I158" s="867" t="s">
        <v>272</v>
      </c>
      <c r="J158" s="867" t="s">
        <v>6142</v>
      </c>
      <c r="K158" s="868">
        <v>172.15</v>
      </c>
      <c r="L158" s="867" t="s">
        <v>6143</v>
      </c>
    </row>
    <row r="159" spans="1:12" ht="13.5">
      <c r="A159" s="867" t="s">
        <v>6137</v>
      </c>
      <c r="B159" s="867" t="s">
        <v>6138</v>
      </c>
      <c r="C159" s="867" t="s">
        <v>6298</v>
      </c>
      <c r="D159" s="867" t="s">
        <v>6299</v>
      </c>
      <c r="E159" s="868" t="s">
        <v>819</v>
      </c>
      <c r="F159" s="867" t="s">
        <v>819</v>
      </c>
      <c r="G159" s="867">
        <v>92836</v>
      </c>
      <c r="H159" s="867" t="s">
        <v>6303</v>
      </c>
      <c r="I159" s="867" t="s">
        <v>272</v>
      </c>
      <c r="J159" s="867" t="s">
        <v>6142</v>
      </c>
      <c r="K159" s="868">
        <v>7.74</v>
      </c>
      <c r="L159" s="867" t="s">
        <v>6143</v>
      </c>
    </row>
    <row r="160" spans="1:12" ht="13.5">
      <c r="A160" s="867" t="s">
        <v>6137</v>
      </c>
      <c r="B160" s="867" t="s">
        <v>6138</v>
      </c>
      <c r="C160" s="867" t="s">
        <v>6298</v>
      </c>
      <c r="D160" s="867" t="s">
        <v>6299</v>
      </c>
      <c r="E160" s="868" t="s">
        <v>819</v>
      </c>
      <c r="F160" s="867" t="s">
        <v>819</v>
      </c>
      <c r="G160" s="867">
        <v>92837</v>
      </c>
      <c r="H160" s="867" t="s">
        <v>6304</v>
      </c>
      <c r="I160" s="867" t="s">
        <v>272</v>
      </c>
      <c r="J160" s="867" t="s">
        <v>6142</v>
      </c>
      <c r="K160" s="868">
        <v>294.11</v>
      </c>
      <c r="L160" s="867" t="s">
        <v>6143</v>
      </c>
    </row>
    <row r="161" spans="1:12" ht="13.5">
      <c r="A161" s="867" t="s">
        <v>6137</v>
      </c>
      <c r="B161" s="867" t="s">
        <v>6138</v>
      </c>
      <c r="C161" s="867" t="s">
        <v>6298</v>
      </c>
      <c r="D161" s="867" t="s">
        <v>6299</v>
      </c>
      <c r="E161" s="868" t="s">
        <v>819</v>
      </c>
      <c r="F161" s="867" t="s">
        <v>819</v>
      </c>
      <c r="G161" s="867">
        <v>92838</v>
      </c>
      <c r="H161" s="867" t="s">
        <v>6305</v>
      </c>
      <c r="I161" s="867" t="s">
        <v>272</v>
      </c>
      <c r="J161" s="867" t="s">
        <v>6142</v>
      </c>
      <c r="K161" s="868">
        <v>9.31</v>
      </c>
      <c r="L161" s="867" t="s">
        <v>6143</v>
      </c>
    </row>
    <row r="162" spans="1:12" ht="13.5">
      <c r="A162" s="867" t="s">
        <v>6137</v>
      </c>
      <c r="B162" s="867" t="s">
        <v>6138</v>
      </c>
      <c r="C162" s="867" t="s">
        <v>6298</v>
      </c>
      <c r="D162" s="867" t="s">
        <v>6299</v>
      </c>
      <c r="E162" s="868" t="s">
        <v>819</v>
      </c>
      <c r="F162" s="867" t="s">
        <v>819</v>
      </c>
      <c r="G162" s="867">
        <v>92839</v>
      </c>
      <c r="H162" s="867" t="s">
        <v>6306</v>
      </c>
      <c r="I162" s="867" t="s">
        <v>272</v>
      </c>
      <c r="J162" s="867" t="s">
        <v>6142</v>
      </c>
      <c r="K162" s="868">
        <v>360.5</v>
      </c>
      <c r="L162" s="867" t="s">
        <v>6143</v>
      </c>
    </row>
    <row r="163" spans="1:12" ht="13.5">
      <c r="A163" s="867" t="s">
        <v>6137</v>
      </c>
      <c r="B163" s="867" t="s">
        <v>6138</v>
      </c>
      <c r="C163" s="867" t="s">
        <v>6298</v>
      </c>
      <c r="D163" s="867" t="s">
        <v>6299</v>
      </c>
      <c r="E163" s="868" t="s">
        <v>819</v>
      </c>
      <c r="F163" s="867" t="s">
        <v>819</v>
      </c>
      <c r="G163" s="867">
        <v>92840</v>
      </c>
      <c r="H163" s="867" t="s">
        <v>6307</v>
      </c>
      <c r="I163" s="867" t="s">
        <v>272</v>
      </c>
      <c r="J163" s="867" t="s">
        <v>6142</v>
      </c>
      <c r="K163" s="868">
        <v>11.03</v>
      </c>
      <c r="L163" s="867" t="s">
        <v>6143</v>
      </c>
    </row>
    <row r="164" spans="1:12" ht="13.5">
      <c r="A164" s="867" t="s">
        <v>6137</v>
      </c>
      <c r="B164" s="867" t="s">
        <v>6138</v>
      </c>
      <c r="C164" s="867" t="s">
        <v>6298</v>
      </c>
      <c r="D164" s="867" t="s">
        <v>6299</v>
      </c>
      <c r="E164" s="868" t="s">
        <v>819</v>
      </c>
      <c r="F164" s="867" t="s">
        <v>819</v>
      </c>
      <c r="G164" s="867">
        <v>92841</v>
      </c>
      <c r="H164" s="867" t="s">
        <v>6308</v>
      </c>
      <c r="I164" s="867" t="s">
        <v>272</v>
      </c>
      <c r="J164" s="867" t="s">
        <v>6142</v>
      </c>
      <c r="K164" s="868">
        <v>456.2</v>
      </c>
      <c r="L164" s="867" t="s">
        <v>6143</v>
      </c>
    </row>
    <row r="165" spans="1:12" ht="13.5">
      <c r="A165" s="867" t="s">
        <v>6137</v>
      </c>
      <c r="B165" s="867" t="s">
        <v>6138</v>
      </c>
      <c r="C165" s="867" t="s">
        <v>6298</v>
      </c>
      <c r="D165" s="867" t="s">
        <v>6299</v>
      </c>
      <c r="E165" s="868" t="s">
        <v>819</v>
      </c>
      <c r="F165" s="867" t="s">
        <v>819</v>
      </c>
      <c r="G165" s="867">
        <v>92842</v>
      </c>
      <c r="H165" s="867" t="s">
        <v>6309</v>
      </c>
      <c r="I165" s="867" t="s">
        <v>272</v>
      </c>
      <c r="J165" s="867" t="s">
        <v>6142</v>
      </c>
      <c r="K165" s="868">
        <v>12.6</v>
      </c>
      <c r="L165" s="867" t="s">
        <v>6143</v>
      </c>
    </row>
    <row r="166" spans="1:12" ht="13.5">
      <c r="A166" s="867" t="s">
        <v>6137</v>
      </c>
      <c r="B166" s="867" t="s">
        <v>6138</v>
      </c>
      <c r="C166" s="867" t="s">
        <v>6298</v>
      </c>
      <c r="D166" s="867" t="s">
        <v>6299</v>
      </c>
      <c r="E166" s="868" t="s">
        <v>819</v>
      </c>
      <c r="F166" s="867" t="s">
        <v>819</v>
      </c>
      <c r="G166" s="867">
        <v>92843</v>
      </c>
      <c r="H166" s="867" t="s">
        <v>6310</v>
      </c>
      <c r="I166" s="867" t="s">
        <v>272</v>
      </c>
      <c r="J166" s="867" t="s">
        <v>6142</v>
      </c>
      <c r="K166" s="868">
        <v>480.07</v>
      </c>
      <c r="L166" s="867" t="s">
        <v>6143</v>
      </c>
    </row>
    <row r="167" spans="1:12" ht="13.5">
      <c r="A167" s="867" t="s">
        <v>6137</v>
      </c>
      <c r="B167" s="867" t="s">
        <v>6138</v>
      </c>
      <c r="C167" s="867" t="s">
        <v>6298</v>
      </c>
      <c r="D167" s="867" t="s">
        <v>6299</v>
      </c>
      <c r="E167" s="868" t="s">
        <v>819</v>
      </c>
      <c r="F167" s="867" t="s">
        <v>819</v>
      </c>
      <c r="G167" s="867">
        <v>92844</v>
      </c>
      <c r="H167" s="867" t="s">
        <v>6311</v>
      </c>
      <c r="I167" s="867" t="s">
        <v>272</v>
      </c>
      <c r="J167" s="867" t="s">
        <v>6142</v>
      </c>
      <c r="K167" s="868">
        <v>14.32</v>
      </c>
      <c r="L167" s="867" t="s">
        <v>6143</v>
      </c>
    </row>
    <row r="168" spans="1:12" ht="13.5">
      <c r="A168" s="867" t="s">
        <v>6137</v>
      </c>
      <c r="B168" s="867" t="s">
        <v>6138</v>
      </c>
      <c r="C168" s="867" t="s">
        <v>6298</v>
      </c>
      <c r="D168" s="867" t="s">
        <v>6299</v>
      </c>
      <c r="E168" s="868" t="s">
        <v>819</v>
      </c>
      <c r="F168" s="867" t="s">
        <v>819</v>
      </c>
      <c r="G168" s="867">
        <v>92845</v>
      </c>
      <c r="H168" s="867" t="s">
        <v>6312</v>
      </c>
      <c r="I168" s="867" t="s">
        <v>272</v>
      </c>
      <c r="J168" s="867" t="s">
        <v>6142</v>
      </c>
      <c r="K168" s="868">
        <v>682.79</v>
      </c>
      <c r="L168" s="867" t="s">
        <v>6143</v>
      </c>
    </row>
    <row r="169" spans="1:12" ht="13.5">
      <c r="A169" s="867" t="s">
        <v>6137</v>
      </c>
      <c r="B169" s="867" t="s">
        <v>6138</v>
      </c>
      <c r="C169" s="867" t="s">
        <v>6298</v>
      </c>
      <c r="D169" s="867" t="s">
        <v>6299</v>
      </c>
      <c r="E169" s="868" t="s">
        <v>819</v>
      </c>
      <c r="F169" s="867" t="s">
        <v>819</v>
      </c>
      <c r="G169" s="867">
        <v>92846</v>
      </c>
      <c r="H169" s="867" t="s">
        <v>6313</v>
      </c>
      <c r="I169" s="867" t="s">
        <v>272</v>
      </c>
      <c r="J169" s="867" t="s">
        <v>6142</v>
      </c>
      <c r="K169" s="868">
        <v>15.86</v>
      </c>
      <c r="L169" s="867" t="s">
        <v>6143</v>
      </c>
    </row>
    <row r="170" spans="1:12" ht="13.5">
      <c r="A170" s="867" t="s">
        <v>6137</v>
      </c>
      <c r="B170" s="867" t="s">
        <v>6138</v>
      </c>
      <c r="C170" s="867" t="s">
        <v>6298</v>
      </c>
      <c r="D170" s="867" t="s">
        <v>6299</v>
      </c>
      <c r="E170" s="868" t="s">
        <v>819</v>
      </c>
      <c r="F170" s="867" t="s">
        <v>819</v>
      </c>
      <c r="G170" s="867">
        <v>92847</v>
      </c>
      <c r="H170" s="867" t="s">
        <v>6314</v>
      </c>
      <c r="I170" s="867" t="s">
        <v>272</v>
      </c>
      <c r="J170" s="867" t="s">
        <v>6142</v>
      </c>
      <c r="K170" s="868">
        <v>708.27</v>
      </c>
      <c r="L170" s="867" t="s">
        <v>6143</v>
      </c>
    </row>
    <row r="171" spans="1:12" ht="13.5">
      <c r="A171" s="867" t="s">
        <v>6137</v>
      </c>
      <c r="B171" s="867" t="s">
        <v>6138</v>
      </c>
      <c r="C171" s="867" t="s">
        <v>6298</v>
      </c>
      <c r="D171" s="867" t="s">
        <v>6299</v>
      </c>
      <c r="E171" s="868" t="s">
        <v>819</v>
      </c>
      <c r="F171" s="867" t="s">
        <v>819</v>
      </c>
      <c r="G171" s="867">
        <v>92848</v>
      </c>
      <c r="H171" s="867" t="s">
        <v>6315</v>
      </c>
      <c r="I171" s="867" t="s">
        <v>272</v>
      </c>
      <c r="J171" s="867" t="s">
        <v>6142</v>
      </c>
      <c r="K171" s="868">
        <v>17.600000000000001</v>
      </c>
      <c r="L171" s="867" t="s">
        <v>6143</v>
      </c>
    </row>
    <row r="172" spans="1:12" ht="13.5">
      <c r="A172" s="867" t="s">
        <v>6137</v>
      </c>
      <c r="B172" s="867" t="s">
        <v>6138</v>
      </c>
      <c r="C172" s="867" t="s">
        <v>6298</v>
      </c>
      <c r="D172" s="867" t="s">
        <v>6299</v>
      </c>
      <c r="E172" s="868" t="s">
        <v>819</v>
      </c>
      <c r="F172" s="867" t="s">
        <v>819</v>
      </c>
      <c r="G172" s="867">
        <v>92849</v>
      </c>
      <c r="H172" s="867" t="s">
        <v>6316</v>
      </c>
      <c r="I172" s="867" t="s">
        <v>272</v>
      </c>
      <c r="J172" s="867" t="s">
        <v>6142</v>
      </c>
      <c r="K172" s="868">
        <v>167.45</v>
      </c>
      <c r="L172" s="867" t="s">
        <v>6143</v>
      </c>
    </row>
    <row r="173" spans="1:12" ht="13.5">
      <c r="A173" s="867" t="s">
        <v>6137</v>
      </c>
      <c r="B173" s="867" t="s">
        <v>6138</v>
      </c>
      <c r="C173" s="867" t="s">
        <v>6298</v>
      </c>
      <c r="D173" s="867" t="s">
        <v>6299</v>
      </c>
      <c r="E173" s="868" t="s">
        <v>819</v>
      </c>
      <c r="F173" s="867" t="s">
        <v>819</v>
      </c>
      <c r="G173" s="867">
        <v>92850</v>
      </c>
      <c r="H173" s="867" t="s">
        <v>6317</v>
      </c>
      <c r="I173" s="867" t="s">
        <v>272</v>
      </c>
      <c r="J173" s="867" t="s">
        <v>6142</v>
      </c>
      <c r="K173" s="868">
        <v>11.48</v>
      </c>
      <c r="L173" s="867" t="s">
        <v>6143</v>
      </c>
    </row>
    <row r="174" spans="1:12" ht="13.5">
      <c r="A174" s="867" t="s">
        <v>6137</v>
      </c>
      <c r="B174" s="867" t="s">
        <v>6138</v>
      </c>
      <c r="C174" s="867" t="s">
        <v>6298</v>
      </c>
      <c r="D174" s="867" t="s">
        <v>6299</v>
      </c>
      <c r="E174" s="868" t="s">
        <v>819</v>
      </c>
      <c r="F174" s="867" t="s">
        <v>819</v>
      </c>
      <c r="G174" s="867">
        <v>92851</v>
      </c>
      <c r="H174" s="867" t="s">
        <v>6318</v>
      </c>
      <c r="I174" s="867" t="s">
        <v>272</v>
      </c>
      <c r="J174" s="867" t="s">
        <v>6142</v>
      </c>
      <c r="K174" s="868">
        <v>178.95</v>
      </c>
      <c r="L174" s="867" t="s">
        <v>6143</v>
      </c>
    </row>
    <row r="175" spans="1:12" ht="13.5">
      <c r="A175" s="867" t="s">
        <v>6137</v>
      </c>
      <c r="B175" s="867" t="s">
        <v>6138</v>
      </c>
      <c r="C175" s="867" t="s">
        <v>6298</v>
      </c>
      <c r="D175" s="867" t="s">
        <v>6299</v>
      </c>
      <c r="E175" s="868" t="s">
        <v>819</v>
      </c>
      <c r="F175" s="867" t="s">
        <v>819</v>
      </c>
      <c r="G175" s="867">
        <v>92852</v>
      </c>
      <c r="H175" s="867" t="s">
        <v>6319</v>
      </c>
      <c r="I175" s="867" t="s">
        <v>272</v>
      </c>
      <c r="J175" s="867" t="s">
        <v>6142</v>
      </c>
      <c r="K175" s="868">
        <v>14.52</v>
      </c>
      <c r="L175" s="867" t="s">
        <v>6143</v>
      </c>
    </row>
    <row r="176" spans="1:12" ht="13.5">
      <c r="A176" s="867" t="s">
        <v>6137</v>
      </c>
      <c r="B176" s="867" t="s">
        <v>6138</v>
      </c>
      <c r="C176" s="867" t="s">
        <v>6298</v>
      </c>
      <c r="D176" s="867" t="s">
        <v>6299</v>
      </c>
      <c r="E176" s="868" t="s">
        <v>819</v>
      </c>
      <c r="F176" s="867" t="s">
        <v>819</v>
      </c>
      <c r="G176" s="867">
        <v>92853</v>
      </c>
      <c r="H176" s="867" t="s">
        <v>6320</v>
      </c>
      <c r="I176" s="867" t="s">
        <v>272</v>
      </c>
      <c r="J176" s="867" t="s">
        <v>6142</v>
      </c>
      <c r="K176" s="868">
        <v>302.49</v>
      </c>
      <c r="L176" s="867" t="s">
        <v>6143</v>
      </c>
    </row>
    <row r="177" spans="1:12" ht="13.5">
      <c r="A177" s="867" t="s">
        <v>6137</v>
      </c>
      <c r="B177" s="867" t="s">
        <v>6138</v>
      </c>
      <c r="C177" s="867" t="s">
        <v>6298</v>
      </c>
      <c r="D177" s="867" t="s">
        <v>6299</v>
      </c>
      <c r="E177" s="868" t="s">
        <v>819</v>
      </c>
      <c r="F177" s="867" t="s">
        <v>819</v>
      </c>
      <c r="G177" s="867">
        <v>92854</v>
      </c>
      <c r="H177" s="867" t="s">
        <v>6321</v>
      </c>
      <c r="I177" s="867" t="s">
        <v>272</v>
      </c>
      <c r="J177" s="867" t="s">
        <v>6142</v>
      </c>
      <c r="K177" s="868">
        <v>17.66</v>
      </c>
      <c r="L177" s="867" t="s">
        <v>6143</v>
      </c>
    </row>
    <row r="178" spans="1:12" ht="13.5">
      <c r="A178" s="867" t="s">
        <v>6137</v>
      </c>
      <c r="B178" s="867" t="s">
        <v>6138</v>
      </c>
      <c r="C178" s="867" t="s">
        <v>6298</v>
      </c>
      <c r="D178" s="867" t="s">
        <v>6299</v>
      </c>
      <c r="E178" s="868" t="s">
        <v>819</v>
      </c>
      <c r="F178" s="867" t="s">
        <v>819</v>
      </c>
      <c r="G178" s="867">
        <v>92855</v>
      </c>
      <c r="H178" s="867" t="s">
        <v>6322</v>
      </c>
      <c r="I178" s="867" t="s">
        <v>272</v>
      </c>
      <c r="J178" s="867" t="s">
        <v>6142</v>
      </c>
      <c r="K178" s="868">
        <v>370.32</v>
      </c>
      <c r="L178" s="867" t="s">
        <v>6143</v>
      </c>
    </row>
    <row r="179" spans="1:12" ht="13.5">
      <c r="A179" s="867" t="s">
        <v>6137</v>
      </c>
      <c r="B179" s="867" t="s">
        <v>6138</v>
      </c>
      <c r="C179" s="867" t="s">
        <v>6298</v>
      </c>
      <c r="D179" s="867" t="s">
        <v>6299</v>
      </c>
      <c r="E179" s="868" t="s">
        <v>819</v>
      </c>
      <c r="F179" s="867" t="s">
        <v>819</v>
      </c>
      <c r="G179" s="867">
        <v>92856</v>
      </c>
      <c r="H179" s="867" t="s">
        <v>6323</v>
      </c>
      <c r="I179" s="867" t="s">
        <v>272</v>
      </c>
      <c r="J179" s="867" t="s">
        <v>6142</v>
      </c>
      <c r="K179" s="868">
        <v>20.83</v>
      </c>
      <c r="L179" s="867" t="s">
        <v>6143</v>
      </c>
    </row>
    <row r="180" spans="1:12" ht="13.5">
      <c r="A180" s="867" t="s">
        <v>6137</v>
      </c>
      <c r="B180" s="867" t="s">
        <v>6138</v>
      </c>
      <c r="C180" s="867" t="s">
        <v>6298</v>
      </c>
      <c r="D180" s="867" t="s">
        <v>6299</v>
      </c>
      <c r="E180" s="868" t="s">
        <v>819</v>
      </c>
      <c r="F180" s="867" t="s">
        <v>819</v>
      </c>
      <c r="G180" s="867">
        <v>92857</v>
      </c>
      <c r="H180" s="867" t="s">
        <v>6324</v>
      </c>
      <c r="I180" s="867" t="s">
        <v>272</v>
      </c>
      <c r="J180" s="867" t="s">
        <v>6142</v>
      </c>
      <c r="K180" s="868">
        <v>467.46</v>
      </c>
      <c r="L180" s="867" t="s">
        <v>6143</v>
      </c>
    </row>
    <row r="181" spans="1:12" ht="13.5">
      <c r="A181" s="867" t="s">
        <v>6137</v>
      </c>
      <c r="B181" s="867" t="s">
        <v>6138</v>
      </c>
      <c r="C181" s="867" t="s">
        <v>6298</v>
      </c>
      <c r="D181" s="867" t="s">
        <v>6299</v>
      </c>
      <c r="E181" s="868" t="s">
        <v>819</v>
      </c>
      <c r="F181" s="867" t="s">
        <v>819</v>
      </c>
      <c r="G181" s="867">
        <v>92858</v>
      </c>
      <c r="H181" s="867" t="s">
        <v>6325</v>
      </c>
      <c r="I181" s="867" t="s">
        <v>272</v>
      </c>
      <c r="J181" s="867" t="s">
        <v>6142</v>
      </c>
      <c r="K181" s="868">
        <v>23.83</v>
      </c>
      <c r="L181" s="867" t="s">
        <v>6143</v>
      </c>
    </row>
    <row r="182" spans="1:12" ht="13.5">
      <c r="A182" s="867" t="s">
        <v>6137</v>
      </c>
      <c r="B182" s="867" t="s">
        <v>6138</v>
      </c>
      <c r="C182" s="867" t="s">
        <v>6298</v>
      </c>
      <c r="D182" s="867" t="s">
        <v>6299</v>
      </c>
      <c r="E182" s="868" t="s">
        <v>819</v>
      </c>
      <c r="F182" s="867" t="s">
        <v>819</v>
      </c>
      <c r="G182" s="867">
        <v>92859</v>
      </c>
      <c r="H182" s="867" t="s">
        <v>6326</v>
      </c>
      <c r="I182" s="867" t="s">
        <v>272</v>
      </c>
      <c r="J182" s="867" t="s">
        <v>6142</v>
      </c>
      <c r="K182" s="868">
        <v>492.8</v>
      </c>
      <c r="L182" s="867" t="s">
        <v>6143</v>
      </c>
    </row>
    <row r="183" spans="1:12" ht="13.5">
      <c r="A183" s="867" t="s">
        <v>6137</v>
      </c>
      <c r="B183" s="867" t="s">
        <v>6138</v>
      </c>
      <c r="C183" s="867" t="s">
        <v>6298</v>
      </c>
      <c r="D183" s="867" t="s">
        <v>6299</v>
      </c>
      <c r="E183" s="868" t="s">
        <v>819</v>
      </c>
      <c r="F183" s="867" t="s">
        <v>819</v>
      </c>
      <c r="G183" s="867">
        <v>92860</v>
      </c>
      <c r="H183" s="867" t="s">
        <v>6327</v>
      </c>
      <c r="I183" s="867" t="s">
        <v>272</v>
      </c>
      <c r="J183" s="867" t="s">
        <v>6142</v>
      </c>
      <c r="K183" s="868">
        <v>27.05</v>
      </c>
      <c r="L183" s="867" t="s">
        <v>6143</v>
      </c>
    </row>
    <row r="184" spans="1:12" ht="13.5">
      <c r="A184" s="867" t="s">
        <v>6137</v>
      </c>
      <c r="B184" s="867" t="s">
        <v>6138</v>
      </c>
      <c r="C184" s="867" t="s">
        <v>6298</v>
      </c>
      <c r="D184" s="867" t="s">
        <v>6299</v>
      </c>
      <c r="E184" s="868" t="s">
        <v>819</v>
      </c>
      <c r="F184" s="867" t="s">
        <v>819</v>
      </c>
      <c r="G184" s="867">
        <v>92861</v>
      </c>
      <c r="H184" s="867" t="s">
        <v>6328</v>
      </c>
      <c r="I184" s="867" t="s">
        <v>272</v>
      </c>
      <c r="J184" s="867" t="s">
        <v>6142</v>
      </c>
      <c r="K184" s="868">
        <v>697.13</v>
      </c>
      <c r="L184" s="867" t="s">
        <v>6143</v>
      </c>
    </row>
    <row r="185" spans="1:12" ht="13.5">
      <c r="A185" s="867" t="s">
        <v>6137</v>
      </c>
      <c r="B185" s="867" t="s">
        <v>6138</v>
      </c>
      <c r="C185" s="867" t="s">
        <v>6298</v>
      </c>
      <c r="D185" s="867" t="s">
        <v>6299</v>
      </c>
      <c r="E185" s="868" t="s">
        <v>819</v>
      </c>
      <c r="F185" s="867" t="s">
        <v>819</v>
      </c>
      <c r="G185" s="867">
        <v>92862</v>
      </c>
      <c r="H185" s="867" t="s">
        <v>6329</v>
      </c>
      <c r="I185" s="867" t="s">
        <v>272</v>
      </c>
      <c r="J185" s="867" t="s">
        <v>6142</v>
      </c>
      <c r="K185" s="868">
        <v>30.2</v>
      </c>
      <c r="L185" s="867" t="s">
        <v>6143</v>
      </c>
    </row>
    <row r="186" spans="1:12" ht="13.5">
      <c r="A186" s="867" t="s">
        <v>6137</v>
      </c>
      <c r="B186" s="867" t="s">
        <v>6138</v>
      </c>
      <c r="C186" s="867" t="s">
        <v>6298</v>
      </c>
      <c r="D186" s="867" t="s">
        <v>6299</v>
      </c>
      <c r="E186" s="868" t="s">
        <v>819</v>
      </c>
      <c r="F186" s="867" t="s">
        <v>819</v>
      </c>
      <c r="G186" s="867">
        <v>92863</v>
      </c>
      <c r="H186" s="867" t="s">
        <v>6330</v>
      </c>
      <c r="I186" s="867" t="s">
        <v>272</v>
      </c>
      <c r="J186" s="867" t="s">
        <v>6142</v>
      </c>
      <c r="K186" s="868">
        <v>724.06</v>
      </c>
      <c r="L186" s="867" t="s">
        <v>6143</v>
      </c>
    </row>
    <row r="187" spans="1:12" ht="13.5">
      <c r="A187" s="867" t="s">
        <v>6137</v>
      </c>
      <c r="B187" s="867" t="s">
        <v>6138</v>
      </c>
      <c r="C187" s="867" t="s">
        <v>6298</v>
      </c>
      <c r="D187" s="867" t="s">
        <v>6299</v>
      </c>
      <c r="E187" s="868" t="s">
        <v>819</v>
      </c>
      <c r="F187" s="867" t="s">
        <v>819</v>
      </c>
      <c r="G187" s="867">
        <v>92864</v>
      </c>
      <c r="H187" s="867" t="s">
        <v>6331</v>
      </c>
      <c r="I187" s="867" t="s">
        <v>272</v>
      </c>
      <c r="J187" s="867" t="s">
        <v>6142</v>
      </c>
      <c r="K187" s="868">
        <v>33.35</v>
      </c>
      <c r="L187" s="867" t="s">
        <v>6143</v>
      </c>
    </row>
    <row r="188" spans="1:12" ht="13.5">
      <c r="A188" s="867" t="s">
        <v>6137</v>
      </c>
      <c r="B188" s="867" t="s">
        <v>6138</v>
      </c>
      <c r="C188" s="867" t="s">
        <v>6332</v>
      </c>
      <c r="D188" s="867" t="s">
        <v>6333</v>
      </c>
      <c r="E188" s="868" t="s">
        <v>819</v>
      </c>
      <c r="F188" s="867" t="s">
        <v>819</v>
      </c>
      <c r="G188" s="867">
        <v>92210</v>
      </c>
      <c r="H188" s="867" t="s">
        <v>6334</v>
      </c>
      <c r="I188" s="867" t="s">
        <v>272</v>
      </c>
      <c r="J188" s="867" t="s">
        <v>6142</v>
      </c>
      <c r="K188" s="868">
        <v>115.82</v>
      </c>
      <c r="L188" s="867" t="s">
        <v>6143</v>
      </c>
    </row>
    <row r="189" spans="1:12" ht="13.5">
      <c r="A189" s="867" t="s">
        <v>6137</v>
      </c>
      <c r="B189" s="867" t="s">
        <v>6138</v>
      </c>
      <c r="C189" s="867" t="s">
        <v>6332</v>
      </c>
      <c r="D189" s="867" t="s">
        <v>6333</v>
      </c>
      <c r="E189" s="868" t="s">
        <v>819</v>
      </c>
      <c r="F189" s="867" t="s">
        <v>819</v>
      </c>
      <c r="G189" s="867">
        <v>92211</v>
      </c>
      <c r="H189" s="867" t="s">
        <v>6335</v>
      </c>
      <c r="I189" s="867" t="s">
        <v>272</v>
      </c>
      <c r="J189" s="867" t="s">
        <v>6142</v>
      </c>
      <c r="K189" s="868">
        <v>139.22</v>
      </c>
      <c r="L189" s="867" t="s">
        <v>6143</v>
      </c>
    </row>
    <row r="190" spans="1:12" ht="13.5">
      <c r="A190" s="867" t="s">
        <v>6137</v>
      </c>
      <c r="B190" s="867" t="s">
        <v>6138</v>
      </c>
      <c r="C190" s="867" t="s">
        <v>6332</v>
      </c>
      <c r="D190" s="867" t="s">
        <v>6333</v>
      </c>
      <c r="E190" s="868" t="s">
        <v>819</v>
      </c>
      <c r="F190" s="867" t="s">
        <v>819</v>
      </c>
      <c r="G190" s="867">
        <v>92212</v>
      </c>
      <c r="H190" s="867" t="s">
        <v>6336</v>
      </c>
      <c r="I190" s="867" t="s">
        <v>272</v>
      </c>
      <c r="J190" s="867" t="s">
        <v>6142</v>
      </c>
      <c r="K190" s="868">
        <v>207.12</v>
      </c>
      <c r="L190" s="867" t="s">
        <v>6143</v>
      </c>
    </row>
    <row r="191" spans="1:12" ht="13.5">
      <c r="A191" s="867" t="s">
        <v>6137</v>
      </c>
      <c r="B191" s="867" t="s">
        <v>6138</v>
      </c>
      <c r="C191" s="867" t="s">
        <v>6332</v>
      </c>
      <c r="D191" s="867" t="s">
        <v>6333</v>
      </c>
      <c r="E191" s="868" t="s">
        <v>819</v>
      </c>
      <c r="F191" s="867" t="s">
        <v>819</v>
      </c>
      <c r="G191" s="867">
        <v>92213</v>
      </c>
      <c r="H191" s="867" t="s">
        <v>6337</v>
      </c>
      <c r="I191" s="867" t="s">
        <v>272</v>
      </c>
      <c r="J191" s="867" t="s">
        <v>6142</v>
      </c>
      <c r="K191" s="868">
        <v>271.89999999999998</v>
      </c>
      <c r="L191" s="867" t="s">
        <v>6143</v>
      </c>
    </row>
    <row r="192" spans="1:12" ht="13.5">
      <c r="A192" s="867" t="s">
        <v>6137</v>
      </c>
      <c r="B192" s="867" t="s">
        <v>6138</v>
      </c>
      <c r="C192" s="867" t="s">
        <v>6332</v>
      </c>
      <c r="D192" s="867" t="s">
        <v>6333</v>
      </c>
      <c r="E192" s="868" t="s">
        <v>819</v>
      </c>
      <c r="F192" s="867" t="s">
        <v>819</v>
      </c>
      <c r="G192" s="867">
        <v>92214</v>
      </c>
      <c r="H192" s="867" t="s">
        <v>6338</v>
      </c>
      <c r="I192" s="867" t="s">
        <v>272</v>
      </c>
      <c r="J192" s="867" t="s">
        <v>6142</v>
      </c>
      <c r="K192" s="868">
        <v>328.44</v>
      </c>
      <c r="L192" s="867" t="s">
        <v>6143</v>
      </c>
    </row>
    <row r="193" spans="1:12" ht="13.5">
      <c r="A193" s="867" t="s">
        <v>6137</v>
      </c>
      <c r="B193" s="867" t="s">
        <v>6138</v>
      </c>
      <c r="C193" s="867" t="s">
        <v>6332</v>
      </c>
      <c r="D193" s="867" t="s">
        <v>6333</v>
      </c>
      <c r="E193" s="868" t="s">
        <v>819</v>
      </c>
      <c r="F193" s="867" t="s">
        <v>819</v>
      </c>
      <c r="G193" s="867">
        <v>92215</v>
      </c>
      <c r="H193" s="867" t="s">
        <v>6339</v>
      </c>
      <c r="I193" s="867" t="s">
        <v>272</v>
      </c>
      <c r="J193" s="867" t="s">
        <v>6142</v>
      </c>
      <c r="K193" s="868">
        <v>377.19</v>
      </c>
      <c r="L193" s="867" t="s">
        <v>6143</v>
      </c>
    </row>
    <row r="194" spans="1:12" ht="13.5">
      <c r="A194" s="867" t="s">
        <v>6137</v>
      </c>
      <c r="B194" s="867" t="s">
        <v>6138</v>
      </c>
      <c r="C194" s="867" t="s">
        <v>6332</v>
      </c>
      <c r="D194" s="867" t="s">
        <v>6333</v>
      </c>
      <c r="E194" s="868" t="s">
        <v>819</v>
      </c>
      <c r="F194" s="867" t="s">
        <v>819</v>
      </c>
      <c r="G194" s="867">
        <v>92216</v>
      </c>
      <c r="H194" s="867" t="s">
        <v>6340</v>
      </c>
      <c r="I194" s="867" t="s">
        <v>272</v>
      </c>
      <c r="J194" s="867" t="s">
        <v>6142</v>
      </c>
      <c r="K194" s="868">
        <v>394.8</v>
      </c>
      <c r="L194" s="867" t="s">
        <v>6143</v>
      </c>
    </row>
    <row r="195" spans="1:12" ht="13.5">
      <c r="A195" s="867" t="s">
        <v>6137</v>
      </c>
      <c r="B195" s="867" t="s">
        <v>6138</v>
      </c>
      <c r="C195" s="867" t="s">
        <v>6332</v>
      </c>
      <c r="D195" s="867" t="s">
        <v>6333</v>
      </c>
      <c r="E195" s="868" t="s">
        <v>819</v>
      </c>
      <c r="F195" s="867" t="s">
        <v>819</v>
      </c>
      <c r="G195" s="867">
        <v>92219</v>
      </c>
      <c r="H195" s="867" t="s">
        <v>6341</v>
      </c>
      <c r="I195" s="867" t="s">
        <v>272</v>
      </c>
      <c r="J195" s="867" t="s">
        <v>6142</v>
      </c>
      <c r="K195" s="868">
        <v>122.57</v>
      </c>
      <c r="L195" s="867" t="s">
        <v>6143</v>
      </c>
    </row>
    <row r="196" spans="1:12" ht="13.5">
      <c r="A196" s="867" t="s">
        <v>6137</v>
      </c>
      <c r="B196" s="867" t="s">
        <v>6138</v>
      </c>
      <c r="C196" s="867" t="s">
        <v>6332</v>
      </c>
      <c r="D196" s="867" t="s">
        <v>6333</v>
      </c>
      <c r="E196" s="868" t="s">
        <v>819</v>
      </c>
      <c r="F196" s="867" t="s">
        <v>819</v>
      </c>
      <c r="G196" s="867">
        <v>92220</v>
      </c>
      <c r="H196" s="867" t="s">
        <v>6342</v>
      </c>
      <c r="I196" s="867" t="s">
        <v>272</v>
      </c>
      <c r="J196" s="867" t="s">
        <v>6142</v>
      </c>
      <c r="K196" s="868">
        <v>147.58000000000001</v>
      </c>
      <c r="L196" s="867" t="s">
        <v>6143</v>
      </c>
    </row>
    <row r="197" spans="1:12" ht="13.5">
      <c r="A197" s="867" t="s">
        <v>6137</v>
      </c>
      <c r="B197" s="867" t="s">
        <v>6138</v>
      </c>
      <c r="C197" s="867" t="s">
        <v>6332</v>
      </c>
      <c r="D197" s="867" t="s">
        <v>6333</v>
      </c>
      <c r="E197" s="868" t="s">
        <v>819</v>
      </c>
      <c r="F197" s="867" t="s">
        <v>819</v>
      </c>
      <c r="G197" s="867">
        <v>92221</v>
      </c>
      <c r="H197" s="867" t="s">
        <v>6343</v>
      </c>
      <c r="I197" s="867" t="s">
        <v>272</v>
      </c>
      <c r="J197" s="867" t="s">
        <v>6142</v>
      </c>
      <c r="K197" s="868">
        <v>216.93</v>
      </c>
      <c r="L197" s="867" t="s">
        <v>6143</v>
      </c>
    </row>
    <row r="198" spans="1:12" ht="13.5">
      <c r="A198" s="867" t="s">
        <v>6137</v>
      </c>
      <c r="B198" s="867" t="s">
        <v>6138</v>
      </c>
      <c r="C198" s="867" t="s">
        <v>6332</v>
      </c>
      <c r="D198" s="867" t="s">
        <v>6333</v>
      </c>
      <c r="E198" s="868" t="s">
        <v>819</v>
      </c>
      <c r="F198" s="867" t="s">
        <v>819</v>
      </c>
      <c r="G198" s="867">
        <v>92222</v>
      </c>
      <c r="H198" s="867" t="s">
        <v>6344</v>
      </c>
      <c r="I198" s="867" t="s">
        <v>272</v>
      </c>
      <c r="J198" s="867" t="s">
        <v>6142</v>
      </c>
      <c r="K198" s="868">
        <v>283.27999999999997</v>
      </c>
      <c r="L198" s="867" t="s">
        <v>6143</v>
      </c>
    </row>
    <row r="199" spans="1:12" ht="13.5">
      <c r="A199" s="867" t="s">
        <v>6137</v>
      </c>
      <c r="B199" s="867" t="s">
        <v>6138</v>
      </c>
      <c r="C199" s="867" t="s">
        <v>6332</v>
      </c>
      <c r="D199" s="867" t="s">
        <v>6333</v>
      </c>
      <c r="E199" s="868" t="s">
        <v>819</v>
      </c>
      <c r="F199" s="867" t="s">
        <v>819</v>
      </c>
      <c r="G199" s="867">
        <v>92223</v>
      </c>
      <c r="H199" s="867" t="s">
        <v>6345</v>
      </c>
      <c r="I199" s="867" t="s">
        <v>272</v>
      </c>
      <c r="J199" s="867" t="s">
        <v>6142</v>
      </c>
      <c r="K199" s="868">
        <v>341.2</v>
      </c>
      <c r="L199" s="867" t="s">
        <v>6143</v>
      </c>
    </row>
    <row r="200" spans="1:12" ht="13.5">
      <c r="A200" s="867" t="s">
        <v>6137</v>
      </c>
      <c r="B200" s="867" t="s">
        <v>6138</v>
      </c>
      <c r="C200" s="867" t="s">
        <v>6332</v>
      </c>
      <c r="D200" s="867" t="s">
        <v>6333</v>
      </c>
      <c r="E200" s="868" t="s">
        <v>819</v>
      </c>
      <c r="F200" s="867" t="s">
        <v>819</v>
      </c>
      <c r="G200" s="867">
        <v>92224</v>
      </c>
      <c r="H200" s="867" t="s">
        <v>6346</v>
      </c>
      <c r="I200" s="867" t="s">
        <v>272</v>
      </c>
      <c r="J200" s="867" t="s">
        <v>6142</v>
      </c>
      <c r="K200" s="868">
        <v>391.37</v>
      </c>
      <c r="L200" s="867" t="s">
        <v>6143</v>
      </c>
    </row>
    <row r="201" spans="1:12" ht="13.5">
      <c r="A201" s="867" t="s">
        <v>6137</v>
      </c>
      <c r="B201" s="867" t="s">
        <v>6138</v>
      </c>
      <c r="C201" s="867" t="s">
        <v>6332</v>
      </c>
      <c r="D201" s="867" t="s">
        <v>6333</v>
      </c>
      <c r="E201" s="868" t="s">
        <v>819</v>
      </c>
      <c r="F201" s="867" t="s">
        <v>819</v>
      </c>
      <c r="G201" s="867">
        <v>92226</v>
      </c>
      <c r="H201" s="867" t="s">
        <v>6347</v>
      </c>
      <c r="I201" s="867" t="s">
        <v>272</v>
      </c>
      <c r="J201" s="867" t="s">
        <v>6142</v>
      </c>
      <c r="K201" s="868">
        <v>410.61</v>
      </c>
      <c r="L201" s="867" t="s">
        <v>6143</v>
      </c>
    </row>
    <row r="202" spans="1:12" ht="13.5">
      <c r="A202" s="867" t="s">
        <v>6137</v>
      </c>
      <c r="B202" s="867" t="s">
        <v>6138</v>
      </c>
      <c r="C202" s="867" t="s">
        <v>6332</v>
      </c>
      <c r="D202" s="867" t="s">
        <v>6333</v>
      </c>
      <c r="E202" s="868" t="s">
        <v>819</v>
      </c>
      <c r="F202" s="867" t="s">
        <v>819</v>
      </c>
      <c r="G202" s="867">
        <v>92808</v>
      </c>
      <c r="H202" s="867" t="s">
        <v>6348</v>
      </c>
      <c r="I202" s="867" t="s">
        <v>272</v>
      </c>
      <c r="J202" s="867" t="s">
        <v>6142</v>
      </c>
      <c r="K202" s="868">
        <v>27.39</v>
      </c>
      <c r="L202" s="867" t="s">
        <v>6143</v>
      </c>
    </row>
    <row r="203" spans="1:12" ht="13.5">
      <c r="A203" s="867" t="s">
        <v>6137</v>
      </c>
      <c r="B203" s="867" t="s">
        <v>6138</v>
      </c>
      <c r="C203" s="867" t="s">
        <v>6332</v>
      </c>
      <c r="D203" s="867" t="s">
        <v>6333</v>
      </c>
      <c r="E203" s="868" t="s">
        <v>819</v>
      </c>
      <c r="F203" s="867" t="s">
        <v>819</v>
      </c>
      <c r="G203" s="867">
        <v>92809</v>
      </c>
      <c r="H203" s="867" t="s">
        <v>6349</v>
      </c>
      <c r="I203" s="867" t="s">
        <v>272</v>
      </c>
      <c r="J203" s="867" t="s">
        <v>6142</v>
      </c>
      <c r="K203" s="868">
        <v>35.159999999999997</v>
      </c>
      <c r="L203" s="867" t="s">
        <v>6143</v>
      </c>
    </row>
    <row r="204" spans="1:12" ht="13.5">
      <c r="A204" s="867" t="s">
        <v>6137</v>
      </c>
      <c r="B204" s="867" t="s">
        <v>6138</v>
      </c>
      <c r="C204" s="867" t="s">
        <v>6332</v>
      </c>
      <c r="D204" s="867" t="s">
        <v>6333</v>
      </c>
      <c r="E204" s="868" t="s">
        <v>819</v>
      </c>
      <c r="F204" s="867" t="s">
        <v>819</v>
      </c>
      <c r="G204" s="867">
        <v>92810</v>
      </c>
      <c r="H204" s="867" t="s">
        <v>6350</v>
      </c>
      <c r="I204" s="867" t="s">
        <v>272</v>
      </c>
      <c r="J204" s="867" t="s">
        <v>6142</v>
      </c>
      <c r="K204" s="868">
        <v>42.82</v>
      </c>
      <c r="L204" s="867" t="s">
        <v>6143</v>
      </c>
    </row>
    <row r="205" spans="1:12" ht="13.5">
      <c r="A205" s="867" t="s">
        <v>6137</v>
      </c>
      <c r="B205" s="867" t="s">
        <v>6138</v>
      </c>
      <c r="C205" s="867" t="s">
        <v>6332</v>
      </c>
      <c r="D205" s="867" t="s">
        <v>6333</v>
      </c>
      <c r="E205" s="868" t="s">
        <v>819</v>
      </c>
      <c r="F205" s="867" t="s">
        <v>819</v>
      </c>
      <c r="G205" s="867">
        <v>92811</v>
      </c>
      <c r="H205" s="867" t="s">
        <v>6351</v>
      </c>
      <c r="I205" s="867" t="s">
        <v>272</v>
      </c>
      <c r="J205" s="867" t="s">
        <v>6142</v>
      </c>
      <c r="K205" s="868">
        <v>51.03</v>
      </c>
      <c r="L205" s="867" t="s">
        <v>6143</v>
      </c>
    </row>
    <row r="206" spans="1:12" ht="13.5">
      <c r="A206" s="867" t="s">
        <v>6137</v>
      </c>
      <c r="B206" s="867" t="s">
        <v>6138</v>
      </c>
      <c r="C206" s="867" t="s">
        <v>6332</v>
      </c>
      <c r="D206" s="867" t="s">
        <v>6333</v>
      </c>
      <c r="E206" s="868" t="s">
        <v>819</v>
      </c>
      <c r="F206" s="867" t="s">
        <v>819</v>
      </c>
      <c r="G206" s="867">
        <v>92812</v>
      </c>
      <c r="H206" s="867" t="s">
        <v>6352</v>
      </c>
      <c r="I206" s="867" t="s">
        <v>272</v>
      </c>
      <c r="J206" s="867" t="s">
        <v>6142</v>
      </c>
      <c r="K206" s="868">
        <v>59.15</v>
      </c>
      <c r="L206" s="867" t="s">
        <v>6143</v>
      </c>
    </row>
    <row r="207" spans="1:12" ht="13.5">
      <c r="A207" s="867" t="s">
        <v>6137</v>
      </c>
      <c r="B207" s="867" t="s">
        <v>6138</v>
      </c>
      <c r="C207" s="867" t="s">
        <v>6332</v>
      </c>
      <c r="D207" s="867" t="s">
        <v>6333</v>
      </c>
      <c r="E207" s="868" t="s">
        <v>819</v>
      </c>
      <c r="F207" s="867" t="s">
        <v>819</v>
      </c>
      <c r="G207" s="867">
        <v>92813</v>
      </c>
      <c r="H207" s="867" t="s">
        <v>6353</v>
      </c>
      <c r="I207" s="867" t="s">
        <v>272</v>
      </c>
      <c r="J207" s="867" t="s">
        <v>6142</v>
      </c>
      <c r="K207" s="868">
        <v>68.73</v>
      </c>
      <c r="L207" s="867" t="s">
        <v>6143</v>
      </c>
    </row>
    <row r="208" spans="1:12" ht="13.5">
      <c r="A208" s="867" t="s">
        <v>6137</v>
      </c>
      <c r="B208" s="867" t="s">
        <v>6138</v>
      </c>
      <c r="C208" s="867" t="s">
        <v>6332</v>
      </c>
      <c r="D208" s="867" t="s">
        <v>6333</v>
      </c>
      <c r="E208" s="868" t="s">
        <v>819</v>
      </c>
      <c r="F208" s="867" t="s">
        <v>819</v>
      </c>
      <c r="G208" s="867">
        <v>92814</v>
      </c>
      <c r="H208" s="867" t="s">
        <v>6354</v>
      </c>
      <c r="I208" s="867" t="s">
        <v>272</v>
      </c>
      <c r="J208" s="867" t="s">
        <v>6142</v>
      </c>
      <c r="K208" s="868">
        <v>78.78</v>
      </c>
      <c r="L208" s="867" t="s">
        <v>6143</v>
      </c>
    </row>
    <row r="209" spans="1:12" ht="13.5">
      <c r="A209" s="867" t="s">
        <v>6137</v>
      </c>
      <c r="B209" s="867" t="s">
        <v>6138</v>
      </c>
      <c r="C209" s="867" t="s">
        <v>6332</v>
      </c>
      <c r="D209" s="867" t="s">
        <v>6333</v>
      </c>
      <c r="E209" s="868" t="s">
        <v>819</v>
      </c>
      <c r="F209" s="867" t="s">
        <v>819</v>
      </c>
      <c r="G209" s="867">
        <v>92815</v>
      </c>
      <c r="H209" s="867" t="s">
        <v>6355</v>
      </c>
      <c r="I209" s="867" t="s">
        <v>272</v>
      </c>
      <c r="J209" s="867" t="s">
        <v>6142</v>
      </c>
      <c r="K209" s="868">
        <v>90.49</v>
      </c>
      <c r="L209" s="867" t="s">
        <v>6143</v>
      </c>
    </row>
    <row r="210" spans="1:12" ht="13.5">
      <c r="A210" s="867" t="s">
        <v>6137</v>
      </c>
      <c r="B210" s="867" t="s">
        <v>6138</v>
      </c>
      <c r="C210" s="867" t="s">
        <v>6332</v>
      </c>
      <c r="D210" s="867" t="s">
        <v>6333</v>
      </c>
      <c r="E210" s="868" t="s">
        <v>819</v>
      </c>
      <c r="F210" s="867" t="s">
        <v>819</v>
      </c>
      <c r="G210" s="867">
        <v>92816</v>
      </c>
      <c r="H210" s="867" t="s">
        <v>6356</v>
      </c>
      <c r="I210" s="867" t="s">
        <v>272</v>
      </c>
      <c r="J210" s="867" t="s">
        <v>6142</v>
      </c>
      <c r="K210" s="868">
        <v>567.72</v>
      </c>
      <c r="L210" s="867" t="s">
        <v>6143</v>
      </c>
    </row>
    <row r="211" spans="1:12" ht="13.5">
      <c r="A211" s="867" t="s">
        <v>6137</v>
      </c>
      <c r="B211" s="867" t="s">
        <v>6138</v>
      </c>
      <c r="C211" s="867" t="s">
        <v>6332</v>
      </c>
      <c r="D211" s="867" t="s">
        <v>6333</v>
      </c>
      <c r="E211" s="868" t="s">
        <v>819</v>
      </c>
      <c r="F211" s="867" t="s">
        <v>819</v>
      </c>
      <c r="G211" s="867">
        <v>92817</v>
      </c>
      <c r="H211" s="867" t="s">
        <v>6357</v>
      </c>
      <c r="I211" s="867" t="s">
        <v>272</v>
      </c>
      <c r="J211" s="867" t="s">
        <v>6142</v>
      </c>
      <c r="K211" s="868">
        <v>113.22</v>
      </c>
      <c r="L211" s="867" t="s">
        <v>6143</v>
      </c>
    </row>
    <row r="212" spans="1:12" ht="13.5">
      <c r="A212" s="867" t="s">
        <v>6137</v>
      </c>
      <c r="B212" s="867" t="s">
        <v>6138</v>
      </c>
      <c r="C212" s="867" t="s">
        <v>6332</v>
      </c>
      <c r="D212" s="867" t="s">
        <v>6333</v>
      </c>
      <c r="E212" s="868" t="s">
        <v>819</v>
      </c>
      <c r="F212" s="867" t="s">
        <v>819</v>
      </c>
      <c r="G212" s="867">
        <v>92818</v>
      </c>
      <c r="H212" s="867" t="s">
        <v>6358</v>
      </c>
      <c r="I212" s="867" t="s">
        <v>272</v>
      </c>
      <c r="J212" s="867" t="s">
        <v>6142</v>
      </c>
      <c r="K212" s="868">
        <v>810.9</v>
      </c>
      <c r="L212" s="867" t="s">
        <v>6143</v>
      </c>
    </row>
    <row r="213" spans="1:12" ht="13.5">
      <c r="A213" s="867" t="s">
        <v>6137</v>
      </c>
      <c r="B213" s="867" t="s">
        <v>6138</v>
      </c>
      <c r="C213" s="867" t="s">
        <v>6332</v>
      </c>
      <c r="D213" s="867" t="s">
        <v>6333</v>
      </c>
      <c r="E213" s="868" t="s">
        <v>819</v>
      </c>
      <c r="F213" s="867" t="s">
        <v>819</v>
      </c>
      <c r="G213" s="867">
        <v>92819</v>
      </c>
      <c r="H213" s="867" t="s">
        <v>6359</v>
      </c>
      <c r="I213" s="867" t="s">
        <v>272</v>
      </c>
      <c r="J213" s="867" t="s">
        <v>6142</v>
      </c>
      <c r="K213" s="868">
        <v>152.41999999999999</v>
      </c>
      <c r="L213" s="867" t="s">
        <v>6143</v>
      </c>
    </row>
    <row r="214" spans="1:12" ht="13.5">
      <c r="A214" s="867" t="s">
        <v>6137</v>
      </c>
      <c r="B214" s="867" t="s">
        <v>6138</v>
      </c>
      <c r="C214" s="867" t="s">
        <v>6332</v>
      </c>
      <c r="D214" s="867" t="s">
        <v>6333</v>
      </c>
      <c r="E214" s="868" t="s">
        <v>819</v>
      </c>
      <c r="F214" s="867" t="s">
        <v>819</v>
      </c>
      <c r="G214" s="867">
        <v>92820</v>
      </c>
      <c r="H214" s="867" t="s">
        <v>6360</v>
      </c>
      <c r="I214" s="867" t="s">
        <v>272</v>
      </c>
      <c r="J214" s="867" t="s">
        <v>6142</v>
      </c>
      <c r="K214" s="868">
        <v>32.68</v>
      </c>
      <c r="L214" s="867" t="s">
        <v>6143</v>
      </c>
    </row>
    <row r="215" spans="1:12" ht="13.5">
      <c r="A215" s="867" t="s">
        <v>6137</v>
      </c>
      <c r="B215" s="867" t="s">
        <v>6138</v>
      </c>
      <c r="C215" s="867" t="s">
        <v>6332</v>
      </c>
      <c r="D215" s="867" t="s">
        <v>6333</v>
      </c>
      <c r="E215" s="868" t="s">
        <v>819</v>
      </c>
      <c r="F215" s="867" t="s">
        <v>819</v>
      </c>
      <c r="G215" s="867">
        <v>92821</v>
      </c>
      <c r="H215" s="867" t="s">
        <v>6361</v>
      </c>
      <c r="I215" s="867" t="s">
        <v>272</v>
      </c>
      <c r="J215" s="867" t="s">
        <v>6142</v>
      </c>
      <c r="K215" s="868">
        <v>41.91</v>
      </c>
      <c r="L215" s="867" t="s">
        <v>6143</v>
      </c>
    </row>
    <row r="216" spans="1:12" ht="13.5">
      <c r="A216" s="867" t="s">
        <v>6137</v>
      </c>
      <c r="B216" s="867" t="s">
        <v>6138</v>
      </c>
      <c r="C216" s="867" t="s">
        <v>6332</v>
      </c>
      <c r="D216" s="867" t="s">
        <v>6333</v>
      </c>
      <c r="E216" s="868" t="s">
        <v>819</v>
      </c>
      <c r="F216" s="867" t="s">
        <v>819</v>
      </c>
      <c r="G216" s="867">
        <v>92822</v>
      </c>
      <c r="H216" s="867" t="s">
        <v>6362</v>
      </c>
      <c r="I216" s="867" t="s">
        <v>272</v>
      </c>
      <c r="J216" s="867" t="s">
        <v>6142</v>
      </c>
      <c r="K216" s="868">
        <v>51.18</v>
      </c>
      <c r="L216" s="867" t="s">
        <v>6143</v>
      </c>
    </row>
    <row r="217" spans="1:12" ht="13.5">
      <c r="A217" s="867" t="s">
        <v>6137</v>
      </c>
      <c r="B217" s="867" t="s">
        <v>6138</v>
      </c>
      <c r="C217" s="867" t="s">
        <v>6332</v>
      </c>
      <c r="D217" s="867" t="s">
        <v>6333</v>
      </c>
      <c r="E217" s="868" t="s">
        <v>819</v>
      </c>
      <c r="F217" s="867" t="s">
        <v>819</v>
      </c>
      <c r="G217" s="867">
        <v>92824</v>
      </c>
      <c r="H217" s="867" t="s">
        <v>6363</v>
      </c>
      <c r="I217" s="867" t="s">
        <v>272</v>
      </c>
      <c r="J217" s="867" t="s">
        <v>6142</v>
      </c>
      <c r="K217" s="868">
        <v>60.84</v>
      </c>
      <c r="L217" s="867" t="s">
        <v>6143</v>
      </c>
    </row>
    <row r="218" spans="1:12" ht="13.5">
      <c r="A218" s="867" t="s">
        <v>6137</v>
      </c>
      <c r="B218" s="867" t="s">
        <v>6138</v>
      </c>
      <c r="C218" s="867" t="s">
        <v>6332</v>
      </c>
      <c r="D218" s="867" t="s">
        <v>6333</v>
      </c>
      <c r="E218" s="868" t="s">
        <v>819</v>
      </c>
      <c r="F218" s="867" t="s">
        <v>819</v>
      </c>
      <c r="G218" s="867">
        <v>92825</v>
      </c>
      <c r="H218" s="867" t="s">
        <v>6364</v>
      </c>
      <c r="I218" s="867" t="s">
        <v>272</v>
      </c>
      <c r="J218" s="867" t="s">
        <v>6142</v>
      </c>
      <c r="K218" s="868">
        <v>70.53</v>
      </c>
      <c r="L218" s="867" t="s">
        <v>6143</v>
      </c>
    </row>
    <row r="219" spans="1:12" ht="13.5">
      <c r="A219" s="867" t="s">
        <v>6137</v>
      </c>
      <c r="B219" s="867" t="s">
        <v>6138</v>
      </c>
      <c r="C219" s="867" t="s">
        <v>6332</v>
      </c>
      <c r="D219" s="867" t="s">
        <v>6333</v>
      </c>
      <c r="E219" s="868" t="s">
        <v>819</v>
      </c>
      <c r="F219" s="867" t="s">
        <v>819</v>
      </c>
      <c r="G219" s="867">
        <v>92826</v>
      </c>
      <c r="H219" s="867" t="s">
        <v>6365</v>
      </c>
      <c r="I219" s="867" t="s">
        <v>272</v>
      </c>
      <c r="J219" s="867" t="s">
        <v>6142</v>
      </c>
      <c r="K219" s="868">
        <v>81.489999999999995</v>
      </c>
      <c r="L219" s="867" t="s">
        <v>6143</v>
      </c>
    </row>
    <row r="220" spans="1:12" ht="13.5">
      <c r="A220" s="867" t="s">
        <v>6137</v>
      </c>
      <c r="B220" s="867" t="s">
        <v>6138</v>
      </c>
      <c r="C220" s="867" t="s">
        <v>6332</v>
      </c>
      <c r="D220" s="867" t="s">
        <v>6333</v>
      </c>
      <c r="E220" s="868" t="s">
        <v>819</v>
      </c>
      <c r="F220" s="867" t="s">
        <v>819</v>
      </c>
      <c r="G220" s="867">
        <v>92827</v>
      </c>
      <c r="H220" s="867" t="s">
        <v>6366</v>
      </c>
      <c r="I220" s="867" t="s">
        <v>272</v>
      </c>
      <c r="J220" s="867" t="s">
        <v>6142</v>
      </c>
      <c r="K220" s="868">
        <v>92.96</v>
      </c>
      <c r="L220" s="867" t="s">
        <v>6143</v>
      </c>
    </row>
    <row r="221" spans="1:12" ht="13.5">
      <c r="A221" s="867" t="s">
        <v>6137</v>
      </c>
      <c r="B221" s="867" t="s">
        <v>6138</v>
      </c>
      <c r="C221" s="867" t="s">
        <v>6332</v>
      </c>
      <c r="D221" s="867" t="s">
        <v>6333</v>
      </c>
      <c r="E221" s="868" t="s">
        <v>819</v>
      </c>
      <c r="F221" s="867" t="s">
        <v>819</v>
      </c>
      <c r="G221" s="867">
        <v>92828</v>
      </c>
      <c r="H221" s="867" t="s">
        <v>6367</v>
      </c>
      <c r="I221" s="867" t="s">
        <v>272</v>
      </c>
      <c r="J221" s="867" t="s">
        <v>6142</v>
      </c>
      <c r="K221" s="868">
        <v>106.3</v>
      </c>
      <c r="L221" s="867" t="s">
        <v>6143</v>
      </c>
    </row>
    <row r="222" spans="1:12" ht="13.5">
      <c r="A222" s="867" t="s">
        <v>6137</v>
      </c>
      <c r="B222" s="867" t="s">
        <v>6138</v>
      </c>
      <c r="C222" s="867" t="s">
        <v>6332</v>
      </c>
      <c r="D222" s="867" t="s">
        <v>6333</v>
      </c>
      <c r="E222" s="868" t="s">
        <v>819</v>
      </c>
      <c r="F222" s="867" t="s">
        <v>819</v>
      </c>
      <c r="G222" s="867">
        <v>92829</v>
      </c>
      <c r="H222" s="867" t="s">
        <v>6368</v>
      </c>
      <c r="I222" s="867" t="s">
        <v>272</v>
      </c>
      <c r="J222" s="867" t="s">
        <v>6142</v>
      </c>
      <c r="K222" s="868">
        <v>586.38</v>
      </c>
      <c r="L222" s="867" t="s">
        <v>6143</v>
      </c>
    </row>
    <row r="223" spans="1:12" ht="13.5">
      <c r="A223" s="867" t="s">
        <v>6137</v>
      </c>
      <c r="B223" s="867" t="s">
        <v>6138</v>
      </c>
      <c r="C223" s="867" t="s">
        <v>6332</v>
      </c>
      <c r="D223" s="867" t="s">
        <v>6333</v>
      </c>
      <c r="E223" s="868" t="s">
        <v>819</v>
      </c>
      <c r="F223" s="867" t="s">
        <v>819</v>
      </c>
      <c r="G223" s="867">
        <v>92830</v>
      </c>
      <c r="H223" s="867" t="s">
        <v>6369</v>
      </c>
      <c r="I223" s="867" t="s">
        <v>272</v>
      </c>
      <c r="J223" s="867" t="s">
        <v>6142</v>
      </c>
      <c r="K223" s="868">
        <v>131.88</v>
      </c>
      <c r="L223" s="867" t="s">
        <v>6143</v>
      </c>
    </row>
    <row r="224" spans="1:12" ht="13.5">
      <c r="A224" s="867" t="s">
        <v>6137</v>
      </c>
      <c r="B224" s="867" t="s">
        <v>6138</v>
      </c>
      <c r="C224" s="867" t="s">
        <v>6332</v>
      </c>
      <c r="D224" s="867" t="s">
        <v>6333</v>
      </c>
      <c r="E224" s="868" t="s">
        <v>819</v>
      </c>
      <c r="F224" s="867" t="s">
        <v>819</v>
      </c>
      <c r="G224" s="867">
        <v>92831</v>
      </c>
      <c r="H224" s="867" t="s">
        <v>6370</v>
      </c>
      <c r="I224" s="867" t="s">
        <v>272</v>
      </c>
      <c r="J224" s="867" t="s">
        <v>6142</v>
      </c>
      <c r="K224" s="868">
        <v>833.8</v>
      </c>
      <c r="L224" s="867" t="s">
        <v>6143</v>
      </c>
    </row>
    <row r="225" spans="1:12" ht="13.5">
      <c r="A225" s="867" t="s">
        <v>6137</v>
      </c>
      <c r="B225" s="867" t="s">
        <v>6138</v>
      </c>
      <c r="C225" s="867" t="s">
        <v>6332</v>
      </c>
      <c r="D225" s="867" t="s">
        <v>6333</v>
      </c>
      <c r="E225" s="868" t="s">
        <v>819</v>
      </c>
      <c r="F225" s="867" t="s">
        <v>819</v>
      </c>
      <c r="G225" s="867">
        <v>92832</v>
      </c>
      <c r="H225" s="867" t="s">
        <v>6371</v>
      </c>
      <c r="I225" s="867" t="s">
        <v>272</v>
      </c>
      <c r="J225" s="867" t="s">
        <v>6142</v>
      </c>
      <c r="K225" s="868">
        <v>175.32</v>
      </c>
      <c r="L225" s="867" t="s">
        <v>6143</v>
      </c>
    </row>
    <row r="226" spans="1:12" ht="13.5">
      <c r="A226" s="867" t="s">
        <v>6137</v>
      </c>
      <c r="B226" s="867" t="s">
        <v>6138</v>
      </c>
      <c r="C226" s="867" t="s">
        <v>6332</v>
      </c>
      <c r="D226" s="867" t="s">
        <v>6333</v>
      </c>
      <c r="E226" s="868" t="s">
        <v>819</v>
      </c>
      <c r="F226" s="867" t="s">
        <v>819</v>
      </c>
      <c r="G226" s="867">
        <v>95565</v>
      </c>
      <c r="H226" s="867" t="s">
        <v>6372</v>
      </c>
      <c r="I226" s="867" t="s">
        <v>272</v>
      </c>
      <c r="J226" s="867" t="s">
        <v>6142</v>
      </c>
      <c r="K226" s="868">
        <v>98.92</v>
      </c>
      <c r="L226" s="867" t="s">
        <v>6143</v>
      </c>
    </row>
    <row r="227" spans="1:12" ht="13.5">
      <c r="A227" s="867" t="s">
        <v>6137</v>
      </c>
      <c r="B227" s="867" t="s">
        <v>6138</v>
      </c>
      <c r="C227" s="867" t="s">
        <v>6332</v>
      </c>
      <c r="D227" s="867" t="s">
        <v>6333</v>
      </c>
      <c r="E227" s="868" t="s">
        <v>819</v>
      </c>
      <c r="F227" s="867" t="s">
        <v>819</v>
      </c>
      <c r="G227" s="867">
        <v>95566</v>
      </c>
      <c r="H227" s="867" t="s">
        <v>6373</v>
      </c>
      <c r="I227" s="867" t="s">
        <v>272</v>
      </c>
      <c r="J227" s="867" t="s">
        <v>6142</v>
      </c>
      <c r="K227" s="868">
        <v>104.22</v>
      </c>
      <c r="L227" s="867" t="s">
        <v>6143</v>
      </c>
    </row>
    <row r="228" spans="1:12" ht="13.5">
      <c r="A228" s="867" t="s">
        <v>6137</v>
      </c>
      <c r="B228" s="867" t="s">
        <v>6138</v>
      </c>
      <c r="C228" s="867" t="s">
        <v>6332</v>
      </c>
      <c r="D228" s="867" t="s">
        <v>6333</v>
      </c>
      <c r="E228" s="868" t="s">
        <v>819</v>
      </c>
      <c r="F228" s="867" t="s">
        <v>819</v>
      </c>
      <c r="G228" s="867">
        <v>95567</v>
      </c>
      <c r="H228" s="867" t="s">
        <v>6374</v>
      </c>
      <c r="I228" s="867" t="s">
        <v>272</v>
      </c>
      <c r="J228" s="867" t="s">
        <v>6142</v>
      </c>
      <c r="K228" s="868">
        <v>67.17</v>
      </c>
      <c r="L228" s="867" t="s">
        <v>6143</v>
      </c>
    </row>
    <row r="229" spans="1:12" ht="13.5">
      <c r="A229" s="867" t="s">
        <v>6137</v>
      </c>
      <c r="B229" s="867" t="s">
        <v>6138</v>
      </c>
      <c r="C229" s="867" t="s">
        <v>6332</v>
      </c>
      <c r="D229" s="867" t="s">
        <v>6333</v>
      </c>
      <c r="E229" s="868" t="s">
        <v>819</v>
      </c>
      <c r="F229" s="867" t="s">
        <v>819</v>
      </c>
      <c r="G229" s="867">
        <v>95568</v>
      </c>
      <c r="H229" s="867" t="s">
        <v>6375</v>
      </c>
      <c r="I229" s="867" t="s">
        <v>272</v>
      </c>
      <c r="J229" s="867" t="s">
        <v>6142</v>
      </c>
      <c r="K229" s="868">
        <v>82.18</v>
      </c>
      <c r="L229" s="867" t="s">
        <v>6143</v>
      </c>
    </row>
    <row r="230" spans="1:12" ht="13.5">
      <c r="A230" s="867" t="s">
        <v>6137</v>
      </c>
      <c r="B230" s="867" t="s">
        <v>6138</v>
      </c>
      <c r="C230" s="867" t="s">
        <v>6332</v>
      </c>
      <c r="D230" s="867" t="s">
        <v>6333</v>
      </c>
      <c r="E230" s="868" t="s">
        <v>819</v>
      </c>
      <c r="F230" s="867" t="s">
        <v>819</v>
      </c>
      <c r="G230" s="867">
        <v>95569</v>
      </c>
      <c r="H230" s="867" t="s">
        <v>6376</v>
      </c>
      <c r="I230" s="867" t="s">
        <v>272</v>
      </c>
      <c r="J230" s="867" t="s">
        <v>6142</v>
      </c>
      <c r="K230" s="868">
        <v>112.78</v>
      </c>
      <c r="L230" s="867" t="s">
        <v>6143</v>
      </c>
    </row>
    <row r="231" spans="1:12" ht="13.5">
      <c r="A231" s="867" t="s">
        <v>6137</v>
      </c>
      <c r="B231" s="867" t="s">
        <v>6138</v>
      </c>
      <c r="C231" s="867" t="s">
        <v>6332</v>
      </c>
      <c r="D231" s="867" t="s">
        <v>6333</v>
      </c>
      <c r="E231" s="868" t="s">
        <v>819</v>
      </c>
      <c r="F231" s="867" t="s">
        <v>819</v>
      </c>
      <c r="G231" s="867">
        <v>95570</v>
      </c>
      <c r="H231" s="867" t="s">
        <v>6377</v>
      </c>
      <c r="I231" s="867" t="s">
        <v>272</v>
      </c>
      <c r="J231" s="867" t="s">
        <v>6142</v>
      </c>
      <c r="K231" s="868">
        <v>72.47</v>
      </c>
      <c r="L231" s="867" t="s">
        <v>6143</v>
      </c>
    </row>
    <row r="232" spans="1:12" ht="13.5">
      <c r="A232" s="867" t="s">
        <v>6137</v>
      </c>
      <c r="B232" s="867" t="s">
        <v>6138</v>
      </c>
      <c r="C232" s="867" t="s">
        <v>6332</v>
      </c>
      <c r="D232" s="867" t="s">
        <v>6333</v>
      </c>
      <c r="E232" s="868" t="s">
        <v>819</v>
      </c>
      <c r="F232" s="867" t="s">
        <v>819</v>
      </c>
      <c r="G232" s="867">
        <v>95571</v>
      </c>
      <c r="H232" s="867" t="s">
        <v>6378</v>
      </c>
      <c r="I232" s="867" t="s">
        <v>272</v>
      </c>
      <c r="J232" s="867" t="s">
        <v>6142</v>
      </c>
      <c r="K232" s="868">
        <v>88.94</v>
      </c>
      <c r="L232" s="867" t="s">
        <v>6143</v>
      </c>
    </row>
    <row r="233" spans="1:12" ht="13.5">
      <c r="A233" s="867" t="s">
        <v>6137</v>
      </c>
      <c r="B233" s="867" t="s">
        <v>6138</v>
      </c>
      <c r="C233" s="867" t="s">
        <v>6332</v>
      </c>
      <c r="D233" s="867" t="s">
        <v>6333</v>
      </c>
      <c r="E233" s="868" t="s">
        <v>819</v>
      </c>
      <c r="F233" s="867" t="s">
        <v>819</v>
      </c>
      <c r="G233" s="867">
        <v>95572</v>
      </c>
      <c r="H233" s="867" t="s">
        <v>6379</v>
      </c>
      <c r="I233" s="867" t="s">
        <v>272</v>
      </c>
      <c r="J233" s="867" t="s">
        <v>6142</v>
      </c>
      <c r="K233" s="868">
        <v>121.16</v>
      </c>
      <c r="L233" s="867" t="s">
        <v>6143</v>
      </c>
    </row>
    <row r="234" spans="1:12" ht="13.5">
      <c r="A234" s="867" t="s">
        <v>6137</v>
      </c>
      <c r="B234" s="867" t="s">
        <v>6138</v>
      </c>
      <c r="C234" s="867" t="s">
        <v>6380</v>
      </c>
      <c r="D234" s="867" t="s">
        <v>6381</v>
      </c>
      <c r="E234" s="868" t="s">
        <v>819</v>
      </c>
      <c r="F234" s="867" t="s">
        <v>819</v>
      </c>
      <c r="G234" s="867">
        <v>97127</v>
      </c>
      <c r="H234" s="867" t="s">
        <v>6382</v>
      </c>
      <c r="I234" s="867" t="s">
        <v>272</v>
      </c>
      <c r="J234" s="867" t="s">
        <v>6229</v>
      </c>
      <c r="K234" s="868">
        <v>3.88</v>
      </c>
      <c r="L234" s="867" t="s">
        <v>6143</v>
      </c>
    </row>
    <row r="235" spans="1:12" ht="13.5">
      <c r="A235" s="867" t="s">
        <v>6137</v>
      </c>
      <c r="B235" s="867" t="s">
        <v>6138</v>
      </c>
      <c r="C235" s="867" t="s">
        <v>6380</v>
      </c>
      <c r="D235" s="867" t="s">
        <v>6381</v>
      </c>
      <c r="E235" s="868" t="s">
        <v>819</v>
      </c>
      <c r="F235" s="867" t="s">
        <v>819</v>
      </c>
      <c r="G235" s="867">
        <v>97128</v>
      </c>
      <c r="H235" s="867" t="s">
        <v>6383</v>
      </c>
      <c r="I235" s="867" t="s">
        <v>272</v>
      </c>
      <c r="J235" s="867" t="s">
        <v>6142</v>
      </c>
      <c r="K235" s="868">
        <v>7.33</v>
      </c>
      <c r="L235" s="867" t="s">
        <v>6143</v>
      </c>
    </row>
    <row r="236" spans="1:12" ht="13.5">
      <c r="A236" s="867" t="s">
        <v>6137</v>
      </c>
      <c r="B236" s="867" t="s">
        <v>6138</v>
      </c>
      <c r="C236" s="867" t="s">
        <v>6380</v>
      </c>
      <c r="D236" s="867" t="s">
        <v>6381</v>
      </c>
      <c r="E236" s="868" t="s">
        <v>819</v>
      </c>
      <c r="F236" s="867" t="s">
        <v>819</v>
      </c>
      <c r="G236" s="867">
        <v>97129</v>
      </c>
      <c r="H236" s="867" t="s">
        <v>6384</v>
      </c>
      <c r="I236" s="867" t="s">
        <v>272</v>
      </c>
      <c r="J236" s="867" t="s">
        <v>6142</v>
      </c>
      <c r="K236" s="868">
        <v>9.01</v>
      </c>
      <c r="L236" s="867" t="s">
        <v>6143</v>
      </c>
    </row>
    <row r="237" spans="1:12" ht="13.5">
      <c r="A237" s="867" t="s">
        <v>6137</v>
      </c>
      <c r="B237" s="867" t="s">
        <v>6138</v>
      </c>
      <c r="C237" s="867" t="s">
        <v>6380</v>
      </c>
      <c r="D237" s="867" t="s">
        <v>6381</v>
      </c>
      <c r="E237" s="868" t="s">
        <v>819</v>
      </c>
      <c r="F237" s="867" t="s">
        <v>819</v>
      </c>
      <c r="G237" s="867">
        <v>97130</v>
      </c>
      <c r="H237" s="867" t="s">
        <v>6385</v>
      </c>
      <c r="I237" s="867" t="s">
        <v>272</v>
      </c>
      <c r="J237" s="867" t="s">
        <v>6142</v>
      </c>
      <c r="K237" s="868">
        <v>10.71</v>
      </c>
      <c r="L237" s="867" t="s">
        <v>6143</v>
      </c>
    </row>
    <row r="238" spans="1:12" ht="13.5">
      <c r="A238" s="867" t="s">
        <v>6137</v>
      </c>
      <c r="B238" s="867" t="s">
        <v>6138</v>
      </c>
      <c r="C238" s="867" t="s">
        <v>6380</v>
      </c>
      <c r="D238" s="867" t="s">
        <v>6381</v>
      </c>
      <c r="E238" s="868" t="s">
        <v>819</v>
      </c>
      <c r="F238" s="867" t="s">
        <v>819</v>
      </c>
      <c r="G238" s="867">
        <v>97131</v>
      </c>
      <c r="H238" s="867" t="s">
        <v>6386</v>
      </c>
      <c r="I238" s="867" t="s">
        <v>272</v>
      </c>
      <c r="J238" s="867" t="s">
        <v>6142</v>
      </c>
      <c r="K238" s="868">
        <v>12.38</v>
      </c>
      <c r="L238" s="867" t="s">
        <v>6143</v>
      </c>
    </row>
    <row r="239" spans="1:12" ht="13.5">
      <c r="A239" s="867" t="s">
        <v>6137</v>
      </c>
      <c r="B239" s="867" t="s">
        <v>6138</v>
      </c>
      <c r="C239" s="867" t="s">
        <v>6380</v>
      </c>
      <c r="D239" s="867" t="s">
        <v>6381</v>
      </c>
      <c r="E239" s="868" t="s">
        <v>819</v>
      </c>
      <c r="F239" s="867" t="s">
        <v>819</v>
      </c>
      <c r="G239" s="867">
        <v>97132</v>
      </c>
      <c r="H239" s="867" t="s">
        <v>6387</v>
      </c>
      <c r="I239" s="867" t="s">
        <v>272</v>
      </c>
      <c r="J239" s="867" t="s">
        <v>6142</v>
      </c>
      <c r="K239" s="868">
        <v>14.06</v>
      </c>
      <c r="L239" s="867" t="s">
        <v>6143</v>
      </c>
    </row>
    <row r="240" spans="1:12" ht="13.5">
      <c r="A240" s="867" t="s">
        <v>6137</v>
      </c>
      <c r="B240" s="867" t="s">
        <v>6138</v>
      </c>
      <c r="C240" s="867" t="s">
        <v>6380</v>
      </c>
      <c r="D240" s="867" t="s">
        <v>6381</v>
      </c>
      <c r="E240" s="868" t="s">
        <v>819</v>
      </c>
      <c r="F240" s="867" t="s">
        <v>819</v>
      </c>
      <c r="G240" s="867">
        <v>97133</v>
      </c>
      <c r="H240" s="867" t="s">
        <v>6388</v>
      </c>
      <c r="I240" s="867" t="s">
        <v>272</v>
      </c>
      <c r="J240" s="867" t="s">
        <v>6142</v>
      </c>
      <c r="K240" s="868">
        <v>17.45</v>
      </c>
      <c r="L240" s="867" t="s">
        <v>6143</v>
      </c>
    </row>
    <row r="241" spans="1:12" ht="13.5">
      <c r="A241" s="867" t="s">
        <v>6137</v>
      </c>
      <c r="B241" s="867" t="s">
        <v>6138</v>
      </c>
      <c r="C241" s="867" t="s">
        <v>6380</v>
      </c>
      <c r="D241" s="867" t="s">
        <v>6381</v>
      </c>
      <c r="E241" s="868" t="s">
        <v>819</v>
      </c>
      <c r="F241" s="867" t="s">
        <v>819</v>
      </c>
      <c r="G241" s="867">
        <v>97134</v>
      </c>
      <c r="H241" s="867" t="s">
        <v>6389</v>
      </c>
      <c r="I241" s="867" t="s">
        <v>272</v>
      </c>
      <c r="J241" s="867" t="s">
        <v>6229</v>
      </c>
      <c r="K241" s="868">
        <v>1.78</v>
      </c>
      <c r="L241" s="867" t="s">
        <v>6143</v>
      </c>
    </row>
    <row r="242" spans="1:12" ht="13.5">
      <c r="A242" s="867" t="s">
        <v>6137</v>
      </c>
      <c r="B242" s="867" t="s">
        <v>6138</v>
      </c>
      <c r="C242" s="867" t="s">
        <v>6380</v>
      </c>
      <c r="D242" s="867" t="s">
        <v>6381</v>
      </c>
      <c r="E242" s="868" t="s">
        <v>819</v>
      </c>
      <c r="F242" s="867" t="s">
        <v>819</v>
      </c>
      <c r="G242" s="867">
        <v>97135</v>
      </c>
      <c r="H242" s="867" t="s">
        <v>6390</v>
      </c>
      <c r="I242" s="867" t="s">
        <v>272</v>
      </c>
      <c r="J242" s="867" t="s">
        <v>6142</v>
      </c>
      <c r="K242" s="868">
        <v>3.66</v>
      </c>
      <c r="L242" s="867" t="s">
        <v>6143</v>
      </c>
    </row>
    <row r="243" spans="1:12" ht="13.5">
      <c r="A243" s="867" t="s">
        <v>6137</v>
      </c>
      <c r="B243" s="867" t="s">
        <v>6138</v>
      </c>
      <c r="C243" s="867" t="s">
        <v>6380</v>
      </c>
      <c r="D243" s="867" t="s">
        <v>6381</v>
      </c>
      <c r="E243" s="868" t="s">
        <v>819</v>
      </c>
      <c r="F243" s="867" t="s">
        <v>819</v>
      </c>
      <c r="G243" s="867">
        <v>97136</v>
      </c>
      <c r="H243" s="867" t="s">
        <v>6391</v>
      </c>
      <c r="I243" s="867" t="s">
        <v>272</v>
      </c>
      <c r="J243" s="867" t="s">
        <v>6142</v>
      </c>
      <c r="K243" s="868">
        <v>4.51</v>
      </c>
      <c r="L243" s="867" t="s">
        <v>6143</v>
      </c>
    </row>
    <row r="244" spans="1:12" ht="13.5">
      <c r="A244" s="867" t="s">
        <v>6137</v>
      </c>
      <c r="B244" s="867" t="s">
        <v>6138</v>
      </c>
      <c r="C244" s="867" t="s">
        <v>6380</v>
      </c>
      <c r="D244" s="867" t="s">
        <v>6381</v>
      </c>
      <c r="E244" s="868" t="s">
        <v>819</v>
      </c>
      <c r="F244" s="867" t="s">
        <v>819</v>
      </c>
      <c r="G244" s="867">
        <v>97137</v>
      </c>
      <c r="H244" s="867" t="s">
        <v>6392</v>
      </c>
      <c r="I244" s="867" t="s">
        <v>272</v>
      </c>
      <c r="J244" s="867" t="s">
        <v>6142</v>
      </c>
      <c r="K244" s="868">
        <v>5.37</v>
      </c>
      <c r="L244" s="867" t="s">
        <v>6143</v>
      </c>
    </row>
    <row r="245" spans="1:12" ht="13.5">
      <c r="A245" s="867" t="s">
        <v>6137</v>
      </c>
      <c r="B245" s="867" t="s">
        <v>6138</v>
      </c>
      <c r="C245" s="867" t="s">
        <v>6380</v>
      </c>
      <c r="D245" s="867" t="s">
        <v>6381</v>
      </c>
      <c r="E245" s="868" t="s">
        <v>819</v>
      </c>
      <c r="F245" s="867" t="s">
        <v>819</v>
      </c>
      <c r="G245" s="867">
        <v>97138</v>
      </c>
      <c r="H245" s="867" t="s">
        <v>6393</v>
      </c>
      <c r="I245" s="867" t="s">
        <v>272</v>
      </c>
      <c r="J245" s="867" t="s">
        <v>6142</v>
      </c>
      <c r="K245" s="868">
        <v>6.21</v>
      </c>
      <c r="L245" s="867" t="s">
        <v>6143</v>
      </c>
    </row>
    <row r="246" spans="1:12" ht="13.5">
      <c r="A246" s="867" t="s">
        <v>6137</v>
      </c>
      <c r="B246" s="867" t="s">
        <v>6138</v>
      </c>
      <c r="C246" s="867" t="s">
        <v>6380</v>
      </c>
      <c r="D246" s="867" t="s">
        <v>6381</v>
      </c>
      <c r="E246" s="868" t="s">
        <v>819</v>
      </c>
      <c r="F246" s="867" t="s">
        <v>819</v>
      </c>
      <c r="G246" s="867">
        <v>97139</v>
      </c>
      <c r="H246" s="867" t="s">
        <v>6394</v>
      </c>
      <c r="I246" s="867" t="s">
        <v>272</v>
      </c>
      <c r="J246" s="867" t="s">
        <v>6142</v>
      </c>
      <c r="K246" s="868">
        <v>7.04</v>
      </c>
      <c r="L246" s="867" t="s">
        <v>6143</v>
      </c>
    </row>
    <row r="247" spans="1:12" ht="13.5">
      <c r="A247" s="867" t="s">
        <v>6137</v>
      </c>
      <c r="B247" s="867" t="s">
        <v>6138</v>
      </c>
      <c r="C247" s="867" t="s">
        <v>6380</v>
      </c>
      <c r="D247" s="867" t="s">
        <v>6381</v>
      </c>
      <c r="E247" s="868" t="s">
        <v>819</v>
      </c>
      <c r="F247" s="867" t="s">
        <v>819</v>
      </c>
      <c r="G247" s="867">
        <v>97140</v>
      </c>
      <c r="H247" s="867" t="s">
        <v>6395</v>
      </c>
      <c r="I247" s="867" t="s">
        <v>272</v>
      </c>
      <c r="J247" s="867" t="s">
        <v>6142</v>
      </c>
      <c r="K247" s="868">
        <v>8.75</v>
      </c>
      <c r="L247" s="867" t="s">
        <v>6143</v>
      </c>
    </row>
    <row r="248" spans="1:12" ht="13.5">
      <c r="A248" s="867" t="s">
        <v>6396</v>
      </c>
      <c r="B248" s="867" t="s">
        <v>6397</v>
      </c>
      <c r="C248" s="867" t="s">
        <v>6398</v>
      </c>
      <c r="D248" s="867" t="s">
        <v>6399</v>
      </c>
      <c r="E248" s="868" t="s">
        <v>819</v>
      </c>
      <c r="F248" s="867" t="s">
        <v>819</v>
      </c>
      <c r="G248" s="867">
        <v>93206</v>
      </c>
      <c r="H248" s="867" t="s">
        <v>6400</v>
      </c>
      <c r="I248" s="867" t="s">
        <v>6401</v>
      </c>
      <c r="J248" s="867" t="s">
        <v>6142</v>
      </c>
      <c r="K248" s="868">
        <v>855.39</v>
      </c>
      <c r="L248" s="867" t="s">
        <v>6143</v>
      </c>
    </row>
    <row r="249" spans="1:12" ht="13.5">
      <c r="A249" s="867" t="s">
        <v>6396</v>
      </c>
      <c r="B249" s="867" t="s">
        <v>6397</v>
      </c>
      <c r="C249" s="867" t="s">
        <v>6398</v>
      </c>
      <c r="D249" s="867" t="s">
        <v>6399</v>
      </c>
      <c r="E249" s="868" t="s">
        <v>819</v>
      </c>
      <c r="F249" s="867" t="s">
        <v>819</v>
      </c>
      <c r="G249" s="867">
        <v>93207</v>
      </c>
      <c r="H249" s="867" t="s">
        <v>6402</v>
      </c>
      <c r="I249" s="867" t="s">
        <v>6401</v>
      </c>
      <c r="J249" s="867" t="s">
        <v>6142</v>
      </c>
      <c r="K249" s="868">
        <v>794.28</v>
      </c>
      <c r="L249" s="867" t="s">
        <v>6143</v>
      </c>
    </row>
    <row r="250" spans="1:12" ht="13.5">
      <c r="A250" s="867" t="s">
        <v>6396</v>
      </c>
      <c r="B250" s="867" t="s">
        <v>6397</v>
      </c>
      <c r="C250" s="867" t="s">
        <v>6398</v>
      </c>
      <c r="D250" s="867" t="s">
        <v>6399</v>
      </c>
      <c r="E250" s="868" t="s">
        <v>819</v>
      </c>
      <c r="F250" s="867" t="s">
        <v>819</v>
      </c>
      <c r="G250" s="867">
        <v>93208</v>
      </c>
      <c r="H250" s="867" t="s">
        <v>6403</v>
      </c>
      <c r="I250" s="867" t="s">
        <v>6401</v>
      </c>
      <c r="J250" s="867" t="s">
        <v>6142</v>
      </c>
      <c r="K250" s="868">
        <v>608.1</v>
      </c>
      <c r="L250" s="867" t="s">
        <v>6143</v>
      </c>
    </row>
    <row r="251" spans="1:12" ht="13.5">
      <c r="A251" s="867" t="s">
        <v>6396</v>
      </c>
      <c r="B251" s="867" t="s">
        <v>6397</v>
      </c>
      <c r="C251" s="867" t="s">
        <v>6398</v>
      </c>
      <c r="D251" s="867" t="s">
        <v>6399</v>
      </c>
      <c r="E251" s="868" t="s">
        <v>819</v>
      </c>
      <c r="F251" s="867" t="s">
        <v>819</v>
      </c>
      <c r="G251" s="867">
        <v>93209</v>
      </c>
      <c r="H251" s="867" t="s">
        <v>6404</v>
      </c>
      <c r="I251" s="867" t="s">
        <v>6401</v>
      </c>
      <c r="J251" s="867" t="s">
        <v>6142</v>
      </c>
      <c r="K251" s="868">
        <v>670.94</v>
      </c>
      <c r="L251" s="867" t="s">
        <v>6143</v>
      </c>
    </row>
    <row r="252" spans="1:12" ht="13.5">
      <c r="A252" s="867" t="s">
        <v>6396</v>
      </c>
      <c r="B252" s="867" t="s">
        <v>6397</v>
      </c>
      <c r="C252" s="867" t="s">
        <v>6398</v>
      </c>
      <c r="D252" s="867" t="s">
        <v>6399</v>
      </c>
      <c r="E252" s="868" t="s">
        <v>819</v>
      </c>
      <c r="F252" s="867" t="s">
        <v>819</v>
      </c>
      <c r="G252" s="867">
        <v>93210</v>
      </c>
      <c r="H252" s="867" t="s">
        <v>6405</v>
      </c>
      <c r="I252" s="867" t="s">
        <v>6401</v>
      </c>
      <c r="J252" s="867" t="s">
        <v>6142</v>
      </c>
      <c r="K252" s="868">
        <v>410.42</v>
      </c>
      <c r="L252" s="867" t="s">
        <v>6143</v>
      </c>
    </row>
    <row r="253" spans="1:12" ht="13.5">
      <c r="A253" s="867" t="s">
        <v>6396</v>
      </c>
      <c r="B253" s="867" t="s">
        <v>6397</v>
      </c>
      <c r="C253" s="867" t="s">
        <v>6398</v>
      </c>
      <c r="D253" s="867" t="s">
        <v>6399</v>
      </c>
      <c r="E253" s="868" t="s">
        <v>819</v>
      </c>
      <c r="F253" s="867" t="s">
        <v>819</v>
      </c>
      <c r="G253" s="867">
        <v>93211</v>
      </c>
      <c r="H253" s="867" t="s">
        <v>6406</v>
      </c>
      <c r="I253" s="867" t="s">
        <v>6401</v>
      </c>
      <c r="J253" s="867" t="s">
        <v>6142</v>
      </c>
      <c r="K253" s="868">
        <v>414.04</v>
      </c>
      <c r="L253" s="867" t="s">
        <v>6143</v>
      </c>
    </row>
    <row r="254" spans="1:12" ht="13.5">
      <c r="A254" s="867" t="s">
        <v>6396</v>
      </c>
      <c r="B254" s="867" t="s">
        <v>6397</v>
      </c>
      <c r="C254" s="867" t="s">
        <v>6398</v>
      </c>
      <c r="D254" s="867" t="s">
        <v>6399</v>
      </c>
      <c r="E254" s="868" t="s">
        <v>819</v>
      </c>
      <c r="F254" s="867" t="s">
        <v>819</v>
      </c>
      <c r="G254" s="867">
        <v>93212</v>
      </c>
      <c r="H254" s="867" t="s">
        <v>6407</v>
      </c>
      <c r="I254" s="867" t="s">
        <v>6401</v>
      </c>
      <c r="J254" s="867" t="s">
        <v>6142</v>
      </c>
      <c r="K254" s="868">
        <v>707.17</v>
      </c>
      <c r="L254" s="867" t="s">
        <v>6143</v>
      </c>
    </row>
    <row r="255" spans="1:12" ht="13.5">
      <c r="A255" s="867" t="s">
        <v>6396</v>
      </c>
      <c r="B255" s="867" t="s">
        <v>6397</v>
      </c>
      <c r="C255" s="867" t="s">
        <v>6398</v>
      </c>
      <c r="D255" s="867" t="s">
        <v>6399</v>
      </c>
      <c r="E255" s="868" t="s">
        <v>819</v>
      </c>
      <c r="F255" s="867" t="s">
        <v>819</v>
      </c>
      <c r="G255" s="867">
        <v>93213</v>
      </c>
      <c r="H255" s="867" t="s">
        <v>6408</v>
      </c>
      <c r="I255" s="867" t="s">
        <v>6401</v>
      </c>
      <c r="J255" s="867" t="s">
        <v>6142</v>
      </c>
      <c r="K255" s="868">
        <v>755.67</v>
      </c>
      <c r="L255" s="867" t="s">
        <v>6143</v>
      </c>
    </row>
    <row r="256" spans="1:12" ht="13.5">
      <c r="A256" s="867" t="s">
        <v>6396</v>
      </c>
      <c r="B256" s="867" t="s">
        <v>6397</v>
      </c>
      <c r="C256" s="867" t="s">
        <v>6398</v>
      </c>
      <c r="D256" s="867" t="s">
        <v>6399</v>
      </c>
      <c r="E256" s="868" t="s">
        <v>819</v>
      </c>
      <c r="F256" s="867" t="s">
        <v>819</v>
      </c>
      <c r="G256" s="867">
        <v>93214</v>
      </c>
      <c r="H256" s="867" t="s">
        <v>6409</v>
      </c>
      <c r="I256" s="867" t="s">
        <v>6228</v>
      </c>
      <c r="J256" s="867" t="s">
        <v>6142</v>
      </c>
      <c r="K256" s="869">
        <v>4614.01</v>
      </c>
      <c r="L256" s="867" t="s">
        <v>6143</v>
      </c>
    </row>
    <row r="257" spans="1:12" ht="13.5">
      <c r="A257" s="867" t="s">
        <v>6396</v>
      </c>
      <c r="B257" s="867" t="s">
        <v>6397</v>
      </c>
      <c r="C257" s="867" t="s">
        <v>6398</v>
      </c>
      <c r="D257" s="867" t="s">
        <v>6399</v>
      </c>
      <c r="E257" s="868" t="s">
        <v>819</v>
      </c>
      <c r="F257" s="867" t="s">
        <v>819</v>
      </c>
      <c r="G257" s="867">
        <v>93243</v>
      </c>
      <c r="H257" s="867" t="s">
        <v>6410</v>
      </c>
      <c r="I257" s="867" t="s">
        <v>6228</v>
      </c>
      <c r="J257" s="867" t="s">
        <v>6142</v>
      </c>
      <c r="K257" s="869">
        <v>6937.56</v>
      </c>
      <c r="L257" s="867" t="s">
        <v>6143</v>
      </c>
    </row>
    <row r="258" spans="1:12" ht="13.5">
      <c r="A258" s="867" t="s">
        <v>6396</v>
      </c>
      <c r="B258" s="867" t="s">
        <v>6397</v>
      </c>
      <c r="C258" s="867" t="s">
        <v>6398</v>
      </c>
      <c r="D258" s="867" t="s">
        <v>6399</v>
      </c>
      <c r="E258" s="868" t="s">
        <v>819</v>
      </c>
      <c r="F258" s="867" t="s">
        <v>819</v>
      </c>
      <c r="G258" s="867">
        <v>93582</v>
      </c>
      <c r="H258" s="867" t="s">
        <v>6411</v>
      </c>
      <c r="I258" s="867" t="s">
        <v>6401</v>
      </c>
      <c r="J258" s="867" t="s">
        <v>6142</v>
      </c>
      <c r="K258" s="868">
        <v>195.46</v>
      </c>
      <c r="L258" s="867" t="s">
        <v>6143</v>
      </c>
    </row>
    <row r="259" spans="1:12" ht="13.5">
      <c r="A259" s="867" t="s">
        <v>6396</v>
      </c>
      <c r="B259" s="867" t="s">
        <v>6397</v>
      </c>
      <c r="C259" s="867" t="s">
        <v>6398</v>
      </c>
      <c r="D259" s="867" t="s">
        <v>6399</v>
      </c>
      <c r="E259" s="868" t="s">
        <v>819</v>
      </c>
      <c r="F259" s="867" t="s">
        <v>819</v>
      </c>
      <c r="G259" s="867">
        <v>93583</v>
      </c>
      <c r="H259" s="867" t="s">
        <v>6412</v>
      </c>
      <c r="I259" s="867" t="s">
        <v>6401</v>
      </c>
      <c r="J259" s="867" t="s">
        <v>6142</v>
      </c>
      <c r="K259" s="868">
        <v>325.64999999999998</v>
      </c>
      <c r="L259" s="867" t="s">
        <v>6143</v>
      </c>
    </row>
    <row r="260" spans="1:12" ht="13.5">
      <c r="A260" s="867" t="s">
        <v>6396</v>
      </c>
      <c r="B260" s="867" t="s">
        <v>6397</v>
      </c>
      <c r="C260" s="867" t="s">
        <v>6398</v>
      </c>
      <c r="D260" s="867" t="s">
        <v>6399</v>
      </c>
      <c r="E260" s="868" t="s">
        <v>819</v>
      </c>
      <c r="F260" s="867" t="s">
        <v>819</v>
      </c>
      <c r="G260" s="867">
        <v>93584</v>
      </c>
      <c r="H260" s="867" t="s">
        <v>6413</v>
      </c>
      <c r="I260" s="867" t="s">
        <v>6401</v>
      </c>
      <c r="J260" s="867" t="s">
        <v>6142</v>
      </c>
      <c r="K260" s="868">
        <v>626.24</v>
      </c>
      <c r="L260" s="867" t="s">
        <v>6143</v>
      </c>
    </row>
    <row r="261" spans="1:12" ht="13.5">
      <c r="A261" s="867" t="s">
        <v>6396</v>
      </c>
      <c r="B261" s="867" t="s">
        <v>6397</v>
      </c>
      <c r="C261" s="867" t="s">
        <v>6398</v>
      </c>
      <c r="D261" s="867" t="s">
        <v>6399</v>
      </c>
      <c r="E261" s="868" t="s">
        <v>819</v>
      </c>
      <c r="F261" s="867" t="s">
        <v>819</v>
      </c>
      <c r="G261" s="867">
        <v>93585</v>
      </c>
      <c r="H261" s="867" t="s">
        <v>6414</v>
      </c>
      <c r="I261" s="867" t="s">
        <v>6401</v>
      </c>
      <c r="J261" s="867" t="s">
        <v>6142</v>
      </c>
      <c r="K261" s="868">
        <v>864.74</v>
      </c>
      <c r="L261" s="867" t="s">
        <v>6143</v>
      </c>
    </row>
    <row r="262" spans="1:12" ht="13.5">
      <c r="A262" s="867" t="s">
        <v>6396</v>
      </c>
      <c r="B262" s="867" t="s">
        <v>6397</v>
      </c>
      <c r="C262" s="867" t="s">
        <v>6398</v>
      </c>
      <c r="D262" s="867" t="s">
        <v>6399</v>
      </c>
      <c r="E262" s="868" t="s">
        <v>819</v>
      </c>
      <c r="F262" s="867" t="s">
        <v>819</v>
      </c>
      <c r="G262" s="867">
        <v>98441</v>
      </c>
      <c r="H262" s="867" t="s">
        <v>6415</v>
      </c>
      <c r="I262" s="867" t="s">
        <v>6401</v>
      </c>
      <c r="J262" s="867" t="s">
        <v>6229</v>
      </c>
      <c r="K262" s="868">
        <v>102.96</v>
      </c>
      <c r="L262" s="867" t="s">
        <v>6143</v>
      </c>
    </row>
    <row r="263" spans="1:12" ht="13.5">
      <c r="A263" s="867" t="s">
        <v>6396</v>
      </c>
      <c r="B263" s="867" t="s">
        <v>6397</v>
      </c>
      <c r="C263" s="867" t="s">
        <v>6398</v>
      </c>
      <c r="D263" s="867" t="s">
        <v>6399</v>
      </c>
      <c r="E263" s="868" t="s">
        <v>819</v>
      </c>
      <c r="F263" s="867" t="s">
        <v>819</v>
      </c>
      <c r="G263" s="867">
        <v>98442</v>
      </c>
      <c r="H263" s="867" t="s">
        <v>6416</v>
      </c>
      <c r="I263" s="867" t="s">
        <v>6401</v>
      </c>
      <c r="J263" s="867" t="s">
        <v>6229</v>
      </c>
      <c r="K263" s="868">
        <v>105.73</v>
      </c>
      <c r="L263" s="867" t="s">
        <v>6143</v>
      </c>
    </row>
    <row r="264" spans="1:12" ht="13.5">
      <c r="A264" s="867" t="s">
        <v>6396</v>
      </c>
      <c r="B264" s="867" t="s">
        <v>6397</v>
      </c>
      <c r="C264" s="867" t="s">
        <v>6398</v>
      </c>
      <c r="D264" s="867" t="s">
        <v>6399</v>
      </c>
      <c r="E264" s="868" t="s">
        <v>819</v>
      </c>
      <c r="F264" s="867" t="s">
        <v>819</v>
      </c>
      <c r="G264" s="867">
        <v>98443</v>
      </c>
      <c r="H264" s="867" t="s">
        <v>6417</v>
      </c>
      <c r="I264" s="867" t="s">
        <v>6401</v>
      </c>
      <c r="J264" s="867" t="s">
        <v>6229</v>
      </c>
      <c r="K264" s="868">
        <v>89.28</v>
      </c>
      <c r="L264" s="867" t="s">
        <v>6143</v>
      </c>
    </row>
    <row r="265" spans="1:12" ht="13.5">
      <c r="A265" s="867" t="s">
        <v>6396</v>
      </c>
      <c r="B265" s="867" t="s">
        <v>6397</v>
      </c>
      <c r="C265" s="867" t="s">
        <v>6398</v>
      </c>
      <c r="D265" s="867" t="s">
        <v>6399</v>
      </c>
      <c r="E265" s="868" t="s">
        <v>819</v>
      </c>
      <c r="F265" s="867" t="s">
        <v>819</v>
      </c>
      <c r="G265" s="867">
        <v>98444</v>
      </c>
      <c r="H265" s="867" t="s">
        <v>6418</v>
      </c>
      <c r="I265" s="867" t="s">
        <v>6401</v>
      </c>
      <c r="J265" s="867" t="s">
        <v>6229</v>
      </c>
      <c r="K265" s="868">
        <v>91.26</v>
      </c>
      <c r="L265" s="867" t="s">
        <v>6143</v>
      </c>
    </row>
    <row r="266" spans="1:12" ht="13.5">
      <c r="A266" s="867" t="s">
        <v>6396</v>
      </c>
      <c r="B266" s="867" t="s">
        <v>6397</v>
      </c>
      <c r="C266" s="867" t="s">
        <v>6398</v>
      </c>
      <c r="D266" s="867" t="s">
        <v>6399</v>
      </c>
      <c r="E266" s="868" t="s">
        <v>819</v>
      </c>
      <c r="F266" s="867" t="s">
        <v>819</v>
      </c>
      <c r="G266" s="867">
        <v>98445</v>
      </c>
      <c r="H266" s="867" t="s">
        <v>6419</v>
      </c>
      <c r="I266" s="867" t="s">
        <v>6401</v>
      </c>
      <c r="J266" s="867" t="s">
        <v>6229</v>
      </c>
      <c r="K266" s="868">
        <v>123.35</v>
      </c>
      <c r="L266" s="867" t="s">
        <v>6143</v>
      </c>
    </row>
    <row r="267" spans="1:12" ht="13.5">
      <c r="A267" s="867" t="s">
        <v>6396</v>
      </c>
      <c r="B267" s="867" t="s">
        <v>6397</v>
      </c>
      <c r="C267" s="867" t="s">
        <v>6398</v>
      </c>
      <c r="D267" s="867" t="s">
        <v>6399</v>
      </c>
      <c r="E267" s="868" t="s">
        <v>819</v>
      </c>
      <c r="F267" s="867" t="s">
        <v>819</v>
      </c>
      <c r="G267" s="867">
        <v>98446</v>
      </c>
      <c r="H267" s="867" t="s">
        <v>6420</v>
      </c>
      <c r="I267" s="867" t="s">
        <v>6401</v>
      </c>
      <c r="J267" s="867" t="s">
        <v>6229</v>
      </c>
      <c r="K267" s="868">
        <v>158.82</v>
      </c>
      <c r="L267" s="867" t="s">
        <v>6143</v>
      </c>
    </row>
    <row r="268" spans="1:12" ht="13.5">
      <c r="A268" s="867" t="s">
        <v>6396</v>
      </c>
      <c r="B268" s="867" t="s">
        <v>6397</v>
      </c>
      <c r="C268" s="867" t="s">
        <v>6398</v>
      </c>
      <c r="D268" s="867" t="s">
        <v>6399</v>
      </c>
      <c r="E268" s="868" t="s">
        <v>819</v>
      </c>
      <c r="F268" s="867" t="s">
        <v>819</v>
      </c>
      <c r="G268" s="867">
        <v>98447</v>
      </c>
      <c r="H268" s="867" t="s">
        <v>6421</v>
      </c>
      <c r="I268" s="867" t="s">
        <v>6401</v>
      </c>
      <c r="J268" s="867" t="s">
        <v>6229</v>
      </c>
      <c r="K268" s="868">
        <v>104.44</v>
      </c>
      <c r="L268" s="867" t="s">
        <v>6143</v>
      </c>
    </row>
    <row r="269" spans="1:12" ht="13.5">
      <c r="A269" s="867" t="s">
        <v>6396</v>
      </c>
      <c r="B269" s="867" t="s">
        <v>6397</v>
      </c>
      <c r="C269" s="867" t="s">
        <v>6398</v>
      </c>
      <c r="D269" s="867" t="s">
        <v>6399</v>
      </c>
      <c r="E269" s="868" t="s">
        <v>819</v>
      </c>
      <c r="F269" s="867" t="s">
        <v>819</v>
      </c>
      <c r="G269" s="867">
        <v>98448</v>
      </c>
      <c r="H269" s="867" t="s">
        <v>6422</v>
      </c>
      <c r="I269" s="867" t="s">
        <v>6401</v>
      </c>
      <c r="J269" s="867" t="s">
        <v>6229</v>
      </c>
      <c r="K269" s="868">
        <v>131.66999999999999</v>
      </c>
      <c r="L269" s="867" t="s">
        <v>6143</v>
      </c>
    </row>
    <row r="270" spans="1:12" ht="13.5">
      <c r="A270" s="867" t="s">
        <v>6396</v>
      </c>
      <c r="B270" s="867" t="s">
        <v>6397</v>
      </c>
      <c r="C270" s="867" t="s">
        <v>6398</v>
      </c>
      <c r="D270" s="867" t="s">
        <v>6399</v>
      </c>
      <c r="E270" s="868" t="s">
        <v>819</v>
      </c>
      <c r="F270" s="867" t="s">
        <v>819</v>
      </c>
      <c r="G270" s="867">
        <v>98449</v>
      </c>
      <c r="H270" s="867" t="s">
        <v>6423</v>
      </c>
      <c r="I270" s="867" t="s">
        <v>6401</v>
      </c>
      <c r="J270" s="867" t="s">
        <v>6229</v>
      </c>
      <c r="K270" s="868">
        <v>126.39</v>
      </c>
      <c r="L270" s="867" t="s">
        <v>6143</v>
      </c>
    </row>
    <row r="271" spans="1:12" ht="13.5">
      <c r="A271" s="867" t="s">
        <v>6396</v>
      </c>
      <c r="B271" s="867" t="s">
        <v>6397</v>
      </c>
      <c r="C271" s="867" t="s">
        <v>6398</v>
      </c>
      <c r="D271" s="867" t="s">
        <v>6399</v>
      </c>
      <c r="E271" s="868" t="s">
        <v>819</v>
      </c>
      <c r="F271" s="867" t="s">
        <v>819</v>
      </c>
      <c r="G271" s="867">
        <v>98450</v>
      </c>
      <c r="H271" s="867" t="s">
        <v>6424</v>
      </c>
      <c r="I271" s="867" t="s">
        <v>6401</v>
      </c>
      <c r="J271" s="867" t="s">
        <v>6229</v>
      </c>
      <c r="K271" s="868">
        <v>130.44</v>
      </c>
      <c r="L271" s="867" t="s">
        <v>6143</v>
      </c>
    </row>
    <row r="272" spans="1:12" ht="13.5">
      <c r="A272" s="867" t="s">
        <v>6396</v>
      </c>
      <c r="B272" s="867" t="s">
        <v>6397</v>
      </c>
      <c r="C272" s="867" t="s">
        <v>6398</v>
      </c>
      <c r="D272" s="867" t="s">
        <v>6399</v>
      </c>
      <c r="E272" s="868" t="s">
        <v>819</v>
      </c>
      <c r="F272" s="867" t="s">
        <v>819</v>
      </c>
      <c r="G272" s="867">
        <v>98451</v>
      </c>
      <c r="H272" s="867" t="s">
        <v>6425</v>
      </c>
      <c r="I272" s="867" t="s">
        <v>6401</v>
      </c>
      <c r="J272" s="867" t="s">
        <v>6229</v>
      </c>
      <c r="K272" s="868">
        <v>110.32</v>
      </c>
      <c r="L272" s="867" t="s">
        <v>6143</v>
      </c>
    </row>
    <row r="273" spans="1:12" ht="13.5">
      <c r="A273" s="867" t="s">
        <v>6396</v>
      </c>
      <c r="B273" s="867" t="s">
        <v>6397</v>
      </c>
      <c r="C273" s="867" t="s">
        <v>6398</v>
      </c>
      <c r="D273" s="867" t="s">
        <v>6399</v>
      </c>
      <c r="E273" s="868" t="s">
        <v>819</v>
      </c>
      <c r="F273" s="867" t="s">
        <v>819</v>
      </c>
      <c r="G273" s="867">
        <v>98452</v>
      </c>
      <c r="H273" s="867" t="s">
        <v>6426</v>
      </c>
      <c r="I273" s="867" t="s">
        <v>6401</v>
      </c>
      <c r="J273" s="867" t="s">
        <v>6229</v>
      </c>
      <c r="K273" s="868">
        <v>112.77</v>
      </c>
      <c r="L273" s="867" t="s">
        <v>6143</v>
      </c>
    </row>
    <row r="274" spans="1:12" ht="13.5">
      <c r="A274" s="867" t="s">
        <v>6396</v>
      </c>
      <c r="B274" s="867" t="s">
        <v>6397</v>
      </c>
      <c r="C274" s="867" t="s">
        <v>6398</v>
      </c>
      <c r="D274" s="867" t="s">
        <v>6399</v>
      </c>
      <c r="E274" s="868" t="s">
        <v>819</v>
      </c>
      <c r="F274" s="867" t="s">
        <v>819</v>
      </c>
      <c r="G274" s="867">
        <v>98453</v>
      </c>
      <c r="H274" s="867" t="s">
        <v>6427</v>
      </c>
      <c r="I274" s="867" t="s">
        <v>6401</v>
      </c>
      <c r="J274" s="867" t="s">
        <v>6229</v>
      </c>
      <c r="K274" s="868">
        <v>151.44999999999999</v>
      </c>
      <c r="L274" s="867" t="s">
        <v>6143</v>
      </c>
    </row>
    <row r="275" spans="1:12" ht="13.5">
      <c r="A275" s="867" t="s">
        <v>6396</v>
      </c>
      <c r="B275" s="867" t="s">
        <v>6397</v>
      </c>
      <c r="C275" s="867" t="s">
        <v>6398</v>
      </c>
      <c r="D275" s="867" t="s">
        <v>6399</v>
      </c>
      <c r="E275" s="868" t="s">
        <v>819</v>
      </c>
      <c r="F275" s="867" t="s">
        <v>819</v>
      </c>
      <c r="G275" s="867">
        <v>98454</v>
      </c>
      <c r="H275" s="867" t="s">
        <v>6428</v>
      </c>
      <c r="I275" s="867" t="s">
        <v>6401</v>
      </c>
      <c r="J275" s="867" t="s">
        <v>6229</v>
      </c>
      <c r="K275" s="868">
        <v>198.39</v>
      </c>
      <c r="L275" s="867" t="s">
        <v>6143</v>
      </c>
    </row>
    <row r="276" spans="1:12" ht="13.5">
      <c r="A276" s="867" t="s">
        <v>6396</v>
      </c>
      <c r="B276" s="867" t="s">
        <v>6397</v>
      </c>
      <c r="C276" s="867" t="s">
        <v>6398</v>
      </c>
      <c r="D276" s="867" t="s">
        <v>6399</v>
      </c>
      <c r="E276" s="868" t="s">
        <v>819</v>
      </c>
      <c r="F276" s="867" t="s">
        <v>819</v>
      </c>
      <c r="G276" s="867">
        <v>98455</v>
      </c>
      <c r="H276" s="867" t="s">
        <v>6429</v>
      </c>
      <c r="I276" s="867" t="s">
        <v>6401</v>
      </c>
      <c r="J276" s="867" t="s">
        <v>6229</v>
      </c>
      <c r="K276" s="868">
        <v>130.15</v>
      </c>
      <c r="L276" s="867" t="s">
        <v>6143</v>
      </c>
    </row>
    <row r="277" spans="1:12" ht="13.5">
      <c r="A277" s="867" t="s">
        <v>6396</v>
      </c>
      <c r="B277" s="867" t="s">
        <v>6397</v>
      </c>
      <c r="C277" s="867" t="s">
        <v>6398</v>
      </c>
      <c r="D277" s="867" t="s">
        <v>6399</v>
      </c>
      <c r="E277" s="868" t="s">
        <v>819</v>
      </c>
      <c r="F277" s="867" t="s">
        <v>819</v>
      </c>
      <c r="G277" s="867">
        <v>98456</v>
      </c>
      <c r="H277" s="867" t="s">
        <v>6430</v>
      </c>
      <c r="I277" s="867" t="s">
        <v>6401</v>
      </c>
      <c r="J277" s="867" t="s">
        <v>6229</v>
      </c>
      <c r="K277" s="868">
        <v>168.05</v>
      </c>
      <c r="L277" s="867" t="s">
        <v>6143</v>
      </c>
    </row>
    <row r="278" spans="1:12" ht="13.5">
      <c r="A278" s="867" t="s">
        <v>6396</v>
      </c>
      <c r="B278" s="867" t="s">
        <v>6397</v>
      </c>
      <c r="C278" s="867" t="s">
        <v>6398</v>
      </c>
      <c r="D278" s="867" t="s">
        <v>6399</v>
      </c>
      <c r="E278" s="868" t="s">
        <v>819</v>
      </c>
      <c r="F278" s="867" t="s">
        <v>819</v>
      </c>
      <c r="G278" s="867">
        <v>98458</v>
      </c>
      <c r="H278" s="867" t="s">
        <v>6431</v>
      </c>
      <c r="I278" s="867" t="s">
        <v>6401</v>
      </c>
      <c r="J278" s="867" t="s">
        <v>6229</v>
      </c>
      <c r="K278" s="868">
        <v>98.42</v>
      </c>
      <c r="L278" s="867" t="s">
        <v>6143</v>
      </c>
    </row>
    <row r="279" spans="1:12" ht="13.5">
      <c r="A279" s="867" t="s">
        <v>6396</v>
      </c>
      <c r="B279" s="867" t="s">
        <v>6397</v>
      </c>
      <c r="C279" s="867" t="s">
        <v>6398</v>
      </c>
      <c r="D279" s="867" t="s">
        <v>6399</v>
      </c>
      <c r="E279" s="868" t="s">
        <v>819</v>
      </c>
      <c r="F279" s="867" t="s">
        <v>819</v>
      </c>
      <c r="G279" s="867">
        <v>98459</v>
      </c>
      <c r="H279" s="867" t="s">
        <v>6432</v>
      </c>
      <c r="I279" s="867" t="s">
        <v>6401</v>
      </c>
      <c r="J279" s="867" t="s">
        <v>6142</v>
      </c>
      <c r="K279" s="868">
        <v>80.010000000000005</v>
      </c>
      <c r="L279" s="867" t="s">
        <v>6143</v>
      </c>
    </row>
    <row r="280" spans="1:12" ht="13.5">
      <c r="A280" s="867" t="s">
        <v>6396</v>
      </c>
      <c r="B280" s="867" t="s">
        <v>6397</v>
      </c>
      <c r="C280" s="867" t="s">
        <v>6398</v>
      </c>
      <c r="D280" s="867" t="s">
        <v>6399</v>
      </c>
      <c r="E280" s="868" t="s">
        <v>819</v>
      </c>
      <c r="F280" s="867" t="s">
        <v>819</v>
      </c>
      <c r="G280" s="867">
        <v>98460</v>
      </c>
      <c r="H280" s="867" t="s">
        <v>6433</v>
      </c>
      <c r="I280" s="867" t="s">
        <v>6401</v>
      </c>
      <c r="J280" s="867" t="s">
        <v>6229</v>
      </c>
      <c r="K280" s="868">
        <v>83.03</v>
      </c>
      <c r="L280" s="867" t="s">
        <v>6143</v>
      </c>
    </row>
    <row r="281" spans="1:12" ht="13.5">
      <c r="A281" s="867" t="s">
        <v>6396</v>
      </c>
      <c r="B281" s="867" t="s">
        <v>6397</v>
      </c>
      <c r="C281" s="867" t="s">
        <v>6398</v>
      </c>
      <c r="D281" s="867" t="s">
        <v>6399</v>
      </c>
      <c r="E281" s="868" t="s">
        <v>819</v>
      </c>
      <c r="F281" s="867" t="s">
        <v>819</v>
      </c>
      <c r="G281" s="867">
        <v>98461</v>
      </c>
      <c r="H281" s="867" t="s">
        <v>6434</v>
      </c>
      <c r="I281" s="867" t="s">
        <v>6228</v>
      </c>
      <c r="J281" s="867" t="s">
        <v>6142</v>
      </c>
      <c r="K281" s="869">
        <v>3987.8</v>
      </c>
      <c r="L281" s="867" t="s">
        <v>6143</v>
      </c>
    </row>
    <row r="282" spans="1:12" ht="13.5">
      <c r="A282" s="867" t="s">
        <v>6396</v>
      </c>
      <c r="B282" s="867" t="s">
        <v>6397</v>
      </c>
      <c r="C282" s="867" t="s">
        <v>6398</v>
      </c>
      <c r="D282" s="867" t="s">
        <v>6399</v>
      </c>
      <c r="E282" s="868" t="s">
        <v>819</v>
      </c>
      <c r="F282" s="867" t="s">
        <v>819</v>
      </c>
      <c r="G282" s="867">
        <v>98462</v>
      </c>
      <c r="H282" s="867" t="s">
        <v>6435</v>
      </c>
      <c r="I282" s="867" t="s">
        <v>6228</v>
      </c>
      <c r="J282" s="867" t="s">
        <v>6142</v>
      </c>
      <c r="K282" s="869">
        <v>5877.92</v>
      </c>
      <c r="L282" s="867" t="s">
        <v>6143</v>
      </c>
    </row>
    <row r="283" spans="1:12" ht="13.5">
      <c r="A283" s="867" t="s">
        <v>6436</v>
      </c>
      <c r="B283" s="867" t="s">
        <v>6437</v>
      </c>
      <c r="C283" s="867" t="s">
        <v>6438</v>
      </c>
      <c r="D283" s="867" t="s">
        <v>6439</v>
      </c>
      <c r="E283" s="868" t="s">
        <v>819</v>
      </c>
      <c r="F283" s="867" t="s">
        <v>819</v>
      </c>
      <c r="G283" s="867">
        <v>5631</v>
      </c>
      <c r="H283" s="867" t="s">
        <v>6440</v>
      </c>
      <c r="I283" s="867" t="s">
        <v>338</v>
      </c>
      <c r="J283" s="867" t="s">
        <v>6142</v>
      </c>
      <c r="K283" s="868">
        <v>119.4</v>
      </c>
      <c r="L283" s="867" t="s">
        <v>6143</v>
      </c>
    </row>
    <row r="284" spans="1:12" ht="13.5">
      <c r="A284" s="867" t="s">
        <v>6436</v>
      </c>
      <c r="B284" s="867" t="s">
        <v>6437</v>
      </c>
      <c r="C284" s="867" t="s">
        <v>6438</v>
      </c>
      <c r="D284" s="867" t="s">
        <v>6439</v>
      </c>
      <c r="E284" s="868" t="s">
        <v>819</v>
      </c>
      <c r="F284" s="867" t="s">
        <v>819</v>
      </c>
      <c r="G284" s="867">
        <v>5678</v>
      </c>
      <c r="H284" s="867" t="s">
        <v>6441</v>
      </c>
      <c r="I284" s="867" t="s">
        <v>338</v>
      </c>
      <c r="J284" s="867" t="s">
        <v>6142</v>
      </c>
      <c r="K284" s="868">
        <v>85.97</v>
      </c>
      <c r="L284" s="867" t="s">
        <v>6143</v>
      </c>
    </row>
    <row r="285" spans="1:12" ht="13.5">
      <c r="A285" s="867" t="s">
        <v>6436</v>
      </c>
      <c r="B285" s="867" t="s">
        <v>6437</v>
      </c>
      <c r="C285" s="867" t="s">
        <v>6438</v>
      </c>
      <c r="D285" s="867" t="s">
        <v>6439</v>
      </c>
      <c r="E285" s="868" t="s">
        <v>819</v>
      </c>
      <c r="F285" s="867" t="s">
        <v>819</v>
      </c>
      <c r="G285" s="867">
        <v>5680</v>
      </c>
      <c r="H285" s="867" t="s">
        <v>6442</v>
      </c>
      <c r="I285" s="867" t="s">
        <v>338</v>
      </c>
      <c r="J285" s="867" t="s">
        <v>6142</v>
      </c>
      <c r="K285" s="868">
        <v>79.88</v>
      </c>
      <c r="L285" s="867" t="s">
        <v>6143</v>
      </c>
    </row>
    <row r="286" spans="1:12" ht="13.5">
      <c r="A286" s="867" t="s">
        <v>6436</v>
      </c>
      <c r="B286" s="867" t="s">
        <v>6437</v>
      </c>
      <c r="C286" s="867" t="s">
        <v>6438</v>
      </c>
      <c r="D286" s="867" t="s">
        <v>6439</v>
      </c>
      <c r="E286" s="868" t="s">
        <v>819</v>
      </c>
      <c r="F286" s="867" t="s">
        <v>819</v>
      </c>
      <c r="G286" s="867">
        <v>5684</v>
      </c>
      <c r="H286" s="867" t="s">
        <v>6443</v>
      </c>
      <c r="I286" s="867" t="s">
        <v>338</v>
      </c>
      <c r="J286" s="867" t="s">
        <v>6142</v>
      </c>
      <c r="K286" s="868">
        <v>88.04</v>
      </c>
      <c r="L286" s="867" t="s">
        <v>6143</v>
      </c>
    </row>
    <row r="287" spans="1:12" ht="13.5">
      <c r="A287" s="867" t="s">
        <v>6436</v>
      </c>
      <c r="B287" s="867" t="s">
        <v>6437</v>
      </c>
      <c r="C287" s="867" t="s">
        <v>6438</v>
      </c>
      <c r="D287" s="867" t="s">
        <v>6439</v>
      </c>
      <c r="E287" s="868" t="s">
        <v>819</v>
      </c>
      <c r="F287" s="867" t="s">
        <v>819</v>
      </c>
      <c r="G287" s="867">
        <v>5689</v>
      </c>
      <c r="H287" s="867" t="s">
        <v>6444</v>
      </c>
      <c r="I287" s="867" t="s">
        <v>338</v>
      </c>
      <c r="J287" s="867" t="s">
        <v>6142</v>
      </c>
      <c r="K287" s="868">
        <v>3.22</v>
      </c>
      <c r="L287" s="867" t="s">
        <v>6143</v>
      </c>
    </row>
    <row r="288" spans="1:12" ht="13.5">
      <c r="A288" s="867" t="s">
        <v>6436</v>
      </c>
      <c r="B288" s="867" t="s">
        <v>6437</v>
      </c>
      <c r="C288" s="867" t="s">
        <v>6438</v>
      </c>
      <c r="D288" s="867" t="s">
        <v>6439</v>
      </c>
      <c r="E288" s="868" t="s">
        <v>819</v>
      </c>
      <c r="F288" s="867" t="s">
        <v>819</v>
      </c>
      <c r="G288" s="867">
        <v>5795</v>
      </c>
      <c r="H288" s="867" t="s">
        <v>6445</v>
      </c>
      <c r="I288" s="867" t="s">
        <v>338</v>
      </c>
      <c r="J288" s="867" t="s">
        <v>6142</v>
      </c>
      <c r="K288" s="868">
        <v>20.51</v>
      </c>
      <c r="L288" s="867" t="s">
        <v>6143</v>
      </c>
    </row>
    <row r="289" spans="1:12" ht="13.5">
      <c r="A289" s="867" t="s">
        <v>6436</v>
      </c>
      <c r="B289" s="867" t="s">
        <v>6437</v>
      </c>
      <c r="C289" s="867" t="s">
        <v>6438</v>
      </c>
      <c r="D289" s="867" t="s">
        <v>6439</v>
      </c>
      <c r="E289" s="868" t="s">
        <v>819</v>
      </c>
      <c r="F289" s="867" t="s">
        <v>819</v>
      </c>
      <c r="G289" s="867">
        <v>5811</v>
      </c>
      <c r="H289" s="867" t="s">
        <v>6446</v>
      </c>
      <c r="I289" s="867" t="s">
        <v>338</v>
      </c>
      <c r="J289" s="867" t="s">
        <v>6142</v>
      </c>
      <c r="K289" s="868">
        <v>114.86</v>
      </c>
      <c r="L289" s="867" t="s">
        <v>6143</v>
      </c>
    </row>
    <row r="290" spans="1:12" ht="13.5">
      <c r="A290" s="867" t="s">
        <v>6436</v>
      </c>
      <c r="B290" s="867" t="s">
        <v>6437</v>
      </c>
      <c r="C290" s="867" t="s">
        <v>6438</v>
      </c>
      <c r="D290" s="867" t="s">
        <v>6439</v>
      </c>
      <c r="E290" s="868" t="s">
        <v>819</v>
      </c>
      <c r="F290" s="867" t="s">
        <v>819</v>
      </c>
      <c r="G290" s="867">
        <v>5823</v>
      </c>
      <c r="H290" s="867" t="s">
        <v>6447</v>
      </c>
      <c r="I290" s="867" t="s">
        <v>338</v>
      </c>
      <c r="J290" s="867" t="s">
        <v>6142</v>
      </c>
      <c r="K290" s="868">
        <v>170.97</v>
      </c>
      <c r="L290" s="867" t="s">
        <v>6143</v>
      </c>
    </row>
    <row r="291" spans="1:12" ht="13.5">
      <c r="A291" s="867" t="s">
        <v>6436</v>
      </c>
      <c r="B291" s="867" t="s">
        <v>6437</v>
      </c>
      <c r="C291" s="867" t="s">
        <v>6438</v>
      </c>
      <c r="D291" s="867" t="s">
        <v>6439</v>
      </c>
      <c r="E291" s="868" t="s">
        <v>819</v>
      </c>
      <c r="F291" s="867" t="s">
        <v>819</v>
      </c>
      <c r="G291" s="867">
        <v>5824</v>
      </c>
      <c r="H291" s="867" t="s">
        <v>6448</v>
      </c>
      <c r="I291" s="867" t="s">
        <v>338</v>
      </c>
      <c r="J291" s="867" t="s">
        <v>6142</v>
      </c>
      <c r="K291" s="868">
        <v>109.36</v>
      </c>
      <c r="L291" s="867" t="s">
        <v>6143</v>
      </c>
    </row>
    <row r="292" spans="1:12" ht="13.5">
      <c r="A292" s="867" t="s">
        <v>6436</v>
      </c>
      <c r="B292" s="867" t="s">
        <v>6437</v>
      </c>
      <c r="C292" s="867" t="s">
        <v>6438</v>
      </c>
      <c r="D292" s="867" t="s">
        <v>6439</v>
      </c>
      <c r="E292" s="868" t="s">
        <v>819</v>
      </c>
      <c r="F292" s="867" t="s">
        <v>819</v>
      </c>
      <c r="G292" s="867">
        <v>5835</v>
      </c>
      <c r="H292" s="867" t="s">
        <v>6449</v>
      </c>
      <c r="I292" s="867" t="s">
        <v>338</v>
      </c>
      <c r="J292" s="867" t="s">
        <v>6142</v>
      </c>
      <c r="K292" s="868">
        <v>250.65</v>
      </c>
      <c r="L292" s="867" t="s">
        <v>6143</v>
      </c>
    </row>
    <row r="293" spans="1:12" ht="13.5">
      <c r="A293" s="867" t="s">
        <v>6436</v>
      </c>
      <c r="B293" s="867" t="s">
        <v>6437</v>
      </c>
      <c r="C293" s="867" t="s">
        <v>6438</v>
      </c>
      <c r="D293" s="867" t="s">
        <v>6439</v>
      </c>
      <c r="E293" s="868" t="s">
        <v>819</v>
      </c>
      <c r="F293" s="867" t="s">
        <v>819</v>
      </c>
      <c r="G293" s="867">
        <v>5839</v>
      </c>
      <c r="H293" s="867" t="s">
        <v>6450</v>
      </c>
      <c r="I293" s="867" t="s">
        <v>338</v>
      </c>
      <c r="J293" s="867" t="s">
        <v>6142</v>
      </c>
      <c r="K293" s="868">
        <v>4.84</v>
      </c>
      <c r="L293" s="867" t="s">
        <v>6143</v>
      </c>
    </row>
    <row r="294" spans="1:12" ht="13.5">
      <c r="A294" s="867" t="s">
        <v>6436</v>
      </c>
      <c r="B294" s="867" t="s">
        <v>6437</v>
      </c>
      <c r="C294" s="867" t="s">
        <v>6438</v>
      </c>
      <c r="D294" s="867" t="s">
        <v>6439</v>
      </c>
      <c r="E294" s="868" t="s">
        <v>819</v>
      </c>
      <c r="F294" s="867" t="s">
        <v>819</v>
      </c>
      <c r="G294" s="867">
        <v>5843</v>
      </c>
      <c r="H294" s="867" t="s">
        <v>6451</v>
      </c>
      <c r="I294" s="867" t="s">
        <v>338</v>
      </c>
      <c r="J294" s="867" t="s">
        <v>6142</v>
      </c>
      <c r="K294" s="868">
        <v>138.03</v>
      </c>
      <c r="L294" s="867" t="s">
        <v>6143</v>
      </c>
    </row>
    <row r="295" spans="1:12" ht="13.5">
      <c r="A295" s="867" t="s">
        <v>6436</v>
      </c>
      <c r="B295" s="867" t="s">
        <v>6437</v>
      </c>
      <c r="C295" s="867" t="s">
        <v>6438</v>
      </c>
      <c r="D295" s="867" t="s">
        <v>6439</v>
      </c>
      <c r="E295" s="868" t="s">
        <v>819</v>
      </c>
      <c r="F295" s="867" t="s">
        <v>819</v>
      </c>
      <c r="G295" s="867">
        <v>5847</v>
      </c>
      <c r="H295" s="867" t="s">
        <v>6452</v>
      </c>
      <c r="I295" s="867" t="s">
        <v>338</v>
      </c>
      <c r="J295" s="867" t="s">
        <v>6142</v>
      </c>
      <c r="K295" s="868">
        <v>152.06</v>
      </c>
      <c r="L295" s="867" t="s">
        <v>6143</v>
      </c>
    </row>
    <row r="296" spans="1:12" ht="13.5">
      <c r="A296" s="867" t="s">
        <v>6436</v>
      </c>
      <c r="B296" s="867" t="s">
        <v>6437</v>
      </c>
      <c r="C296" s="867" t="s">
        <v>6438</v>
      </c>
      <c r="D296" s="867" t="s">
        <v>6439</v>
      </c>
      <c r="E296" s="868" t="s">
        <v>819</v>
      </c>
      <c r="F296" s="867" t="s">
        <v>819</v>
      </c>
      <c r="G296" s="867">
        <v>5851</v>
      </c>
      <c r="H296" s="867" t="s">
        <v>6453</v>
      </c>
      <c r="I296" s="867" t="s">
        <v>338</v>
      </c>
      <c r="J296" s="867" t="s">
        <v>6142</v>
      </c>
      <c r="K296" s="868">
        <v>145.47999999999999</v>
      </c>
      <c r="L296" s="867" t="s">
        <v>6143</v>
      </c>
    </row>
    <row r="297" spans="1:12" ht="13.5">
      <c r="A297" s="867" t="s">
        <v>6436</v>
      </c>
      <c r="B297" s="867" t="s">
        <v>6437</v>
      </c>
      <c r="C297" s="867" t="s">
        <v>6438</v>
      </c>
      <c r="D297" s="867" t="s">
        <v>6439</v>
      </c>
      <c r="E297" s="868" t="s">
        <v>819</v>
      </c>
      <c r="F297" s="867" t="s">
        <v>819</v>
      </c>
      <c r="G297" s="867">
        <v>5855</v>
      </c>
      <c r="H297" s="867" t="s">
        <v>6454</v>
      </c>
      <c r="I297" s="867" t="s">
        <v>338</v>
      </c>
      <c r="J297" s="867" t="s">
        <v>6142</v>
      </c>
      <c r="K297" s="868">
        <v>385.57</v>
      </c>
      <c r="L297" s="867" t="s">
        <v>6143</v>
      </c>
    </row>
    <row r="298" spans="1:12" ht="13.5">
      <c r="A298" s="867" t="s">
        <v>6436</v>
      </c>
      <c r="B298" s="867" t="s">
        <v>6437</v>
      </c>
      <c r="C298" s="867" t="s">
        <v>6438</v>
      </c>
      <c r="D298" s="867" t="s">
        <v>6439</v>
      </c>
      <c r="E298" s="868" t="s">
        <v>819</v>
      </c>
      <c r="F298" s="867" t="s">
        <v>819</v>
      </c>
      <c r="G298" s="867">
        <v>5863</v>
      </c>
      <c r="H298" s="867" t="s">
        <v>6455</v>
      </c>
      <c r="I298" s="867" t="s">
        <v>338</v>
      </c>
      <c r="J298" s="867" t="s">
        <v>6142</v>
      </c>
      <c r="K298" s="868">
        <v>11.49</v>
      </c>
      <c r="L298" s="867" t="s">
        <v>6143</v>
      </c>
    </row>
    <row r="299" spans="1:12" ht="13.5">
      <c r="A299" s="867" t="s">
        <v>6436</v>
      </c>
      <c r="B299" s="867" t="s">
        <v>6437</v>
      </c>
      <c r="C299" s="867" t="s">
        <v>6438</v>
      </c>
      <c r="D299" s="867" t="s">
        <v>6439</v>
      </c>
      <c r="E299" s="868" t="s">
        <v>819</v>
      </c>
      <c r="F299" s="867" t="s">
        <v>819</v>
      </c>
      <c r="G299" s="867">
        <v>5867</v>
      </c>
      <c r="H299" s="867" t="s">
        <v>6456</v>
      </c>
      <c r="I299" s="867" t="s">
        <v>338</v>
      </c>
      <c r="J299" s="867" t="s">
        <v>6142</v>
      </c>
      <c r="K299" s="868">
        <v>87.85</v>
      </c>
      <c r="L299" s="867" t="s">
        <v>6143</v>
      </c>
    </row>
    <row r="300" spans="1:12" ht="13.5">
      <c r="A300" s="867" t="s">
        <v>6436</v>
      </c>
      <c r="B300" s="867" t="s">
        <v>6437</v>
      </c>
      <c r="C300" s="867" t="s">
        <v>6438</v>
      </c>
      <c r="D300" s="867" t="s">
        <v>6439</v>
      </c>
      <c r="E300" s="868" t="s">
        <v>819</v>
      </c>
      <c r="F300" s="867" t="s">
        <v>819</v>
      </c>
      <c r="G300" s="867">
        <v>5875</v>
      </c>
      <c r="H300" s="867" t="s">
        <v>6457</v>
      </c>
      <c r="I300" s="867" t="s">
        <v>338</v>
      </c>
      <c r="J300" s="867" t="s">
        <v>6142</v>
      </c>
      <c r="K300" s="868">
        <v>80.16</v>
      </c>
      <c r="L300" s="867" t="s">
        <v>6143</v>
      </c>
    </row>
    <row r="301" spans="1:12" ht="13.5">
      <c r="A301" s="867" t="s">
        <v>6436</v>
      </c>
      <c r="B301" s="867" t="s">
        <v>6437</v>
      </c>
      <c r="C301" s="867" t="s">
        <v>6438</v>
      </c>
      <c r="D301" s="867" t="s">
        <v>6439</v>
      </c>
      <c r="E301" s="868" t="s">
        <v>819</v>
      </c>
      <c r="F301" s="867" t="s">
        <v>819</v>
      </c>
      <c r="G301" s="867">
        <v>5879</v>
      </c>
      <c r="H301" s="867" t="s">
        <v>6458</v>
      </c>
      <c r="I301" s="867" t="s">
        <v>338</v>
      </c>
      <c r="J301" s="867" t="s">
        <v>6142</v>
      </c>
      <c r="K301" s="868">
        <v>76.5</v>
      </c>
      <c r="L301" s="867" t="s">
        <v>6143</v>
      </c>
    </row>
    <row r="302" spans="1:12" ht="13.5">
      <c r="A302" s="867" t="s">
        <v>6436</v>
      </c>
      <c r="B302" s="867" t="s">
        <v>6437</v>
      </c>
      <c r="C302" s="867" t="s">
        <v>6438</v>
      </c>
      <c r="D302" s="867" t="s">
        <v>6439</v>
      </c>
      <c r="E302" s="868" t="s">
        <v>819</v>
      </c>
      <c r="F302" s="867" t="s">
        <v>819</v>
      </c>
      <c r="G302" s="867">
        <v>5882</v>
      </c>
      <c r="H302" s="867" t="s">
        <v>6459</v>
      </c>
      <c r="I302" s="867" t="s">
        <v>338</v>
      </c>
      <c r="J302" s="867" t="s">
        <v>6142</v>
      </c>
      <c r="K302" s="868">
        <v>77.05</v>
      </c>
      <c r="L302" s="867" t="s">
        <v>6143</v>
      </c>
    </row>
    <row r="303" spans="1:12" ht="13.5">
      <c r="A303" s="867" t="s">
        <v>6436</v>
      </c>
      <c r="B303" s="867" t="s">
        <v>6437</v>
      </c>
      <c r="C303" s="867" t="s">
        <v>6438</v>
      </c>
      <c r="D303" s="867" t="s">
        <v>6439</v>
      </c>
      <c r="E303" s="868" t="s">
        <v>819</v>
      </c>
      <c r="F303" s="867" t="s">
        <v>819</v>
      </c>
      <c r="G303" s="867">
        <v>5890</v>
      </c>
      <c r="H303" s="867" t="s">
        <v>6460</v>
      </c>
      <c r="I303" s="867" t="s">
        <v>338</v>
      </c>
      <c r="J303" s="867" t="s">
        <v>6142</v>
      </c>
      <c r="K303" s="868">
        <v>110.27</v>
      </c>
      <c r="L303" s="867" t="s">
        <v>6143</v>
      </c>
    </row>
    <row r="304" spans="1:12" ht="13.5">
      <c r="A304" s="867" t="s">
        <v>6436</v>
      </c>
      <c r="B304" s="867" t="s">
        <v>6437</v>
      </c>
      <c r="C304" s="867" t="s">
        <v>6438</v>
      </c>
      <c r="D304" s="867" t="s">
        <v>6439</v>
      </c>
      <c r="E304" s="868" t="s">
        <v>819</v>
      </c>
      <c r="F304" s="867" t="s">
        <v>819</v>
      </c>
      <c r="G304" s="867">
        <v>5894</v>
      </c>
      <c r="H304" s="867" t="s">
        <v>6461</v>
      </c>
      <c r="I304" s="867" t="s">
        <v>338</v>
      </c>
      <c r="J304" s="867" t="s">
        <v>6142</v>
      </c>
      <c r="K304" s="868">
        <v>107.34</v>
      </c>
      <c r="L304" s="867" t="s">
        <v>6143</v>
      </c>
    </row>
    <row r="305" spans="1:12" ht="13.5">
      <c r="A305" s="867" t="s">
        <v>6436</v>
      </c>
      <c r="B305" s="867" t="s">
        <v>6437</v>
      </c>
      <c r="C305" s="867" t="s">
        <v>6438</v>
      </c>
      <c r="D305" s="867" t="s">
        <v>6439</v>
      </c>
      <c r="E305" s="868" t="s">
        <v>819</v>
      </c>
      <c r="F305" s="867" t="s">
        <v>819</v>
      </c>
      <c r="G305" s="867">
        <v>5901</v>
      </c>
      <c r="H305" s="867" t="s">
        <v>6462</v>
      </c>
      <c r="I305" s="867" t="s">
        <v>338</v>
      </c>
      <c r="J305" s="867" t="s">
        <v>6142</v>
      </c>
      <c r="K305" s="868">
        <v>167.14</v>
      </c>
      <c r="L305" s="867" t="s">
        <v>6143</v>
      </c>
    </row>
    <row r="306" spans="1:12" ht="13.5">
      <c r="A306" s="867" t="s">
        <v>6436</v>
      </c>
      <c r="B306" s="867" t="s">
        <v>6437</v>
      </c>
      <c r="C306" s="867" t="s">
        <v>6438</v>
      </c>
      <c r="D306" s="867" t="s">
        <v>6439</v>
      </c>
      <c r="E306" s="868" t="s">
        <v>819</v>
      </c>
      <c r="F306" s="867" t="s">
        <v>819</v>
      </c>
      <c r="G306" s="867">
        <v>5909</v>
      </c>
      <c r="H306" s="867" t="s">
        <v>6463</v>
      </c>
      <c r="I306" s="867" t="s">
        <v>338</v>
      </c>
      <c r="J306" s="867" t="s">
        <v>6142</v>
      </c>
      <c r="K306" s="868">
        <v>24.42</v>
      </c>
      <c r="L306" s="867" t="s">
        <v>6143</v>
      </c>
    </row>
    <row r="307" spans="1:12" ht="13.5">
      <c r="A307" s="867" t="s">
        <v>6436</v>
      </c>
      <c r="B307" s="867" t="s">
        <v>6437</v>
      </c>
      <c r="C307" s="867" t="s">
        <v>6438</v>
      </c>
      <c r="D307" s="867" t="s">
        <v>6439</v>
      </c>
      <c r="E307" s="868" t="s">
        <v>819</v>
      </c>
      <c r="F307" s="867" t="s">
        <v>819</v>
      </c>
      <c r="G307" s="867">
        <v>5921</v>
      </c>
      <c r="H307" s="867" t="s">
        <v>6464</v>
      </c>
      <c r="I307" s="867" t="s">
        <v>338</v>
      </c>
      <c r="J307" s="867" t="s">
        <v>6142</v>
      </c>
      <c r="K307" s="868">
        <v>2.5299999999999998</v>
      </c>
      <c r="L307" s="867" t="s">
        <v>6143</v>
      </c>
    </row>
    <row r="308" spans="1:12" ht="13.5">
      <c r="A308" s="867" t="s">
        <v>6436</v>
      </c>
      <c r="B308" s="867" t="s">
        <v>6437</v>
      </c>
      <c r="C308" s="867" t="s">
        <v>6438</v>
      </c>
      <c r="D308" s="867" t="s">
        <v>6439</v>
      </c>
      <c r="E308" s="868" t="s">
        <v>819</v>
      </c>
      <c r="F308" s="867" t="s">
        <v>819</v>
      </c>
      <c r="G308" s="867">
        <v>5928</v>
      </c>
      <c r="H308" s="867" t="s">
        <v>6465</v>
      </c>
      <c r="I308" s="867" t="s">
        <v>338</v>
      </c>
      <c r="J308" s="867" t="s">
        <v>6142</v>
      </c>
      <c r="K308" s="868">
        <v>137.87</v>
      </c>
      <c r="L308" s="867" t="s">
        <v>6143</v>
      </c>
    </row>
    <row r="309" spans="1:12" ht="13.5">
      <c r="A309" s="867" t="s">
        <v>6436</v>
      </c>
      <c r="B309" s="867" t="s">
        <v>6437</v>
      </c>
      <c r="C309" s="867" t="s">
        <v>6438</v>
      </c>
      <c r="D309" s="867" t="s">
        <v>6439</v>
      </c>
      <c r="E309" s="868" t="s">
        <v>819</v>
      </c>
      <c r="F309" s="867" t="s">
        <v>819</v>
      </c>
      <c r="G309" s="867">
        <v>5932</v>
      </c>
      <c r="H309" s="867" t="s">
        <v>6466</v>
      </c>
      <c r="I309" s="867" t="s">
        <v>338</v>
      </c>
      <c r="J309" s="867" t="s">
        <v>6142</v>
      </c>
      <c r="K309" s="868">
        <v>136.47999999999999</v>
      </c>
      <c r="L309" s="867" t="s">
        <v>6143</v>
      </c>
    </row>
    <row r="310" spans="1:12" ht="13.5">
      <c r="A310" s="867" t="s">
        <v>6436</v>
      </c>
      <c r="B310" s="867" t="s">
        <v>6437</v>
      </c>
      <c r="C310" s="867" t="s">
        <v>6438</v>
      </c>
      <c r="D310" s="867" t="s">
        <v>6439</v>
      </c>
      <c r="E310" s="868" t="s">
        <v>819</v>
      </c>
      <c r="F310" s="867" t="s">
        <v>819</v>
      </c>
      <c r="G310" s="867">
        <v>5940</v>
      </c>
      <c r="H310" s="867" t="s">
        <v>6467</v>
      </c>
      <c r="I310" s="867" t="s">
        <v>338</v>
      </c>
      <c r="J310" s="867" t="s">
        <v>6142</v>
      </c>
      <c r="K310" s="868">
        <v>113.49</v>
      </c>
      <c r="L310" s="867" t="s">
        <v>6143</v>
      </c>
    </row>
    <row r="311" spans="1:12" ht="13.5">
      <c r="A311" s="867" t="s">
        <v>6436</v>
      </c>
      <c r="B311" s="867" t="s">
        <v>6437</v>
      </c>
      <c r="C311" s="867" t="s">
        <v>6438</v>
      </c>
      <c r="D311" s="867" t="s">
        <v>6439</v>
      </c>
      <c r="E311" s="868" t="s">
        <v>819</v>
      </c>
      <c r="F311" s="867" t="s">
        <v>819</v>
      </c>
      <c r="G311" s="867">
        <v>5944</v>
      </c>
      <c r="H311" s="867" t="s">
        <v>6468</v>
      </c>
      <c r="I311" s="867" t="s">
        <v>338</v>
      </c>
      <c r="J311" s="867" t="s">
        <v>6142</v>
      </c>
      <c r="K311" s="868">
        <v>126.97</v>
      </c>
      <c r="L311" s="867" t="s">
        <v>6143</v>
      </c>
    </row>
    <row r="312" spans="1:12" ht="13.5">
      <c r="A312" s="867" t="s">
        <v>6436</v>
      </c>
      <c r="B312" s="867" t="s">
        <v>6437</v>
      </c>
      <c r="C312" s="867" t="s">
        <v>6438</v>
      </c>
      <c r="D312" s="867" t="s">
        <v>6439</v>
      </c>
      <c r="E312" s="868" t="s">
        <v>819</v>
      </c>
      <c r="F312" s="867" t="s">
        <v>819</v>
      </c>
      <c r="G312" s="867">
        <v>5953</v>
      </c>
      <c r="H312" s="867" t="s">
        <v>6469</v>
      </c>
      <c r="I312" s="867" t="s">
        <v>338</v>
      </c>
      <c r="J312" s="867" t="s">
        <v>6142</v>
      </c>
      <c r="K312" s="868">
        <v>33.29</v>
      </c>
      <c r="L312" s="867" t="s">
        <v>6143</v>
      </c>
    </row>
    <row r="313" spans="1:12" ht="13.5">
      <c r="A313" s="867" t="s">
        <v>6436</v>
      </c>
      <c r="B313" s="867" t="s">
        <v>6437</v>
      </c>
      <c r="C313" s="867" t="s">
        <v>6438</v>
      </c>
      <c r="D313" s="867" t="s">
        <v>6439</v>
      </c>
      <c r="E313" s="868" t="s">
        <v>819</v>
      </c>
      <c r="F313" s="867" t="s">
        <v>819</v>
      </c>
      <c r="G313" s="867">
        <v>6259</v>
      </c>
      <c r="H313" s="867" t="s">
        <v>6470</v>
      </c>
      <c r="I313" s="867" t="s">
        <v>338</v>
      </c>
      <c r="J313" s="867" t="s">
        <v>6142</v>
      </c>
      <c r="K313" s="868">
        <v>138.99</v>
      </c>
      <c r="L313" s="867" t="s">
        <v>6143</v>
      </c>
    </row>
    <row r="314" spans="1:12" ht="13.5">
      <c r="A314" s="867" t="s">
        <v>6436</v>
      </c>
      <c r="B314" s="867" t="s">
        <v>6437</v>
      </c>
      <c r="C314" s="867" t="s">
        <v>6438</v>
      </c>
      <c r="D314" s="867" t="s">
        <v>6439</v>
      </c>
      <c r="E314" s="868" t="s">
        <v>819</v>
      </c>
      <c r="F314" s="867" t="s">
        <v>819</v>
      </c>
      <c r="G314" s="867">
        <v>6879</v>
      </c>
      <c r="H314" s="867" t="s">
        <v>6471</v>
      </c>
      <c r="I314" s="867" t="s">
        <v>338</v>
      </c>
      <c r="J314" s="867" t="s">
        <v>6142</v>
      </c>
      <c r="K314" s="868">
        <v>113.65</v>
      </c>
      <c r="L314" s="867" t="s">
        <v>6143</v>
      </c>
    </row>
    <row r="315" spans="1:12" ht="13.5">
      <c r="A315" s="867" t="s">
        <v>6436</v>
      </c>
      <c r="B315" s="867" t="s">
        <v>6437</v>
      </c>
      <c r="C315" s="867" t="s">
        <v>6438</v>
      </c>
      <c r="D315" s="867" t="s">
        <v>6439</v>
      </c>
      <c r="E315" s="868" t="s">
        <v>819</v>
      </c>
      <c r="F315" s="867" t="s">
        <v>819</v>
      </c>
      <c r="G315" s="867">
        <v>7030</v>
      </c>
      <c r="H315" s="867" t="s">
        <v>6472</v>
      </c>
      <c r="I315" s="867" t="s">
        <v>338</v>
      </c>
      <c r="J315" s="867" t="s">
        <v>6142</v>
      </c>
      <c r="K315" s="868">
        <v>130.51</v>
      </c>
      <c r="L315" s="867" t="s">
        <v>6143</v>
      </c>
    </row>
    <row r="316" spans="1:12" ht="13.5">
      <c r="A316" s="867" t="s">
        <v>6436</v>
      </c>
      <c r="B316" s="867" t="s">
        <v>6437</v>
      </c>
      <c r="C316" s="867" t="s">
        <v>6438</v>
      </c>
      <c r="D316" s="867" t="s">
        <v>6439</v>
      </c>
      <c r="E316" s="868" t="s">
        <v>819</v>
      </c>
      <c r="F316" s="867" t="s">
        <v>819</v>
      </c>
      <c r="G316" s="867">
        <v>7042</v>
      </c>
      <c r="H316" s="867" t="s">
        <v>6473</v>
      </c>
      <c r="I316" s="867" t="s">
        <v>338</v>
      </c>
      <c r="J316" s="867" t="s">
        <v>6229</v>
      </c>
      <c r="K316" s="868">
        <v>7.29</v>
      </c>
      <c r="L316" s="867" t="s">
        <v>6143</v>
      </c>
    </row>
    <row r="317" spans="1:12" ht="13.5">
      <c r="A317" s="867" t="s">
        <v>6436</v>
      </c>
      <c r="B317" s="867" t="s">
        <v>6437</v>
      </c>
      <c r="C317" s="867" t="s">
        <v>6438</v>
      </c>
      <c r="D317" s="867" t="s">
        <v>6439</v>
      </c>
      <c r="E317" s="868" t="s">
        <v>819</v>
      </c>
      <c r="F317" s="867" t="s">
        <v>819</v>
      </c>
      <c r="G317" s="867">
        <v>7049</v>
      </c>
      <c r="H317" s="867" t="s">
        <v>6474</v>
      </c>
      <c r="I317" s="867" t="s">
        <v>338</v>
      </c>
      <c r="J317" s="867" t="s">
        <v>6142</v>
      </c>
      <c r="K317" s="868">
        <v>120.93</v>
      </c>
      <c r="L317" s="867" t="s">
        <v>6143</v>
      </c>
    </row>
    <row r="318" spans="1:12" ht="13.5">
      <c r="A318" s="867" t="s">
        <v>6436</v>
      </c>
      <c r="B318" s="867" t="s">
        <v>6437</v>
      </c>
      <c r="C318" s="867" t="s">
        <v>6438</v>
      </c>
      <c r="D318" s="867" t="s">
        <v>6439</v>
      </c>
      <c r="E318" s="868" t="s">
        <v>819</v>
      </c>
      <c r="F318" s="867" t="s">
        <v>819</v>
      </c>
      <c r="G318" s="867">
        <v>67826</v>
      </c>
      <c r="H318" s="867" t="s">
        <v>6475</v>
      </c>
      <c r="I318" s="867" t="s">
        <v>338</v>
      </c>
      <c r="J318" s="867" t="s">
        <v>6142</v>
      </c>
      <c r="K318" s="868">
        <v>101.88</v>
      </c>
      <c r="L318" s="867" t="s">
        <v>6143</v>
      </c>
    </row>
    <row r="319" spans="1:12" ht="13.5">
      <c r="A319" s="867" t="s">
        <v>6436</v>
      </c>
      <c r="B319" s="867" t="s">
        <v>6437</v>
      </c>
      <c r="C319" s="867" t="s">
        <v>6438</v>
      </c>
      <c r="D319" s="867" t="s">
        <v>6439</v>
      </c>
      <c r="E319" s="868" t="s">
        <v>819</v>
      </c>
      <c r="F319" s="867" t="s">
        <v>819</v>
      </c>
      <c r="G319" s="867">
        <v>73417</v>
      </c>
      <c r="H319" s="867" t="s">
        <v>6476</v>
      </c>
      <c r="I319" s="867" t="s">
        <v>338</v>
      </c>
      <c r="J319" s="867" t="s">
        <v>6142</v>
      </c>
      <c r="K319" s="868">
        <v>108.92</v>
      </c>
      <c r="L319" s="867" t="s">
        <v>6143</v>
      </c>
    </row>
    <row r="320" spans="1:12" ht="13.5">
      <c r="A320" s="867" t="s">
        <v>6436</v>
      </c>
      <c r="B320" s="867" t="s">
        <v>6437</v>
      </c>
      <c r="C320" s="867" t="s">
        <v>6438</v>
      </c>
      <c r="D320" s="867" t="s">
        <v>6439</v>
      </c>
      <c r="E320" s="868" t="s">
        <v>819</v>
      </c>
      <c r="F320" s="867" t="s">
        <v>819</v>
      </c>
      <c r="G320" s="867">
        <v>73436</v>
      </c>
      <c r="H320" s="867" t="s">
        <v>6477</v>
      </c>
      <c r="I320" s="867" t="s">
        <v>338</v>
      </c>
      <c r="J320" s="867" t="s">
        <v>6142</v>
      </c>
      <c r="K320" s="868">
        <v>124.84</v>
      </c>
      <c r="L320" s="867" t="s">
        <v>6143</v>
      </c>
    </row>
    <row r="321" spans="1:12" ht="13.5">
      <c r="A321" s="867" t="s">
        <v>6436</v>
      </c>
      <c r="B321" s="867" t="s">
        <v>6437</v>
      </c>
      <c r="C321" s="867" t="s">
        <v>6438</v>
      </c>
      <c r="D321" s="867" t="s">
        <v>6439</v>
      </c>
      <c r="E321" s="868" t="s">
        <v>819</v>
      </c>
      <c r="F321" s="867" t="s">
        <v>819</v>
      </c>
      <c r="G321" s="867">
        <v>73467</v>
      </c>
      <c r="H321" s="867" t="s">
        <v>6478</v>
      </c>
      <c r="I321" s="867" t="s">
        <v>338</v>
      </c>
      <c r="J321" s="867" t="s">
        <v>6142</v>
      </c>
      <c r="K321" s="868">
        <v>94.24</v>
      </c>
      <c r="L321" s="867" t="s">
        <v>6143</v>
      </c>
    </row>
    <row r="322" spans="1:12" ht="13.5">
      <c r="A322" s="867" t="s">
        <v>6436</v>
      </c>
      <c r="B322" s="867" t="s">
        <v>6437</v>
      </c>
      <c r="C322" s="867" t="s">
        <v>6438</v>
      </c>
      <c r="D322" s="867" t="s">
        <v>6439</v>
      </c>
      <c r="E322" s="868" t="s">
        <v>819</v>
      </c>
      <c r="F322" s="867" t="s">
        <v>819</v>
      </c>
      <c r="G322" s="867">
        <v>73536</v>
      </c>
      <c r="H322" s="867" t="s">
        <v>6479</v>
      </c>
      <c r="I322" s="867" t="s">
        <v>338</v>
      </c>
      <c r="J322" s="867" t="s">
        <v>6229</v>
      </c>
      <c r="K322" s="868">
        <v>6.17</v>
      </c>
      <c r="L322" s="867" t="s">
        <v>6143</v>
      </c>
    </row>
    <row r="323" spans="1:12" ht="13.5">
      <c r="A323" s="867" t="s">
        <v>6436</v>
      </c>
      <c r="B323" s="867" t="s">
        <v>6437</v>
      </c>
      <c r="C323" s="867" t="s">
        <v>6438</v>
      </c>
      <c r="D323" s="867" t="s">
        <v>6439</v>
      </c>
      <c r="E323" s="868" t="s">
        <v>819</v>
      </c>
      <c r="F323" s="867" t="s">
        <v>819</v>
      </c>
      <c r="G323" s="867">
        <v>83362</v>
      </c>
      <c r="H323" s="867" t="s">
        <v>6480</v>
      </c>
      <c r="I323" s="867" t="s">
        <v>338</v>
      </c>
      <c r="J323" s="867" t="s">
        <v>6142</v>
      </c>
      <c r="K323" s="868">
        <v>167.88</v>
      </c>
      <c r="L323" s="867" t="s">
        <v>6143</v>
      </c>
    </row>
    <row r="324" spans="1:12" ht="13.5">
      <c r="A324" s="867" t="s">
        <v>6436</v>
      </c>
      <c r="B324" s="867" t="s">
        <v>6437</v>
      </c>
      <c r="C324" s="867" t="s">
        <v>6438</v>
      </c>
      <c r="D324" s="867" t="s">
        <v>6439</v>
      </c>
      <c r="E324" s="868" t="s">
        <v>819</v>
      </c>
      <c r="F324" s="867" t="s">
        <v>819</v>
      </c>
      <c r="G324" s="867">
        <v>83765</v>
      </c>
      <c r="H324" s="867" t="s">
        <v>6481</v>
      </c>
      <c r="I324" s="867" t="s">
        <v>338</v>
      </c>
      <c r="J324" s="867" t="s">
        <v>6142</v>
      </c>
      <c r="K324" s="868">
        <v>73.540000000000006</v>
      </c>
      <c r="L324" s="867" t="s">
        <v>6143</v>
      </c>
    </row>
    <row r="325" spans="1:12" ht="13.5">
      <c r="A325" s="867" t="s">
        <v>6436</v>
      </c>
      <c r="B325" s="867" t="s">
        <v>6437</v>
      </c>
      <c r="C325" s="867" t="s">
        <v>6438</v>
      </c>
      <c r="D325" s="867" t="s">
        <v>6439</v>
      </c>
      <c r="E325" s="868" t="s">
        <v>819</v>
      </c>
      <c r="F325" s="867" t="s">
        <v>819</v>
      </c>
      <c r="G325" s="867">
        <v>87445</v>
      </c>
      <c r="H325" s="867" t="s">
        <v>6482</v>
      </c>
      <c r="I325" s="867" t="s">
        <v>338</v>
      </c>
      <c r="J325" s="867" t="s">
        <v>6229</v>
      </c>
      <c r="K325" s="868">
        <v>3.06</v>
      </c>
      <c r="L325" s="867" t="s">
        <v>6143</v>
      </c>
    </row>
    <row r="326" spans="1:12" ht="13.5">
      <c r="A326" s="867" t="s">
        <v>6436</v>
      </c>
      <c r="B326" s="867" t="s">
        <v>6437</v>
      </c>
      <c r="C326" s="867" t="s">
        <v>6438</v>
      </c>
      <c r="D326" s="867" t="s">
        <v>6439</v>
      </c>
      <c r="E326" s="868" t="s">
        <v>819</v>
      </c>
      <c r="F326" s="867" t="s">
        <v>819</v>
      </c>
      <c r="G326" s="867">
        <v>88386</v>
      </c>
      <c r="H326" s="867" t="s">
        <v>6483</v>
      </c>
      <c r="I326" s="867" t="s">
        <v>338</v>
      </c>
      <c r="J326" s="867" t="s">
        <v>6229</v>
      </c>
      <c r="K326" s="868">
        <v>3.35</v>
      </c>
      <c r="L326" s="867" t="s">
        <v>6143</v>
      </c>
    </row>
    <row r="327" spans="1:12" ht="13.5">
      <c r="A327" s="867" t="s">
        <v>6436</v>
      </c>
      <c r="B327" s="867" t="s">
        <v>6437</v>
      </c>
      <c r="C327" s="867" t="s">
        <v>6438</v>
      </c>
      <c r="D327" s="867" t="s">
        <v>6439</v>
      </c>
      <c r="E327" s="868" t="s">
        <v>819</v>
      </c>
      <c r="F327" s="867" t="s">
        <v>819</v>
      </c>
      <c r="G327" s="867">
        <v>88393</v>
      </c>
      <c r="H327" s="867" t="s">
        <v>6484</v>
      </c>
      <c r="I327" s="867" t="s">
        <v>338</v>
      </c>
      <c r="J327" s="867" t="s">
        <v>6229</v>
      </c>
      <c r="K327" s="868">
        <v>4.5599999999999996</v>
      </c>
      <c r="L327" s="867" t="s">
        <v>6143</v>
      </c>
    </row>
    <row r="328" spans="1:12" ht="13.5">
      <c r="A328" s="867" t="s">
        <v>6436</v>
      </c>
      <c r="B328" s="867" t="s">
        <v>6437</v>
      </c>
      <c r="C328" s="867" t="s">
        <v>6438</v>
      </c>
      <c r="D328" s="867" t="s">
        <v>6439</v>
      </c>
      <c r="E328" s="868" t="s">
        <v>819</v>
      </c>
      <c r="F328" s="867" t="s">
        <v>819</v>
      </c>
      <c r="G328" s="867">
        <v>88399</v>
      </c>
      <c r="H328" s="867" t="s">
        <v>6485</v>
      </c>
      <c r="I328" s="867" t="s">
        <v>338</v>
      </c>
      <c r="J328" s="867" t="s">
        <v>6229</v>
      </c>
      <c r="K328" s="868">
        <v>2.5299999999999998</v>
      </c>
      <c r="L328" s="867" t="s">
        <v>6143</v>
      </c>
    </row>
    <row r="329" spans="1:12" ht="13.5">
      <c r="A329" s="867" t="s">
        <v>6436</v>
      </c>
      <c r="B329" s="867" t="s">
        <v>6437</v>
      </c>
      <c r="C329" s="867" t="s">
        <v>6438</v>
      </c>
      <c r="D329" s="867" t="s">
        <v>6439</v>
      </c>
      <c r="E329" s="868" t="s">
        <v>819</v>
      </c>
      <c r="F329" s="867" t="s">
        <v>819</v>
      </c>
      <c r="G329" s="867">
        <v>88418</v>
      </c>
      <c r="H329" s="867" t="s">
        <v>6486</v>
      </c>
      <c r="I329" s="867" t="s">
        <v>338</v>
      </c>
      <c r="J329" s="867" t="s">
        <v>6229</v>
      </c>
      <c r="K329" s="868">
        <v>11.56</v>
      </c>
      <c r="L329" s="867" t="s">
        <v>6143</v>
      </c>
    </row>
    <row r="330" spans="1:12" ht="13.5">
      <c r="A330" s="867" t="s">
        <v>6436</v>
      </c>
      <c r="B330" s="867" t="s">
        <v>6437</v>
      </c>
      <c r="C330" s="867" t="s">
        <v>6438</v>
      </c>
      <c r="D330" s="867" t="s">
        <v>6439</v>
      </c>
      <c r="E330" s="868" t="s">
        <v>819</v>
      </c>
      <c r="F330" s="867" t="s">
        <v>819</v>
      </c>
      <c r="G330" s="867">
        <v>88433</v>
      </c>
      <c r="H330" s="867" t="s">
        <v>6487</v>
      </c>
      <c r="I330" s="867" t="s">
        <v>338</v>
      </c>
      <c r="J330" s="867" t="s">
        <v>6229</v>
      </c>
      <c r="K330" s="868">
        <v>14.41</v>
      </c>
      <c r="L330" s="867" t="s">
        <v>6143</v>
      </c>
    </row>
    <row r="331" spans="1:12" ht="13.5">
      <c r="A331" s="867" t="s">
        <v>6436</v>
      </c>
      <c r="B331" s="867" t="s">
        <v>6437</v>
      </c>
      <c r="C331" s="867" t="s">
        <v>6438</v>
      </c>
      <c r="D331" s="867" t="s">
        <v>6439</v>
      </c>
      <c r="E331" s="868" t="s">
        <v>819</v>
      </c>
      <c r="F331" s="867" t="s">
        <v>819</v>
      </c>
      <c r="G331" s="867">
        <v>88830</v>
      </c>
      <c r="H331" s="867" t="s">
        <v>6488</v>
      </c>
      <c r="I331" s="867" t="s">
        <v>338</v>
      </c>
      <c r="J331" s="867" t="s">
        <v>6229</v>
      </c>
      <c r="K331" s="868">
        <v>1.21</v>
      </c>
      <c r="L331" s="867" t="s">
        <v>6143</v>
      </c>
    </row>
    <row r="332" spans="1:12" ht="13.5">
      <c r="A332" s="867" t="s">
        <v>6436</v>
      </c>
      <c r="B332" s="867" t="s">
        <v>6437</v>
      </c>
      <c r="C332" s="867" t="s">
        <v>6438</v>
      </c>
      <c r="D332" s="867" t="s">
        <v>6439</v>
      </c>
      <c r="E332" s="868" t="s">
        <v>819</v>
      </c>
      <c r="F332" s="867" t="s">
        <v>819</v>
      </c>
      <c r="G332" s="867">
        <v>88843</v>
      </c>
      <c r="H332" s="867" t="s">
        <v>6489</v>
      </c>
      <c r="I332" s="867" t="s">
        <v>338</v>
      </c>
      <c r="J332" s="867" t="s">
        <v>6142</v>
      </c>
      <c r="K332" s="868">
        <v>122.21</v>
      </c>
      <c r="L332" s="867" t="s">
        <v>6143</v>
      </c>
    </row>
    <row r="333" spans="1:12" ht="13.5">
      <c r="A333" s="867" t="s">
        <v>6436</v>
      </c>
      <c r="B333" s="867" t="s">
        <v>6437</v>
      </c>
      <c r="C333" s="867" t="s">
        <v>6438</v>
      </c>
      <c r="D333" s="867" t="s">
        <v>6439</v>
      </c>
      <c r="E333" s="868" t="s">
        <v>819</v>
      </c>
      <c r="F333" s="867" t="s">
        <v>819</v>
      </c>
      <c r="G333" s="867">
        <v>88907</v>
      </c>
      <c r="H333" s="867" t="s">
        <v>6490</v>
      </c>
      <c r="I333" s="867" t="s">
        <v>338</v>
      </c>
      <c r="J333" s="867" t="s">
        <v>6142</v>
      </c>
      <c r="K333" s="868">
        <v>140.69999999999999</v>
      </c>
      <c r="L333" s="867" t="s">
        <v>6143</v>
      </c>
    </row>
    <row r="334" spans="1:12" ht="13.5">
      <c r="A334" s="867" t="s">
        <v>6436</v>
      </c>
      <c r="B334" s="867" t="s">
        <v>6437</v>
      </c>
      <c r="C334" s="867" t="s">
        <v>6438</v>
      </c>
      <c r="D334" s="867" t="s">
        <v>6439</v>
      </c>
      <c r="E334" s="868" t="s">
        <v>819</v>
      </c>
      <c r="F334" s="867" t="s">
        <v>819</v>
      </c>
      <c r="G334" s="867">
        <v>89021</v>
      </c>
      <c r="H334" s="867" t="s">
        <v>6491</v>
      </c>
      <c r="I334" s="867" t="s">
        <v>338</v>
      </c>
      <c r="J334" s="867" t="s">
        <v>6229</v>
      </c>
      <c r="K334" s="868">
        <v>1.74</v>
      </c>
      <c r="L334" s="867" t="s">
        <v>6143</v>
      </c>
    </row>
    <row r="335" spans="1:12" ht="13.5">
      <c r="A335" s="867" t="s">
        <v>6436</v>
      </c>
      <c r="B335" s="867" t="s">
        <v>6437</v>
      </c>
      <c r="C335" s="867" t="s">
        <v>6438</v>
      </c>
      <c r="D335" s="867" t="s">
        <v>6439</v>
      </c>
      <c r="E335" s="868" t="s">
        <v>819</v>
      </c>
      <c r="F335" s="867" t="s">
        <v>819</v>
      </c>
      <c r="G335" s="867">
        <v>89028</v>
      </c>
      <c r="H335" s="867" t="s">
        <v>6492</v>
      </c>
      <c r="I335" s="867" t="s">
        <v>338</v>
      </c>
      <c r="J335" s="867" t="s">
        <v>6142</v>
      </c>
      <c r="K335" s="868">
        <v>120.44</v>
      </c>
      <c r="L335" s="867" t="s">
        <v>6143</v>
      </c>
    </row>
    <row r="336" spans="1:12" ht="13.5">
      <c r="A336" s="867" t="s">
        <v>6436</v>
      </c>
      <c r="B336" s="867" t="s">
        <v>6437</v>
      </c>
      <c r="C336" s="867" t="s">
        <v>6438</v>
      </c>
      <c r="D336" s="867" t="s">
        <v>6439</v>
      </c>
      <c r="E336" s="868" t="s">
        <v>819</v>
      </c>
      <c r="F336" s="867" t="s">
        <v>819</v>
      </c>
      <c r="G336" s="867">
        <v>89032</v>
      </c>
      <c r="H336" s="867" t="s">
        <v>6493</v>
      </c>
      <c r="I336" s="867" t="s">
        <v>338</v>
      </c>
      <c r="J336" s="867" t="s">
        <v>6142</v>
      </c>
      <c r="K336" s="868">
        <v>110.65</v>
      </c>
      <c r="L336" s="867" t="s">
        <v>6143</v>
      </c>
    </row>
    <row r="337" spans="1:12" ht="13.5">
      <c r="A337" s="867" t="s">
        <v>6436</v>
      </c>
      <c r="B337" s="867" t="s">
        <v>6437</v>
      </c>
      <c r="C337" s="867" t="s">
        <v>6438</v>
      </c>
      <c r="D337" s="867" t="s">
        <v>6439</v>
      </c>
      <c r="E337" s="868" t="s">
        <v>819</v>
      </c>
      <c r="F337" s="867" t="s">
        <v>819</v>
      </c>
      <c r="G337" s="867">
        <v>89035</v>
      </c>
      <c r="H337" s="867" t="s">
        <v>6494</v>
      </c>
      <c r="I337" s="867" t="s">
        <v>338</v>
      </c>
      <c r="J337" s="867" t="s">
        <v>6142</v>
      </c>
      <c r="K337" s="868">
        <v>102.34</v>
      </c>
      <c r="L337" s="867" t="s">
        <v>6143</v>
      </c>
    </row>
    <row r="338" spans="1:12" ht="13.5">
      <c r="A338" s="867" t="s">
        <v>6436</v>
      </c>
      <c r="B338" s="867" t="s">
        <v>6437</v>
      </c>
      <c r="C338" s="867" t="s">
        <v>6438</v>
      </c>
      <c r="D338" s="867" t="s">
        <v>6439</v>
      </c>
      <c r="E338" s="868" t="s">
        <v>819</v>
      </c>
      <c r="F338" s="867" t="s">
        <v>819</v>
      </c>
      <c r="G338" s="867">
        <v>89225</v>
      </c>
      <c r="H338" s="867" t="s">
        <v>6495</v>
      </c>
      <c r="I338" s="867" t="s">
        <v>338</v>
      </c>
      <c r="J338" s="867" t="s">
        <v>6229</v>
      </c>
      <c r="K338" s="868">
        <v>3.48</v>
      </c>
      <c r="L338" s="867" t="s">
        <v>6143</v>
      </c>
    </row>
    <row r="339" spans="1:12" ht="13.5">
      <c r="A339" s="867" t="s">
        <v>6436</v>
      </c>
      <c r="B339" s="867" t="s">
        <v>6437</v>
      </c>
      <c r="C339" s="867" t="s">
        <v>6438</v>
      </c>
      <c r="D339" s="867" t="s">
        <v>6439</v>
      </c>
      <c r="E339" s="868" t="s">
        <v>819</v>
      </c>
      <c r="F339" s="867" t="s">
        <v>819</v>
      </c>
      <c r="G339" s="867">
        <v>89234</v>
      </c>
      <c r="H339" s="867" t="s">
        <v>6496</v>
      </c>
      <c r="I339" s="867" t="s">
        <v>338</v>
      </c>
      <c r="J339" s="867" t="s">
        <v>6142</v>
      </c>
      <c r="K339" s="868">
        <v>379.55</v>
      </c>
      <c r="L339" s="867" t="s">
        <v>6143</v>
      </c>
    </row>
    <row r="340" spans="1:12" ht="13.5">
      <c r="A340" s="867" t="s">
        <v>6436</v>
      </c>
      <c r="B340" s="867" t="s">
        <v>6437</v>
      </c>
      <c r="C340" s="867" t="s">
        <v>6438</v>
      </c>
      <c r="D340" s="867" t="s">
        <v>6439</v>
      </c>
      <c r="E340" s="868" t="s">
        <v>819</v>
      </c>
      <c r="F340" s="867" t="s">
        <v>819</v>
      </c>
      <c r="G340" s="867">
        <v>89242</v>
      </c>
      <c r="H340" s="867" t="s">
        <v>6497</v>
      </c>
      <c r="I340" s="867" t="s">
        <v>338</v>
      </c>
      <c r="J340" s="867" t="s">
        <v>6142</v>
      </c>
      <c r="K340" s="868">
        <v>887.96</v>
      </c>
      <c r="L340" s="867" t="s">
        <v>6143</v>
      </c>
    </row>
    <row r="341" spans="1:12" ht="13.5">
      <c r="A341" s="867" t="s">
        <v>6436</v>
      </c>
      <c r="B341" s="867" t="s">
        <v>6437</v>
      </c>
      <c r="C341" s="867" t="s">
        <v>6438</v>
      </c>
      <c r="D341" s="867" t="s">
        <v>6439</v>
      </c>
      <c r="E341" s="868" t="s">
        <v>819</v>
      </c>
      <c r="F341" s="867" t="s">
        <v>819</v>
      </c>
      <c r="G341" s="867">
        <v>89250</v>
      </c>
      <c r="H341" s="867" t="s">
        <v>6498</v>
      </c>
      <c r="I341" s="867" t="s">
        <v>338</v>
      </c>
      <c r="J341" s="867" t="s">
        <v>6142</v>
      </c>
      <c r="K341" s="868">
        <v>770.18</v>
      </c>
      <c r="L341" s="867" t="s">
        <v>6143</v>
      </c>
    </row>
    <row r="342" spans="1:12" ht="13.5">
      <c r="A342" s="867" t="s">
        <v>6436</v>
      </c>
      <c r="B342" s="867" t="s">
        <v>6437</v>
      </c>
      <c r="C342" s="867" t="s">
        <v>6438</v>
      </c>
      <c r="D342" s="867" t="s">
        <v>6439</v>
      </c>
      <c r="E342" s="868" t="s">
        <v>819</v>
      </c>
      <c r="F342" s="867" t="s">
        <v>819</v>
      </c>
      <c r="G342" s="867">
        <v>89257</v>
      </c>
      <c r="H342" s="867" t="s">
        <v>6499</v>
      </c>
      <c r="I342" s="867" t="s">
        <v>338</v>
      </c>
      <c r="J342" s="867" t="s">
        <v>6142</v>
      </c>
      <c r="K342" s="868">
        <v>215.84</v>
      </c>
      <c r="L342" s="867" t="s">
        <v>6143</v>
      </c>
    </row>
    <row r="343" spans="1:12" ht="13.5">
      <c r="A343" s="867" t="s">
        <v>6436</v>
      </c>
      <c r="B343" s="867" t="s">
        <v>6437</v>
      </c>
      <c r="C343" s="867" t="s">
        <v>6438</v>
      </c>
      <c r="D343" s="867" t="s">
        <v>6439</v>
      </c>
      <c r="E343" s="868" t="s">
        <v>819</v>
      </c>
      <c r="F343" s="867" t="s">
        <v>819</v>
      </c>
      <c r="G343" s="867">
        <v>89272</v>
      </c>
      <c r="H343" s="867" t="s">
        <v>6500</v>
      </c>
      <c r="I343" s="867" t="s">
        <v>338</v>
      </c>
      <c r="J343" s="867" t="s">
        <v>6142</v>
      </c>
      <c r="K343" s="868">
        <v>109.49</v>
      </c>
      <c r="L343" s="867" t="s">
        <v>6143</v>
      </c>
    </row>
    <row r="344" spans="1:12" ht="13.5">
      <c r="A344" s="867" t="s">
        <v>6436</v>
      </c>
      <c r="B344" s="867" t="s">
        <v>6437</v>
      </c>
      <c r="C344" s="867" t="s">
        <v>6438</v>
      </c>
      <c r="D344" s="867" t="s">
        <v>6439</v>
      </c>
      <c r="E344" s="868" t="s">
        <v>819</v>
      </c>
      <c r="F344" s="867" t="s">
        <v>819</v>
      </c>
      <c r="G344" s="867">
        <v>89278</v>
      </c>
      <c r="H344" s="867" t="s">
        <v>6501</v>
      </c>
      <c r="I344" s="867" t="s">
        <v>338</v>
      </c>
      <c r="J344" s="867" t="s">
        <v>6229</v>
      </c>
      <c r="K344" s="868">
        <v>7.25</v>
      </c>
      <c r="L344" s="867" t="s">
        <v>6143</v>
      </c>
    </row>
    <row r="345" spans="1:12" ht="13.5">
      <c r="A345" s="867" t="s">
        <v>6436</v>
      </c>
      <c r="B345" s="867" t="s">
        <v>6437</v>
      </c>
      <c r="C345" s="867" t="s">
        <v>6438</v>
      </c>
      <c r="D345" s="867" t="s">
        <v>6439</v>
      </c>
      <c r="E345" s="868" t="s">
        <v>819</v>
      </c>
      <c r="F345" s="867" t="s">
        <v>819</v>
      </c>
      <c r="G345" s="867">
        <v>89843</v>
      </c>
      <c r="H345" s="867" t="s">
        <v>6502</v>
      </c>
      <c r="I345" s="867" t="s">
        <v>338</v>
      </c>
      <c r="J345" s="867" t="s">
        <v>6142</v>
      </c>
      <c r="K345" s="868">
        <v>122.45</v>
      </c>
      <c r="L345" s="867" t="s">
        <v>6143</v>
      </c>
    </row>
    <row r="346" spans="1:12" ht="13.5">
      <c r="A346" s="867" t="s">
        <v>6436</v>
      </c>
      <c r="B346" s="867" t="s">
        <v>6437</v>
      </c>
      <c r="C346" s="867" t="s">
        <v>6438</v>
      </c>
      <c r="D346" s="867" t="s">
        <v>6439</v>
      </c>
      <c r="E346" s="868" t="s">
        <v>819</v>
      </c>
      <c r="F346" s="867" t="s">
        <v>819</v>
      </c>
      <c r="G346" s="867">
        <v>89876</v>
      </c>
      <c r="H346" s="867" t="s">
        <v>6503</v>
      </c>
      <c r="I346" s="867" t="s">
        <v>338</v>
      </c>
      <c r="J346" s="867" t="s">
        <v>6142</v>
      </c>
      <c r="K346" s="868">
        <v>184.01</v>
      </c>
      <c r="L346" s="867" t="s">
        <v>6143</v>
      </c>
    </row>
    <row r="347" spans="1:12" ht="13.5">
      <c r="A347" s="867" t="s">
        <v>6436</v>
      </c>
      <c r="B347" s="867" t="s">
        <v>6437</v>
      </c>
      <c r="C347" s="867" t="s">
        <v>6438</v>
      </c>
      <c r="D347" s="867" t="s">
        <v>6439</v>
      </c>
      <c r="E347" s="868" t="s">
        <v>819</v>
      </c>
      <c r="F347" s="867" t="s">
        <v>819</v>
      </c>
      <c r="G347" s="867">
        <v>89883</v>
      </c>
      <c r="H347" s="867" t="s">
        <v>6504</v>
      </c>
      <c r="I347" s="867" t="s">
        <v>338</v>
      </c>
      <c r="J347" s="867" t="s">
        <v>6142</v>
      </c>
      <c r="K347" s="868">
        <v>202.96</v>
      </c>
      <c r="L347" s="867" t="s">
        <v>6143</v>
      </c>
    </row>
    <row r="348" spans="1:12" ht="13.5">
      <c r="A348" s="867" t="s">
        <v>6436</v>
      </c>
      <c r="B348" s="867" t="s">
        <v>6437</v>
      </c>
      <c r="C348" s="867" t="s">
        <v>6438</v>
      </c>
      <c r="D348" s="867" t="s">
        <v>6439</v>
      </c>
      <c r="E348" s="868" t="s">
        <v>819</v>
      </c>
      <c r="F348" s="867" t="s">
        <v>819</v>
      </c>
      <c r="G348" s="867">
        <v>90586</v>
      </c>
      <c r="H348" s="867" t="s">
        <v>6505</v>
      </c>
      <c r="I348" s="867" t="s">
        <v>338</v>
      </c>
      <c r="J348" s="867" t="s">
        <v>6142</v>
      </c>
      <c r="K348" s="868">
        <v>1.31</v>
      </c>
      <c r="L348" s="867" t="s">
        <v>6143</v>
      </c>
    </row>
    <row r="349" spans="1:12" ht="13.5">
      <c r="A349" s="867" t="s">
        <v>6436</v>
      </c>
      <c r="B349" s="867" t="s">
        <v>6437</v>
      </c>
      <c r="C349" s="867" t="s">
        <v>6438</v>
      </c>
      <c r="D349" s="867" t="s">
        <v>6439</v>
      </c>
      <c r="E349" s="868" t="s">
        <v>819</v>
      </c>
      <c r="F349" s="867" t="s">
        <v>819</v>
      </c>
      <c r="G349" s="867">
        <v>90625</v>
      </c>
      <c r="H349" s="867" t="s">
        <v>6506</v>
      </c>
      <c r="I349" s="867" t="s">
        <v>338</v>
      </c>
      <c r="J349" s="867" t="s">
        <v>6142</v>
      </c>
      <c r="K349" s="868">
        <v>5.32</v>
      </c>
      <c r="L349" s="867" t="s">
        <v>6143</v>
      </c>
    </row>
    <row r="350" spans="1:12" ht="13.5">
      <c r="A350" s="867" t="s">
        <v>6436</v>
      </c>
      <c r="B350" s="867" t="s">
        <v>6437</v>
      </c>
      <c r="C350" s="867" t="s">
        <v>6438</v>
      </c>
      <c r="D350" s="867" t="s">
        <v>6439</v>
      </c>
      <c r="E350" s="868" t="s">
        <v>819</v>
      </c>
      <c r="F350" s="867" t="s">
        <v>819</v>
      </c>
      <c r="G350" s="867">
        <v>90631</v>
      </c>
      <c r="H350" s="867" t="s">
        <v>6507</v>
      </c>
      <c r="I350" s="867" t="s">
        <v>338</v>
      </c>
      <c r="J350" s="867" t="s">
        <v>6142</v>
      </c>
      <c r="K350" s="868">
        <v>87.82</v>
      </c>
      <c r="L350" s="867" t="s">
        <v>6143</v>
      </c>
    </row>
    <row r="351" spans="1:12" ht="13.5">
      <c r="A351" s="867" t="s">
        <v>6436</v>
      </c>
      <c r="B351" s="867" t="s">
        <v>6437</v>
      </c>
      <c r="C351" s="867" t="s">
        <v>6438</v>
      </c>
      <c r="D351" s="867" t="s">
        <v>6439</v>
      </c>
      <c r="E351" s="868" t="s">
        <v>819</v>
      </c>
      <c r="F351" s="867" t="s">
        <v>819</v>
      </c>
      <c r="G351" s="867">
        <v>90637</v>
      </c>
      <c r="H351" s="867" t="s">
        <v>6508</v>
      </c>
      <c r="I351" s="867" t="s">
        <v>338</v>
      </c>
      <c r="J351" s="867" t="s">
        <v>6229</v>
      </c>
      <c r="K351" s="868">
        <v>10.43</v>
      </c>
      <c r="L351" s="867" t="s">
        <v>6143</v>
      </c>
    </row>
    <row r="352" spans="1:12" ht="13.5">
      <c r="A352" s="867" t="s">
        <v>6436</v>
      </c>
      <c r="B352" s="867" t="s">
        <v>6437</v>
      </c>
      <c r="C352" s="867" t="s">
        <v>6438</v>
      </c>
      <c r="D352" s="867" t="s">
        <v>6439</v>
      </c>
      <c r="E352" s="868" t="s">
        <v>819</v>
      </c>
      <c r="F352" s="867" t="s">
        <v>819</v>
      </c>
      <c r="G352" s="867">
        <v>90643</v>
      </c>
      <c r="H352" s="867" t="s">
        <v>6509</v>
      </c>
      <c r="I352" s="867" t="s">
        <v>338</v>
      </c>
      <c r="J352" s="867" t="s">
        <v>6229</v>
      </c>
      <c r="K352" s="868">
        <v>15.27</v>
      </c>
      <c r="L352" s="867" t="s">
        <v>6143</v>
      </c>
    </row>
    <row r="353" spans="1:12" ht="13.5">
      <c r="A353" s="867" t="s">
        <v>6436</v>
      </c>
      <c r="B353" s="867" t="s">
        <v>6437</v>
      </c>
      <c r="C353" s="867" t="s">
        <v>6438</v>
      </c>
      <c r="D353" s="867" t="s">
        <v>6439</v>
      </c>
      <c r="E353" s="868" t="s">
        <v>819</v>
      </c>
      <c r="F353" s="867" t="s">
        <v>819</v>
      </c>
      <c r="G353" s="867">
        <v>90650</v>
      </c>
      <c r="H353" s="867" t="s">
        <v>6510</v>
      </c>
      <c r="I353" s="867" t="s">
        <v>338</v>
      </c>
      <c r="J353" s="867" t="s">
        <v>6229</v>
      </c>
      <c r="K353" s="868">
        <v>6.78</v>
      </c>
      <c r="L353" s="867" t="s">
        <v>6143</v>
      </c>
    </row>
    <row r="354" spans="1:12" ht="13.5">
      <c r="A354" s="867" t="s">
        <v>6436</v>
      </c>
      <c r="B354" s="867" t="s">
        <v>6437</v>
      </c>
      <c r="C354" s="867" t="s">
        <v>6438</v>
      </c>
      <c r="D354" s="867" t="s">
        <v>6439</v>
      </c>
      <c r="E354" s="868" t="s">
        <v>819</v>
      </c>
      <c r="F354" s="867" t="s">
        <v>819</v>
      </c>
      <c r="G354" s="867">
        <v>90656</v>
      </c>
      <c r="H354" s="867" t="s">
        <v>6511</v>
      </c>
      <c r="I354" s="867" t="s">
        <v>338</v>
      </c>
      <c r="J354" s="867" t="s">
        <v>6229</v>
      </c>
      <c r="K354" s="868">
        <v>10.3</v>
      </c>
      <c r="L354" s="867" t="s">
        <v>6143</v>
      </c>
    </row>
    <row r="355" spans="1:12" ht="13.5">
      <c r="A355" s="867" t="s">
        <v>6436</v>
      </c>
      <c r="B355" s="867" t="s">
        <v>6437</v>
      </c>
      <c r="C355" s="867" t="s">
        <v>6438</v>
      </c>
      <c r="D355" s="867" t="s">
        <v>6439</v>
      </c>
      <c r="E355" s="868" t="s">
        <v>819</v>
      </c>
      <c r="F355" s="867" t="s">
        <v>819</v>
      </c>
      <c r="G355" s="867">
        <v>90662</v>
      </c>
      <c r="H355" s="867" t="s">
        <v>6512</v>
      </c>
      <c r="I355" s="867" t="s">
        <v>338</v>
      </c>
      <c r="J355" s="867" t="s">
        <v>6229</v>
      </c>
      <c r="K355" s="868">
        <v>10.76</v>
      </c>
      <c r="L355" s="867" t="s">
        <v>6143</v>
      </c>
    </row>
    <row r="356" spans="1:12" ht="13.5">
      <c r="A356" s="867" t="s">
        <v>6436</v>
      </c>
      <c r="B356" s="867" t="s">
        <v>6437</v>
      </c>
      <c r="C356" s="867" t="s">
        <v>6438</v>
      </c>
      <c r="D356" s="867" t="s">
        <v>6439</v>
      </c>
      <c r="E356" s="868" t="s">
        <v>819</v>
      </c>
      <c r="F356" s="867" t="s">
        <v>819</v>
      </c>
      <c r="G356" s="867">
        <v>90668</v>
      </c>
      <c r="H356" s="867" t="s">
        <v>6513</v>
      </c>
      <c r="I356" s="867" t="s">
        <v>338</v>
      </c>
      <c r="J356" s="867" t="s">
        <v>6142</v>
      </c>
      <c r="K356" s="868">
        <v>18.399999999999999</v>
      </c>
      <c r="L356" s="867" t="s">
        <v>6143</v>
      </c>
    </row>
    <row r="357" spans="1:12" ht="13.5">
      <c r="A357" s="867" t="s">
        <v>6436</v>
      </c>
      <c r="B357" s="867" t="s">
        <v>6437</v>
      </c>
      <c r="C357" s="867" t="s">
        <v>6438</v>
      </c>
      <c r="D357" s="867" t="s">
        <v>6439</v>
      </c>
      <c r="E357" s="868" t="s">
        <v>819</v>
      </c>
      <c r="F357" s="867" t="s">
        <v>819</v>
      </c>
      <c r="G357" s="867">
        <v>90674</v>
      </c>
      <c r="H357" s="867" t="s">
        <v>6514</v>
      </c>
      <c r="I357" s="867" t="s">
        <v>338</v>
      </c>
      <c r="J357" s="867" t="s">
        <v>6142</v>
      </c>
      <c r="K357" s="868">
        <v>372.79</v>
      </c>
      <c r="L357" s="867" t="s">
        <v>6143</v>
      </c>
    </row>
    <row r="358" spans="1:12" ht="13.5">
      <c r="A358" s="867" t="s">
        <v>6436</v>
      </c>
      <c r="B358" s="867" t="s">
        <v>6437</v>
      </c>
      <c r="C358" s="867" t="s">
        <v>6438</v>
      </c>
      <c r="D358" s="867" t="s">
        <v>6439</v>
      </c>
      <c r="E358" s="868" t="s">
        <v>819</v>
      </c>
      <c r="F358" s="867" t="s">
        <v>819</v>
      </c>
      <c r="G358" s="867">
        <v>90680</v>
      </c>
      <c r="H358" s="867" t="s">
        <v>6515</v>
      </c>
      <c r="I358" s="867" t="s">
        <v>338</v>
      </c>
      <c r="J358" s="867" t="s">
        <v>6142</v>
      </c>
      <c r="K358" s="868">
        <v>221.47</v>
      </c>
      <c r="L358" s="867" t="s">
        <v>6143</v>
      </c>
    </row>
    <row r="359" spans="1:12" ht="13.5">
      <c r="A359" s="867" t="s">
        <v>6436</v>
      </c>
      <c r="B359" s="867" t="s">
        <v>6437</v>
      </c>
      <c r="C359" s="867" t="s">
        <v>6438</v>
      </c>
      <c r="D359" s="867" t="s">
        <v>6439</v>
      </c>
      <c r="E359" s="868" t="s">
        <v>819</v>
      </c>
      <c r="F359" s="867" t="s">
        <v>819</v>
      </c>
      <c r="G359" s="867">
        <v>90686</v>
      </c>
      <c r="H359" s="867" t="s">
        <v>6516</v>
      </c>
      <c r="I359" s="867" t="s">
        <v>338</v>
      </c>
      <c r="J359" s="867" t="s">
        <v>6142</v>
      </c>
      <c r="K359" s="868">
        <v>101.67</v>
      </c>
      <c r="L359" s="867" t="s">
        <v>6143</v>
      </c>
    </row>
    <row r="360" spans="1:12" ht="13.5">
      <c r="A360" s="867" t="s">
        <v>6436</v>
      </c>
      <c r="B360" s="867" t="s">
        <v>6437</v>
      </c>
      <c r="C360" s="867" t="s">
        <v>6438</v>
      </c>
      <c r="D360" s="867" t="s">
        <v>6439</v>
      </c>
      <c r="E360" s="868" t="s">
        <v>819</v>
      </c>
      <c r="F360" s="867" t="s">
        <v>819</v>
      </c>
      <c r="G360" s="867">
        <v>90692</v>
      </c>
      <c r="H360" s="867" t="s">
        <v>6517</v>
      </c>
      <c r="I360" s="867" t="s">
        <v>338</v>
      </c>
      <c r="J360" s="867" t="s">
        <v>6142</v>
      </c>
      <c r="K360" s="868">
        <v>80.400000000000006</v>
      </c>
      <c r="L360" s="867" t="s">
        <v>6143</v>
      </c>
    </row>
    <row r="361" spans="1:12" ht="13.5">
      <c r="A361" s="867" t="s">
        <v>6436</v>
      </c>
      <c r="B361" s="867" t="s">
        <v>6437</v>
      </c>
      <c r="C361" s="867" t="s">
        <v>6438</v>
      </c>
      <c r="D361" s="867" t="s">
        <v>6439</v>
      </c>
      <c r="E361" s="868" t="s">
        <v>819</v>
      </c>
      <c r="F361" s="867" t="s">
        <v>819</v>
      </c>
      <c r="G361" s="867">
        <v>90964</v>
      </c>
      <c r="H361" s="867" t="s">
        <v>6518</v>
      </c>
      <c r="I361" s="867" t="s">
        <v>338</v>
      </c>
      <c r="J361" s="867" t="s">
        <v>6142</v>
      </c>
      <c r="K361" s="868">
        <v>17.350000000000001</v>
      </c>
      <c r="L361" s="867" t="s">
        <v>6143</v>
      </c>
    </row>
    <row r="362" spans="1:12" ht="13.5">
      <c r="A362" s="867" t="s">
        <v>6436</v>
      </c>
      <c r="B362" s="867" t="s">
        <v>6437</v>
      </c>
      <c r="C362" s="867" t="s">
        <v>6438</v>
      </c>
      <c r="D362" s="867" t="s">
        <v>6439</v>
      </c>
      <c r="E362" s="868" t="s">
        <v>819</v>
      </c>
      <c r="F362" s="867" t="s">
        <v>819</v>
      </c>
      <c r="G362" s="867">
        <v>90972</v>
      </c>
      <c r="H362" s="867" t="s">
        <v>6519</v>
      </c>
      <c r="I362" s="867" t="s">
        <v>338</v>
      </c>
      <c r="J362" s="867" t="s">
        <v>6142</v>
      </c>
      <c r="K362" s="868">
        <v>43.16</v>
      </c>
      <c r="L362" s="867" t="s">
        <v>6143</v>
      </c>
    </row>
    <row r="363" spans="1:12" ht="13.5">
      <c r="A363" s="867" t="s">
        <v>6436</v>
      </c>
      <c r="B363" s="867" t="s">
        <v>6437</v>
      </c>
      <c r="C363" s="867" t="s">
        <v>6438</v>
      </c>
      <c r="D363" s="867" t="s">
        <v>6439</v>
      </c>
      <c r="E363" s="868" t="s">
        <v>819</v>
      </c>
      <c r="F363" s="867" t="s">
        <v>819</v>
      </c>
      <c r="G363" s="867">
        <v>90979</v>
      </c>
      <c r="H363" s="867" t="s">
        <v>6520</v>
      </c>
      <c r="I363" s="867" t="s">
        <v>338</v>
      </c>
      <c r="J363" s="867" t="s">
        <v>6142</v>
      </c>
      <c r="K363" s="868">
        <v>111.5</v>
      </c>
      <c r="L363" s="867" t="s">
        <v>6143</v>
      </c>
    </row>
    <row r="364" spans="1:12" ht="13.5">
      <c r="A364" s="867" t="s">
        <v>6436</v>
      </c>
      <c r="B364" s="867" t="s">
        <v>6437</v>
      </c>
      <c r="C364" s="867" t="s">
        <v>6438</v>
      </c>
      <c r="D364" s="867" t="s">
        <v>6439</v>
      </c>
      <c r="E364" s="868" t="s">
        <v>819</v>
      </c>
      <c r="F364" s="867" t="s">
        <v>819</v>
      </c>
      <c r="G364" s="867">
        <v>90991</v>
      </c>
      <c r="H364" s="867" t="s">
        <v>6521</v>
      </c>
      <c r="I364" s="867" t="s">
        <v>338</v>
      </c>
      <c r="J364" s="867" t="s">
        <v>6142</v>
      </c>
      <c r="K364" s="868">
        <v>116.23</v>
      </c>
      <c r="L364" s="867" t="s">
        <v>6143</v>
      </c>
    </row>
    <row r="365" spans="1:12" ht="13.5">
      <c r="A365" s="867" t="s">
        <v>6436</v>
      </c>
      <c r="B365" s="867" t="s">
        <v>6437</v>
      </c>
      <c r="C365" s="867" t="s">
        <v>6438</v>
      </c>
      <c r="D365" s="867" t="s">
        <v>6439</v>
      </c>
      <c r="E365" s="868" t="s">
        <v>819</v>
      </c>
      <c r="F365" s="867" t="s">
        <v>819</v>
      </c>
      <c r="G365" s="867">
        <v>90999</v>
      </c>
      <c r="H365" s="867" t="s">
        <v>6522</v>
      </c>
      <c r="I365" s="867" t="s">
        <v>338</v>
      </c>
      <c r="J365" s="867" t="s">
        <v>6142</v>
      </c>
      <c r="K365" s="868">
        <v>57.09</v>
      </c>
      <c r="L365" s="867" t="s">
        <v>6143</v>
      </c>
    </row>
    <row r="366" spans="1:12" ht="13.5">
      <c r="A366" s="867" t="s">
        <v>6436</v>
      </c>
      <c r="B366" s="867" t="s">
        <v>6437</v>
      </c>
      <c r="C366" s="867" t="s">
        <v>6438</v>
      </c>
      <c r="D366" s="867" t="s">
        <v>6439</v>
      </c>
      <c r="E366" s="868" t="s">
        <v>819</v>
      </c>
      <c r="F366" s="867" t="s">
        <v>819</v>
      </c>
      <c r="G366" s="867">
        <v>91031</v>
      </c>
      <c r="H366" s="867" t="s">
        <v>6523</v>
      </c>
      <c r="I366" s="867" t="s">
        <v>338</v>
      </c>
      <c r="J366" s="867" t="s">
        <v>6142</v>
      </c>
      <c r="K366" s="868">
        <v>134.29</v>
      </c>
      <c r="L366" s="867" t="s">
        <v>6143</v>
      </c>
    </row>
    <row r="367" spans="1:12" ht="13.5">
      <c r="A367" s="867" t="s">
        <v>6436</v>
      </c>
      <c r="B367" s="867" t="s">
        <v>6437</v>
      </c>
      <c r="C367" s="867" t="s">
        <v>6438</v>
      </c>
      <c r="D367" s="867" t="s">
        <v>6439</v>
      </c>
      <c r="E367" s="868" t="s">
        <v>819</v>
      </c>
      <c r="F367" s="867" t="s">
        <v>819</v>
      </c>
      <c r="G367" s="867">
        <v>91277</v>
      </c>
      <c r="H367" s="867" t="s">
        <v>6524</v>
      </c>
      <c r="I367" s="867" t="s">
        <v>338</v>
      </c>
      <c r="J367" s="867" t="s">
        <v>6229</v>
      </c>
      <c r="K367" s="868">
        <v>7.45</v>
      </c>
      <c r="L367" s="867" t="s">
        <v>6143</v>
      </c>
    </row>
    <row r="368" spans="1:12" ht="13.5">
      <c r="A368" s="867" t="s">
        <v>6436</v>
      </c>
      <c r="B368" s="867" t="s">
        <v>6437</v>
      </c>
      <c r="C368" s="867" t="s">
        <v>6438</v>
      </c>
      <c r="D368" s="867" t="s">
        <v>6439</v>
      </c>
      <c r="E368" s="868" t="s">
        <v>819</v>
      </c>
      <c r="F368" s="867" t="s">
        <v>819</v>
      </c>
      <c r="G368" s="867">
        <v>91283</v>
      </c>
      <c r="H368" s="867" t="s">
        <v>6525</v>
      </c>
      <c r="I368" s="867" t="s">
        <v>338</v>
      </c>
      <c r="J368" s="867" t="s">
        <v>6229</v>
      </c>
      <c r="K368" s="868">
        <v>15.63</v>
      </c>
      <c r="L368" s="867" t="s">
        <v>6143</v>
      </c>
    </row>
    <row r="369" spans="1:12" ht="13.5">
      <c r="A369" s="867" t="s">
        <v>6436</v>
      </c>
      <c r="B369" s="867" t="s">
        <v>6437</v>
      </c>
      <c r="C369" s="867" t="s">
        <v>6438</v>
      </c>
      <c r="D369" s="867" t="s">
        <v>6439</v>
      </c>
      <c r="E369" s="868" t="s">
        <v>819</v>
      </c>
      <c r="F369" s="867" t="s">
        <v>819</v>
      </c>
      <c r="G369" s="867">
        <v>91386</v>
      </c>
      <c r="H369" s="867" t="s">
        <v>6526</v>
      </c>
      <c r="I369" s="867" t="s">
        <v>338</v>
      </c>
      <c r="J369" s="867" t="s">
        <v>6142</v>
      </c>
      <c r="K369" s="868">
        <v>142.97</v>
      </c>
      <c r="L369" s="867" t="s">
        <v>6143</v>
      </c>
    </row>
    <row r="370" spans="1:12" ht="13.5">
      <c r="A370" s="867" t="s">
        <v>6436</v>
      </c>
      <c r="B370" s="867" t="s">
        <v>6437</v>
      </c>
      <c r="C370" s="867" t="s">
        <v>6438</v>
      </c>
      <c r="D370" s="867" t="s">
        <v>6439</v>
      </c>
      <c r="E370" s="868" t="s">
        <v>819</v>
      </c>
      <c r="F370" s="867" t="s">
        <v>819</v>
      </c>
      <c r="G370" s="867">
        <v>91533</v>
      </c>
      <c r="H370" s="867" t="s">
        <v>6527</v>
      </c>
      <c r="I370" s="867" t="s">
        <v>338</v>
      </c>
      <c r="J370" s="867" t="s">
        <v>6229</v>
      </c>
      <c r="K370" s="868">
        <v>24.17</v>
      </c>
      <c r="L370" s="867" t="s">
        <v>6143</v>
      </c>
    </row>
    <row r="371" spans="1:12" ht="13.5">
      <c r="A371" s="867" t="s">
        <v>6436</v>
      </c>
      <c r="B371" s="867" t="s">
        <v>6437</v>
      </c>
      <c r="C371" s="867" t="s">
        <v>6438</v>
      </c>
      <c r="D371" s="867" t="s">
        <v>6439</v>
      </c>
      <c r="E371" s="868" t="s">
        <v>819</v>
      </c>
      <c r="F371" s="867" t="s">
        <v>819</v>
      </c>
      <c r="G371" s="867">
        <v>91634</v>
      </c>
      <c r="H371" s="867" t="s">
        <v>6528</v>
      </c>
      <c r="I371" s="867" t="s">
        <v>338</v>
      </c>
      <c r="J371" s="867" t="s">
        <v>6142</v>
      </c>
      <c r="K371" s="868">
        <v>121.85</v>
      </c>
      <c r="L371" s="867" t="s">
        <v>6143</v>
      </c>
    </row>
    <row r="372" spans="1:12" ht="13.5">
      <c r="A372" s="867" t="s">
        <v>6436</v>
      </c>
      <c r="B372" s="867" t="s">
        <v>6437</v>
      </c>
      <c r="C372" s="867" t="s">
        <v>6438</v>
      </c>
      <c r="D372" s="867" t="s">
        <v>6439</v>
      </c>
      <c r="E372" s="868" t="s">
        <v>819</v>
      </c>
      <c r="F372" s="867" t="s">
        <v>819</v>
      </c>
      <c r="G372" s="867">
        <v>91645</v>
      </c>
      <c r="H372" s="867" t="s">
        <v>6529</v>
      </c>
      <c r="I372" s="867" t="s">
        <v>338</v>
      </c>
      <c r="J372" s="867" t="s">
        <v>6142</v>
      </c>
      <c r="K372" s="868">
        <v>263.75</v>
      </c>
      <c r="L372" s="867" t="s">
        <v>6143</v>
      </c>
    </row>
    <row r="373" spans="1:12" ht="13.5">
      <c r="A373" s="867" t="s">
        <v>6436</v>
      </c>
      <c r="B373" s="867" t="s">
        <v>6437</v>
      </c>
      <c r="C373" s="867" t="s">
        <v>6438</v>
      </c>
      <c r="D373" s="867" t="s">
        <v>6439</v>
      </c>
      <c r="E373" s="868" t="s">
        <v>819</v>
      </c>
      <c r="F373" s="867" t="s">
        <v>819</v>
      </c>
      <c r="G373" s="867">
        <v>91692</v>
      </c>
      <c r="H373" s="867" t="s">
        <v>6530</v>
      </c>
      <c r="I373" s="867" t="s">
        <v>338</v>
      </c>
      <c r="J373" s="867" t="s">
        <v>6229</v>
      </c>
      <c r="K373" s="868">
        <v>19.579999999999998</v>
      </c>
      <c r="L373" s="867" t="s">
        <v>6143</v>
      </c>
    </row>
    <row r="374" spans="1:12" ht="13.5">
      <c r="A374" s="867" t="s">
        <v>6436</v>
      </c>
      <c r="B374" s="867" t="s">
        <v>6437</v>
      </c>
      <c r="C374" s="867" t="s">
        <v>6438</v>
      </c>
      <c r="D374" s="867" t="s">
        <v>6439</v>
      </c>
      <c r="E374" s="868" t="s">
        <v>819</v>
      </c>
      <c r="F374" s="867" t="s">
        <v>819</v>
      </c>
      <c r="G374" s="867">
        <v>92043</v>
      </c>
      <c r="H374" s="867" t="s">
        <v>6531</v>
      </c>
      <c r="I374" s="867" t="s">
        <v>338</v>
      </c>
      <c r="J374" s="867" t="s">
        <v>6142</v>
      </c>
      <c r="K374" s="868">
        <v>8</v>
      </c>
      <c r="L374" s="867" t="s">
        <v>6143</v>
      </c>
    </row>
    <row r="375" spans="1:12" ht="13.5">
      <c r="A375" s="867" t="s">
        <v>6436</v>
      </c>
      <c r="B375" s="867" t="s">
        <v>6437</v>
      </c>
      <c r="C375" s="867" t="s">
        <v>6438</v>
      </c>
      <c r="D375" s="867" t="s">
        <v>6439</v>
      </c>
      <c r="E375" s="868" t="s">
        <v>819</v>
      </c>
      <c r="F375" s="867" t="s">
        <v>819</v>
      </c>
      <c r="G375" s="867">
        <v>92106</v>
      </c>
      <c r="H375" s="867" t="s">
        <v>6532</v>
      </c>
      <c r="I375" s="867" t="s">
        <v>338</v>
      </c>
      <c r="J375" s="867" t="s">
        <v>6142</v>
      </c>
      <c r="K375" s="868">
        <v>171.86</v>
      </c>
      <c r="L375" s="867" t="s">
        <v>6143</v>
      </c>
    </row>
    <row r="376" spans="1:12" ht="13.5">
      <c r="A376" s="867" t="s">
        <v>6436</v>
      </c>
      <c r="B376" s="867" t="s">
        <v>6437</v>
      </c>
      <c r="C376" s="867" t="s">
        <v>6438</v>
      </c>
      <c r="D376" s="867" t="s">
        <v>6439</v>
      </c>
      <c r="E376" s="868" t="s">
        <v>819</v>
      </c>
      <c r="F376" s="867" t="s">
        <v>819</v>
      </c>
      <c r="G376" s="867">
        <v>92112</v>
      </c>
      <c r="H376" s="867" t="s">
        <v>6533</v>
      </c>
      <c r="I376" s="867" t="s">
        <v>338</v>
      </c>
      <c r="J376" s="867" t="s">
        <v>6229</v>
      </c>
      <c r="K376" s="868">
        <v>2.0699999999999998</v>
      </c>
      <c r="L376" s="867" t="s">
        <v>6143</v>
      </c>
    </row>
    <row r="377" spans="1:12" ht="13.5">
      <c r="A377" s="867" t="s">
        <v>6436</v>
      </c>
      <c r="B377" s="867" t="s">
        <v>6437</v>
      </c>
      <c r="C377" s="867" t="s">
        <v>6438</v>
      </c>
      <c r="D377" s="867" t="s">
        <v>6439</v>
      </c>
      <c r="E377" s="868" t="s">
        <v>819</v>
      </c>
      <c r="F377" s="867" t="s">
        <v>819</v>
      </c>
      <c r="G377" s="867">
        <v>92118</v>
      </c>
      <c r="H377" s="867" t="s">
        <v>6534</v>
      </c>
      <c r="I377" s="867" t="s">
        <v>338</v>
      </c>
      <c r="J377" s="867" t="s">
        <v>6229</v>
      </c>
      <c r="K377" s="868">
        <v>0.18</v>
      </c>
      <c r="L377" s="867" t="s">
        <v>6143</v>
      </c>
    </row>
    <row r="378" spans="1:12" ht="13.5">
      <c r="A378" s="867" t="s">
        <v>6436</v>
      </c>
      <c r="B378" s="867" t="s">
        <v>6437</v>
      </c>
      <c r="C378" s="867" t="s">
        <v>6438</v>
      </c>
      <c r="D378" s="867" t="s">
        <v>6439</v>
      </c>
      <c r="E378" s="868" t="s">
        <v>819</v>
      </c>
      <c r="F378" s="867" t="s">
        <v>819</v>
      </c>
      <c r="G378" s="867">
        <v>92138</v>
      </c>
      <c r="H378" s="867" t="s">
        <v>6535</v>
      </c>
      <c r="I378" s="867" t="s">
        <v>338</v>
      </c>
      <c r="J378" s="867" t="s">
        <v>6229</v>
      </c>
      <c r="K378" s="868">
        <v>59.26</v>
      </c>
      <c r="L378" s="867" t="s">
        <v>6143</v>
      </c>
    </row>
    <row r="379" spans="1:12" ht="13.5">
      <c r="A379" s="867" t="s">
        <v>6436</v>
      </c>
      <c r="B379" s="867" t="s">
        <v>6437</v>
      </c>
      <c r="C379" s="867" t="s">
        <v>6438</v>
      </c>
      <c r="D379" s="867" t="s">
        <v>6439</v>
      </c>
      <c r="E379" s="868" t="s">
        <v>819</v>
      </c>
      <c r="F379" s="867" t="s">
        <v>819</v>
      </c>
      <c r="G379" s="867">
        <v>92145</v>
      </c>
      <c r="H379" s="867" t="s">
        <v>6536</v>
      </c>
      <c r="I379" s="867" t="s">
        <v>338</v>
      </c>
      <c r="J379" s="867" t="s">
        <v>6229</v>
      </c>
      <c r="K379" s="868">
        <v>51.09</v>
      </c>
      <c r="L379" s="867" t="s">
        <v>6143</v>
      </c>
    </row>
    <row r="380" spans="1:12" ht="13.5">
      <c r="A380" s="867" t="s">
        <v>6436</v>
      </c>
      <c r="B380" s="867" t="s">
        <v>6437</v>
      </c>
      <c r="C380" s="867" t="s">
        <v>6438</v>
      </c>
      <c r="D380" s="867" t="s">
        <v>6439</v>
      </c>
      <c r="E380" s="868" t="s">
        <v>819</v>
      </c>
      <c r="F380" s="867" t="s">
        <v>819</v>
      </c>
      <c r="G380" s="867">
        <v>92242</v>
      </c>
      <c r="H380" s="867" t="s">
        <v>6537</v>
      </c>
      <c r="I380" s="867" t="s">
        <v>338</v>
      </c>
      <c r="J380" s="867" t="s">
        <v>6142</v>
      </c>
      <c r="K380" s="868">
        <v>230.63</v>
      </c>
      <c r="L380" s="867" t="s">
        <v>6143</v>
      </c>
    </row>
    <row r="381" spans="1:12" ht="13.5">
      <c r="A381" s="867" t="s">
        <v>6436</v>
      </c>
      <c r="B381" s="867" t="s">
        <v>6437</v>
      </c>
      <c r="C381" s="867" t="s">
        <v>6438</v>
      </c>
      <c r="D381" s="867" t="s">
        <v>6439</v>
      </c>
      <c r="E381" s="868" t="s">
        <v>819</v>
      </c>
      <c r="F381" s="867" t="s">
        <v>819</v>
      </c>
      <c r="G381" s="867">
        <v>92716</v>
      </c>
      <c r="H381" s="867" t="s">
        <v>6538</v>
      </c>
      <c r="I381" s="867" t="s">
        <v>338</v>
      </c>
      <c r="J381" s="867" t="s">
        <v>6142</v>
      </c>
      <c r="K381" s="868">
        <v>20.72</v>
      </c>
      <c r="L381" s="867" t="s">
        <v>6143</v>
      </c>
    </row>
    <row r="382" spans="1:12" ht="13.5">
      <c r="A382" s="867" t="s">
        <v>6436</v>
      </c>
      <c r="B382" s="867" t="s">
        <v>6437</v>
      </c>
      <c r="C382" s="867" t="s">
        <v>6438</v>
      </c>
      <c r="D382" s="867" t="s">
        <v>6439</v>
      </c>
      <c r="E382" s="868" t="s">
        <v>819</v>
      </c>
      <c r="F382" s="867" t="s">
        <v>819</v>
      </c>
      <c r="G382" s="867">
        <v>92960</v>
      </c>
      <c r="H382" s="867" t="s">
        <v>6539</v>
      </c>
      <c r="I382" s="867" t="s">
        <v>338</v>
      </c>
      <c r="J382" s="867" t="s">
        <v>6142</v>
      </c>
      <c r="K382" s="868">
        <v>13.81</v>
      </c>
      <c r="L382" s="867" t="s">
        <v>6143</v>
      </c>
    </row>
    <row r="383" spans="1:12" ht="13.5">
      <c r="A383" s="867" t="s">
        <v>6436</v>
      </c>
      <c r="B383" s="867" t="s">
        <v>6437</v>
      </c>
      <c r="C383" s="867" t="s">
        <v>6438</v>
      </c>
      <c r="D383" s="867" t="s">
        <v>6439</v>
      </c>
      <c r="E383" s="868" t="s">
        <v>819</v>
      </c>
      <c r="F383" s="867" t="s">
        <v>819</v>
      </c>
      <c r="G383" s="867">
        <v>92966</v>
      </c>
      <c r="H383" s="867" t="s">
        <v>6540</v>
      </c>
      <c r="I383" s="867" t="s">
        <v>338</v>
      </c>
      <c r="J383" s="867" t="s">
        <v>6142</v>
      </c>
      <c r="K383" s="868">
        <v>20.59</v>
      </c>
      <c r="L383" s="867" t="s">
        <v>6143</v>
      </c>
    </row>
    <row r="384" spans="1:12" ht="13.5">
      <c r="A384" s="867" t="s">
        <v>6436</v>
      </c>
      <c r="B384" s="867" t="s">
        <v>6437</v>
      </c>
      <c r="C384" s="867" t="s">
        <v>6438</v>
      </c>
      <c r="D384" s="867" t="s">
        <v>6439</v>
      </c>
      <c r="E384" s="868" t="s">
        <v>819</v>
      </c>
      <c r="F384" s="867" t="s">
        <v>819</v>
      </c>
      <c r="G384" s="867">
        <v>93224</v>
      </c>
      <c r="H384" s="867" t="s">
        <v>6541</v>
      </c>
      <c r="I384" s="867" t="s">
        <v>338</v>
      </c>
      <c r="J384" s="867" t="s">
        <v>6142</v>
      </c>
      <c r="K384" s="868">
        <v>553.09</v>
      </c>
      <c r="L384" s="867" t="s">
        <v>6143</v>
      </c>
    </row>
    <row r="385" spans="1:12" ht="13.5">
      <c r="A385" s="867" t="s">
        <v>6436</v>
      </c>
      <c r="B385" s="867" t="s">
        <v>6437</v>
      </c>
      <c r="C385" s="867" t="s">
        <v>6438</v>
      </c>
      <c r="D385" s="867" t="s">
        <v>6439</v>
      </c>
      <c r="E385" s="868" t="s">
        <v>819</v>
      </c>
      <c r="F385" s="867" t="s">
        <v>819</v>
      </c>
      <c r="G385" s="867">
        <v>93233</v>
      </c>
      <c r="H385" s="867" t="s">
        <v>6542</v>
      </c>
      <c r="I385" s="867" t="s">
        <v>338</v>
      </c>
      <c r="J385" s="867" t="s">
        <v>6229</v>
      </c>
      <c r="K385" s="868">
        <v>6.57</v>
      </c>
      <c r="L385" s="867" t="s">
        <v>6143</v>
      </c>
    </row>
    <row r="386" spans="1:12" ht="13.5">
      <c r="A386" s="867" t="s">
        <v>6436</v>
      </c>
      <c r="B386" s="867" t="s">
        <v>6437</v>
      </c>
      <c r="C386" s="867" t="s">
        <v>6438</v>
      </c>
      <c r="D386" s="867" t="s">
        <v>6439</v>
      </c>
      <c r="E386" s="868" t="s">
        <v>819</v>
      </c>
      <c r="F386" s="867" t="s">
        <v>819</v>
      </c>
      <c r="G386" s="867">
        <v>93272</v>
      </c>
      <c r="H386" s="867" t="s">
        <v>6543</v>
      </c>
      <c r="I386" s="867" t="s">
        <v>338</v>
      </c>
      <c r="J386" s="867" t="s">
        <v>6142</v>
      </c>
      <c r="K386" s="868">
        <v>76.599999999999994</v>
      </c>
      <c r="L386" s="867" t="s">
        <v>6143</v>
      </c>
    </row>
    <row r="387" spans="1:12" ht="13.5">
      <c r="A387" s="867" t="s">
        <v>6436</v>
      </c>
      <c r="B387" s="867" t="s">
        <v>6437</v>
      </c>
      <c r="C387" s="867" t="s">
        <v>6438</v>
      </c>
      <c r="D387" s="867" t="s">
        <v>6439</v>
      </c>
      <c r="E387" s="868" t="s">
        <v>819</v>
      </c>
      <c r="F387" s="867" t="s">
        <v>819</v>
      </c>
      <c r="G387" s="867">
        <v>93281</v>
      </c>
      <c r="H387" s="867" t="s">
        <v>6544</v>
      </c>
      <c r="I387" s="867" t="s">
        <v>338</v>
      </c>
      <c r="J387" s="867" t="s">
        <v>6142</v>
      </c>
      <c r="K387" s="868">
        <v>18.64</v>
      </c>
      <c r="L387" s="867" t="s">
        <v>6143</v>
      </c>
    </row>
    <row r="388" spans="1:12" ht="13.5">
      <c r="A388" s="867" t="s">
        <v>6436</v>
      </c>
      <c r="B388" s="867" t="s">
        <v>6437</v>
      </c>
      <c r="C388" s="867" t="s">
        <v>6438</v>
      </c>
      <c r="D388" s="867" t="s">
        <v>6439</v>
      </c>
      <c r="E388" s="868" t="s">
        <v>819</v>
      </c>
      <c r="F388" s="867" t="s">
        <v>819</v>
      </c>
      <c r="G388" s="867">
        <v>93287</v>
      </c>
      <c r="H388" s="867" t="s">
        <v>6545</v>
      </c>
      <c r="I388" s="867" t="s">
        <v>338</v>
      </c>
      <c r="J388" s="867" t="s">
        <v>6142</v>
      </c>
      <c r="K388" s="868">
        <v>293.7</v>
      </c>
      <c r="L388" s="867" t="s">
        <v>6143</v>
      </c>
    </row>
    <row r="389" spans="1:12" ht="13.5">
      <c r="A389" s="867" t="s">
        <v>6436</v>
      </c>
      <c r="B389" s="867" t="s">
        <v>6437</v>
      </c>
      <c r="C389" s="867" t="s">
        <v>6438</v>
      </c>
      <c r="D389" s="867" t="s">
        <v>6439</v>
      </c>
      <c r="E389" s="868" t="s">
        <v>819</v>
      </c>
      <c r="F389" s="867" t="s">
        <v>819</v>
      </c>
      <c r="G389" s="867">
        <v>93402</v>
      </c>
      <c r="H389" s="867" t="s">
        <v>6546</v>
      </c>
      <c r="I389" s="867" t="s">
        <v>338</v>
      </c>
      <c r="J389" s="867" t="s">
        <v>6142</v>
      </c>
      <c r="K389" s="868">
        <v>135.57</v>
      </c>
      <c r="L389" s="867" t="s">
        <v>6143</v>
      </c>
    </row>
    <row r="390" spans="1:12" ht="13.5">
      <c r="A390" s="867" t="s">
        <v>6436</v>
      </c>
      <c r="B390" s="867" t="s">
        <v>6437</v>
      </c>
      <c r="C390" s="867" t="s">
        <v>6438</v>
      </c>
      <c r="D390" s="867" t="s">
        <v>6439</v>
      </c>
      <c r="E390" s="868" t="s">
        <v>819</v>
      </c>
      <c r="F390" s="867" t="s">
        <v>819</v>
      </c>
      <c r="G390" s="867">
        <v>93408</v>
      </c>
      <c r="H390" s="867" t="s">
        <v>6547</v>
      </c>
      <c r="I390" s="867" t="s">
        <v>338</v>
      </c>
      <c r="J390" s="867" t="s">
        <v>6142</v>
      </c>
      <c r="K390" s="868">
        <v>58.8</v>
      </c>
      <c r="L390" s="867" t="s">
        <v>6143</v>
      </c>
    </row>
    <row r="391" spans="1:12" ht="13.5">
      <c r="A391" s="867" t="s">
        <v>6436</v>
      </c>
      <c r="B391" s="867" t="s">
        <v>6437</v>
      </c>
      <c r="C391" s="867" t="s">
        <v>6438</v>
      </c>
      <c r="D391" s="867" t="s">
        <v>6439</v>
      </c>
      <c r="E391" s="868" t="s">
        <v>819</v>
      </c>
      <c r="F391" s="867" t="s">
        <v>819</v>
      </c>
      <c r="G391" s="867">
        <v>93415</v>
      </c>
      <c r="H391" s="867" t="s">
        <v>6548</v>
      </c>
      <c r="I391" s="867" t="s">
        <v>338</v>
      </c>
      <c r="J391" s="867" t="s">
        <v>6142</v>
      </c>
      <c r="K391" s="868">
        <v>10.69</v>
      </c>
      <c r="L391" s="867" t="s">
        <v>6143</v>
      </c>
    </row>
    <row r="392" spans="1:12" ht="13.5">
      <c r="A392" s="867" t="s">
        <v>6436</v>
      </c>
      <c r="B392" s="867" t="s">
        <v>6437</v>
      </c>
      <c r="C392" s="867" t="s">
        <v>6438</v>
      </c>
      <c r="D392" s="867" t="s">
        <v>6439</v>
      </c>
      <c r="E392" s="868" t="s">
        <v>819</v>
      </c>
      <c r="F392" s="867" t="s">
        <v>819</v>
      </c>
      <c r="G392" s="867">
        <v>93421</v>
      </c>
      <c r="H392" s="867" t="s">
        <v>6549</v>
      </c>
      <c r="I392" s="867" t="s">
        <v>338</v>
      </c>
      <c r="J392" s="867" t="s">
        <v>6142</v>
      </c>
      <c r="K392" s="868">
        <v>43.59</v>
      </c>
      <c r="L392" s="867" t="s">
        <v>6143</v>
      </c>
    </row>
    <row r="393" spans="1:12" ht="13.5">
      <c r="A393" s="867" t="s">
        <v>6436</v>
      </c>
      <c r="B393" s="867" t="s">
        <v>6437</v>
      </c>
      <c r="C393" s="867" t="s">
        <v>6438</v>
      </c>
      <c r="D393" s="867" t="s">
        <v>6439</v>
      </c>
      <c r="E393" s="868" t="s">
        <v>819</v>
      </c>
      <c r="F393" s="867" t="s">
        <v>819</v>
      </c>
      <c r="G393" s="867">
        <v>93427</v>
      </c>
      <c r="H393" s="867" t="s">
        <v>6550</v>
      </c>
      <c r="I393" s="867" t="s">
        <v>338</v>
      </c>
      <c r="J393" s="867" t="s">
        <v>6142</v>
      </c>
      <c r="K393" s="868">
        <v>98.64</v>
      </c>
      <c r="L393" s="867" t="s">
        <v>6143</v>
      </c>
    </row>
    <row r="394" spans="1:12" ht="13.5">
      <c r="A394" s="867" t="s">
        <v>6436</v>
      </c>
      <c r="B394" s="867" t="s">
        <v>6437</v>
      </c>
      <c r="C394" s="867" t="s">
        <v>6438</v>
      </c>
      <c r="D394" s="867" t="s">
        <v>6439</v>
      </c>
      <c r="E394" s="868" t="s">
        <v>819</v>
      </c>
      <c r="F394" s="867" t="s">
        <v>819</v>
      </c>
      <c r="G394" s="867">
        <v>93433</v>
      </c>
      <c r="H394" s="867" t="s">
        <v>6551</v>
      </c>
      <c r="I394" s="867" t="s">
        <v>338</v>
      </c>
      <c r="J394" s="867" t="s">
        <v>6142</v>
      </c>
      <c r="K394" s="869">
        <v>1891.27</v>
      </c>
      <c r="L394" s="867" t="s">
        <v>6143</v>
      </c>
    </row>
    <row r="395" spans="1:12" ht="13.5">
      <c r="A395" s="867" t="s">
        <v>6436</v>
      </c>
      <c r="B395" s="867" t="s">
        <v>6437</v>
      </c>
      <c r="C395" s="867" t="s">
        <v>6438</v>
      </c>
      <c r="D395" s="867" t="s">
        <v>6439</v>
      </c>
      <c r="E395" s="868" t="s">
        <v>819</v>
      </c>
      <c r="F395" s="867" t="s">
        <v>819</v>
      </c>
      <c r="G395" s="867">
        <v>93439</v>
      </c>
      <c r="H395" s="867" t="s">
        <v>6552</v>
      </c>
      <c r="I395" s="867" t="s">
        <v>338</v>
      </c>
      <c r="J395" s="867" t="s">
        <v>6142</v>
      </c>
      <c r="K395" s="868">
        <v>112.68</v>
      </c>
      <c r="L395" s="867" t="s">
        <v>6143</v>
      </c>
    </row>
    <row r="396" spans="1:12" ht="13.5">
      <c r="A396" s="867" t="s">
        <v>6436</v>
      </c>
      <c r="B396" s="867" t="s">
        <v>6437</v>
      </c>
      <c r="C396" s="867" t="s">
        <v>6438</v>
      </c>
      <c r="D396" s="867" t="s">
        <v>6439</v>
      </c>
      <c r="E396" s="868" t="s">
        <v>819</v>
      </c>
      <c r="F396" s="867" t="s">
        <v>819</v>
      </c>
      <c r="G396" s="867">
        <v>95121</v>
      </c>
      <c r="H396" s="867" t="s">
        <v>6553</v>
      </c>
      <c r="I396" s="867" t="s">
        <v>338</v>
      </c>
      <c r="J396" s="867" t="s">
        <v>6142</v>
      </c>
      <c r="K396" s="868">
        <v>205.22</v>
      </c>
      <c r="L396" s="867" t="s">
        <v>6143</v>
      </c>
    </row>
    <row r="397" spans="1:12" ht="13.5">
      <c r="A397" s="867" t="s">
        <v>6436</v>
      </c>
      <c r="B397" s="867" t="s">
        <v>6437</v>
      </c>
      <c r="C397" s="867" t="s">
        <v>6438</v>
      </c>
      <c r="D397" s="867" t="s">
        <v>6439</v>
      </c>
      <c r="E397" s="868" t="s">
        <v>819</v>
      </c>
      <c r="F397" s="867" t="s">
        <v>819</v>
      </c>
      <c r="G397" s="867">
        <v>95127</v>
      </c>
      <c r="H397" s="867" t="s">
        <v>6554</v>
      </c>
      <c r="I397" s="867" t="s">
        <v>338</v>
      </c>
      <c r="J397" s="867" t="s">
        <v>6142</v>
      </c>
      <c r="K397" s="868">
        <v>126.42</v>
      </c>
      <c r="L397" s="867" t="s">
        <v>6143</v>
      </c>
    </row>
    <row r="398" spans="1:12" ht="13.5">
      <c r="A398" s="867" t="s">
        <v>6436</v>
      </c>
      <c r="B398" s="867" t="s">
        <v>6437</v>
      </c>
      <c r="C398" s="867" t="s">
        <v>6438</v>
      </c>
      <c r="D398" s="867" t="s">
        <v>6439</v>
      </c>
      <c r="E398" s="868" t="s">
        <v>819</v>
      </c>
      <c r="F398" s="867" t="s">
        <v>819</v>
      </c>
      <c r="G398" s="867">
        <v>95133</v>
      </c>
      <c r="H398" s="867" t="s">
        <v>6555</v>
      </c>
      <c r="I398" s="867" t="s">
        <v>338</v>
      </c>
      <c r="J398" s="867" t="s">
        <v>6142</v>
      </c>
      <c r="K398" s="868">
        <v>100.08</v>
      </c>
      <c r="L398" s="867" t="s">
        <v>6143</v>
      </c>
    </row>
    <row r="399" spans="1:12" ht="13.5">
      <c r="A399" s="867" t="s">
        <v>6436</v>
      </c>
      <c r="B399" s="867" t="s">
        <v>6437</v>
      </c>
      <c r="C399" s="867" t="s">
        <v>6438</v>
      </c>
      <c r="D399" s="867" t="s">
        <v>6439</v>
      </c>
      <c r="E399" s="868" t="s">
        <v>819</v>
      </c>
      <c r="F399" s="867" t="s">
        <v>819</v>
      </c>
      <c r="G399" s="867">
        <v>95139</v>
      </c>
      <c r="H399" s="867" t="s">
        <v>6556</v>
      </c>
      <c r="I399" s="867" t="s">
        <v>338</v>
      </c>
      <c r="J399" s="867" t="s">
        <v>6142</v>
      </c>
      <c r="K399" s="868">
        <v>0.06</v>
      </c>
      <c r="L399" s="867" t="s">
        <v>6143</v>
      </c>
    </row>
    <row r="400" spans="1:12" ht="13.5">
      <c r="A400" s="867" t="s">
        <v>6436</v>
      </c>
      <c r="B400" s="867" t="s">
        <v>6437</v>
      </c>
      <c r="C400" s="867" t="s">
        <v>6438</v>
      </c>
      <c r="D400" s="867" t="s">
        <v>6439</v>
      </c>
      <c r="E400" s="868" t="s">
        <v>819</v>
      </c>
      <c r="F400" s="867" t="s">
        <v>819</v>
      </c>
      <c r="G400" s="867">
        <v>95212</v>
      </c>
      <c r="H400" s="867" t="s">
        <v>6557</v>
      </c>
      <c r="I400" s="867" t="s">
        <v>338</v>
      </c>
      <c r="J400" s="867" t="s">
        <v>6142</v>
      </c>
      <c r="K400" s="868">
        <v>83.72</v>
      </c>
      <c r="L400" s="867" t="s">
        <v>6143</v>
      </c>
    </row>
    <row r="401" spans="1:12" ht="13.5">
      <c r="A401" s="867" t="s">
        <v>6436</v>
      </c>
      <c r="B401" s="867" t="s">
        <v>6437</v>
      </c>
      <c r="C401" s="867" t="s">
        <v>6438</v>
      </c>
      <c r="D401" s="867" t="s">
        <v>6439</v>
      </c>
      <c r="E401" s="868" t="s">
        <v>819</v>
      </c>
      <c r="F401" s="867" t="s">
        <v>819</v>
      </c>
      <c r="G401" s="867">
        <v>95218</v>
      </c>
      <c r="H401" s="867" t="s">
        <v>6558</v>
      </c>
      <c r="I401" s="867" t="s">
        <v>338</v>
      </c>
      <c r="J401" s="867" t="s">
        <v>6142</v>
      </c>
      <c r="K401" s="868">
        <v>24.31</v>
      </c>
      <c r="L401" s="867" t="s">
        <v>6143</v>
      </c>
    </row>
    <row r="402" spans="1:12" ht="13.5">
      <c r="A402" s="867" t="s">
        <v>6436</v>
      </c>
      <c r="B402" s="867" t="s">
        <v>6437</v>
      </c>
      <c r="C402" s="867" t="s">
        <v>6438</v>
      </c>
      <c r="D402" s="867" t="s">
        <v>6439</v>
      </c>
      <c r="E402" s="868" t="s">
        <v>819</v>
      </c>
      <c r="F402" s="867" t="s">
        <v>819</v>
      </c>
      <c r="G402" s="867">
        <v>95258</v>
      </c>
      <c r="H402" s="867" t="s">
        <v>6559</v>
      </c>
      <c r="I402" s="867" t="s">
        <v>338</v>
      </c>
      <c r="J402" s="867" t="s">
        <v>6142</v>
      </c>
      <c r="K402" s="868">
        <v>20.22</v>
      </c>
      <c r="L402" s="867" t="s">
        <v>6143</v>
      </c>
    </row>
    <row r="403" spans="1:12" ht="13.5">
      <c r="A403" s="867" t="s">
        <v>6436</v>
      </c>
      <c r="B403" s="867" t="s">
        <v>6437</v>
      </c>
      <c r="C403" s="867" t="s">
        <v>6438</v>
      </c>
      <c r="D403" s="867" t="s">
        <v>6439</v>
      </c>
      <c r="E403" s="868" t="s">
        <v>819</v>
      </c>
      <c r="F403" s="867" t="s">
        <v>819</v>
      </c>
      <c r="G403" s="867">
        <v>95264</v>
      </c>
      <c r="H403" s="867" t="s">
        <v>6560</v>
      </c>
      <c r="I403" s="867" t="s">
        <v>338</v>
      </c>
      <c r="J403" s="867" t="s">
        <v>6142</v>
      </c>
      <c r="K403" s="868">
        <v>5.0999999999999996</v>
      </c>
      <c r="L403" s="867" t="s">
        <v>6143</v>
      </c>
    </row>
    <row r="404" spans="1:12" ht="13.5">
      <c r="A404" s="867" t="s">
        <v>6436</v>
      </c>
      <c r="B404" s="867" t="s">
        <v>6437</v>
      </c>
      <c r="C404" s="867" t="s">
        <v>6438</v>
      </c>
      <c r="D404" s="867" t="s">
        <v>6439</v>
      </c>
      <c r="E404" s="868" t="s">
        <v>819</v>
      </c>
      <c r="F404" s="867" t="s">
        <v>819</v>
      </c>
      <c r="G404" s="867">
        <v>95270</v>
      </c>
      <c r="H404" s="867" t="s">
        <v>6561</v>
      </c>
      <c r="I404" s="867" t="s">
        <v>338</v>
      </c>
      <c r="J404" s="867" t="s">
        <v>6142</v>
      </c>
      <c r="K404" s="868">
        <v>6.81</v>
      </c>
      <c r="L404" s="867" t="s">
        <v>6143</v>
      </c>
    </row>
    <row r="405" spans="1:12" ht="13.5">
      <c r="A405" s="867" t="s">
        <v>6436</v>
      </c>
      <c r="B405" s="867" t="s">
        <v>6437</v>
      </c>
      <c r="C405" s="867" t="s">
        <v>6438</v>
      </c>
      <c r="D405" s="867" t="s">
        <v>6439</v>
      </c>
      <c r="E405" s="868" t="s">
        <v>819</v>
      </c>
      <c r="F405" s="867" t="s">
        <v>819</v>
      </c>
      <c r="G405" s="867">
        <v>95276</v>
      </c>
      <c r="H405" s="867" t="s">
        <v>6562</v>
      </c>
      <c r="I405" s="867" t="s">
        <v>338</v>
      </c>
      <c r="J405" s="867" t="s">
        <v>6142</v>
      </c>
      <c r="K405" s="868">
        <v>2.2400000000000002</v>
      </c>
      <c r="L405" s="867" t="s">
        <v>6143</v>
      </c>
    </row>
    <row r="406" spans="1:12" ht="13.5">
      <c r="A406" s="867" t="s">
        <v>6436</v>
      </c>
      <c r="B406" s="867" t="s">
        <v>6437</v>
      </c>
      <c r="C406" s="867" t="s">
        <v>6438</v>
      </c>
      <c r="D406" s="867" t="s">
        <v>6439</v>
      </c>
      <c r="E406" s="868" t="s">
        <v>819</v>
      </c>
      <c r="F406" s="867" t="s">
        <v>819</v>
      </c>
      <c r="G406" s="867">
        <v>95282</v>
      </c>
      <c r="H406" s="867" t="s">
        <v>6563</v>
      </c>
      <c r="I406" s="867" t="s">
        <v>338</v>
      </c>
      <c r="J406" s="867" t="s">
        <v>6142</v>
      </c>
      <c r="K406" s="868">
        <v>6.79</v>
      </c>
      <c r="L406" s="867" t="s">
        <v>6143</v>
      </c>
    </row>
    <row r="407" spans="1:12" ht="13.5">
      <c r="A407" s="867" t="s">
        <v>6436</v>
      </c>
      <c r="B407" s="867" t="s">
        <v>6437</v>
      </c>
      <c r="C407" s="867" t="s">
        <v>6438</v>
      </c>
      <c r="D407" s="867" t="s">
        <v>6439</v>
      </c>
      <c r="E407" s="868" t="s">
        <v>819</v>
      </c>
      <c r="F407" s="867" t="s">
        <v>819</v>
      </c>
      <c r="G407" s="867">
        <v>95620</v>
      </c>
      <c r="H407" s="867" t="s">
        <v>6564</v>
      </c>
      <c r="I407" s="867" t="s">
        <v>338</v>
      </c>
      <c r="J407" s="867" t="s">
        <v>6142</v>
      </c>
      <c r="K407" s="868">
        <v>19.8</v>
      </c>
      <c r="L407" s="867" t="s">
        <v>6143</v>
      </c>
    </row>
    <row r="408" spans="1:12" ht="13.5">
      <c r="A408" s="867" t="s">
        <v>6436</v>
      </c>
      <c r="B408" s="867" t="s">
        <v>6437</v>
      </c>
      <c r="C408" s="867" t="s">
        <v>6438</v>
      </c>
      <c r="D408" s="867" t="s">
        <v>6439</v>
      </c>
      <c r="E408" s="868" t="s">
        <v>819</v>
      </c>
      <c r="F408" s="867" t="s">
        <v>819</v>
      </c>
      <c r="G408" s="867">
        <v>95631</v>
      </c>
      <c r="H408" s="867" t="s">
        <v>6565</v>
      </c>
      <c r="I408" s="867" t="s">
        <v>338</v>
      </c>
      <c r="J408" s="867" t="s">
        <v>6142</v>
      </c>
      <c r="K408" s="868">
        <v>125.11</v>
      </c>
      <c r="L408" s="867" t="s">
        <v>6143</v>
      </c>
    </row>
    <row r="409" spans="1:12" ht="13.5">
      <c r="A409" s="867" t="s">
        <v>6436</v>
      </c>
      <c r="B409" s="867" t="s">
        <v>6437</v>
      </c>
      <c r="C409" s="867" t="s">
        <v>6438</v>
      </c>
      <c r="D409" s="867" t="s">
        <v>6439</v>
      </c>
      <c r="E409" s="868" t="s">
        <v>819</v>
      </c>
      <c r="F409" s="867" t="s">
        <v>819</v>
      </c>
      <c r="G409" s="867">
        <v>95702</v>
      </c>
      <c r="H409" s="867" t="s">
        <v>6566</v>
      </c>
      <c r="I409" s="867" t="s">
        <v>338</v>
      </c>
      <c r="J409" s="867" t="s">
        <v>6142</v>
      </c>
      <c r="K409" s="868">
        <v>27.16</v>
      </c>
      <c r="L409" s="867" t="s">
        <v>6143</v>
      </c>
    </row>
    <row r="410" spans="1:12" ht="13.5">
      <c r="A410" s="867" t="s">
        <v>6436</v>
      </c>
      <c r="B410" s="867" t="s">
        <v>6437</v>
      </c>
      <c r="C410" s="867" t="s">
        <v>6438</v>
      </c>
      <c r="D410" s="867" t="s">
        <v>6439</v>
      </c>
      <c r="E410" s="868" t="s">
        <v>819</v>
      </c>
      <c r="F410" s="867" t="s">
        <v>819</v>
      </c>
      <c r="G410" s="867">
        <v>95708</v>
      </c>
      <c r="H410" s="867" t="s">
        <v>6567</v>
      </c>
      <c r="I410" s="867" t="s">
        <v>338</v>
      </c>
      <c r="J410" s="867" t="s">
        <v>6142</v>
      </c>
      <c r="K410" s="868">
        <v>98.3</v>
      </c>
      <c r="L410" s="867" t="s">
        <v>6143</v>
      </c>
    </row>
    <row r="411" spans="1:12" ht="13.5">
      <c r="A411" s="867" t="s">
        <v>6436</v>
      </c>
      <c r="B411" s="867" t="s">
        <v>6437</v>
      </c>
      <c r="C411" s="867" t="s">
        <v>6438</v>
      </c>
      <c r="D411" s="867" t="s">
        <v>6439</v>
      </c>
      <c r="E411" s="868" t="s">
        <v>819</v>
      </c>
      <c r="F411" s="867" t="s">
        <v>819</v>
      </c>
      <c r="G411" s="867">
        <v>95714</v>
      </c>
      <c r="H411" s="867" t="s">
        <v>6568</v>
      </c>
      <c r="I411" s="867" t="s">
        <v>338</v>
      </c>
      <c r="J411" s="867" t="s">
        <v>6142</v>
      </c>
      <c r="K411" s="868">
        <v>144.38999999999999</v>
      </c>
      <c r="L411" s="867" t="s">
        <v>6143</v>
      </c>
    </row>
    <row r="412" spans="1:12" ht="13.5">
      <c r="A412" s="867" t="s">
        <v>6436</v>
      </c>
      <c r="B412" s="867" t="s">
        <v>6437</v>
      </c>
      <c r="C412" s="867" t="s">
        <v>6438</v>
      </c>
      <c r="D412" s="867" t="s">
        <v>6439</v>
      </c>
      <c r="E412" s="868" t="s">
        <v>819</v>
      </c>
      <c r="F412" s="867" t="s">
        <v>819</v>
      </c>
      <c r="G412" s="867">
        <v>95720</v>
      </c>
      <c r="H412" s="867" t="s">
        <v>6569</v>
      </c>
      <c r="I412" s="867" t="s">
        <v>338</v>
      </c>
      <c r="J412" s="867" t="s">
        <v>6142</v>
      </c>
      <c r="K412" s="868">
        <v>141.69999999999999</v>
      </c>
      <c r="L412" s="867" t="s">
        <v>6143</v>
      </c>
    </row>
    <row r="413" spans="1:12" ht="13.5">
      <c r="A413" s="867" t="s">
        <v>6436</v>
      </c>
      <c r="B413" s="867" t="s">
        <v>6437</v>
      </c>
      <c r="C413" s="867" t="s">
        <v>6438</v>
      </c>
      <c r="D413" s="867" t="s">
        <v>6439</v>
      </c>
      <c r="E413" s="868" t="s">
        <v>819</v>
      </c>
      <c r="F413" s="867" t="s">
        <v>819</v>
      </c>
      <c r="G413" s="867">
        <v>95872</v>
      </c>
      <c r="H413" s="867" t="s">
        <v>6570</v>
      </c>
      <c r="I413" s="867" t="s">
        <v>338</v>
      </c>
      <c r="J413" s="867" t="s">
        <v>6142</v>
      </c>
      <c r="K413" s="868">
        <v>167.19</v>
      </c>
      <c r="L413" s="867" t="s">
        <v>6143</v>
      </c>
    </row>
    <row r="414" spans="1:12" ht="13.5">
      <c r="A414" s="867" t="s">
        <v>6436</v>
      </c>
      <c r="B414" s="867" t="s">
        <v>6437</v>
      </c>
      <c r="C414" s="867" t="s">
        <v>6438</v>
      </c>
      <c r="D414" s="867" t="s">
        <v>6439</v>
      </c>
      <c r="E414" s="868" t="s">
        <v>819</v>
      </c>
      <c r="F414" s="867" t="s">
        <v>819</v>
      </c>
      <c r="G414" s="867">
        <v>96013</v>
      </c>
      <c r="H414" s="867" t="s">
        <v>6571</v>
      </c>
      <c r="I414" s="867" t="s">
        <v>338</v>
      </c>
      <c r="J414" s="867" t="s">
        <v>6142</v>
      </c>
      <c r="K414" s="868">
        <v>142.34</v>
      </c>
      <c r="L414" s="867" t="s">
        <v>6143</v>
      </c>
    </row>
    <row r="415" spans="1:12" ht="13.5">
      <c r="A415" s="867" t="s">
        <v>6436</v>
      </c>
      <c r="B415" s="867" t="s">
        <v>6437</v>
      </c>
      <c r="C415" s="867" t="s">
        <v>6438</v>
      </c>
      <c r="D415" s="867" t="s">
        <v>6439</v>
      </c>
      <c r="E415" s="868" t="s">
        <v>819</v>
      </c>
      <c r="F415" s="867" t="s">
        <v>819</v>
      </c>
      <c r="G415" s="867">
        <v>96020</v>
      </c>
      <c r="H415" s="867" t="s">
        <v>6572</v>
      </c>
      <c r="I415" s="867" t="s">
        <v>338</v>
      </c>
      <c r="J415" s="867" t="s">
        <v>6142</v>
      </c>
      <c r="K415" s="868">
        <v>142.1</v>
      </c>
      <c r="L415" s="867" t="s">
        <v>6143</v>
      </c>
    </row>
    <row r="416" spans="1:12" ht="13.5">
      <c r="A416" s="867" t="s">
        <v>6436</v>
      </c>
      <c r="B416" s="867" t="s">
        <v>6437</v>
      </c>
      <c r="C416" s="867" t="s">
        <v>6438</v>
      </c>
      <c r="D416" s="867" t="s">
        <v>6439</v>
      </c>
      <c r="E416" s="868" t="s">
        <v>819</v>
      </c>
      <c r="F416" s="867" t="s">
        <v>819</v>
      </c>
      <c r="G416" s="867">
        <v>96028</v>
      </c>
      <c r="H416" s="867" t="s">
        <v>6573</v>
      </c>
      <c r="I416" s="867" t="s">
        <v>338</v>
      </c>
      <c r="J416" s="867" t="s">
        <v>6142</v>
      </c>
      <c r="K416" s="868">
        <v>106.41</v>
      </c>
      <c r="L416" s="867" t="s">
        <v>6143</v>
      </c>
    </row>
    <row r="417" spans="1:12" ht="13.5">
      <c r="A417" s="867" t="s">
        <v>6436</v>
      </c>
      <c r="B417" s="867" t="s">
        <v>6437</v>
      </c>
      <c r="C417" s="867" t="s">
        <v>6438</v>
      </c>
      <c r="D417" s="867" t="s">
        <v>6439</v>
      </c>
      <c r="E417" s="868" t="s">
        <v>819</v>
      </c>
      <c r="F417" s="867" t="s">
        <v>819</v>
      </c>
      <c r="G417" s="867">
        <v>96035</v>
      </c>
      <c r="H417" s="867" t="s">
        <v>6574</v>
      </c>
      <c r="I417" s="867" t="s">
        <v>338</v>
      </c>
      <c r="J417" s="867" t="s">
        <v>6142</v>
      </c>
      <c r="K417" s="868">
        <v>150.13999999999999</v>
      </c>
      <c r="L417" s="867" t="s">
        <v>6143</v>
      </c>
    </row>
    <row r="418" spans="1:12" ht="13.5">
      <c r="A418" s="867" t="s">
        <v>6436</v>
      </c>
      <c r="B418" s="867" t="s">
        <v>6437</v>
      </c>
      <c r="C418" s="867" t="s">
        <v>6438</v>
      </c>
      <c r="D418" s="867" t="s">
        <v>6439</v>
      </c>
      <c r="E418" s="868" t="s">
        <v>819</v>
      </c>
      <c r="F418" s="867" t="s">
        <v>819</v>
      </c>
      <c r="G418" s="867">
        <v>96157</v>
      </c>
      <c r="H418" s="867" t="s">
        <v>6575</v>
      </c>
      <c r="I418" s="867" t="s">
        <v>338</v>
      </c>
      <c r="J418" s="867" t="s">
        <v>6142</v>
      </c>
      <c r="K418" s="868">
        <v>106.65</v>
      </c>
      <c r="L418" s="867" t="s">
        <v>6143</v>
      </c>
    </row>
    <row r="419" spans="1:12" ht="13.5">
      <c r="A419" s="867" t="s">
        <v>6436</v>
      </c>
      <c r="B419" s="867" t="s">
        <v>6437</v>
      </c>
      <c r="C419" s="867" t="s">
        <v>6438</v>
      </c>
      <c r="D419" s="867" t="s">
        <v>6439</v>
      </c>
      <c r="E419" s="868" t="s">
        <v>819</v>
      </c>
      <c r="F419" s="867" t="s">
        <v>819</v>
      </c>
      <c r="G419" s="867">
        <v>96158</v>
      </c>
      <c r="H419" s="867" t="s">
        <v>6576</v>
      </c>
      <c r="I419" s="867" t="s">
        <v>338</v>
      </c>
      <c r="J419" s="867" t="s">
        <v>6142</v>
      </c>
      <c r="K419" s="868">
        <v>87.22</v>
      </c>
      <c r="L419" s="867" t="s">
        <v>6143</v>
      </c>
    </row>
    <row r="420" spans="1:12" ht="13.5">
      <c r="A420" s="867" t="s">
        <v>6436</v>
      </c>
      <c r="B420" s="867" t="s">
        <v>6437</v>
      </c>
      <c r="C420" s="867" t="s">
        <v>6438</v>
      </c>
      <c r="D420" s="867" t="s">
        <v>6439</v>
      </c>
      <c r="E420" s="868" t="s">
        <v>819</v>
      </c>
      <c r="F420" s="867" t="s">
        <v>819</v>
      </c>
      <c r="G420" s="867">
        <v>96245</v>
      </c>
      <c r="H420" s="867" t="s">
        <v>6577</v>
      </c>
      <c r="I420" s="867" t="s">
        <v>338</v>
      </c>
      <c r="J420" s="867" t="s">
        <v>6142</v>
      </c>
      <c r="K420" s="868">
        <v>65.31</v>
      </c>
      <c r="L420" s="867" t="s">
        <v>6143</v>
      </c>
    </row>
    <row r="421" spans="1:12" ht="13.5">
      <c r="A421" s="867" t="s">
        <v>6436</v>
      </c>
      <c r="B421" s="867" t="s">
        <v>6437</v>
      </c>
      <c r="C421" s="867" t="s">
        <v>6438</v>
      </c>
      <c r="D421" s="867" t="s">
        <v>6439</v>
      </c>
      <c r="E421" s="868" t="s">
        <v>819</v>
      </c>
      <c r="F421" s="867" t="s">
        <v>819</v>
      </c>
      <c r="G421" s="867">
        <v>96303</v>
      </c>
      <c r="H421" s="867" t="s">
        <v>6578</v>
      </c>
      <c r="I421" s="867" t="s">
        <v>338</v>
      </c>
      <c r="J421" s="867" t="s">
        <v>6142</v>
      </c>
      <c r="K421" s="868">
        <v>139.08000000000001</v>
      </c>
      <c r="L421" s="867" t="s">
        <v>6143</v>
      </c>
    </row>
    <row r="422" spans="1:12" ht="13.5">
      <c r="A422" s="867" t="s">
        <v>6436</v>
      </c>
      <c r="B422" s="867" t="s">
        <v>6437</v>
      </c>
      <c r="C422" s="867" t="s">
        <v>6438</v>
      </c>
      <c r="D422" s="867" t="s">
        <v>6439</v>
      </c>
      <c r="E422" s="868" t="s">
        <v>819</v>
      </c>
      <c r="F422" s="867" t="s">
        <v>819</v>
      </c>
      <c r="G422" s="867">
        <v>96309</v>
      </c>
      <c r="H422" s="867" t="s">
        <v>6579</v>
      </c>
      <c r="I422" s="867" t="s">
        <v>338</v>
      </c>
      <c r="J422" s="867" t="s">
        <v>6142</v>
      </c>
      <c r="K422" s="868">
        <v>1.05</v>
      </c>
      <c r="L422" s="867" t="s">
        <v>6143</v>
      </c>
    </row>
    <row r="423" spans="1:12" ht="13.5">
      <c r="A423" s="867" t="s">
        <v>6436</v>
      </c>
      <c r="B423" s="867" t="s">
        <v>6437</v>
      </c>
      <c r="C423" s="867" t="s">
        <v>6438</v>
      </c>
      <c r="D423" s="867" t="s">
        <v>6439</v>
      </c>
      <c r="E423" s="868" t="s">
        <v>819</v>
      </c>
      <c r="F423" s="867" t="s">
        <v>819</v>
      </c>
      <c r="G423" s="867">
        <v>96463</v>
      </c>
      <c r="H423" s="867" t="s">
        <v>6580</v>
      </c>
      <c r="I423" s="867" t="s">
        <v>338</v>
      </c>
      <c r="J423" s="867" t="s">
        <v>6142</v>
      </c>
      <c r="K423" s="868">
        <v>116.97</v>
      </c>
      <c r="L423" s="867" t="s">
        <v>6143</v>
      </c>
    </row>
    <row r="424" spans="1:12" ht="13.5">
      <c r="A424" s="867" t="s">
        <v>6436</v>
      </c>
      <c r="B424" s="867" t="s">
        <v>6437</v>
      </c>
      <c r="C424" s="867" t="s">
        <v>6438</v>
      </c>
      <c r="D424" s="867" t="s">
        <v>6439</v>
      </c>
      <c r="E424" s="868" t="s">
        <v>819</v>
      </c>
      <c r="F424" s="867" t="s">
        <v>819</v>
      </c>
      <c r="G424" s="867">
        <v>98764</v>
      </c>
      <c r="H424" s="867" t="s">
        <v>6581</v>
      </c>
      <c r="I424" s="867" t="s">
        <v>338</v>
      </c>
      <c r="J424" s="867" t="s">
        <v>6142</v>
      </c>
      <c r="K424" s="868">
        <v>2.84</v>
      </c>
      <c r="L424" s="867" t="s">
        <v>6143</v>
      </c>
    </row>
    <row r="425" spans="1:12" ht="13.5">
      <c r="A425" s="867" t="s">
        <v>6436</v>
      </c>
      <c r="B425" s="867" t="s">
        <v>6437</v>
      </c>
      <c r="C425" s="867" t="s">
        <v>6438</v>
      </c>
      <c r="D425" s="867" t="s">
        <v>6439</v>
      </c>
      <c r="E425" s="868" t="s">
        <v>819</v>
      </c>
      <c r="F425" s="867" t="s">
        <v>819</v>
      </c>
      <c r="G425" s="867">
        <v>99833</v>
      </c>
      <c r="H425" s="867" t="s">
        <v>6582</v>
      </c>
      <c r="I425" s="867" t="s">
        <v>338</v>
      </c>
      <c r="J425" s="867" t="s">
        <v>6142</v>
      </c>
      <c r="K425" s="868">
        <v>1</v>
      </c>
      <c r="L425" s="867" t="s">
        <v>6143</v>
      </c>
    </row>
    <row r="426" spans="1:12" ht="13.5">
      <c r="A426" s="867" t="s">
        <v>6436</v>
      </c>
      <c r="B426" s="867" t="s">
        <v>6437</v>
      </c>
      <c r="C426" s="867" t="s">
        <v>6438</v>
      </c>
      <c r="D426" s="867" t="s">
        <v>6439</v>
      </c>
      <c r="E426" s="868" t="s">
        <v>819</v>
      </c>
      <c r="F426" s="867" t="s">
        <v>819</v>
      </c>
      <c r="G426" s="867">
        <v>100641</v>
      </c>
      <c r="H426" s="867" t="s">
        <v>6583</v>
      </c>
      <c r="I426" s="867" t="s">
        <v>338</v>
      </c>
      <c r="J426" s="867" t="s">
        <v>6142</v>
      </c>
      <c r="K426" s="868">
        <v>384.96</v>
      </c>
      <c r="L426" s="867" t="s">
        <v>6143</v>
      </c>
    </row>
    <row r="427" spans="1:12" ht="13.5">
      <c r="A427" s="867" t="s">
        <v>6436</v>
      </c>
      <c r="B427" s="867" t="s">
        <v>6437</v>
      </c>
      <c r="C427" s="867" t="s">
        <v>6438</v>
      </c>
      <c r="D427" s="867" t="s">
        <v>6439</v>
      </c>
      <c r="E427" s="868" t="s">
        <v>819</v>
      </c>
      <c r="F427" s="867" t="s">
        <v>819</v>
      </c>
      <c r="G427" s="867">
        <v>100647</v>
      </c>
      <c r="H427" s="867" t="s">
        <v>6584</v>
      </c>
      <c r="I427" s="867" t="s">
        <v>338</v>
      </c>
      <c r="J427" s="867" t="s">
        <v>6142</v>
      </c>
      <c r="K427" s="868">
        <v>814.17</v>
      </c>
      <c r="L427" s="867" t="s">
        <v>6143</v>
      </c>
    </row>
    <row r="428" spans="1:12" ht="13.5">
      <c r="A428" s="867" t="s">
        <v>6436</v>
      </c>
      <c r="B428" s="867" t="s">
        <v>6437</v>
      </c>
      <c r="C428" s="867" t="s">
        <v>6585</v>
      </c>
      <c r="D428" s="867" t="s">
        <v>6586</v>
      </c>
      <c r="E428" s="868" t="s">
        <v>819</v>
      </c>
      <c r="F428" s="867" t="s">
        <v>819</v>
      </c>
      <c r="G428" s="867">
        <v>5632</v>
      </c>
      <c r="H428" s="867" t="s">
        <v>6587</v>
      </c>
      <c r="I428" s="867" t="s">
        <v>6588</v>
      </c>
      <c r="J428" s="867" t="s">
        <v>6142</v>
      </c>
      <c r="K428" s="868">
        <v>50.8</v>
      </c>
      <c r="L428" s="867" t="s">
        <v>6143</v>
      </c>
    </row>
    <row r="429" spans="1:12" ht="13.5">
      <c r="A429" s="867" t="s">
        <v>6436</v>
      </c>
      <c r="B429" s="867" t="s">
        <v>6437</v>
      </c>
      <c r="C429" s="867" t="s">
        <v>6585</v>
      </c>
      <c r="D429" s="867" t="s">
        <v>6586</v>
      </c>
      <c r="E429" s="868" t="s">
        <v>819</v>
      </c>
      <c r="F429" s="867" t="s">
        <v>819</v>
      </c>
      <c r="G429" s="867">
        <v>5679</v>
      </c>
      <c r="H429" s="867" t="s">
        <v>6589</v>
      </c>
      <c r="I429" s="867" t="s">
        <v>6588</v>
      </c>
      <c r="J429" s="867" t="s">
        <v>6142</v>
      </c>
      <c r="K429" s="868">
        <v>37.869999999999997</v>
      </c>
      <c r="L429" s="867" t="s">
        <v>6143</v>
      </c>
    </row>
    <row r="430" spans="1:12" ht="13.5">
      <c r="A430" s="867" t="s">
        <v>6436</v>
      </c>
      <c r="B430" s="867" t="s">
        <v>6437</v>
      </c>
      <c r="C430" s="867" t="s">
        <v>6585</v>
      </c>
      <c r="D430" s="867" t="s">
        <v>6586</v>
      </c>
      <c r="E430" s="868" t="s">
        <v>819</v>
      </c>
      <c r="F430" s="867" t="s">
        <v>819</v>
      </c>
      <c r="G430" s="867">
        <v>5681</v>
      </c>
      <c r="H430" s="867" t="s">
        <v>6590</v>
      </c>
      <c r="I430" s="867" t="s">
        <v>6588</v>
      </c>
      <c r="J430" s="867" t="s">
        <v>6142</v>
      </c>
      <c r="K430" s="868">
        <v>36.06</v>
      </c>
      <c r="L430" s="867" t="s">
        <v>6143</v>
      </c>
    </row>
    <row r="431" spans="1:12" ht="13.5">
      <c r="A431" s="867" t="s">
        <v>6436</v>
      </c>
      <c r="B431" s="867" t="s">
        <v>6437</v>
      </c>
      <c r="C431" s="867" t="s">
        <v>6585</v>
      </c>
      <c r="D431" s="867" t="s">
        <v>6586</v>
      </c>
      <c r="E431" s="868" t="s">
        <v>819</v>
      </c>
      <c r="F431" s="867" t="s">
        <v>819</v>
      </c>
      <c r="G431" s="867">
        <v>5685</v>
      </c>
      <c r="H431" s="867" t="s">
        <v>6591</v>
      </c>
      <c r="I431" s="867" t="s">
        <v>6588</v>
      </c>
      <c r="J431" s="867" t="s">
        <v>6142</v>
      </c>
      <c r="K431" s="868">
        <v>35.799999999999997</v>
      </c>
      <c r="L431" s="867" t="s">
        <v>6143</v>
      </c>
    </row>
    <row r="432" spans="1:12" ht="13.5">
      <c r="A432" s="867" t="s">
        <v>6436</v>
      </c>
      <c r="B432" s="867" t="s">
        <v>6437</v>
      </c>
      <c r="C432" s="867" t="s">
        <v>6585</v>
      </c>
      <c r="D432" s="867" t="s">
        <v>6586</v>
      </c>
      <c r="E432" s="868" t="s">
        <v>819</v>
      </c>
      <c r="F432" s="867" t="s">
        <v>819</v>
      </c>
      <c r="G432" s="867">
        <v>5690</v>
      </c>
      <c r="H432" s="867" t="s">
        <v>6592</v>
      </c>
      <c r="I432" s="867" t="s">
        <v>6588</v>
      </c>
      <c r="J432" s="867" t="s">
        <v>6142</v>
      </c>
      <c r="K432" s="868">
        <v>2</v>
      </c>
      <c r="L432" s="867" t="s">
        <v>6143</v>
      </c>
    </row>
    <row r="433" spans="1:12" ht="13.5">
      <c r="A433" s="867" t="s">
        <v>6436</v>
      </c>
      <c r="B433" s="867" t="s">
        <v>6437</v>
      </c>
      <c r="C433" s="867" t="s">
        <v>6585</v>
      </c>
      <c r="D433" s="867" t="s">
        <v>6586</v>
      </c>
      <c r="E433" s="868" t="s">
        <v>819</v>
      </c>
      <c r="F433" s="867" t="s">
        <v>819</v>
      </c>
      <c r="G433" s="867">
        <v>5806</v>
      </c>
      <c r="H433" s="867" t="s">
        <v>6593</v>
      </c>
      <c r="I433" s="867" t="s">
        <v>6588</v>
      </c>
      <c r="J433" s="867" t="s">
        <v>6229</v>
      </c>
      <c r="K433" s="868">
        <v>0.15</v>
      </c>
      <c r="L433" s="867" t="s">
        <v>6143</v>
      </c>
    </row>
    <row r="434" spans="1:12" ht="13.5">
      <c r="A434" s="867" t="s">
        <v>6436</v>
      </c>
      <c r="B434" s="867" t="s">
        <v>6437</v>
      </c>
      <c r="C434" s="867" t="s">
        <v>6585</v>
      </c>
      <c r="D434" s="867" t="s">
        <v>6586</v>
      </c>
      <c r="E434" s="868" t="s">
        <v>819</v>
      </c>
      <c r="F434" s="867" t="s">
        <v>819</v>
      </c>
      <c r="G434" s="867">
        <v>5826</v>
      </c>
      <c r="H434" s="867" t="s">
        <v>6594</v>
      </c>
      <c r="I434" s="867" t="s">
        <v>6588</v>
      </c>
      <c r="J434" s="867" t="s">
        <v>6142</v>
      </c>
      <c r="K434" s="868">
        <v>28.74</v>
      </c>
      <c r="L434" s="867" t="s">
        <v>6143</v>
      </c>
    </row>
    <row r="435" spans="1:12" ht="13.5">
      <c r="A435" s="867" t="s">
        <v>6436</v>
      </c>
      <c r="B435" s="867" t="s">
        <v>6437</v>
      </c>
      <c r="C435" s="867" t="s">
        <v>6585</v>
      </c>
      <c r="D435" s="867" t="s">
        <v>6586</v>
      </c>
      <c r="E435" s="868" t="s">
        <v>819</v>
      </c>
      <c r="F435" s="867" t="s">
        <v>819</v>
      </c>
      <c r="G435" s="867">
        <v>5829</v>
      </c>
      <c r="H435" s="867" t="s">
        <v>6595</v>
      </c>
      <c r="I435" s="867" t="s">
        <v>6588</v>
      </c>
      <c r="J435" s="867" t="s">
        <v>6142</v>
      </c>
      <c r="K435" s="868">
        <v>121.93</v>
      </c>
      <c r="L435" s="867" t="s">
        <v>6143</v>
      </c>
    </row>
    <row r="436" spans="1:12" ht="13.5">
      <c r="A436" s="867" t="s">
        <v>6436</v>
      </c>
      <c r="B436" s="867" t="s">
        <v>6437</v>
      </c>
      <c r="C436" s="867" t="s">
        <v>6585</v>
      </c>
      <c r="D436" s="867" t="s">
        <v>6586</v>
      </c>
      <c r="E436" s="868" t="s">
        <v>819</v>
      </c>
      <c r="F436" s="867" t="s">
        <v>819</v>
      </c>
      <c r="G436" s="867">
        <v>5837</v>
      </c>
      <c r="H436" s="867" t="s">
        <v>6596</v>
      </c>
      <c r="I436" s="867" t="s">
        <v>6588</v>
      </c>
      <c r="J436" s="867" t="s">
        <v>6142</v>
      </c>
      <c r="K436" s="868">
        <v>96.82</v>
      </c>
      <c r="L436" s="867" t="s">
        <v>6143</v>
      </c>
    </row>
    <row r="437" spans="1:12" ht="13.5">
      <c r="A437" s="867" t="s">
        <v>6436</v>
      </c>
      <c r="B437" s="867" t="s">
        <v>6437</v>
      </c>
      <c r="C437" s="867" t="s">
        <v>6585</v>
      </c>
      <c r="D437" s="867" t="s">
        <v>6586</v>
      </c>
      <c r="E437" s="868" t="s">
        <v>819</v>
      </c>
      <c r="F437" s="867" t="s">
        <v>819</v>
      </c>
      <c r="G437" s="867">
        <v>5841</v>
      </c>
      <c r="H437" s="867" t="s">
        <v>6597</v>
      </c>
      <c r="I437" s="867" t="s">
        <v>6588</v>
      </c>
      <c r="J437" s="867" t="s">
        <v>6142</v>
      </c>
      <c r="K437" s="868">
        <v>2.2999999999999998</v>
      </c>
      <c r="L437" s="867" t="s">
        <v>6143</v>
      </c>
    </row>
    <row r="438" spans="1:12" ht="13.5">
      <c r="A438" s="867" t="s">
        <v>6436</v>
      </c>
      <c r="B438" s="867" t="s">
        <v>6437</v>
      </c>
      <c r="C438" s="867" t="s">
        <v>6585</v>
      </c>
      <c r="D438" s="867" t="s">
        <v>6586</v>
      </c>
      <c r="E438" s="868" t="s">
        <v>819</v>
      </c>
      <c r="F438" s="867" t="s">
        <v>819</v>
      </c>
      <c r="G438" s="867">
        <v>5845</v>
      </c>
      <c r="H438" s="867" t="s">
        <v>6598</v>
      </c>
      <c r="I438" s="867" t="s">
        <v>6588</v>
      </c>
      <c r="J438" s="867" t="s">
        <v>6142</v>
      </c>
      <c r="K438" s="868">
        <v>29.48</v>
      </c>
      <c r="L438" s="867" t="s">
        <v>6143</v>
      </c>
    </row>
    <row r="439" spans="1:12" ht="13.5">
      <c r="A439" s="867" t="s">
        <v>6436</v>
      </c>
      <c r="B439" s="867" t="s">
        <v>6437</v>
      </c>
      <c r="C439" s="867" t="s">
        <v>6585</v>
      </c>
      <c r="D439" s="867" t="s">
        <v>6586</v>
      </c>
      <c r="E439" s="868" t="s">
        <v>819</v>
      </c>
      <c r="F439" s="867" t="s">
        <v>819</v>
      </c>
      <c r="G439" s="867">
        <v>5849</v>
      </c>
      <c r="H439" s="867" t="s">
        <v>6599</v>
      </c>
      <c r="I439" s="867" t="s">
        <v>6588</v>
      </c>
      <c r="J439" s="867" t="s">
        <v>6142</v>
      </c>
      <c r="K439" s="868">
        <v>47.84</v>
      </c>
      <c r="L439" s="867" t="s">
        <v>6143</v>
      </c>
    </row>
    <row r="440" spans="1:12" ht="13.5">
      <c r="A440" s="867" t="s">
        <v>6436</v>
      </c>
      <c r="B440" s="867" t="s">
        <v>6437</v>
      </c>
      <c r="C440" s="867" t="s">
        <v>6585</v>
      </c>
      <c r="D440" s="867" t="s">
        <v>6586</v>
      </c>
      <c r="E440" s="868" t="s">
        <v>819</v>
      </c>
      <c r="F440" s="867" t="s">
        <v>819</v>
      </c>
      <c r="G440" s="867">
        <v>5853</v>
      </c>
      <c r="H440" s="867" t="s">
        <v>6600</v>
      </c>
      <c r="I440" s="867" t="s">
        <v>6588</v>
      </c>
      <c r="J440" s="867" t="s">
        <v>6142</v>
      </c>
      <c r="K440" s="868">
        <v>48.04</v>
      </c>
      <c r="L440" s="867" t="s">
        <v>6143</v>
      </c>
    </row>
    <row r="441" spans="1:12" ht="13.5">
      <c r="A441" s="867" t="s">
        <v>6436</v>
      </c>
      <c r="B441" s="867" t="s">
        <v>6437</v>
      </c>
      <c r="C441" s="867" t="s">
        <v>6585</v>
      </c>
      <c r="D441" s="867" t="s">
        <v>6586</v>
      </c>
      <c r="E441" s="868" t="s">
        <v>819</v>
      </c>
      <c r="F441" s="867" t="s">
        <v>819</v>
      </c>
      <c r="G441" s="867">
        <v>5857</v>
      </c>
      <c r="H441" s="867" t="s">
        <v>6601</v>
      </c>
      <c r="I441" s="867" t="s">
        <v>6588</v>
      </c>
      <c r="J441" s="867" t="s">
        <v>6142</v>
      </c>
      <c r="K441" s="868">
        <v>117.39</v>
      </c>
      <c r="L441" s="867" t="s">
        <v>6143</v>
      </c>
    </row>
    <row r="442" spans="1:12" ht="13.5">
      <c r="A442" s="867" t="s">
        <v>6436</v>
      </c>
      <c r="B442" s="867" t="s">
        <v>6437</v>
      </c>
      <c r="C442" s="867" t="s">
        <v>6585</v>
      </c>
      <c r="D442" s="867" t="s">
        <v>6586</v>
      </c>
      <c r="E442" s="868" t="s">
        <v>819</v>
      </c>
      <c r="F442" s="867" t="s">
        <v>819</v>
      </c>
      <c r="G442" s="867">
        <v>5865</v>
      </c>
      <c r="H442" s="867" t="s">
        <v>6602</v>
      </c>
      <c r="I442" s="867" t="s">
        <v>6588</v>
      </c>
      <c r="J442" s="867" t="s">
        <v>6142</v>
      </c>
      <c r="K442" s="868">
        <v>5.47</v>
      </c>
      <c r="L442" s="867" t="s">
        <v>6143</v>
      </c>
    </row>
    <row r="443" spans="1:12" ht="13.5">
      <c r="A443" s="867" t="s">
        <v>6436</v>
      </c>
      <c r="B443" s="867" t="s">
        <v>6437</v>
      </c>
      <c r="C443" s="867" t="s">
        <v>6585</v>
      </c>
      <c r="D443" s="867" t="s">
        <v>6586</v>
      </c>
      <c r="E443" s="868" t="s">
        <v>819</v>
      </c>
      <c r="F443" s="867" t="s">
        <v>819</v>
      </c>
      <c r="G443" s="867">
        <v>5869</v>
      </c>
      <c r="H443" s="867" t="s">
        <v>6603</v>
      </c>
      <c r="I443" s="867" t="s">
        <v>6588</v>
      </c>
      <c r="J443" s="867" t="s">
        <v>6142</v>
      </c>
      <c r="K443" s="868">
        <v>39.950000000000003</v>
      </c>
      <c r="L443" s="867" t="s">
        <v>6143</v>
      </c>
    </row>
    <row r="444" spans="1:12" ht="13.5">
      <c r="A444" s="867" t="s">
        <v>6436</v>
      </c>
      <c r="B444" s="867" t="s">
        <v>6437</v>
      </c>
      <c r="C444" s="867" t="s">
        <v>6585</v>
      </c>
      <c r="D444" s="867" t="s">
        <v>6586</v>
      </c>
      <c r="E444" s="868" t="s">
        <v>819</v>
      </c>
      <c r="F444" s="867" t="s">
        <v>819</v>
      </c>
      <c r="G444" s="867">
        <v>5877</v>
      </c>
      <c r="H444" s="867" t="s">
        <v>6604</v>
      </c>
      <c r="I444" s="867" t="s">
        <v>6588</v>
      </c>
      <c r="J444" s="867" t="s">
        <v>6142</v>
      </c>
      <c r="K444" s="868">
        <v>37.29</v>
      </c>
      <c r="L444" s="867" t="s">
        <v>6143</v>
      </c>
    </row>
    <row r="445" spans="1:12" ht="13.5">
      <c r="A445" s="867" t="s">
        <v>6436</v>
      </c>
      <c r="B445" s="867" t="s">
        <v>6437</v>
      </c>
      <c r="C445" s="867" t="s">
        <v>6585</v>
      </c>
      <c r="D445" s="867" t="s">
        <v>6586</v>
      </c>
      <c r="E445" s="868" t="s">
        <v>819</v>
      </c>
      <c r="F445" s="867" t="s">
        <v>819</v>
      </c>
      <c r="G445" s="867">
        <v>5881</v>
      </c>
      <c r="H445" s="867" t="s">
        <v>6605</v>
      </c>
      <c r="I445" s="867" t="s">
        <v>6588</v>
      </c>
      <c r="J445" s="867" t="s">
        <v>6142</v>
      </c>
      <c r="K445" s="868">
        <v>42.46</v>
      </c>
      <c r="L445" s="867" t="s">
        <v>6143</v>
      </c>
    </row>
    <row r="446" spans="1:12" ht="13.5">
      <c r="A446" s="867" t="s">
        <v>6436</v>
      </c>
      <c r="B446" s="867" t="s">
        <v>6437</v>
      </c>
      <c r="C446" s="867" t="s">
        <v>6585</v>
      </c>
      <c r="D446" s="867" t="s">
        <v>6586</v>
      </c>
      <c r="E446" s="868" t="s">
        <v>819</v>
      </c>
      <c r="F446" s="867" t="s">
        <v>819</v>
      </c>
      <c r="G446" s="867">
        <v>5884</v>
      </c>
      <c r="H446" s="867" t="s">
        <v>6606</v>
      </c>
      <c r="I446" s="867" t="s">
        <v>6588</v>
      </c>
      <c r="J446" s="867" t="s">
        <v>6142</v>
      </c>
      <c r="K446" s="868">
        <v>34.18</v>
      </c>
      <c r="L446" s="867" t="s">
        <v>6143</v>
      </c>
    </row>
    <row r="447" spans="1:12" ht="13.5">
      <c r="A447" s="867" t="s">
        <v>6436</v>
      </c>
      <c r="B447" s="867" t="s">
        <v>6437</v>
      </c>
      <c r="C447" s="867" t="s">
        <v>6585</v>
      </c>
      <c r="D447" s="867" t="s">
        <v>6586</v>
      </c>
      <c r="E447" s="868" t="s">
        <v>819</v>
      </c>
      <c r="F447" s="867" t="s">
        <v>819</v>
      </c>
      <c r="G447" s="867">
        <v>5892</v>
      </c>
      <c r="H447" s="867" t="s">
        <v>6607</v>
      </c>
      <c r="I447" s="867" t="s">
        <v>6588</v>
      </c>
      <c r="J447" s="867" t="s">
        <v>6142</v>
      </c>
      <c r="K447" s="868">
        <v>29.68</v>
      </c>
      <c r="L447" s="867" t="s">
        <v>6143</v>
      </c>
    </row>
    <row r="448" spans="1:12" ht="13.5">
      <c r="A448" s="867" t="s">
        <v>6436</v>
      </c>
      <c r="B448" s="867" t="s">
        <v>6437</v>
      </c>
      <c r="C448" s="867" t="s">
        <v>6585</v>
      </c>
      <c r="D448" s="867" t="s">
        <v>6586</v>
      </c>
      <c r="E448" s="868" t="s">
        <v>819</v>
      </c>
      <c r="F448" s="867" t="s">
        <v>819</v>
      </c>
      <c r="G448" s="867">
        <v>5896</v>
      </c>
      <c r="H448" s="867" t="s">
        <v>6608</v>
      </c>
      <c r="I448" s="867" t="s">
        <v>6588</v>
      </c>
      <c r="J448" s="867" t="s">
        <v>6142</v>
      </c>
      <c r="K448" s="868">
        <v>27.92</v>
      </c>
      <c r="L448" s="867" t="s">
        <v>6143</v>
      </c>
    </row>
    <row r="449" spans="1:12" ht="13.5">
      <c r="A449" s="867" t="s">
        <v>6436</v>
      </c>
      <c r="B449" s="867" t="s">
        <v>6437</v>
      </c>
      <c r="C449" s="867" t="s">
        <v>6585</v>
      </c>
      <c r="D449" s="867" t="s">
        <v>6586</v>
      </c>
      <c r="E449" s="868" t="s">
        <v>819</v>
      </c>
      <c r="F449" s="867" t="s">
        <v>819</v>
      </c>
      <c r="G449" s="867">
        <v>5903</v>
      </c>
      <c r="H449" s="867" t="s">
        <v>6609</v>
      </c>
      <c r="I449" s="867" t="s">
        <v>6588</v>
      </c>
      <c r="J449" s="867" t="s">
        <v>6142</v>
      </c>
      <c r="K449" s="868">
        <v>34.81</v>
      </c>
      <c r="L449" s="867" t="s">
        <v>6143</v>
      </c>
    </row>
    <row r="450" spans="1:12" ht="13.5">
      <c r="A450" s="867" t="s">
        <v>6436</v>
      </c>
      <c r="B450" s="867" t="s">
        <v>6437</v>
      </c>
      <c r="C450" s="867" t="s">
        <v>6585</v>
      </c>
      <c r="D450" s="867" t="s">
        <v>6586</v>
      </c>
      <c r="E450" s="868" t="s">
        <v>819</v>
      </c>
      <c r="F450" s="867" t="s">
        <v>819</v>
      </c>
      <c r="G450" s="867">
        <v>5911</v>
      </c>
      <c r="H450" s="867" t="s">
        <v>6610</v>
      </c>
      <c r="I450" s="867" t="s">
        <v>6588</v>
      </c>
      <c r="J450" s="867" t="s">
        <v>6142</v>
      </c>
      <c r="K450" s="868">
        <v>19.57</v>
      </c>
      <c r="L450" s="867" t="s">
        <v>6143</v>
      </c>
    </row>
    <row r="451" spans="1:12" ht="13.5">
      <c r="A451" s="867" t="s">
        <v>6436</v>
      </c>
      <c r="B451" s="867" t="s">
        <v>6437</v>
      </c>
      <c r="C451" s="867" t="s">
        <v>6585</v>
      </c>
      <c r="D451" s="867" t="s">
        <v>6586</v>
      </c>
      <c r="E451" s="868" t="s">
        <v>819</v>
      </c>
      <c r="F451" s="867" t="s">
        <v>819</v>
      </c>
      <c r="G451" s="867">
        <v>5923</v>
      </c>
      <c r="H451" s="867" t="s">
        <v>6611</v>
      </c>
      <c r="I451" s="867" t="s">
        <v>6588</v>
      </c>
      <c r="J451" s="867" t="s">
        <v>6142</v>
      </c>
      <c r="K451" s="868">
        <v>1.57</v>
      </c>
      <c r="L451" s="867" t="s">
        <v>6143</v>
      </c>
    </row>
    <row r="452" spans="1:12" ht="13.5">
      <c r="A452" s="867" t="s">
        <v>6436</v>
      </c>
      <c r="B452" s="867" t="s">
        <v>6437</v>
      </c>
      <c r="C452" s="867" t="s">
        <v>6585</v>
      </c>
      <c r="D452" s="867" t="s">
        <v>6586</v>
      </c>
      <c r="E452" s="868" t="s">
        <v>819</v>
      </c>
      <c r="F452" s="867" t="s">
        <v>819</v>
      </c>
      <c r="G452" s="867">
        <v>5930</v>
      </c>
      <c r="H452" s="867" t="s">
        <v>6612</v>
      </c>
      <c r="I452" s="867" t="s">
        <v>6588</v>
      </c>
      <c r="J452" s="867" t="s">
        <v>6142</v>
      </c>
      <c r="K452" s="868">
        <v>30.21</v>
      </c>
      <c r="L452" s="867" t="s">
        <v>6143</v>
      </c>
    </row>
    <row r="453" spans="1:12" ht="13.5">
      <c r="A453" s="867" t="s">
        <v>6436</v>
      </c>
      <c r="B453" s="867" t="s">
        <v>6437</v>
      </c>
      <c r="C453" s="867" t="s">
        <v>6585</v>
      </c>
      <c r="D453" s="867" t="s">
        <v>6586</v>
      </c>
      <c r="E453" s="868" t="s">
        <v>819</v>
      </c>
      <c r="F453" s="867" t="s">
        <v>819</v>
      </c>
      <c r="G453" s="867">
        <v>5934</v>
      </c>
      <c r="H453" s="867" t="s">
        <v>6613</v>
      </c>
      <c r="I453" s="867" t="s">
        <v>6588</v>
      </c>
      <c r="J453" s="867" t="s">
        <v>6142</v>
      </c>
      <c r="K453" s="868">
        <v>51.48</v>
      </c>
      <c r="L453" s="867" t="s">
        <v>6143</v>
      </c>
    </row>
    <row r="454" spans="1:12" ht="13.5">
      <c r="A454" s="867" t="s">
        <v>6436</v>
      </c>
      <c r="B454" s="867" t="s">
        <v>6437</v>
      </c>
      <c r="C454" s="867" t="s">
        <v>6585</v>
      </c>
      <c r="D454" s="867" t="s">
        <v>6586</v>
      </c>
      <c r="E454" s="868" t="s">
        <v>819</v>
      </c>
      <c r="F454" s="867" t="s">
        <v>819</v>
      </c>
      <c r="G454" s="867">
        <v>5942</v>
      </c>
      <c r="H454" s="867" t="s">
        <v>6614</v>
      </c>
      <c r="I454" s="867" t="s">
        <v>6588</v>
      </c>
      <c r="J454" s="867" t="s">
        <v>6142</v>
      </c>
      <c r="K454" s="868">
        <v>42.64</v>
      </c>
      <c r="L454" s="867" t="s">
        <v>6143</v>
      </c>
    </row>
    <row r="455" spans="1:12" ht="13.5">
      <c r="A455" s="867" t="s">
        <v>6436</v>
      </c>
      <c r="B455" s="867" t="s">
        <v>6437</v>
      </c>
      <c r="C455" s="867" t="s">
        <v>6585</v>
      </c>
      <c r="D455" s="867" t="s">
        <v>6586</v>
      </c>
      <c r="E455" s="868" t="s">
        <v>819</v>
      </c>
      <c r="F455" s="867" t="s">
        <v>819</v>
      </c>
      <c r="G455" s="867">
        <v>5946</v>
      </c>
      <c r="H455" s="867" t="s">
        <v>6615</v>
      </c>
      <c r="I455" s="867" t="s">
        <v>6588</v>
      </c>
      <c r="J455" s="867" t="s">
        <v>6142</v>
      </c>
      <c r="K455" s="868">
        <v>51.65</v>
      </c>
      <c r="L455" s="867" t="s">
        <v>6143</v>
      </c>
    </row>
    <row r="456" spans="1:12" ht="13.5">
      <c r="A456" s="867" t="s">
        <v>6436</v>
      </c>
      <c r="B456" s="867" t="s">
        <v>6437</v>
      </c>
      <c r="C456" s="867" t="s">
        <v>6585</v>
      </c>
      <c r="D456" s="867" t="s">
        <v>6586</v>
      </c>
      <c r="E456" s="868" t="s">
        <v>819</v>
      </c>
      <c r="F456" s="867" t="s">
        <v>819</v>
      </c>
      <c r="G456" s="867">
        <v>5952</v>
      </c>
      <c r="H456" s="867" t="s">
        <v>6616</v>
      </c>
      <c r="I456" s="867" t="s">
        <v>6588</v>
      </c>
      <c r="J456" s="867" t="s">
        <v>6142</v>
      </c>
      <c r="K456" s="868">
        <v>19.13</v>
      </c>
      <c r="L456" s="867" t="s">
        <v>6143</v>
      </c>
    </row>
    <row r="457" spans="1:12" ht="13.5">
      <c r="A457" s="867" t="s">
        <v>6436</v>
      </c>
      <c r="B457" s="867" t="s">
        <v>6437</v>
      </c>
      <c r="C457" s="867" t="s">
        <v>6585</v>
      </c>
      <c r="D457" s="867" t="s">
        <v>6586</v>
      </c>
      <c r="E457" s="868" t="s">
        <v>819</v>
      </c>
      <c r="F457" s="867" t="s">
        <v>819</v>
      </c>
      <c r="G457" s="867">
        <v>5954</v>
      </c>
      <c r="H457" s="867" t="s">
        <v>6617</v>
      </c>
      <c r="I457" s="867" t="s">
        <v>6588</v>
      </c>
      <c r="J457" s="867" t="s">
        <v>6142</v>
      </c>
      <c r="K457" s="868">
        <v>3.17</v>
      </c>
      <c r="L457" s="867" t="s">
        <v>6143</v>
      </c>
    </row>
    <row r="458" spans="1:12" ht="13.5">
      <c r="A458" s="867" t="s">
        <v>6436</v>
      </c>
      <c r="B458" s="867" t="s">
        <v>6437</v>
      </c>
      <c r="C458" s="867" t="s">
        <v>6585</v>
      </c>
      <c r="D458" s="867" t="s">
        <v>6586</v>
      </c>
      <c r="E458" s="868" t="s">
        <v>819</v>
      </c>
      <c r="F458" s="867" t="s">
        <v>819</v>
      </c>
      <c r="G458" s="867">
        <v>5961</v>
      </c>
      <c r="H458" s="867" t="s">
        <v>6618</v>
      </c>
      <c r="I458" s="867" t="s">
        <v>6588</v>
      </c>
      <c r="J458" s="867" t="s">
        <v>6142</v>
      </c>
      <c r="K458" s="868">
        <v>33.78</v>
      </c>
      <c r="L458" s="867" t="s">
        <v>6143</v>
      </c>
    </row>
    <row r="459" spans="1:12" ht="13.5">
      <c r="A459" s="867" t="s">
        <v>6436</v>
      </c>
      <c r="B459" s="867" t="s">
        <v>6437</v>
      </c>
      <c r="C459" s="867" t="s">
        <v>6585</v>
      </c>
      <c r="D459" s="867" t="s">
        <v>6586</v>
      </c>
      <c r="E459" s="868" t="s">
        <v>819</v>
      </c>
      <c r="F459" s="867" t="s">
        <v>819</v>
      </c>
      <c r="G459" s="867">
        <v>6260</v>
      </c>
      <c r="H459" s="867" t="s">
        <v>6619</v>
      </c>
      <c r="I459" s="867" t="s">
        <v>6588</v>
      </c>
      <c r="J459" s="867" t="s">
        <v>6142</v>
      </c>
      <c r="K459" s="868">
        <v>31.23</v>
      </c>
      <c r="L459" s="867" t="s">
        <v>6143</v>
      </c>
    </row>
    <row r="460" spans="1:12" ht="13.5">
      <c r="A460" s="867" t="s">
        <v>6436</v>
      </c>
      <c r="B460" s="867" t="s">
        <v>6437</v>
      </c>
      <c r="C460" s="867" t="s">
        <v>6585</v>
      </c>
      <c r="D460" s="867" t="s">
        <v>6586</v>
      </c>
      <c r="E460" s="868" t="s">
        <v>819</v>
      </c>
      <c r="F460" s="867" t="s">
        <v>819</v>
      </c>
      <c r="G460" s="867">
        <v>6880</v>
      </c>
      <c r="H460" s="867" t="s">
        <v>6620</v>
      </c>
      <c r="I460" s="867" t="s">
        <v>6588</v>
      </c>
      <c r="J460" s="867" t="s">
        <v>6142</v>
      </c>
      <c r="K460" s="868">
        <v>46.04</v>
      </c>
      <c r="L460" s="867" t="s">
        <v>6143</v>
      </c>
    </row>
    <row r="461" spans="1:12" ht="13.5">
      <c r="A461" s="867" t="s">
        <v>6436</v>
      </c>
      <c r="B461" s="867" t="s">
        <v>6437</v>
      </c>
      <c r="C461" s="867" t="s">
        <v>6585</v>
      </c>
      <c r="D461" s="867" t="s">
        <v>6586</v>
      </c>
      <c r="E461" s="868" t="s">
        <v>819</v>
      </c>
      <c r="F461" s="867" t="s">
        <v>819</v>
      </c>
      <c r="G461" s="867">
        <v>7031</v>
      </c>
      <c r="H461" s="867" t="s">
        <v>6621</v>
      </c>
      <c r="I461" s="867" t="s">
        <v>6588</v>
      </c>
      <c r="J461" s="867" t="s">
        <v>6142</v>
      </c>
      <c r="K461" s="868">
        <v>3.75</v>
      </c>
      <c r="L461" s="867" t="s">
        <v>6143</v>
      </c>
    </row>
    <row r="462" spans="1:12" ht="13.5">
      <c r="A462" s="867" t="s">
        <v>6436</v>
      </c>
      <c r="B462" s="867" t="s">
        <v>6437</v>
      </c>
      <c r="C462" s="867" t="s">
        <v>6585</v>
      </c>
      <c r="D462" s="867" t="s">
        <v>6586</v>
      </c>
      <c r="E462" s="868" t="s">
        <v>819</v>
      </c>
      <c r="F462" s="867" t="s">
        <v>819</v>
      </c>
      <c r="G462" s="867">
        <v>7043</v>
      </c>
      <c r="H462" s="867" t="s">
        <v>6622</v>
      </c>
      <c r="I462" s="867" t="s">
        <v>6588</v>
      </c>
      <c r="J462" s="867" t="s">
        <v>6229</v>
      </c>
      <c r="K462" s="868">
        <v>0.19</v>
      </c>
      <c r="L462" s="867" t="s">
        <v>6143</v>
      </c>
    </row>
    <row r="463" spans="1:12" ht="13.5">
      <c r="A463" s="867" t="s">
        <v>6436</v>
      </c>
      <c r="B463" s="867" t="s">
        <v>6437</v>
      </c>
      <c r="C463" s="867" t="s">
        <v>6585</v>
      </c>
      <c r="D463" s="867" t="s">
        <v>6586</v>
      </c>
      <c r="E463" s="868" t="s">
        <v>819</v>
      </c>
      <c r="F463" s="867" t="s">
        <v>819</v>
      </c>
      <c r="G463" s="867">
        <v>7050</v>
      </c>
      <c r="H463" s="867" t="s">
        <v>6623</v>
      </c>
      <c r="I463" s="867" t="s">
        <v>6588</v>
      </c>
      <c r="J463" s="867" t="s">
        <v>6142</v>
      </c>
      <c r="K463" s="868">
        <v>42.83</v>
      </c>
      <c r="L463" s="867" t="s">
        <v>6143</v>
      </c>
    </row>
    <row r="464" spans="1:12" ht="13.5">
      <c r="A464" s="867" t="s">
        <v>6436</v>
      </c>
      <c r="B464" s="867" t="s">
        <v>6437</v>
      </c>
      <c r="C464" s="867" t="s">
        <v>6585</v>
      </c>
      <c r="D464" s="867" t="s">
        <v>6586</v>
      </c>
      <c r="E464" s="868" t="s">
        <v>819</v>
      </c>
      <c r="F464" s="867" t="s">
        <v>819</v>
      </c>
      <c r="G464" s="867">
        <v>67827</v>
      </c>
      <c r="H464" s="867" t="s">
        <v>6624</v>
      </c>
      <c r="I464" s="867" t="s">
        <v>6588</v>
      </c>
      <c r="J464" s="867" t="s">
        <v>6142</v>
      </c>
      <c r="K464" s="868">
        <v>33.049999999999997</v>
      </c>
      <c r="L464" s="867" t="s">
        <v>6143</v>
      </c>
    </row>
    <row r="465" spans="1:12" ht="13.5">
      <c r="A465" s="867" t="s">
        <v>6436</v>
      </c>
      <c r="B465" s="867" t="s">
        <v>6437</v>
      </c>
      <c r="C465" s="867" t="s">
        <v>6585</v>
      </c>
      <c r="D465" s="867" t="s">
        <v>6586</v>
      </c>
      <c r="E465" s="868" t="s">
        <v>819</v>
      </c>
      <c r="F465" s="867" t="s">
        <v>819</v>
      </c>
      <c r="G465" s="867">
        <v>73395</v>
      </c>
      <c r="H465" s="867" t="s">
        <v>6625</v>
      </c>
      <c r="I465" s="867" t="s">
        <v>6588</v>
      </c>
      <c r="J465" s="867" t="s">
        <v>6142</v>
      </c>
      <c r="K465" s="868">
        <v>5.18</v>
      </c>
      <c r="L465" s="867" t="s">
        <v>6143</v>
      </c>
    </row>
    <row r="466" spans="1:12" ht="13.5">
      <c r="A466" s="867" t="s">
        <v>6436</v>
      </c>
      <c r="B466" s="867" t="s">
        <v>6437</v>
      </c>
      <c r="C466" s="867" t="s">
        <v>6585</v>
      </c>
      <c r="D466" s="867" t="s">
        <v>6586</v>
      </c>
      <c r="E466" s="868" t="s">
        <v>819</v>
      </c>
      <c r="F466" s="867" t="s">
        <v>819</v>
      </c>
      <c r="G466" s="867">
        <v>83766</v>
      </c>
      <c r="H466" s="867" t="s">
        <v>6626</v>
      </c>
      <c r="I466" s="867" t="s">
        <v>6588</v>
      </c>
      <c r="J466" s="867" t="s">
        <v>6142</v>
      </c>
      <c r="K466" s="868">
        <v>33.49</v>
      </c>
      <c r="L466" s="867" t="s">
        <v>6143</v>
      </c>
    </row>
    <row r="467" spans="1:12" ht="13.5">
      <c r="A467" s="867" t="s">
        <v>6436</v>
      </c>
      <c r="B467" s="867" t="s">
        <v>6437</v>
      </c>
      <c r="C467" s="867" t="s">
        <v>6585</v>
      </c>
      <c r="D467" s="867" t="s">
        <v>6586</v>
      </c>
      <c r="E467" s="868" t="s">
        <v>819</v>
      </c>
      <c r="F467" s="867" t="s">
        <v>819</v>
      </c>
      <c r="G467" s="867">
        <v>84013</v>
      </c>
      <c r="H467" s="867" t="s">
        <v>6627</v>
      </c>
      <c r="I467" s="867" t="s">
        <v>6588</v>
      </c>
      <c r="J467" s="867" t="s">
        <v>6142</v>
      </c>
      <c r="K467" s="868">
        <v>49.45</v>
      </c>
      <c r="L467" s="867" t="s">
        <v>6143</v>
      </c>
    </row>
    <row r="468" spans="1:12" ht="13.5">
      <c r="A468" s="867" t="s">
        <v>6436</v>
      </c>
      <c r="B468" s="867" t="s">
        <v>6437</v>
      </c>
      <c r="C468" s="867" t="s">
        <v>6585</v>
      </c>
      <c r="D468" s="867" t="s">
        <v>6586</v>
      </c>
      <c r="E468" s="868" t="s">
        <v>819</v>
      </c>
      <c r="F468" s="867" t="s">
        <v>819</v>
      </c>
      <c r="G468" s="867">
        <v>87446</v>
      </c>
      <c r="H468" s="867" t="s">
        <v>6628</v>
      </c>
      <c r="I468" s="867" t="s">
        <v>6588</v>
      </c>
      <c r="J468" s="867" t="s">
        <v>6229</v>
      </c>
      <c r="K468" s="868">
        <v>0.36</v>
      </c>
      <c r="L468" s="867" t="s">
        <v>6143</v>
      </c>
    </row>
    <row r="469" spans="1:12" ht="13.5">
      <c r="A469" s="867" t="s">
        <v>6436</v>
      </c>
      <c r="B469" s="867" t="s">
        <v>6437</v>
      </c>
      <c r="C469" s="867" t="s">
        <v>6585</v>
      </c>
      <c r="D469" s="867" t="s">
        <v>6586</v>
      </c>
      <c r="E469" s="868" t="s">
        <v>819</v>
      </c>
      <c r="F469" s="867" t="s">
        <v>819</v>
      </c>
      <c r="G469" s="867">
        <v>88392</v>
      </c>
      <c r="H469" s="867" t="s">
        <v>6629</v>
      </c>
      <c r="I469" s="867" t="s">
        <v>6588</v>
      </c>
      <c r="J469" s="867" t="s">
        <v>6229</v>
      </c>
      <c r="K469" s="868">
        <v>0.71</v>
      </c>
      <c r="L469" s="867" t="s">
        <v>6143</v>
      </c>
    </row>
    <row r="470" spans="1:12" ht="13.5">
      <c r="A470" s="867" t="s">
        <v>6436</v>
      </c>
      <c r="B470" s="867" t="s">
        <v>6437</v>
      </c>
      <c r="C470" s="867" t="s">
        <v>6585</v>
      </c>
      <c r="D470" s="867" t="s">
        <v>6586</v>
      </c>
      <c r="E470" s="868" t="s">
        <v>819</v>
      </c>
      <c r="F470" s="867" t="s">
        <v>819</v>
      </c>
      <c r="G470" s="867">
        <v>88398</v>
      </c>
      <c r="H470" s="867" t="s">
        <v>6630</v>
      </c>
      <c r="I470" s="867" t="s">
        <v>6588</v>
      </c>
      <c r="J470" s="867" t="s">
        <v>6229</v>
      </c>
      <c r="K470" s="868">
        <v>0.85</v>
      </c>
      <c r="L470" s="867" t="s">
        <v>6143</v>
      </c>
    </row>
    <row r="471" spans="1:12" ht="13.5">
      <c r="A471" s="867" t="s">
        <v>6436</v>
      </c>
      <c r="B471" s="867" t="s">
        <v>6437</v>
      </c>
      <c r="C471" s="867" t="s">
        <v>6585</v>
      </c>
      <c r="D471" s="867" t="s">
        <v>6586</v>
      </c>
      <c r="E471" s="868" t="s">
        <v>819</v>
      </c>
      <c r="F471" s="867" t="s">
        <v>819</v>
      </c>
      <c r="G471" s="867">
        <v>88404</v>
      </c>
      <c r="H471" s="867" t="s">
        <v>6631</v>
      </c>
      <c r="I471" s="867" t="s">
        <v>6588</v>
      </c>
      <c r="J471" s="867" t="s">
        <v>6229</v>
      </c>
      <c r="K471" s="868">
        <v>0.67</v>
      </c>
      <c r="L471" s="867" t="s">
        <v>6143</v>
      </c>
    </row>
    <row r="472" spans="1:12" ht="13.5">
      <c r="A472" s="867" t="s">
        <v>6436</v>
      </c>
      <c r="B472" s="867" t="s">
        <v>6437</v>
      </c>
      <c r="C472" s="867" t="s">
        <v>6585</v>
      </c>
      <c r="D472" s="867" t="s">
        <v>6586</v>
      </c>
      <c r="E472" s="868" t="s">
        <v>819</v>
      </c>
      <c r="F472" s="867" t="s">
        <v>819</v>
      </c>
      <c r="G472" s="867">
        <v>88430</v>
      </c>
      <c r="H472" s="867" t="s">
        <v>6632</v>
      </c>
      <c r="I472" s="867" t="s">
        <v>6588</v>
      </c>
      <c r="J472" s="867" t="s">
        <v>6229</v>
      </c>
      <c r="K472" s="868">
        <v>4.43</v>
      </c>
      <c r="L472" s="867" t="s">
        <v>6143</v>
      </c>
    </row>
    <row r="473" spans="1:12" ht="13.5">
      <c r="A473" s="867" t="s">
        <v>6436</v>
      </c>
      <c r="B473" s="867" t="s">
        <v>6437</v>
      </c>
      <c r="C473" s="867" t="s">
        <v>6585</v>
      </c>
      <c r="D473" s="867" t="s">
        <v>6586</v>
      </c>
      <c r="E473" s="868" t="s">
        <v>819</v>
      </c>
      <c r="F473" s="867" t="s">
        <v>819</v>
      </c>
      <c r="G473" s="867">
        <v>88438</v>
      </c>
      <c r="H473" s="867" t="s">
        <v>6633</v>
      </c>
      <c r="I473" s="867" t="s">
        <v>6588</v>
      </c>
      <c r="J473" s="867" t="s">
        <v>6229</v>
      </c>
      <c r="K473" s="868">
        <v>5.87</v>
      </c>
      <c r="L473" s="867" t="s">
        <v>6143</v>
      </c>
    </row>
    <row r="474" spans="1:12" ht="13.5">
      <c r="A474" s="867" t="s">
        <v>6436</v>
      </c>
      <c r="B474" s="867" t="s">
        <v>6437</v>
      </c>
      <c r="C474" s="867" t="s">
        <v>6585</v>
      </c>
      <c r="D474" s="867" t="s">
        <v>6586</v>
      </c>
      <c r="E474" s="868" t="s">
        <v>819</v>
      </c>
      <c r="F474" s="867" t="s">
        <v>819</v>
      </c>
      <c r="G474" s="867">
        <v>88831</v>
      </c>
      <c r="H474" s="867" t="s">
        <v>6634</v>
      </c>
      <c r="I474" s="867" t="s">
        <v>6588</v>
      </c>
      <c r="J474" s="867" t="s">
        <v>6635</v>
      </c>
      <c r="K474" s="868">
        <v>0.26</v>
      </c>
      <c r="L474" s="867" t="s">
        <v>6143</v>
      </c>
    </row>
    <row r="475" spans="1:12" ht="13.5">
      <c r="A475" s="867" t="s">
        <v>6436</v>
      </c>
      <c r="B475" s="867" t="s">
        <v>6437</v>
      </c>
      <c r="C475" s="867" t="s">
        <v>6585</v>
      </c>
      <c r="D475" s="867" t="s">
        <v>6586</v>
      </c>
      <c r="E475" s="868" t="s">
        <v>819</v>
      </c>
      <c r="F475" s="867" t="s">
        <v>819</v>
      </c>
      <c r="G475" s="867">
        <v>88844</v>
      </c>
      <c r="H475" s="867" t="s">
        <v>6636</v>
      </c>
      <c r="I475" s="867" t="s">
        <v>6588</v>
      </c>
      <c r="J475" s="867" t="s">
        <v>6142</v>
      </c>
      <c r="K475" s="868">
        <v>42.16</v>
      </c>
      <c r="L475" s="867" t="s">
        <v>6143</v>
      </c>
    </row>
    <row r="476" spans="1:12" ht="13.5">
      <c r="A476" s="867" t="s">
        <v>6436</v>
      </c>
      <c r="B476" s="867" t="s">
        <v>6437</v>
      </c>
      <c r="C476" s="867" t="s">
        <v>6585</v>
      </c>
      <c r="D476" s="867" t="s">
        <v>6586</v>
      </c>
      <c r="E476" s="868" t="s">
        <v>819</v>
      </c>
      <c r="F476" s="867" t="s">
        <v>819</v>
      </c>
      <c r="G476" s="867">
        <v>88908</v>
      </c>
      <c r="H476" s="867" t="s">
        <v>6637</v>
      </c>
      <c r="I476" s="867" t="s">
        <v>6588</v>
      </c>
      <c r="J476" s="867" t="s">
        <v>6142</v>
      </c>
      <c r="K476" s="868">
        <v>54.08</v>
      </c>
      <c r="L476" s="867" t="s">
        <v>6143</v>
      </c>
    </row>
    <row r="477" spans="1:12" ht="13.5">
      <c r="A477" s="867" t="s">
        <v>6436</v>
      </c>
      <c r="B477" s="867" t="s">
        <v>6437</v>
      </c>
      <c r="C477" s="867" t="s">
        <v>6585</v>
      </c>
      <c r="D477" s="867" t="s">
        <v>6586</v>
      </c>
      <c r="E477" s="868" t="s">
        <v>819</v>
      </c>
      <c r="F477" s="867" t="s">
        <v>819</v>
      </c>
      <c r="G477" s="867">
        <v>89022</v>
      </c>
      <c r="H477" s="867" t="s">
        <v>6638</v>
      </c>
      <c r="I477" s="867" t="s">
        <v>6588</v>
      </c>
      <c r="J477" s="867" t="s">
        <v>6229</v>
      </c>
      <c r="K477" s="868">
        <v>0.31</v>
      </c>
      <c r="L477" s="867" t="s">
        <v>6143</v>
      </c>
    </row>
    <row r="478" spans="1:12" ht="13.5">
      <c r="A478" s="867" t="s">
        <v>6436</v>
      </c>
      <c r="B478" s="867" t="s">
        <v>6437</v>
      </c>
      <c r="C478" s="867" t="s">
        <v>6585</v>
      </c>
      <c r="D478" s="867" t="s">
        <v>6586</v>
      </c>
      <c r="E478" s="868" t="s">
        <v>819</v>
      </c>
      <c r="F478" s="867" t="s">
        <v>819</v>
      </c>
      <c r="G478" s="867">
        <v>89027</v>
      </c>
      <c r="H478" s="867" t="s">
        <v>6639</v>
      </c>
      <c r="I478" s="867" t="s">
        <v>6588</v>
      </c>
      <c r="J478" s="867" t="s">
        <v>6142</v>
      </c>
      <c r="K478" s="868">
        <v>3.05</v>
      </c>
      <c r="L478" s="867" t="s">
        <v>6143</v>
      </c>
    </row>
    <row r="479" spans="1:12" ht="13.5">
      <c r="A479" s="867" t="s">
        <v>6436</v>
      </c>
      <c r="B479" s="867" t="s">
        <v>6437</v>
      </c>
      <c r="C479" s="867" t="s">
        <v>6585</v>
      </c>
      <c r="D479" s="867" t="s">
        <v>6586</v>
      </c>
      <c r="E479" s="868" t="s">
        <v>819</v>
      </c>
      <c r="F479" s="867" t="s">
        <v>819</v>
      </c>
      <c r="G479" s="867">
        <v>89031</v>
      </c>
      <c r="H479" s="867" t="s">
        <v>6640</v>
      </c>
      <c r="I479" s="867" t="s">
        <v>6588</v>
      </c>
      <c r="J479" s="867" t="s">
        <v>6142</v>
      </c>
      <c r="K479" s="868">
        <v>41.06</v>
      </c>
      <c r="L479" s="867" t="s">
        <v>6143</v>
      </c>
    </row>
    <row r="480" spans="1:12" ht="13.5">
      <c r="A480" s="867" t="s">
        <v>6436</v>
      </c>
      <c r="B480" s="867" t="s">
        <v>6437</v>
      </c>
      <c r="C480" s="867" t="s">
        <v>6585</v>
      </c>
      <c r="D480" s="867" t="s">
        <v>6586</v>
      </c>
      <c r="E480" s="868" t="s">
        <v>819</v>
      </c>
      <c r="F480" s="867" t="s">
        <v>819</v>
      </c>
      <c r="G480" s="867">
        <v>89036</v>
      </c>
      <c r="H480" s="867" t="s">
        <v>6641</v>
      </c>
      <c r="I480" s="867" t="s">
        <v>6588</v>
      </c>
      <c r="J480" s="867" t="s">
        <v>6142</v>
      </c>
      <c r="K480" s="868">
        <v>26.29</v>
      </c>
      <c r="L480" s="867" t="s">
        <v>6143</v>
      </c>
    </row>
    <row r="481" spans="1:12" ht="13.5">
      <c r="A481" s="867" t="s">
        <v>6436</v>
      </c>
      <c r="B481" s="867" t="s">
        <v>6437</v>
      </c>
      <c r="C481" s="867" t="s">
        <v>6585</v>
      </c>
      <c r="D481" s="867" t="s">
        <v>6586</v>
      </c>
      <c r="E481" s="868" t="s">
        <v>819</v>
      </c>
      <c r="F481" s="867" t="s">
        <v>819</v>
      </c>
      <c r="G481" s="867">
        <v>89218</v>
      </c>
      <c r="H481" s="867" t="s">
        <v>6642</v>
      </c>
      <c r="I481" s="867" t="s">
        <v>6588</v>
      </c>
      <c r="J481" s="867" t="s">
        <v>6142</v>
      </c>
      <c r="K481" s="868">
        <v>55.75</v>
      </c>
      <c r="L481" s="867" t="s">
        <v>6143</v>
      </c>
    </row>
    <row r="482" spans="1:12" ht="13.5">
      <c r="A482" s="867" t="s">
        <v>6436</v>
      </c>
      <c r="B482" s="867" t="s">
        <v>6437</v>
      </c>
      <c r="C482" s="867" t="s">
        <v>6585</v>
      </c>
      <c r="D482" s="867" t="s">
        <v>6586</v>
      </c>
      <c r="E482" s="868" t="s">
        <v>819</v>
      </c>
      <c r="F482" s="867" t="s">
        <v>819</v>
      </c>
      <c r="G482" s="867">
        <v>89226</v>
      </c>
      <c r="H482" s="867" t="s">
        <v>6643</v>
      </c>
      <c r="I482" s="867" t="s">
        <v>6588</v>
      </c>
      <c r="J482" s="867" t="s">
        <v>6229</v>
      </c>
      <c r="K482" s="868">
        <v>1.0900000000000001</v>
      </c>
      <c r="L482" s="867" t="s">
        <v>6143</v>
      </c>
    </row>
    <row r="483" spans="1:12" ht="13.5">
      <c r="A483" s="867" t="s">
        <v>6436</v>
      </c>
      <c r="B483" s="867" t="s">
        <v>6437</v>
      </c>
      <c r="C483" s="867" t="s">
        <v>6585</v>
      </c>
      <c r="D483" s="867" t="s">
        <v>6586</v>
      </c>
      <c r="E483" s="868" t="s">
        <v>819</v>
      </c>
      <c r="F483" s="867" t="s">
        <v>819</v>
      </c>
      <c r="G483" s="867">
        <v>89235</v>
      </c>
      <c r="H483" s="867" t="s">
        <v>6644</v>
      </c>
      <c r="I483" s="867" t="s">
        <v>6588</v>
      </c>
      <c r="J483" s="867" t="s">
        <v>6142</v>
      </c>
      <c r="K483" s="868">
        <v>124.89</v>
      </c>
      <c r="L483" s="867" t="s">
        <v>6143</v>
      </c>
    </row>
    <row r="484" spans="1:12" ht="13.5">
      <c r="A484" s="867" t="s">
        <v>6436</v>
      </c>
      <c r="B484" s="867" t="s">
        <v>6437</v>
      </c>
      <c r="C484" s="867" t="s">
        <v>6585</v>
      </c>
      <c r="D484" s="867" t="s">
        <v>6586</v>
      </c>
      <c r="E484" s="868" t="s">
        <v>819</v>
      </c>
      <c r="F484" s="867" t="s">
        <v>819</v>
      </c>
      <c r="G484" s="867">
        <v>89243</v>
      </c>
      <c r="H484" s="867" t="s">
        <v>6645</v>
      </c>
      <c r="I484" s="867" t="s">
        <v>6588</v>
      </c>
      <c r="J484" s="867" t="s">
        <v>6142</v>
      </c>
      <c r="K484" s="868">
        <v>263.95</v>
      </c>
      <c r="L484" s="867" t="s">
        <v>6143</v>
      </c>
    </row>
    <row r="485" spans="1:12" ht="13.5">
      <c r="A485" s="867" t="s">
        <v>6436</v>
      </c>
      <c r="B485" s="867" t="s">
        <v>6437</v>
      </c>
      <c r="C485" s="867" t="s">
        <v>6585</v>
      </c>
      <c r="D485" s="867" t="s">
        <v>6586</v>
      </c>
      <c r="E485" s="868" t="s">
        <v>819</v>
      </c>
      <c r="F485" s="867" t="s">
        <v>819</v>
      </c>
      <c r="G485" s="867">
        <v>89251</v>
      </c>
      <c r="H485" s="867" t="s">
        <v>6646</v>
      </c>
      <c r="I485" s="867" t="s">
        <v>6588</v>
      </c>
      <c r="J485" s="867" t="s">
        <v>6142</v>
      </c>
      <c r="K485" s="868">
        <v>232.08</v>
      </c>
      <c r="L485" s="867" t="s">
        <v>6143</v>
      </c>
    </row>
    <row r="486" spans="1:12" ht="13.5">
      <c r="A486" s="867" t="s">
        <v>6436</v>
      </c>
      <c r="B486" s="867" t="s">
        <v>6437</v>
      </c>
      <c r="C486" s="867" t="s">
        <v>6585</v>
      </c>
      <c r="D486" s="867" t="s">
        <v>6586</v>
      </c>
      <c r="E486" s="868" t="s">
        <v>819</v>
      </c>
      <c r="F486" s="867" t="s">
        <v>819</v>
      </c>
      <c r="G486" s="867">
        <v>89258</v>
      </c>
      <c r="H486" s="867" t="s">
        <v>6647</v>
      </c>
      <c r="I486" s="867" t="s">
        <v>6588</v>
      </c>
      <c r="J486" s="867" t="s">
        <v>6142</v>
      </c>
      <c r="K486" s="868">
        <v>83.1</v>
      </c>
      <c r="L486" s="867" t="s">
        <v>6143</v>
      </c>
    </row>
    <row r="487" spans="1:12" ht="13.5">
      <c r="A487" s="867" t="s">
        <v>6436</v>
      </c>
      <c r="B487" s="867" t="s">
        <v>6437</v>
      </c>
      <c r="C487" s="867" t="s">
        <v>6585</v>
      </c>
      <c r="D487" s="867" t="s">
        <v>6586</v>
      </c>
      <c r="E487" s="868" t="s">
        <v>819</v>
      </c>
      <c r="F487" s="867" t="s">
        <v>819</v>
      </c>
      <c r="G487" s="867">
        <v>89273</v>
      </c>
      <c r="H487" s="867" t="s">
        <v>6648</v>
      </c>
      <c r="I487" s="867" t="s">
        <v>6588</v>
      </c>
      <c r="J487" s="867" t="s">
        <v>6142</v>
      </c>
      <c r="K487" s="868">
        <v>50.62</v>
      </c>
      <c r="L487" s="867" t="s">
        <v>6143</v>
      </c>
    </row>
    <row r="488" spans="1:12" ht="13.5">
      <c r="A488" s="867" t="s">
        <v>6436</v>
      </c>
      <c r="B488" s="867" t="s">
        <v>6437</v>
      </c>
      <c r="C488" s="867" t="s">
        <v>6585</v>
      </c>
      <c r="D488" s="867" t="s">
        <v>6586</v>
      </c>
      <c r="E488" s="868" t="s">
        <v>819</v>
      </c>
      <c r="F488" s="867" t="s">
        <v>819</v>
      </c>
      <c r="G488" s="867">
        <v>89279</v>
      </c>
      <c r="H488" s="867" t="s">
        <v>6649</v>
      </c>
      <c r="I488" s="867" t="s">
        <v>6588</v>
      </c>
      <c r="J488" s="867" t="s">
        <v>6229</v>
      </c>
      <c r="K488" s="868">
        <v>1.34</v>
      </c>
      <c r="L488" s="867" t="s">
        <v>6143</v>
      </c>
    </row>
    <row r="489" spans="1:12" ht="13.5">
      <c r="A489" s="867" t="s">
        <v>6436</v>
      </c>
      <c r="B489" s="867" t="s">
        <v>6437</v>
      </c>
      <c r="C489" s="867" t="s">
        <v>6585</v>
      </c>
      <c r="D489" s="867" t="s">
        <v>6586</v>
      </c>
      <c r="E489" s="868" t="s">
        <v>819</v>
      </c>
      <c r="F489" s="867" t="s">
        <v>819</v>
      </c>
      <c r="G489" s="867">
        <v>89877</v>
      </c>
      <c r="H489" s="867" t="s">
        <v>6650</v>
      </c>
      <c r="I489" s="867" t="s">
        <v>6588</v>
      </c>
      <c r="J489" s="867" t="s">
        <v>6142</v>
      </c>
      <c r="K489" s="868">
        <v>44.52</v>
      </c>
      <c r="L489" s="867" t="s">
        <v>6143</v>
      </c>
    </row>
    <row r="490" spans="1:12" ht="13.5">
      <c r="A490" s="867" t="s">
        <v>6436</v>
      </c>
      <c r="B490" s="867" t="s">
        <v>6437</v>
      </c>
      <c r="C490" s="867" t="s">
        <v>6585</v>
      </c>
      <c r="D490" s="867" t="s">
        <v>6586</v>
      </c>
      <c r="E490" s="868" t="s">
        <v>819</v>
      </c>
      <c r="F490" s="867" t="s">
        <v>819</v>
      </c>
      <c r="G490" s="867">
        <v>89884</v>
      </c>
      <c r="H490" s="867" t="s">
        <v>6651</v>
      </c>
      <c r="I490" s="867" t="s">
        <v>6588</v>
      </c>
      <c r="J490" s="867" t="s">
        <v>6142</v>
      </c>
      <c r="K490" s="868">
        <v>45.97</v>
      </c>
      <c r="L490" s="867" t="s">
        <v>6143</v>
      </c>
    </row>
    <row r="491" spans="1:12" ht="13.5">
      <c r="A491" s="867" t="s">
        <v>6436</v>
      </c>
      <c r="B491" s="867" t="s">
        <v>6437</v>
      </c>
      <c r="C491" s="867" t="s">
        <v>6585</v>
      </c>
      <c r="D491" s="867" t="s">
        <v>6586</v>
      </c>
      <c r="E491" s="868" t="s">
        <v>819</v>
      </c>
      <c r="F491" s="867" t="s">
        <v>819</v>
      </c>
      <c r="G491" s="867">
        <v>90587</v>
      </c>
      <c r="H491" s="867" t="s">
        <v>6652</v>
      </c>
      <c r="I491" s="867" t="s">
        <v>6588</v>
      </c>
      <c r="J491" s="867" t="s">
        <v>6142</v>
      </c>
      <c r="K491" s="868">
        <v>0.34</v>
      </c>
      <c r="L491" s="867" t="s">
        <v>6143</v>
      </c>
    </row>
    <row r="492" spans="1:12" ht="13.5">
      <c r="A492" s="867" t="s">
        <v>6436</v>
      </c>
      <c r="B492" s="867" t="s">
        <v>6437</v>
      </c>
      <c r="C492" s="867" t="s">
        <v>6585</v>
      </c>
      <c r="D492" s="867" t="s">
        <v>6586</v>
      </c>
      <c r="E492" s="868" t="s">
        <v>819</v>
      </c>
      <c r="F492" s="867" t="s">
        <v>819</v>
      </c>
      <c r="G492" s="867">
        <v>90626</v>
      </c>
      <c r="H492" s="867" t="s">
        <v>6653</v>
      </c>
      <c r="I492" s="867" t="s">
        <v>6588</v>
      </c>
      <c r="J492" s="867" t="s">
        <v>6142</v>
      </c>
      <c r="K492" s="868">
        <v>1.64</v>
      </c>
      <c r="L492" s="867" t="s">
        <v>6143</v>
      </c>
    </row>
    <row r="493" spans="1:12" ht="13.5">
      <c r="A493" s="867" t="s">
        <v>6436</v>
      </c>
      <c r="B493" s="867" t="s">
        <v>6437</v>
      </c>
      <c r="C493" s="867" t="s">
        <v>6585</v>
      </c>
      <c r="D493" s="867" t="s">
        <v>6586</v>
      </c>
      <c r="E493" s="868" t="s">
        <v>819</v>
      </c>
      <c r="F493" s="867" t="s">
        <v>819</v>
      </c>
      <c r="G493" s="867">
        <v>90632</v>
      </c>
      <c r="H493" s="867" t="s">
        <v>6654</v>
      </c>
      <c r="I493" s="867" t="s">
        <v>6588</v>
      </c>
      <c r="J493" s="867" t="s">
        <v>6142</v>
      </c>
      <c r="K493" s="868">
        <v>47.53</v>
      </c>
      <c r="L493" s="867" t="s">
        <v>6143</v>
      </c>
    </row>
    <row r="494" spans="1:12" ht="13.5">
      <c r="A494" s="867" t="s">
        <v>6436</v>
      </c>
      <c r="B494" s="867" t="s">
        <v>6437</v>
      </c>
      <c r="C494" s="867" t="s">
        <v>6585</v>
      </c>
      <c r="D494" s="867" t="s">
        <v>6586</v>
      </c>
      <c r="E494" s="868" t="s">
        <v>819</v>
      </c>
      <c r="F494" s="867" t="s">
        <v>819</v>
      </c>
      <c r="G494" s="867">
        <v>90638</v>
      </c>
      <c r="H494" s="867" t="s">
        <v>6655</v>
      </c>
      <c r="I494" s="867" t="s">
        <v>6588</v>
      </c>
      <c r="J494" s="867" t="s">
        <v>6229</v>
      </c>
      <c r="K494" s="868">
        <v>3.41</v>
      </c>
      <c r="L494" s="867" t="s">
        <v>6143</v>
      </c>
    </row>
    <row r="495" spans="1:12" ht="13.5">
      <c r="A495" s="867" t="s">
        <v>6436</v>
      </c>
      <c r="B495" s="867" t="s">
        <v>6437</v>
      </c>
      <c r="C495" s="867" t="s">
        <v>6585</v>
      </c>
      <c r="D495" s="867" t="s">
        <v>6586</v>
      </c>
      <c r="E495" s="868" t="s">
        <v>819</v>
      </c>
      <c r="F495" s="867" t="s">
        <v>819</v>
      </c>
      <c r="G495" s="867">
        <v>90644</v>
      </c>
      <c r="H495" s="867" t="s">
        <v>6656</v>
      </c>
      <c r="I495" s="867" t="s">
        <v>6588</v>
      </c>
      <c r="J495" s="867" t="s">
        <v>6229</v>
      </c>
      <c r="K495" s="868">
        <v>5.09</v>
      </c>
      <c r="L495" s="867" t="s">
        <v>6143</v>
      </c>
    </row>
    <row r="496" spans="1:12" ht="13.5">
      <c r="A496" s="867" t="s">
        <v>6436</v>
      </c>
      <c r="B496" s="867" t="s">
        <v>6437</v>
      </c>
      <c r="C496" s="867" t="s">
        <v>6585</v>
      </c>
      <c r="D496" s="867" t="s">
        <v>6586</v>
      </c>
      <c r="E496" s="868" t="s">
        <v>819</v>
      </c>
      <c r="F496" s="867" t="s">
        <v>819</v>
      </c>
      <c r="G496" s="867">
        <v>90651</v>
      </c>
      <c r="H496" s="867" t="s">
        <v>6657</v>
      </c>
      <c r="I496" s="867" t="s">
        <v>6588</v>
      </c>
      <c r="J496" s="867" t="s">
        <v>6229</v>
      </c>
      <c r="K496" s="868">
        <v>0.54</v>
      </c>
      <c r="L496" s="867" t="s">
        <v>6143</v>
      </c>
    </row>
    <row r="497" spans="1:12" ht="13.5">
      <c r="A497" s="867" t="s">
        <v>6436</v>
      </c>
      <c r="B497" s="867" t="s">
        <v>6437</v>
      </c>
      <c r="C497" s="867" t="s">
        <v>6585</v>
      </c>
      <c r="D497" s="867" t="s">
        <v>6586</v>
      </c>
      <c r="E497" s="868" t="s">
        <v>819</v>
      </c>
      <c r="F497" s="867" t="s">
        <v>819</v>
      </c>
      <c r="G497" s="867">
        <v>90657</v>
      </c>
      <c r="H497" s="867" t="s">
        <v>6658</v>
      </c>
      <c r="I497" s="867" t="s">
        <v>6588</v>
      </c>
      <c r="J497" s="867" t="s">
        <v>6229</v>
      </c>
      <c r="K497" s="868">
        <v>3.31</v>
      </c>
      <c r="L497" s="867" t="s">
        <v>6143</v>
      </c>
    </row>
    <row r="498" spans="1:12" ht="13.5">
      <c r="A498" s="867" t="s">
        <v>6436</v>
      </c>
      <c r="B498" s="867" t="s">
        <v>6437</v>
      </c>
      <c r="C498" s="867" t="s">
        <v>6585</v>
      </c>
      <c r="D498" s="867" t="s">
        <v>6586</v>
      </c>
      <c r="E498" s="868" t="s">
        <v>819</v>
      </c>
      <c r="F498" s="867" t="s">
        <v>819</v>
      </c>
      <c r="G498" s="867">
        <v>90663</v>
      </c>
      <c r="H498" s="867" t="s">
        <v>6659</v>
      </c>
      <c r="I498" s="867" t="s">
        <v>6588</v>
      </c>
      <c r="J498" s="867" t="s">
        <v>6229</v>
      </c>
      <c r="K498" s="868">
        <v>3.54</v>
      </c>
      <c r="L498" s="867" t="s">
        <v>6143</v>
      </c>
    </row>
    <row r="499" spans="1:12" ht="13.5">
      <c r="A499" s="867" t="s">
        <v>6436</v>
      </c>
      <c r="B499" s="867" t="s">
        <v>6437</v>
      </c>
      <c r="C499" s="867" t="s">
        <v>6585</v>
      </c>
      <c r="D499" s="867" t="s">
        <v>6586</v>
      </c>
      <c r="E499" s="868" t="s">
        <v>819</v>
      </c>
      <c r="F499" s="867" t="s">
        <v>819</v>
      </c>
      <c r="G499" s="867">
        <v>90669</v>
      </c>
      <c r="H499" s="867" t="s">
        <v>6660</v>
      </c>
      <c r="I499" s="867" t="s">
        <v>6588</v>
      </c>
      <c r="J499" s="867" t="s">
        <v>6142</v>
      </c>
      <c r="K499" s="868">
        <v>5.0199999999999996</v>
      </c>
      <c r="L499" s="867" t="s">
        <v>6143</v>
      </c>
    </row>
    <row r="500" spans="1:12" ht="13.5">
      <c r="A500" s="867" t="s">
        <v>6436</v>
      </c>
      <c r="B500" s="867" t="s">
        <v>6437</v>
      </c>
      <c r="C500" s="867" t="s">
        <v>6585</v>
      </c>
      <c r="D500" s="867" t="s">
        <v>6586</v>
      </c>
      <c r="E500" s="868" t="s">
        <v>819</v>
      </c>
      <c r="F500" s="867" t="s">
        <v>819</v>
      </c>
      <c r="G500" s="867">
        <v>90675</v>
      </c>
      <c r="H500" s="867" t="s">
        <v>6661</v>
      </c>
      <c r="I500" s="867" t="s">
        <v>6588</v>
      </c>
      <c r="J500" s="867" t="s">
        <v>6142</v>
      </c>
      <c r="K500" s="868">
        <v>154.61000000000001</v>
      </c>
      <c r="L500" s="867" t="s">
        <v>6143</v>
      </c>
    </row>
    <row r="501" spans="1:12" ht="13.5">
      <c r="A501" s="867" t="s">
        <v>6436</v>
      </c>
      <c r="B501" s="867" t="s">
        <v>6437</v>
      </c>
      <c r="C501" s="867" t="s">
        <v>6585</v>
      </c>
      <c r="D501" s="867" t="s">
        <v>6586</v>
      </c>
      <c r="E501" s="868" t="s">
        <v>819</v>
      </c>
      <c r="F501" s="867" t="s">
        <v>819</v>
      </c>
      <c r="G501" s="867">
        <v>90681</v>
      </c>
      <c r="H501" s="867" t="s">
        <v>6662</v>
      </c>
      <c r="I501" s="867" t="s">
        <v>6588</v>
      </c>
      <c r="J501" s="867" t="s">
        <v>6142</v>
      </c>
      <c r="K501" s="868">
        <v>91.8</v>
      </c>
      <c r="L501" s="867" t="s">
        <v>6143</v>
      </c>
    </row>
    <row r="502" spans="1:12" ht="13.5">
      <c r="A502" s="867" t="s">
        <v>6436</v>
      </c>
      <c r="B502" s="867" t="s">
        <v>6437</v>
      </c>
      <c r="C502" s="867" t="s">
        <v>6585</v>
      </c>
      <c r="D502" s="867" t="s">
        <v>6586</v>
      </c>
      <c r="E502" s="868" t="s">
        <v>819</v>
      </c>
      <c r="F502" s="867" t="s">
        <v>819</v>
      </c>
      <c r="G502" s="867">
        <v>90687</v>
      </c>
      <c r="H502" s="867" t="s">
        <v>6663</v>
      </c>
      <c r="I502" s="867" t="s">
        <v>6588</v>
      </c>
      <c r="J502" s="867" t="s">
        <v>6142</v>
      </c>
      <c r="K502" s="868">
        <v>44.71</v>
      </c>
      <c r="L502" s="867" t="s">
        <v>6143</v>
      </c>
    </row>
    <row r="503" spans="1:12" ht="13.5">
      <c r="A503" s="867" t="s">
        <v>6436</v>
      </c>
      <c r="B503" s="867" t="s">
        <v>6437</v>
      </c>
      <c r="C503" s="867" t="s">
        <v>6585</v>
      </c>
      <c r="D503" s="867" t="s">
        <v>6586</v>
      </c>
      <c r="E503" s="868" t="s">
        <v>819</v>
      </c>
      <c r="F503" s="867" t="s">
        <v>819</v>
      </c>
      <c r="G503" s="867">
        <v>90693</v>
      </c>
      <c r="H503" s="867" t="s">
        <v>6664</v>
      </c>
      <c r="I503" s="867" t="s">
        <v>6588</v>
      </c>
      <c r="J503" s="867" t="s">
        <v>6142</v>
      </c>
      <c r="K503" s="868">
        <v>34.07</v>
      </c>
      <c r="L503" s="867" t="s">
        <v>6143</v>
      </c>
    </row>
    <row r="504" spans="1:12" ht="13.5">
      <c r="A504" s="867" t="s">
        <v>6436</v>
      </c>
      <c r="B504" s="867" t="s">
        <v>6437</v>
      </c>
      <c r="C504" s="867" t="s">
        <v>6585</v>
      </c>
      <c r="D504" s="867" t="s">
        <v>6586</v>
      </c>
      <c r="E504" s="868" t="s">
        <v>819</v>
      </c>
      <c r="F504" s="867" t="s">
        <v>819</v>
      </c>
      <c r="G504" s="867">
        <v>90965</v>
      </c>
      <c r="H504" s="867" t="s">
        <v>6665</v>
      </c>
      <c r="I504" s="867" t="s">
        <v>6588</v>
      </c>
      <c r="J504" s="867" t="s">
        <v>6142</v>
      </c>
      <c r="K504" s="868">
        <v>4.24</v>
      </c>
      <c r="L504" s="867" t="s">
        <v>6143</v>
      </c>
    </row>
    <row r="505" spans="1:12" ht="13.5">
      <c r="A505" s="867" t="s">
        <v>6436</v>
      </c>
      <c r="B505" s="867" t="s">
        <v>6437</v>
      </c>
      <c r="C505" s="867" t="s">
        <v>6585</v>
      </c>
      <c r="D505" s="867" t="s">
        <v>6586</v>
      </c>
      <c r="E505" s="868" t="s">
        <v>819</v>
      </c>
      <c r="F505" s="867" t="s">
        <v>819</v>
      </c>
      <c r="G505" s="867">
        <v>90973</v>
      </c>
      <c r="H505" s="867" t="s">
        <v>6666</v>
      </c>
      <c r="I505" s="867" t="s">
        <v>6588</v>
      </c>
      <c r="J505" s="867" t="s">
        <v>6142</v>
      </c>
      <c r="K505" s="868">
        <v>4.25</v>
      </c>
      <c r="L505" s="867" t="s">
        <v>6143</v>
      </c>
    </row>
    <row r="506" spans="1:12" ht="13.5">
      <c r="A506" s="867" t="s">
        <v>6436</v>
      </c>
      <c r="B506" s="867" t="s">
        <v>6437</v>
      </c>
      <c r="C506" s="867" t="s">
        <v>6585</v>
      </c>
      <c r="D506" s="867" t="s">
        <v>6586</v>
      </c>
      <c r="E506" s="868" t="s">
        <v>819</v>
      </c>
      <c r="F506" s="867" t="s">
        <v>819</v>
      </c>
      <c r="G506" s="867">
        <v>90982</v>
      </c>
      <c r="H506" s="867" t="s">
        <v>6667</v>
      </c>
      <c r="I506" s="867" t="s">
        <v>6588</v>
      </c>
      <c r="J506" s="867" t="s">
        <v>6142</v>
      </c>
      <c r="K506" s="868">
        <v>10.8</v>
      </c>
      <c r="L506" s="867" t="s">
        <v>6143</v>
      </c>
    </row>
    <row r="507" spans="1:12" ht="13.5">
      <c r="A507" s="867" t="s">
        <v>6436</v>
      </c>
      <c r="B507" s="867" t="s">
        <v>6437</v>
      </c>
      <c r="C507" s="867" t="s">
        <v>6585</v>
      </c>
      <c r="D507" s="867" t="s">
        <v>6586</v>
      </c>
      <c r="E507" s="868" t="s">
        <v>819</v>
      </c>
      <c r="F507" s="867" t="s">
        <v>819</v>
      </c>
      <c r="G507" s="867">
        <v>91001</v>
      </c>
      <c r="H507" s="867" t="s">
        <v>6668</v>
      </c>
      <c r="I507" s="867" t="s">
        <v>6588</v>
      </c>
      <c r="J507" s="867" t="s">
        <v>6142</v>
      </c>
      <c r="K507" s="868">
        <v>5.04</v>
      </c>
      <c r="L507" s="867" t="s">
        <v>6143</v>
      </c>
    </row>
    <row r="508" spans="1:12" ht="13.5">
      <c r="A508" s="867" t="s">
        <v>6436</v>
      </c>
      <c r="B508" s="867" t="s">
        <v>6437</v>
      </c>
      <c r="C508" s="867" t="s">
        <v>6585</v>
      </c>
      <c r="D508" s="867" t="s">
        <v>6586</v>
      </c>
      <c r="E508" s="868" t="s">
        <v>819</v>
      </c>
      <c r="F508" s="867" t="s">
        <v>819</v>
      </c>
      <c r="G508" s="867">
        <v>91032</v>
      </c>
      <c r="H508" s="867" t="s">
        <v>6669</v>
      </c>
      <c r="I508" s="867" t="s">
        <v>6588</v>
      </c>
      <c r="J508" s="867" t="s">
        <v>6142</v>
      </c>
      <c r="K508" s="868">
        <v>32.93</v>
      </c>
      <c r="L508" s="867" t="s">
        <v>6143</v>
      </c>
    </row>
    <row r="509" spans="1:12" ht="13.5">
      <c r="A509" s="867" t="s">
        <v>6436</v>
      </c>
      <c r="B509" s="867" t="s">
        <v>6437</v>
      </c>
      <c r="C509" s="867" t="s">
        <v>6585</v>
      </c>
      <c r="D509" s="867" t="s">
        <v>6586</v>
      </c>
      <c r="E509" s="868" t="s">
        <v>819</v>
      </c>
      <c r="F509" s="867" t="s">
        <v>819</v>
      </c>
      <c r="G509" s="867">
        <v>91278</v>
      </c>
      <c r="H509" s="867" t="s">
        <v>6670</v>
      </c>
      <c r="I509" s="867" t="s">
        <v>6588</v>
      </c>
      <c r="J509" s="867" t="s">
        <v>6229</v>
      </c>
      <c r="K509" s="868">
        <v>0.75</v>
      </c>
      <c r="L509" s="867" t="s">
        <v>6143</v>
      </c>
    </row>
    <row r="510" spans="1:12" ht="13.5">
      <c r="A510" s="867" t="s">
        <v>6436</v>
      </c>
      <c r="B510" s="867" t="s">
        <v>6437</v>
      </c>
      <c r="C510" s="867" t="s">
        <v>6585</v>
      </c>
      <c r="D510" s="867" t="s">
        <v>6586</v>
      </c>
      <c r="E510" s="868" t="s">
        <v>819</v>
      </c>
      <c r="F510" s="867" t="s">
        <v>819</v>
      </c>
      <c r="G510" s="867">
        <v>91285</v>
      </c>
      <c r="H510" s="867" t="s">
        <v>6671</v>
      </c>
      <c r="I510" s="867" t="s">
        <v>6588</v>
      </c>
      <c r="J510" s="867" t="s">
        <v>6229</v>
      </c>
      <c r="K510" s="868">
        <v>0.74</v>
      </c>
      <c r="L510" s="867" t="s">
        <v>6143</v>
      </c>
    </row>
    <row r="511" spans="1:12" ht="13.5">
      <c r="A511" s="867" t="s">
        <v>6436</v>
      </c>
      <c r="B511" s="867" t="s">
        <v>6437</v>
      </c>
      <c r="C511" s="867" t="s">
        <v>6585</v>
      </c>
      <c r="D511" s="867" t="s">
        <v>6586</v>
      </c>
      <c r="E511" s="868" t="s">
        <v>819</v>
      </c>
      <c r="F511" s="867" t="s">
        <v>819</v>
      </c>
      <c r="G511" s="867">
        <v>91387</v>
      </c>
      <c r="H511" s="867" t="s">
        <v>6672</v>
      </c>
      <c r="I511" s="867" t="s">
        <v>6588</v>
      </c>
      <c r="J511" s="867" t="s">
        <v>6142</v>
      </c>
      <c r="K511" s="868">
        <v>35.869999999999997</v>
      </c>
      <c r="L511" s="867" t="s">
        <v>6143</v>
      </c>
    </row>
    <row r="512" spans="1:12" ht="13.5">
      <c r="A512" s="867" t="s">
        <v>6436</v>
      </c>
      <c r="B512" s="867" t="s">
        <v>6437</v>
      </c>
      <c r="C512" s="867" t="s">
        <v>6585</v>
      </c>
      <c r="D512" s="867" t="s">
        <v>6586</v>
      </c>
      <c r="E512" s="868" t="s">
        <v>819</v>
      </c>
      <c r="F512" s="867" t="s">
        <v>819</v>
      </c>
      <c r="G512" s="867">
        <v>91395</v>
      </c>
      <c r="H512" s="867" t="s">
        <v>6673</v>
      </c>
      <c r="I512" s="867" t="s">
        <v>6588</v>
      </c>
      <c r="J512" s="867" t="s">
        <v>6142</v>
      </c>
      <c r="K512" s="868">
        <v>30.63</v>
      </c>
      <c r="L512" s="867" t="s">
        <v>6143</v>
      </c>
    </row>
    <row r="513" spans="1:12" ht="13.5">
      <c r="A513" s="867" t="s">
        <v>6436</v>
      </c>
      <c r="B513" s="867" t="s">
        <v>6437</v>
      </c>
      <c r="C513" s="867" t="s">
        <v>6585</v>
      </c>
      <c r="D513" s="867" t="s">
        <v>6586</v>
      </c>
      <c r="E513" s="868" t="s">
        <v>819</v>
      </c>
      <c r="F513" s="867" t="s">
        <v>819</v>
      </c>
      <c r="G513" s="867">
        <v>91486</v>
      </c>
      <c r="H513" s="867" t="s">
        <v>6674</v>
      </c>
      <c r="I513" s="867" t="s">
        <v>6588</v>
      </c>
      <c r="J513" s="867" t="s">
        <v>6142</v>
      </c>
      <c r="K513" s="868">
        <v>36.020000000000003</v>
      </c>
      <c r="L513" s="867" t="s">
        <v>6143</v>
      </c>
    </row>
    <row r="514" spans="1:12" ht="13.5">
      <c r="A514" s="867" t="s">
        <v>6436</v>
      </c>
      <c r="B514" s="867" t="s">
        <v>6437</v>
      </c>
      <c r="C514" s="867" t="s">
        <v>6585</v>
      </c>
      <c r="D514" s="867" t="s">
        <v>6586</v>
      </c>
      <c r="E514" s="868" t="s">
        <v>819</v>
      </c>
      <c r="F514" s="867" t="s">
        <v>819</v>
      </c>
      <c r="G514" s="867">
        <v>91534</v>
      </c>
      <c r="H514" s="867" t="s">
        <v>6675</v>
      </c>
      <c r="I514" s="867" t="s">
        <v>6588</v>
      </c>
      <c r="J514" s="867" t="s">
        <v>6229</v>
      </c>
      <c r="K514" s="868">
        <v>18.690000000000001</v>
      </c>
      <c r="L514" s="867" t="s">
        <v>6143</v>
      </c>
    </row>
    <row r="515" spans="1:12" ht="13.5">
      <c r="A515" s="867" t="s">
        <v>6436</v>
      </c>
      <c r="B515" s="867" t="s">
        <v>6437</v>
      </c>
      <c r="C515" s="867" t="s">
        <v>6585</v>
      </c>
      <c r="D515" s="867" t="s">
        <v>6586</v>
      </c>
      <c r="E515" s="868" t="s">
        <v>819</v>
      </c>
      <c r="F515" s="867" t="s">
        <v>819</v>
      </c>
      <c r="G515" s="867">
        <v>91635</v>
      </c>
      <c r="H515" s="867" t="s">
        <v>6676</v>
      </c>
      <c r="I515" s="867" t="s">
        <v>6588</v>
      </c>
      <c r="J515" s="867" t="s">
        <v>6142</v>
      </c>
      <c r="K515" s="868">
        <v>29.27</v>
      </c>
      <c r="L515" s="867" t="s">
        <v>6143</v>
      </c>
    </row>
    <row r="516" spans="1:12" ht="13.5">
      <c r="A516" s="867" t="s">
        <v>6436</v>
      </c>
      <c r="B516" s="867" t="s">
        <v>6437</v>
      </c>
      <c r="C516" s="867" t="s">
        <v>6585</v>
      </c>
      <c r="D516" s="867" t="s">
        <v>6586</v>
      </c>
      <c r="E516" s="868" t="s">
        <v>819</v>
      </c>
      <c r="F516" s="867" t="s">
        <v>819</v>
      </c>
      <c r="G516" s="867">
        <v>91646</v>
      </c>
      <c r="H516" s="867" t="s">
        <v>6677</v>
      </c>
      <c r="I516" s="867" t="s">
        <v>6588</v>
      </c>
      <c r="J516" s="867" t="s">
        <v>6142</v>
      </c>
      <c r="K516" s="868">
        <v>51.84</v>
      </c>
      <c r="L516" s="867" t="s">
        <v>6143</v>
      </c>
    </row>
    <row r="517" spans="1:12" ht="13.5">
      <c r="A517" s="867" t="s">
        <v>6436</v>
      </c>
      <c r="B517" s="867" t="s">
        <v>6437</v>
      </c>
      <c r="C517" s="867" t="s">
        <v>6585</v>
      </c>
      <c r="D517" s="867" t="s">
        <v>6586</v>
      </c>
      <c r="E517" s="868" t="s">
        <v>819</v>
      </c>
      <c r="F517" s="867" t="s">
        <v>819</v>
      </c>
      <c r="G517" s="867">
        <v>91693</v>
      </c>
      <c r="H517" s="867" t="s">
        <v>6678</v>
      </c>
      <c r="I517" s="867" t="s">
        <v>6588</v>
      </c>
      <c r="J517" s="867" t="s">
        <v>6229</v>
      </c>
      <c r="K517" s="868">
        <v>17.66</v>
      </c>
      <c r="L517" s="867" t="s">
        <v>6143</v>
      </c>
    </row>
    <row r="518" spans="1:12" ht="13.5">
      <c r="A518" s="867" t="s">
        <v>6436</v>
      </c>
      <c r="B518" s="867" t="s">
        <v>6437</v>
      </c>
      <c r="C518" s="867" t="s">
        <v>6585</v>
      </c>
      <c r="D518" s="867" t="s">
        <v>6586</v>
      </c>
      <c r="E518" s="868" t="s">
        <v>819</v>
      </c>
      <c r="F518" s="867" t="s">
        <v>819</v>
      </c>
      <c r="G518" s="867">
        <v>92044</v>
      </c>
      <c r="H518" s="867" t="s">
        <v>6679</v>
      </c>
      <c r="I518" s="867" t="s">
        <v>6588</v>
      </c>
      <c r="J518" s="867" t="s">
        <v>6142</v>
      </c>
      <c r="K518" s="868">
        <v>4.5599999999999996</v>
      </c>
      <c r="L518" s="867" t="s">
        <v>6143</v>
      </c>
    </row>
    <row r="519" spans="1:12" ht="13.5">
      <c r="A519" s="867" t="s">
        <v>6436</v>
      </c>
      <c r="B519" s="867" t="s">
        <v>6437</v>
      </c>
      <c r="C519" s="867" t="s">
        <v>6585</v>
      </c>
      <c r="D519" s="867" t="s">
        <v>6586</v>
      </c>
      <c r="E519" s="868" t="s">
        <v>819</v>
      </c>
      <c r="F519" s="867" t="s">
        <v>819</v>
      </c>
      <c r="G519" s="867">
        <v>92107</v>
      </c>
      <c r="H519" s="867" t="s">
        <v>6680</v>
      </c>
      <c r="I519" s="867" t="s">
        <v>6588</v>
      </c>
      <c r="J519" s="867" t="s">
        <v>6142</v>
      </c>
      <c r="K519" s="868">
        <v>36.729999999999997</v>
      </c>
      <c r="L519" s="867" t="s">
        <v>6143</v>
      </c>
    </row>
    <row r="520" spans="1:12" ht="13.5">
      <c r="A520" s="867" t="s">
        <v>6436</v>
      </c>
      <c r="B520" s="867" t="s">
        <v>6437</v>
      </c>
      <c r="C520" s="867" t="s">
        <v>6585</v>
      </c>
      <c r="D520" s="867" t="s">
        <v>6586</v>
      </c>
      <c r="E520" s="868" t="s">
        <v>819</v>
      </c>
      <c r="F520" s="867" t="s">
        <v>819</v>
      </c>
      <c r="G520" s="867">
        <v>92113</v>
      </c>
      <c r="H520" s="867" t="s">
        <v>6681</v>
      </c>
      <c r="I520" s="867" t="s">
        <v>6588</v>
      </c>
      <c r="J520" s="867" t="s">
        <v>6229</v>
      </c>
      <c r="K520" s="868">
        <v>0.79</v>
      </c>
      <c r="L520" s="867" t="s">
        <v>6143</v>
      </c>
    </row>
    <row r="521" spans="1:12" ht="13.5">
      <c r="A521" s="867" t="s">
        <v>6436</v>
      </c>
      <c r="B521" s="867" t="s">
        <v>6437</v>
      </c>
      <c r="C521" s="867" t="s">
        <v>6585</v>
      </c>
      <c r="D521" s="867" t="s">
        <v>6586</v>
      </c>
      <c r="E521" s="868" t="s">
        <v>819</v>
      </c>
      <c r="F521" s="867" t="s">
        <v>819</v>
      </c>
      <c r="G521" s="867">
        <v>92119</v>
      </c>
      <c r="H521" s="867" t="s">
        <v>6682</v>
      </c>
      <c r="I521" s="867" t="s">
        <v>6588</v>
      </c>
      <c r="J521" s="867" t="s">
        <v>6229</v>
      </c>
      <c r="K521" s="868">
        <v>0.08</v>
      </c>
      <c r="L521" s="867" t="s">
        <v>6143</v>
      </c>
    </row>
    <row r="522" spans="1:12" ht="13.5">
      <c r="A522" s="867" t="s">
        <v>6436</v>
      </c>
      <c r="B522" s="867" t="s">
        <v>6437</v>
      </c>
      <c r="C522" s="867" t="s">
        <v>6585</v>
      </c>
      <c r="D522" s="867" t="s">
        <v>6586</v>
      </c>
      <c r="E522" s="868" t="s">
        <v>819</v>
      </c>
      <c r="F522" s="867" t="s">
        <v>819</v>
      </c>
      <c r="G522" s="867">
        <v>92139</v>
      </c>
      <c r="H522" s="867" t="s">
        <v>6683</v>
      </c>
      <c r="I522" s="867" t="s">
        <v>6588</v>
      </c>
      <c r="J522" s="867" t="s">
        <v>6229</v>
      </c>
      <c r="K522" s="868">
        <v>27.08</v>
      </c>
      <c r="L522" s="867" t="s">
        <v>6143</v>
      </c>
    </row>
    <row r="523" spans="1:12" ht="13.5">
      <c r="A523" s="867" t="s">
        <v>6436</v>
      </c>
      <c r="B523" s="867" t="s">
        <v>6437</v>
      </c>
      <c r="C523" s="867" t="s">
        <v>6585</v>
      </c>
      <c r="D523" s="867" t="s">
        <v>6586</v>
      </c>
      <c r="E523" s="868" t="s">
        <v>819</v>
      </c>
      <c r="F523" s="867" t="s">
        <v>819</v>
      </c>
      <c r="G523" s="867">
        <v>92146</v>
      </c>
      <c r="H523" s="867" t="s">
        <v>6684</v>
      </c>
      <c r="I523" s="867" t="s">
        <v>6588</v>
      </c>
      <c r="J523" s="867" t="s">
        <v>6229</v>
      </c>
      <c r="K523" s="868">
        <v>20.41</v>
      </c>
      <c r="L523" s="867" t="s">
        <v>6143</v>
      </c>
    </row>
    <row r="524" spans="1:12" ht="13.5">
      <c r="A524" s="867" t="s">
        <v>6436</v>
      </c>
      <c r="B524" s="867" t="s">
        <v>6437</v>
      </c>
      <c r="C524" s="867" t="s">
        <v>6585</v>
      </c>
      <c r="D524" s="867" t="s">
        <v>6586</v>
      </c>
      <c r="E524" s="868" t="s">
        <v>819</v>
      </c>
      <c r="F524" s="867" t="s">
        <v>819</v>
      </c>
      <c r="G524" s="867">
        <v>92243</v>
      </c>
      <c r="H524" s="867" t="s">
        <v>6685</v>
      </c>
      <c r="I524" s="867" t="s">
        <v>6588</v>
      </c>
      <c r="J524" s="867" t="s">
        <v>6142</v>
      </c>
      <c r="K524" s="868">
        <v>44.11</v>
      </c>
      <c r="L524" s="867" t="s">
        <v>6143</v>
      </c>
    </row>
    <row r="525" spans="1:12" ht="13.5">
      <c r="A525" s="867" t="s">
        <v>6436</v>
      </c>
      <c r="B525" s="867" t="s">
        <v>6437</v>
      </c>
      <c r="C525" s="867" t="s">
        <v>6585</v>
      </c>
      <c r="D525" s="867" t="s">
        <v>6586</v>
      </c>
      <c r="E525" s="868" t="s">
        <v>819</v>
      </c>
      <c r="F525" s="867" t="s">
        <v>819</v>
      </c>
      <c r="G525" s="867">
        <v>92717</v>
      </c>
      <c r="H525" s="867" t="s">
        <v>6686</v>
      </c>
      <c r="I525" s="867" t="s">
        <v>6588</v>
      </c>
      <c r="J525" s="867" t="s">
        <v>6142</v>
      </c>
      <c r="K525" s="868">
        <v>0.17</v>
      </c>
      <c r="L525" s="867" t="s">
        <v>6143</v>
      </c>
    </row>
    <row r="526" spans="1:12" ht="13.5">
      <c r="A526" s="867" t="s">
        <v>6436</v>
      </c>
      <c r="B526" s="867" t="s">
        <v>6437</v>
      </c>
      <c r="C526" s="867" t="s">
        <v>6585</v>
      </c>
      <c r="D526" s="867" t="s">
        <v>6586</v>
      </c>
      <c r="E526" s="868" t="s">
        <v>819</v>
      </c>
      <c r="F526" s="867" t="s">
        <v>819</v>
      </c>
      <c r="G526" s="867">
        <v>92961</v>
      </c>
      <c r="H526" s="867" t="s">
        <v>6687</v>
      </c>
      <c r="I526" s="867" t="s">
        <v>6588</v>
      </c>
      <c r="J526" s="867" t="s">
        <v>6142</v>
      </c>
      <c r="K526" s="868">
        <v>4.34</v>
      </c>
      <c r="L526" s="867" t="s">
        <v>6143</v>
      </c>
    </row>
    <row r="527" spans="1:12" ht="13.5">
      <c r="A527" s="867" t="s">
        <v>6436</v>
      </c>
      <c r="B527" s="867" t="s">
        <v>6437</v>
      </c>
      <c r="C527" s="867" t="s">
        <v>6585</v>
      </c>
      <c r="D527" s="867" t="s">
        <v>6586</v>
      </c>
      <c r="E527" s="868" t="s">
        <v>819</v>
      </c>
      <c r="F527" s="867" t="s">
        <v>819</v>
      </c>
      <c r="G527" s="867">
        <v>92967</v>
      </c>
      <c r="H527" s="867" t="s">
        <v>6688</v>
      </c>
      <c r="I527" s="867" t="s">
        <v>6588</v>
      </c>
      <c r="J527" s="867" t="s">
        <v>6142</v>
      </c>
      <c r="K527" s="868">
        <v>19.170000000000002</v>
      </c>
      <c r="L527" s="867" t="s">
        <v>6143</v>
      </c>
    </row>
    <row r="528" spans="1:12" ht="13.5">
      <c r="A528" s="867" t="s">
        <v>6436</v>
      </c>
      <c r="B528" s="867" t="s">
        <v>6437</v>
      </c>
      <c r="C528" s="867" t="s">
        <v>6585</v>
      </c>
      <c r="D528" s="867" t="s">
        <v>6586</v>
      </c>
      <c r="E528" s="868" t="s">
        <v>819</v>
      </c>
      <c r="F528" s="867" t="s">
        <v>819</v>
      </c>
      <c r="G528" s="867">
        <v>93225</v>
      </c>
      <c r="H528" s="867" t="s">
        <v>6689</v>
      </c>
      <c r="I528" s="867" t="s">
        <v>6588</v>
      </c>
      <c r="J528" s="867" t="s">
        <v>6142</v>
      </c>
      <c r="K528" s="868">
        <v>230.66</v>
      </c>
      <c r="L528" s="867" t="s">
        <v>6143</v>
      </c>
    </row>
    <row r="529" spans="1:12" ht="13.5">
      <c r="A529" s="867" t="s">
        <v>6436</v>
      </c>
      <c r="B529" s="867" t="s">
        <v>6437</v>
      </c>
      <c r="C529" s="867" t="s">
        <v>6585</v>
      </c>
      <c r="D529" s="867" t="s">
        <v>6586</v>
      </c>
      <c r="E529" s="868" t="s">
        <v>819</v>
      </c>
      <c r="F529" s="867" t="s">
        <v>819</v>
      </c>
      <c r="G529" s="867">
        <v>93234</v>
      </c>
      <c r="H529" s="867" t="s">
        <v>6690</v>
      </c>
      <c r="I529" s="867" t="s">
        <v>6588</v>
      </c>
      <c r="J529" s="867" t="s">
        <v>6229</v>
      </c>
      <c r="K529" s="868">
        <v>0.33</v>
      </c>
      <c r="L529" s="867" t="s">
        <v>6143</v>
      </c>
    </row>
    <row r="530" spans="1:12" ht="13.5">
      <c r="A530" s="867" t="s">
        <v>6436</v>
      </c>
      <c r="B530" s="867" t="s">
        <v>6437</v>
      </c>
      <c r="C530" s="867" t="s">
        <v>6585</v>
      </c>
      <c r="D530" s="867" t="s">
        <v>6586</v>
      </c>
      <c r="E530" s="868" t="s">
        <v>819</v>
      </c>
      <c r="F530" s="867" t="s">
        <v>819</v>
      </c>
      <c r="G530" s="867">
        <v>93244</v>
      </c>
      <c r="H530" s="867" t="s">
        <v>6691</v>
      </c>
      <c r="I530" s="867" t="s">
        <v>6588</v>
      </c>
      <c r="J530" s="867" t="s">
        <v>6142</v>
      </c>
      <c r="K530" s="868">
        <v>36.53</v>
      </c>
      <c r="L530" s="867" t="s">
        <v>6143</v>
      </c>
    </row>
    <row r="531" spans="1:12" ht="13.5">
      <c r="A531" s="867" t="s">
        <v>6436</v>
      </c>
      <c r="B531" s="867" t="s">
        <v>6437</v>
      </c>
      <c r="C531" s="867" t="s">
        <v>6585</v>
      </c>
      <c r="D531" s="867" t="s">
        <v>6586</v>
      </c>
      <c r="E531" s="868" t="s">
        <v>819</v>
      </c>
      <c r="F531" s="867" t="s">
        <v>819</v>
      </c>
      <c r="G531" s="867">
        <v>93274</v>
      </c>
      <c r="H531" s="867" t="s">
        <v>6692</v>
      </c>
      <c r="I531" s="867" t="s">
        <v>6588</v>
      </c>
      <c r="J531" s="867" t="s">
        <v>6142</v>
      </c>
      <c r="K531" s="868">
        <v>44.65</v>
      </c>
      <c r="L531" s="867" t="s">
        <v>6143</v>
      </c>
    </row>
    <row r="532" spans="1:12" ht="13.5">
      <c r="A532" s="867" t="s">
        <v>6436</v>
      </c>
      <c r="B532" s="867" t="s">
        <v>6437</v>
      </c>
      <c r="C532" s="867" t="s">
        <v>6585</v>
      </c>
      <c r="D532" s="867" t="s">
        <v>6586</v>
      </c>
      <c r="E532" s="868" t="s">
        <v>819</v>
      </c>
      <c r="F532" s="867" t="s">
        <v>819</v>
      </c>
      <c r="G532" s="867">
        <v>93282</v>
      </c>
      <c r="H532" s="867" t="s">
        <v>6693</v>
      </c>
      <c r="I532" s="867" t="s">
        <v>6588</v>
      </c>
      <c r="J532" s="867" t="s">
        <v>6142</v>
      </c>
      <c r="K532" s="868">
        <v>17.920000000000002</v>
      </c>
      <c r="L532" s="867" t="s">
        <v>6143</v>
      </c>
    </row>
    <row r="533" spans="1:12" ht="13.5">
      <c r="A533" s="867" t="s">
        <v>6436</v>
      </c>
      <c r="B533" s="867" t="s">
        <v>6437</v>
      </c>
      <c r="C533" s="867" t="s">
        <v>6585</v>
      </c>
      <c r="D533" s="867" t="s">
        <v>6586</v>
      </c>
      <c r="E533" s="868" t="s">
        <v>819</v>
      </c>
      <c r="F533" s="867" t="s">
        <v>819</v>
      </c>
      <c r="G533" s="867">
        <v>93288</v>
      </c>
      <c r="H533" s="867" t="s">
        <v>6694</v>
      </c>
      <c r="I533" s="867" t="s">
        <v>6588</v>
      </c>
      <c r="J533" s="867" t="s">
        <v>6142</v>
      </c>
      <c r="K533" s="868">
        <v>81.62</v>
      </c>
      <c r="L533" s="867" t="s">
        <v>6143</v>
      </c>
    </row>
    <row r="534" spans="1:12" ht="13.5">
      <c r="A534" s="867" t="s">
        <v>6436</v>
      </c>
      <c r="B534" s="867" t="s">
        <v>6437</v>
      </c>
      <c r="C534" s="867" t="s">
        <v>6585</v>
      </c>
      <c r="D534" s="867" t="s">
        <v>6586</v>
      </c>
      <c r="E534" s="868" t="s">
        <v>819</v>
      </c>
      <c r="F534" s="867" t="s">
        <v>819</v>
      </c>
      <c r="G534" s="867">
        <v>93403</v>
      </c>
      <c r="H534" s="867" t="s">
        <v>6695</v>
      </c>
      <c r="I534" s="867" t="s">
        <v>6588</v>
      </c>
      <c r="J534" s="867" t="s">
        <v>6142</v>
      </c>
      <c r="K534" s="868">
        <v>29.27</v>
      </c>
      <c r="L534" s="867" t="s">
        <v>6143</v>
      </c>
    </row>
    <row r="535" spans="1:12" ht="13.5">
      <c r="A535" s="867" t="s">
        <v>6436</v>
      </c>
      <c r="B535" s="867" t="s">
        <v>6437</v>
      </c>
      <c r="C535" s="867" t="s">
        <v>6585</v>
      </c>
      <c r="D535" s="867" t="s">
        <v>6586</v>
      </c>
      <c r="E535" s="868" t="s">
        <v>819</v>
      </c>
      <c r="F535" s="867" t="s">
        <v>819</v>
      </c>
      <c r="G535" s="867">
        <v>93409</v>
      </c>
      <c r="H535" s="867" t="s">
        <v>6696</v>
      </c>
      <c r="I535" s="867" t="s">
        <v>6588</v>
      </c>
      <c r="J535" s="867" t="s">
        <v>6142</v>
      </c>
      <c r="K535" s="868">
        <v>25.6</v>
      </c>
      <c r="L535" s="867" t="s">
        <v>6143</v>
      </c>
    </row>
    <row r="536" spans="1:12" ht="13.5">
      <c r="A536" s="867" t="s">
        <v>6436</v>
      </c>
      <c r="B536" s="867" t="s">
        <v>6437</v>
      </c>
      <c r="C536" s="867" t="s">
        <v>6585</v>
      </c>
      <c r="D536" s="867" t="s">
        <v>6586</v>
      </c>
      <c r="E536" s="868" t="s">
        <v>819</v>
      </c>
      <c r="F536" s="867" t="s">
        <v>819</v>
      </c>
      <c r="G536" s="867">
        <v>93416</v>
      </c>
      <c r="H536" s="867" t="s">
        <v>6697</v>
      </c>
      <c r="I536" s="867" t="s">
        <v>6588</v>
      </c>
      <c r="J536" s="867" t="s">
        <v>6142</v>
      </c>
      <c r="K536" s="868">
        <v>0.24</v>
      </c>
      <c r="L536" s="867" t="s">
        <v>6143</v>
      </c>
    </row>
    <row r="537" spans="1:12" ht="13.5">
      <c r="A537" s="867" t="s">
        <v>6436</v>
      </c>
      <c r="B537" s="867" t="s">
        <v>6437</v>
      </c>
      <c r="C537" s="867" t="s">
        <v>6585</v>
      </c>
      <c r="D537" s="867" t="s">
        <v>6586</v>
      </c>
      <c r="E537" s="868" t="s">
        <v>819</v>
      </c>
      <c r="F537" s="867" t="s">
        <v>819</v>
      </c>
      <c r="G537" s="867">
        <v>93422</v>
      </c>
      <c r="H537" s="867" t="s">
        <v>6698</v>
      </c>
      <c r="I537" s="867" t="s">
        <v>6588</v>
      </c>
      <c r="J537" s="867" t="s">
        <v>6142</v>
      </c>
      <c r="K537" s="868">
        <v>3.25</v>
      </c>
      <c r="L537" s="867" t="s">
        <v>6143</v>
      </c>
    </row>
    <row r="538" spans="1:12" ht="13.5">
      <c r="A538" s="867" t="s">
        <v>6436</v>
      </c>
      <c r="B538" s="867" t="s">
        <v>6437</v>
      </c>
      <c r="C538" s="867" t="s">
        <v>6585</v>
      </c>
      <c r="D538" s="867" t="s">
        <v>6586</v>
      </c>
      <c r="E538" s="868" t="s">
        <v>819</v>
      </c>
      <c r="F538" s="867" t="s">
        <v>819</v>
      </c>
      <c r="G538" s="867">
        <v>93428</v>
      </c>
      <c r="H538" s="867" t="s">
        <v>6699</v>
      </c>
      <c r="I538" s="867" t="s">
        <v>6588</v>
      </c>
      <c r="J538" s="867" t="s">
        <v>6142</v>
      </c>
      <c r="K538" s="868">
        <v>4.6100000000000003</v>
      </c>
      <c r="L538" s="867" t="s">
        <v>6143</v>
      </c>
    </row>
    <row r="539" spans="1:12" ht="13.5">
      <c r="A539" s="867" t="s">
        <v>6436</v>
      </c>
      <c r="B539" s="867" t="s">
        <v>6437</v>
      </c>
      <c r="C539" s="867" t="s">
        <v>6585</v>
      </c>
      <c r="D539" s="867" t="s">
        <v>6586</v>
      </c>
      <c r="E539" s="868" t="s">
        <v>819</v>
      </c>
      <c r="F539" s="867" t="s">
        <v>819</v>
      </c>
      <c r="G539" s="867">
        <v>93434</v>
      </c>
      <c r="H539" s="867" t="s">
        <v>6700</v>
      </c>
      <c r="I539" s="867" t="s">
        <v>6588</v>
      </c>
      <c r="J539" s="867" t="s">
        <v>6142</v>
      </c>
      <c r="K539" s="868">
        <v>162.78</v>
      </c>
      <c r="L539" s="867" t="s">
        <v>6143</v>
      </c>
    </row>
    <row r="540" spans="1:12" ht="13.5">
      <c r="A540" s="867" t="s">
        <v>6436</v>
      </c>
      <c r="B540" s="867" t="s">
        <v>6437</v>
      </c>
      <c r="C540" s="867" t="s">
        <v>6585</v>
      </c>
      <c r="D540" s="867" t="s">
        <v>6586</v>
      </c>
      <c r="E540" s="868" t="s">
        <v>819</v>
      </c>
      <c r="F540" s="867" t="s">
        <v>819</v>
      </c>
      <c r="G540" s="867">
        <v>93440</v>
      </c>
      <c r="H540" s="867" t="s">
        <v>6701</v>
      </c>
      <c r="I540" s="867" t="s">
        <v>6588</v>
      </c>
      <c r="J540" s="867" t="s">
        <v>6142</v>
      </c>
      <c r="K540" s="868">
        <v>89.22</v>
      </c>
      <c r="L540" s="867" t="s">
        <v>6143</v>
      </c>
    </row>
    <row r="541" spans="1:12" ht="13.5">
      <c r="A541" s="867" t="s">
        <v>6436</v>
      </c>
      <c r="B541" s="867" t="s">
        <v>6437</v>
      </c>
      <c r="C541" s="867" t="s">
        <v>6585</v>
      </c>
      <c r="D541" s="867" t="s">
        <v>6586</v>
      </c>
      <c r="E541" s="868" t="s">
        <v>819</v>
      </c>
      <c r="F541" s="867" t="s">
        <v>819</v>
      </c>
      <c r="G541" s="867">
        <v>95122</v>
      </c>
      <c r="H541" s="867" t="s">
        <v>6702</v>
      </c>
      <c r="I541" s="867" t="s">
        <v>6588</v>
      </c>
      <c r="J541" s="867" t="s">
        <v>6142</v>
      </c>
      <c r="K541" s="868">
        <v>125.06</v>
      </c>
      <c r="L541" s="867" t="s">
        <v>6143</v>
      </c>
    </row>
    <row r="542" spans="1:12" ht="13.5">
      <c r="A542" s="867" t="s">
        <v>6436</v>
      </c>
      <c r="B542" s="867" t="s">
        <v>6437</v>
      </c>
      <c r="C542" s="867" t="s">
        <v>6585</v>
      </c>
      <c r="D542" s="867" t="s">
        <v>6586</v>
      </c>
      <c r="E542" s="868" t="s">
        <v>819</v>
      </c>
      <c r="F542" s="867" t="s">
        <v>819</v>
      </c>
      <c r="G542" s="867">
        <v>95128</v>
      </c>
      <c r="H542" s="867" t="s">
        <v>6703</v>
      </c>
      <c r="I542" s="867" t="s">
        <v>6588</v>
      </c>
      <c r="J542" s="867" t="s">
        <v>6142</v>
      </c>
      <c r="K542" s="868">
        <v>30.77</v>
      </c>
      <c r="L542" s="867" t="s">
        <v>6143</v>
      </c>
    </row>
    <row r="543" spans="1:12" ht="13.5">
      <c r="A543" s="867" t="s">
        <v>6436</v>
      </c>
      <c r="B543" s="867" t="s">
        <v>6437</v>
      </c>
      <c r="C543" s="867" t="s">
        <v>6585</v>
      </c>
      <c r="D543" s="867" t="s">
        <v>6586</v>
      </c>
      <c r="E543" s="868" t="s">
        <v>819</v>
      </c>
      <c r="F543" s="867" t="s">
        <v>819</v>
      </c>
      <c r="G543" s="867">
        <v>95140</v>
      </c>
      <c r="H543" s="867" t="s">
        <v>6704</v>
      </c>
      <c r="I543" s="867" t="s">
        <v>6588</v>
      </c>
      <c r="J543" s="867" t="s">
        <v>6142</v>
      </c>
      <c r="K543" s="868">
        <v>0.04</v>
      </c>
      <c r="L543" s="867" t="s">
        <v>6143</v>
      </c>
    </row>
    <row r="544" spans="1:12" ht="13.5">
      <c r="A544" s="867" t="s">
        <v>6436</v>
      </c>
      <c r="B544" s="867" t="s">
        <v>6437</v>
      </c>
      <c r="C544" s="867" t="s">
        <v>6585</v>
      </c>
      <c r="D544" s="867" t="s">
        <v>6586</v>
      </c>
      <c r="E544" s="868" t="s">
        <v>819</v>
      </c>
      <c r="F544" s="867" t="s">
        <v>819</v>
      </c>
      <c r="G544" s="867">
        <v>95213</v>
      </c>
      <c r="H544" s="867" t="s">
        <v>6705</v>
      </c>
      <c r="I544" s="867" t="s">
        <v>6588</v>
      </c>
      <c r="J544" s="867" t="s">
        <v>6142</v>
      </c>
      <c r="K544" s="868">
        <v>48.25</v>
      </c>
      <c r="L544" s="867" t="s">
        <v>6143</v>
      </c>
    </row>
    <row r="545" spans="1:12" ht="13.5">
      <c r="A545" s="867" t="s">
        <v>6436</v>
      </c>
      <c r="B545" s="867" t="s">
        <v>6437</v>
      </c>
      <c r="C545" s="867" t="s">
        <v>6585</v>
      </c>
      <c r="D545" s="867" t="s">
        <v>6586</v>
      </c>
      <c r="E545" s="868" t="s">
        <v>819</v>
      </c>
      <c r="F545" s="867" t="s">
        <v>819</v>
      </c>
      <c r="G545" s="867">
        <v>95219</v>
      </c>
      <c r="H545" s="867" t="s">
        <v>6706</v>
      </c>
      <c r="I545" s="867" t="s">
        <v>6588</v>
      </c>
      <c r="J545" s="867" t="s">
        <v>6142</v>
      </c>
      <c r="K545" s="868">
        <v>23.79</v>
      </c>
      <c r="L545" s="867" t="s">
        <v>6143</v>
      </c>
    </row>
    <row r="546" spans="1:12" ht="13.5">
      <c r="A546" s="867" t="s">
        <v>6436</v>
      </c>
      <c r="B546" s="867" t="s">
        <v>6437</v>
      </c>
      <c r="C546" s="867" t="s">
        <v>6585</v>
      </c>
      <c r="D546" s="867" t="s">
        <v>6586</v>
      </c>
      <c r="E546" s="868" t="s">
        <v>819</v>
      </c>
      <c r="F546" s="867" t="s">
        <v>819</v>
      </c>
      <c r="G546" s="867">
        <v>95259</v>
      </c>
      <c r="H546" s="867" t="s">
        <v>6707</v>
      </c>
      <c r="I546" s="867" t="s">
        <v>6588</v>
      </c>
      <c r="J546" s="867" t="s">
        <v>6142</v>
      </c>
      <c r="K546" s="868">
        <v>18.989999999999998</v>
      </c>
      <c r="L546" s="867" t="s">
        <v>6143</v>
      </c>
    </row>
    <row r="547" spans="1:12" ht="13.5">
      <c r="A547" s="867" t="s">
        <v>6436</v>
      </c>
      <c r="B547" s="867" t="s">
        <v>6437</v>
      </c>
      <c r="C547" s="867" t="s">
        <v>6585</v>
      </c>
      <c r="D547" s="867" t="s">
        <v>6586</v>
      </c>
      <c r="E547" s="868" t="s">
        <v>819</v>
      </c>
      <c r="F547" s="867" t="s">
        <v>819</v>
      </c>
      <c r="G547" s="867">
        <v>95265</v>
      </c>
      <c r="H547" s="867" t="s">
        <v>6708</v>
      </c>
      <c r="I547" s="867" t="s">
        <v>6588</v>
      </c>
      <c r="J547" s="867" t="s">
        <v>6142</v>
      </c>
      <c r="K547" s="868">
        <v>0.9</v>
      </c>
      <c r="L547" s="867" t="s">
        <v>6143</v>
      </c>
    </row>
    <row r="548" spans="1:12" ht="13.5">
      <c r="A548" s="867" t="s">
        <v>6436</v>
      </c>
      <c r="B548" s="867" t="s">
        <v>6437</v>
      </c>
      <c r="C548" s="867" t="s">
        <v>6585</v>
      </c>
      <c r="D548" s="867" t="s">
        <v>6586</v>
      </c>
      <c r="E548" s="868" t="s">
        <v>819</v>
      </c>
      <c r="F548" s="867" t="s">
        <v>819</v>
      </c>
      <c r="G548" s="867">
        <v>95271</v>
      </c>
      <c r="H548" s="867" t="s">
        <v>6709</v>
      </c>
      <c r="I548" s="867" t="s">
        <v>6588</v>
      </c>
      <c r="J548" s="867" t="s">
        <v>6142</v>
      </c>
      <c r="K548" s="868">
        <v>0.45</v>
      </c>
      <c r="L548" s="867" t="s">
        <v>6143</v>
      </c>
    </row>
    <row r="549" spans="1:12" ht="13.5">
      <c r="A549" s="867" t="s">
        <v>6436</v>
      </c>
      <c r="B549" s="867" t="s">
        <v>6437</v>
      </c>
      <c r="C549" s="867" t="s">
        <v>6585</v>
      </c>
      <c r="D549" s="867" t="s">
        <v>6586</v>
      </c>
      <c r="E549" s="868" t="s">
        <v>819</v>
      </c>
      <c r="F549" s="867" t="s">
        <v>819</v>
      </c>
      <c r="G549" s="867">
        <v>95277</v>
      </c>
      <c r="H549" s="867" t="s">
        <v>6710</v>
      </c>
      <c r="I549" s="867" t="s">
        <v>6588</v>
      </c>
      <c r="J549" s="867" t="s">
        <v>6142</v>
      </c>
      <c r="K549" s="868">
        <v>0.44</v>
      </c>
      <c r="L549" s="867" t="s">
        <v>6143</v>
      </c>
    </row>
    <row r="550" spans="1:12" ht="13.5">
      <c r="A550" s="867" t="s">
        <v>6436</v>
      </c>
      <c r="B550" s="867" t="s">
        <v>6437</v>
      </c>
      <c r="C550" s="867" t="s">
        <v>6585</v>
      </c>
      <c r="D550" s="867" t="s">
        <v>6586</v>
      </c>
      <c r="E550" s="868" t="s">
        <v>819</v>
      </c>
      <c r="F550" s="867" t="s">
        <v>819</v>
      </c>
      <c r="G550" s="867">
        <v>95283</v>
      </c>
      <c r="H550" s="867" t="s">
        <v>6711</v>
      </c>
      <c r="I550" s="867" t="s">
        <v>6588</v>
      </c>
      <c r="J550" s="867" t="s">
        <v>6142</v>
      </c>
      <c r="K550" s="868">
        <v>0.49</v>
      </c>
      <c r="L550" s="867" t="s">
        <v>6143</v>
      </c>
    </row>
    <row r="551" spans="1:12" ht="13.5">
      <c r="A551" s="867" t="s">
        <v>6436</v>
      </c>
      <c r="B551" s="867" t="s">
        <v>6437</v>
      </c>
      <c r="C551" s="867" t="s">
        <v>6585</v>
      </c>
      <c r="D551" s="867" t="s">
        <v>6586</v>
      </c>
      <c r="E551" s="868" t="s">
        <v>819</v>
      </c>
      <c r="F551" s="867" t="s">
        <v>819</v>
      </c>
      <c r="G551" s="867">
        <v>95621</v>
      </c>
      <c r="H551" s="867" t="s">
        <v>6712</v>
      </c>
      <c r="I551" s="867" t="s">
        <v>6588</v>
      </c>
      <c r="J551" s="867" t="s">
        <v>6142</v>
      </c>
      <c r="K551" s="868">
        <v>18.79</v>
      </c>
      <c r="L551" s="867" t="s">
        <v>6143</v>
      </c>
    </row>
    <row r="552" spans="1:12" ht="13.5">
      <c r="A552" s="867" t="s">
        <v>6436</v>
      </c>
      <c r="B552" s="867" t="s">
        <v>6437</v>
      </c>
      <c r="C552" s="867" t="s">
        <v>6585</v>
      </c>
      <c r="D552" s="867" t="s">
        <v>6586</v>
      </c>
      <c r="E552" s="868" t="s">
        <v>819</v>
      </c>
      <c r="F552" s="867" t="s">
        <v>819</v>
      </c>
      <c r="G552" s="867">
        <v>95632</v>
      </c>
      <c r="H552" s="867" t="s">
        <v>6713</v>
      </c>
      <c r="I552" s="867" t="s">
        <v>6588</v>
      </c>
      <c r="J552" s="867" t="s">
        <v>6142</v>
      </c>
      <c r="K552" s="868">
        <v>44.82</v>
      </c>
      <c r="L552" s="867" t="s">
        <v>6143</v>
      </c>
    </row>
    <row r="553" spans="1:12" ht="13.5">
      <c r="A553" s="867" t="s">
        <v>6436</v>
      </c>
      <c r="B553" s="867" t="s">
        <v>6437</v>
      </c>
      <c r="C553" s="867" t="s">
        <v>6585</v>
      </c>
      <c r="D553" s="867" t="s">
        <v>6586</v>
      </c>
      <c r="E553" s="868" t="s">
        <v>819</v>
      </c>
      <c r="F553" s="867" t="s">
        <v>819</v>
      </c>
      <c r="G553" s="867">
        <v>95703</v>
      </c>
      <c r="H553" s="867" t="s">
        <v>6714</v>
      </c>
      <c r="I553" s="867" t="s">
        <v>6588</v>
      </c>
      <c r="J553" s="867" t="s">
        <v>6142</v>
      </c>
      <c r="K553" s="868">
        <v>21.23</v>
      </c>
      <c r="L553" s="867" t="s">
        <v>6143</v>
      </c>
    </row>
    <row r="554" spans="1:12" ht="13.5">
      <c r="A554" s="867" t="s">
        <v>6436</v>
      </c>
      <c r="B554" s="867" t="s">
        <v>6437</v>
      </c>
      <c r="C554" s="867" t="s">
        <v>6585</v>
      </c>
      <c r="D554" s="867" t="s">
        <v>6586</v>
      </c>
      <c r="E554" s="868" t="s">
        <v>819</v>
      </c>
      <c r="F554" s="867" t="s">
        <v>819</v>
      </c>
      <c r="G554" s="867">
        <v>95709</v>
      </c>
      <c r="H554" s="867" t="s">
        <v>6715</v>
      </c>
      <c r="I554" s="867" t="s">
        <v>6588</v>
      </c>
      <c r="J554" s="867" t="s">
        <v>6142</v>
      </c>
      <c r="K554" s="868">
        <v>46.29</v>
      </c>
      <c r="L554" s="867" t="s">
        <v>6143</v>
      </c>
    </row>
    <row r="555" spans="1:12" ht="13.5">
      <c r="A555" s="867" t="s">
        <v>6436</v>
      </c>
      <c r="B555" s="867" t="s">
        <v>6437</v>
      </c>
      <c r="C555" s="867" t="s">
        <v>6585</v>
      </c>
      <c r="D555" s="867" t="s">
        <v>6586</v>
      </c>
      <c r="E555" s="868" t="s">
        <v>819</v>
      </c>
      <c r="F555" s="867" t="s">
        <v>819</v>
      </c>
      <c r="G555" s="867">
        <v>95715</v>
      </c>
      <c r="H555" s="867" t="s">
        <v>6716</v>
      </c>
      <c r="I555" s="867" t="s">
        <v>6588</v>
      </c>
      <c r="J555" s="867" t="s">
        <v>6142</v>
      </c>
      <c r="K555" s="868">
        <v>55.84</v>
      </c>
      <c r="L555" s="867" t="s">
        <v>6143</v>
      </c>
    </row>
    <row r="556" spans="1:12" ht="13.5">
      <c r="A556" s="867" t="s">
        <v>6436</v>
      </c>
      <c r="B556" s="867" t="s">
        <v>6437</v>
      </c>
      <c r="C556" s="867" t="s">
        <v>6585</v>
      </c>
      <c r="D556" s="867" t="s">
        <v>6586</v>
      </c>
      <c r="E556" s="868" t="s">
        <v>819</v>
      </c>
      <c r="F556" s="867" t="s">
        <v>819</v>
      </c>
      <c r="G556" s="867">
        <v>95721</v>
      </c>
      <c r="H556" s="867" t="s">
        <v>6717</v>
      </c>
      <c r="I556" s="867" t="s">
        <v>6588</v>
      </c>
      <c r="J556" s="867" t="s">
        <v>6142</v>
      </c>
      <c r="K556" s="868">
        <v>54.56</v>
      </c>
      <c r="L556" s="867" t="s">
        <v>6143</v>
      </c>
    </row>
    <row r="557" spans="1:12" ht="13.5">
      <c r="A557" s="867" t="s">
        <v>6436</v>
      </c>
      <c r="B557" s="867" t="s">
        <v>6437</v>
      </c>
      <c r="C557" s="867" t="s">
        <v>6585</v>
      </c>
      <c r="D557" s="867" t="s">
        <v>6586</v>
      </c>
      <c r="E557" s="868" t="s">
        <v>819</v>
      </c>
      <c r="F557" s="867" t="s">
        <v>819</v>
      </c>
      <c r="G557" s="867">
        <v>95873</v>
      </c>
      <c r="H557" s="867" t="s">
        <v>6718</v>
      </c>
      <c r="I557" s="867" t="s">
        <v>6588</v>
      </c>
      <c r="J557" s="867" t="s">
        <v>6142</v>
      </c>
      <c r="K557" s="868">
        <v>7.36</v>
      </c>
      <c r="L557" s="867" t="s">
        <v>6143</v>
      </c>
    </row>
    <row r="558" spans="1:12" ht="13.5">
      <c r="A558" s="867" t="s">
        <v>6436</v>
      </c>
      <c r="B558" s="867" t="s">
        <v>6437</v>
      </c>
      <c r="C558" s="867" t="s">
        <v>6585</v>
      </c>
      <c r="D558" s="867" t="s">
        <v>6586</v>
      </c>
      <c r="E558" s="868" t="s">
        <v>819</v>
      </c>
      <c r="F558" s="867" t="s">
        <v>819</v>
      </c>
      <c r="G558" s="867">
        <v>96014</v>
      </c>
      <c r="H558" s="867" t="s">
        <v>6719</v>
      </c>
      <c r="I558" s="867" t="s">
        <v>6588</v>
      </c>
      <c r="J558" s="867" t="s">
        <v>6142</v>
      </c>
      <c r="K558" s="868">
        <v>31.67</v>
      </c>
      <c r="L558" s="867" t="s">
        <v>6143</v>
      </c>
    </row>
    <row r="559" spans="1:12" ht="13.5">
      <c r="A559" s="867" t="s">
        <v>6436</v>
      </c>
      <c r="B559" s="867" t="s">
        <v>6437</v>
      </c>
      <c r="C559" s="867" t="s">
        <v>6585</v>
      </c>
      <c r="D559" s="867" t="s">
        <v>6586</v>
      </c>
      <c r="E559" s="868" t="s">
        <v>819</v>
      </c>
      <c r="F559" s="867" t="s">
        <v>819</v>
      </c>
      <c r="G559" s="867">
        <v>96021</v>
      </c>
      <c r="H559" s="867" t="s">
        <v>6720</v>
      </c>
      <c r="I559" s="867" t="s">
        <v>6588</v>
      </c>
      <c r="J559" s="867" t="s">
        <v>6142</v>
      </c>
      <c r="K559" s="868">
        <v>31.55</v>
      </c>
      <c r="L559" s="867" t="s">
        <v>6143</v>
      </c>
    </row>
    <row r="560" spans="1:12" ht="13.5">
      <c r="A560" s="867" t="s">
        <v>6436</v>
      </c>
      <c r="B560" s="867" t="s">
        <v>6437</v>
      </c>
      <c r="C560" s="867" t="s">
        <v>6585</v>
      </c>
      <c r="D560" s="867" t="s">
        <v>6586</v>
      </c>
      <c r="E560" s="868" t="s">
        <v>819</v>
      </c>
      <c r="F560" s="867" t="s">
        <v>819</v>
      </c>
      <c r="G560" s="867">
        <v>96029</v>
      </c>
      <c r="H560" s="867" t="s">
        <v>6721</v>
      </c>
      <c r="I560" s="867" t="s">
        <v>6588</v>
      </c>
      <c r="J560" s="867" t="s">
        <v>6142</v>
      </c>
      <c r="K560" s="868">
        <v>28.36</v>
      </c>
      <c r="L560" s="867" t="s">
        <v>6143</v>
      </c>
    </row>
    <row r="561" spans="1:12" ht="13.5">
      <c r="A561" s="867" t="s">
        <v>6436</v>
      </c>
      <c r="B561" s="867" t="s">
        <v>6437</v>
      </c>
      <c r="C561" s="867" t="s">
        <v>6585</v>
      </c>
      <c r="D561" s="867" t="s">
        <v>6586</v>
      </c>
      <c r="E561" s="868" t="s">
        <v>819</v>
      </c>
      <c r="F561" s="867" t="s">
        <v>819</v>
      </c>
      <c r="G561" s="867">
        <v>96036</v>
      </c>
      <c r="H561" s="867" t="s">
        <v>6722</v>
      </c>
      <c r="I561" s="867" t="s">
        <v>6588</v>
      </c>
      <c r="J561" s="867" t="s">
        <v>6142</v>
      </c>
      <c r="K561" s="868">
        <v>38.74</v>
      </c>
      <c r="L561" s="867" t="s">
        <v>6143</v>
      </c>
    </row>
    <row r="562" spans="1:12" ht="13.5">
      <c r="A562" s="867" t="s">
        <v>6436</v>
      </c>
      <c r="B562" s="867" t="s">
        <v>6437</v>
      </c>
      <c r="C562" s="867" t="s">
        <v>6585</v>
      </c>
      <c r="D562" s="867" t="s">
        <v>6586</v>
      </c>
      <c r="E562" s="868" t="s">
        <v>819</v>
      </c>
      <c r="F562" s="867" t="s">
        <v>819</v>
      </c>
      <c r="G562" s="867">
        <v>96155</v>
      </c>
      <c r="H562" s="867" t="s">
        <v>6723</v>
      </c>
      <c r="I562" s="867" t="s">
        <v>6588</v>
      </c>
      <c r="J562" s="867" t="s">
        <v>6142</v>
      </c>
      <c r="K562" s="868">
        <v>28.48</v>
      </c>
      <c r="L562" s="867" t="s">
        <v>6143</v>
      </c>
    </row>
    <row r="563" spans="1:12" ht="13.5">
      <c r="A563" s="867" t="s">
        <v>6436</v>
      </c>
      <c r="B563" s="867" t="s">
        <v>6437</v>
      </c>
      <c r="C563" s="867" t="s">
        <v>6585</v>
      </c>
      <c r="D563" s="867" t="s">
        <v>6586</v>
      </c>
      <c r="E563" s="868" t="s">
        <v>819</v>
      </c>
      <c r="F563" s="867" t="s">
        <v>819</v>
      </c>
      <c r="G563" s="867">
        <v>96156</v>
      </c>
      <c r="H563" s="867" t="s">
        <v>6724</v>
      </c>
      <c r="I563" s="867" t="s">
        <v>6588</v>
      </c>
      <c r="J563" s="867" t="s">
        <v>6142</v>
      </c>
      <c r="K563" s="868">
        <v>37.26</v>
      </c>
      <c r="L563" s="867" t="s">
        <v>6143</v>
      </c>
    </row>
    <row r="564" spans="1:12" ht="13.5">
      <c r="A564" s="867" t="s">
        <v>6436</v>
      </c>
      <c r="B564" s="867" t="s">
        <v>6437</v>
      </c>
      <c r="C564" s="867" t="s">
        <v>6585</v>
      </c>
      <c r="D564" s="867" t="s">
        <v>6586</v>
      </c>
      <c r="E564" s="868" t="s">
        <v>819</v>
      </c>
      <c r="F564" s="867" t="s">
        <v>819</v>
      </c>
      <c r="G564" s="867">
        <v>96159</v>
      </c>
      <c r="H564" s="867" t="s">
        <v>6725</v>
      </c>
      <c r="I564" s="867" t="s">
        <v>6588</v>
      </c>
      <c r="J564" s="867" t="s">
        <v>6142</v>
      </c>
      <c r="K564" s="868">
        <v>43.93</v>
      </c>
      <c r="L564" s="867" t="s">
        <v>6143</v>
      </c>
    </row>
    <row r="565" spans="1:12" ht="13.5">
      <c r="A565" s="867" t="s">
        <v>6436</v>
      </c>
      <c r="B565" s="867" t="s">
        <v>6437</v>
      </c>
      <c r="C565" s="867" t="s">
        <v>6585</v>
      </c>
      <c r="D565" s="867" t="s">
        <v>6586</v>
      </c>
      <c r="E565" s="868" t="s">
        <v>819</v>
      </c>
      <c r="F565" s="867" t="s">
        <v>819</v>
      </c>
      <c r="G565" s="867">
        <v>96246</v>
      </c>
      <c r="H565" s="867" t="s">
        <v>6726</v>
      </c>
      <c r="I565" s="867" t="s">
        <v>6588</v>
      </c>
      <c r="J565" s="867" t="s">
        <v>6142</v>
      </c>
      <c r="K565" s="868">
        <v>37.700000000000003</v>
      </c>
      <c r="L565" s="867" t="s">
        <v>6143</v>
      </c>
    </row>
    <row r="566" spans="1:12" ht="13.5">
      <c r="A566" s="867" t="s">
        <v>6436</v>
      </c>
      <c r="B566" s="867" t="s">
        <v>6437</v>
      </c>
      <c r="C566" s="867" t="s">
        <v>6585</v>
      </c>
      <c r="D566" s="867" t="s">
        <v>6586</v>
      </c>
      <c r="E566" s="868" t="s">
        <v>819</v>
      </c>
      <c r="F566" s="867" t="s">
        <v>819</v>
      </c>
      <c r="G566" s="867">
        <v>96302</v>
      </c>
      <c r="H566" s="867" t="s">
        <v>6727</v>
      </c>
      <c r="I566" s="867" t="s">
        <v>6588</v>
      </c>
      <c r="J566" s="867" t="s">
        <v>6142</v>
      </c>
      <c r="K566" s="868">
        <v>62.25</v>
      </c>
      <c r="L566" s="867" t="s">
        <v>6143</v>
      </c>
    </row>
    <row r="567" spans="1:12" ht="13.5">
      <c r="A567" s="867" t="s">
        <v>6436</v>
      </c>
      <c r="B567" s="867" t="s">
        <v>6437</v>
      </c>
      <c r="C567" s="867" t="s">
        <v>6585</v>
      </c>
      <c r="D567" s="867" t="s">
        <v>6586</v>
      </c>
      <c r="E567" s="868" t="s">
        <v>819</v>
      </c>
      <c r="F567" s="867" t="s">
        <v>819</v>
      </c>
      <c r="G567" s="867">
        <v>96308</v>
      </c>
      <c r="H567" s="867" t="s">
        <v>6728</v>
      </c>
      <c r="I567" s="867" t="s">
        <v>6588</v>
      </c>
      <c r="J567" s="867" t="s">
        <v>6142</v>
      </c>
      <c r="K567" s="868">
        <v>0.14000000000000001</v>
      </c>
      <c r="L567" s="867" t="s">
        <v>6143</v>
      </c>
    </row>
    <row r="568" spans="1:12" ht="13.5">
      <c r="A568" s="867" t="s">
        <v>6436</v>
      </c>
      <c r="B568" s="867" t="s">
        <v>6437</v>
      </c>
      <c r="C568" s="867" t="s">
        <v>6585</v>
      </c>
      <c r="D568" s="867" t="s">
        <v>6586</v>
      </c>
      <c r="E568" s="868" t="s">
        <v>819</v>
      </c>
      <c r="F568" s="867" t="s">
        <v>819</v>
      </c>
      <c r="G568" s="867">
        <v>96464</v>
      </c>
      <c r="H568" s="867" t="s">
        <v>6729</v>
      </c>
      <c r="I568" s="867" t="s">
        <v>6588</v>
      </c>
      <c r="J568" s="867" t="s">
        <v>6142</v>
      </c>
      <c r="K568" s="868">
        <v>47.78</v>
      </c>
      <c r="L568" s="867" t="s">
        <v>6143</v>
      </c>
    </row>
    <row r="569" spans="1:12" ht="13.5">
      <c r="A569" s="867" t="s">
        <v>6436</v>
      </c>
      <c r="B569" s="867" t="s">
        <v>6437</v>
      </c>
      <c r="C569" s="867" t="s">
        <v>6585</v>
      </c>
      <c r="D569" s="867" t="s">
        <v>6586</v>
      </c>
      <c r="E569" s="868" t="s">
        <v>819</v>
      </c>
      <c r="F569" s="867" t="s">
        <v>819</v>
      </c>
      <c r="G569" s="867">
        <v>98765</v>
      </c>
      <c r="H569" s="867" t="s">
        <v>6730</v>
      </c>
      <c r="I569" s="867" t="s">
        <v>6588</v>
      </c>
      <c r="J569" s="867" t="s">
        <v>6142</v>
      </c>
      <c r="K569" s="868">
        <v>7.0000000000000007E-2</v>
      </c>
      <c r="L569" s="867" t="s">
        <v>6143</v>
      </c>
    </row>
    <row r="570" spans="1:12" ht="13.5">
      <c r="A570" s="867" t="s">
        <v>6436</v>
      </c>
      <c r="B570" s="867" t="s">
        <v>6437</v>
      </c>
      <c r="C570" s="867" t="s">
        <v>6585</v>
      </c>
      <c r="D570" s="867" t="s">
        <v>6586</v>
      </c>
      <c r="E570" s="868" t="s">
        <v>819</v>
      </c>
      <c r="F570" s="867" t="s">
        <v>819</v>
      </c>
      <c r="G570" s="867">
        <v>99834</v>
      </c>
      <c r="H570" s="867" t="s">
        <v>6731</v>
      </c>
      <c r="I570" s="867" t="s">
        <v>6588</v>
      </c>
      <c r="J570" s="867" t="s">
        <v>6142</v>
      </c>
      <c r="K570" s="868">
        <v>0.13</v>
      </c>
      <c r="L570" s="867" t="s">
        <v>6143</v>
      </c>
    </row>
    <row r="571" spans="1:12" ht="13.5">
      <c r="A571" s="867" t="s">
        <v>6436</v>
      </c>
      <c r="B571" s="867" t="s">
        <v>6437</v>
      </c>
      <c r="C571" s="867" t="s">
        <v>6585</v>
      </c>
      <c r="D571" s="867" t="s">
        <v>6586</v>
      </c>
      <c r="E571" s="868" t="s">
        <v>819</v>
      </c>
      <c r="F571" s="867" t="s">
        <v>819</v>
      </c>
      <c r="G571" s="867">
        <v>100642</v>
      </c>
      <c r="H571" s="867" t="s">
        <v>6732</v>
      </c>
      <c r="I571" s="867" t="s">
        <v>6588</v>
      </c>
      <c r="J571" s="867" t="s">
        <v>6142</v>
      </c>
      <c r="K571" s="868">
        <v>114.23</v>
      </c>
      <c r="L571" s="867" t="s">
        <v>6143</v>
      </c>
    </row>
    <row r="572" spans="1:12" ht="13.5">
      <c r="A572" s="867" t="s">
        <v>6436</v>
      </c>
      <c r="B572" s="867" t="s">
        <v>6437</v>
      </c>
      <c r="C572" s="867" t="s">
        <v>6585</v>
      </c>
      <c r="D572" s="867" t="s">
        <v>6586</v>
      </c>
      <c r="E572" s="868" t="s">
        <v>819</v>
      </c>
      <c r="F572" s="867" t="s">
        <v>819</v>
      </c>
      <c r="G572" s="867">
        <v>100648</v>
      </c>
      <c r="H572" s="867" t="s">
        <v>6733</v>
      </c>
      <c r="I572" s="867" t="s">
        <v>6588</v>
      </c>
      <c r="J572" s="867" t="s">
        <v>6142</v>
      </c>
      <c r="K572" s="868">
        <v>270.45</v>
      </c>
      <c r="L572" s="867" t="s">
        <v>6143</v>
      </c>
    </row>
    <row r="573" spans="1:12" ht="13.5">
      <c r="A573" s="867" t="s">
        <v>6436</v>
      </c>
      <c r="B573" s="867" t="s">
        <v>6437</v>
      </c>
      <c r="C573" s="867" t="s">
        <v>6734</v>
      </c>
      <c r="D573" s="867" t="s">
        <v>6735</v>
      </c>
      <c r="E573" s="868" t="s">
        <v>819</v>
      </c>
      <c r="F573" s="867" t="s">
        <v>819</v>
      </c>
      <c r="G573" s="867">
        <v>5089</v>
      </c>
      <c r="H573" s="867" t="s">
        <v>6736</v>
      </c>
      <c r="I573" s="867" t="s">
        <v>280</v>
      </c>
      <c r="J573" s="867" t="s">
        <v>6142</v>
      </c>
      <c r="K573" s="868">
        <v>20.76</v>
      </c>
      <c r="L573" s="867" t="s">
        <v>6143</v>
      </c>
    </row>
    <row r="574" spans="1:12" ht="13.5">
      <c r="A574" s="867" t="s">
        <v>6436</v>
      </c>
      <c r="B574" s="867" t="s">
        <v>6437</v>
      </c>
      <c r="C574" s="867" t="s">
        <v>6734</v>
      </c>
      <c r="D574" s="867" t="s">
        <v>6735</v>
      </c>
      <c r="E574" s="868" t="s">
        <v>819</v>
      </c>
      <c r="F574" s="867" t="s">
        <v>819</v>
      </c>
      <c r="G574" s="867">
        <v>5627</v>
      </c>
      <c r="H574" s="867" t="s">
        <v>6737</v>
      </c>
      <c r="I574" s="867" t="s">
        <v>280</v>
      </c>
      <c r="J574" s="867" t="s">
        <v>6142</v>
      </c>
      <c r="K574" s="868">
        <v>25.76</v>
      </c>
      <c r="L574" s="867" t="s">
        <v>6143</v>
      </c>
    </row>
    <row r="575" spans="1:12" ht="13.5">
      <c r="A575" s="867" t="s">
        <v>6436</v>
      </c>
      <c r="B575" s="867" t="s">
        <v>6437</v>
      </c>
      <c r="C575" s="867" t="s">
        <v>6734</v>
      </c>
      <c r="D575" s="867" t="s">
        <v>6735</v>
      </c>
      <c r="E575" s="868" t="s">
        <v>819</v>
      </c>
      <c r="F575" s="867" t="s">
        <v>819</v>
      </c>
      <c r="G575" s="867">
        <v>5628</v>
      </c>
      <c r="H575" s="867" t="s">
        <v>6738</v>
      </c>
      <c r="I575" s="867" t="s">
        <v>280</v>
      </c>
      <c r="J575" s="867" t="s">
        <v>6142</v>
      </c>
      <c r="K575" s="868">
        <v>3.49</v>
      </c>
      <c r="L575" s="867" t="s">
        <v>6143</v>
      </c>
    </row>
    <row r="576" spans="1:12" ht="13.5">
      <c r="A576" s="867" t="s">
        <v>6436</v>
      </c>
      <c r="B576" s="867" t="s">
        <v>6437</v>
      </c>
      <c r="C576" s="867" t="s">
        <v>6734</v>
      </c>
      <c r="D576" s="867" t="s">
        <v>6735</v>
      </c>
      <c r="E576" s="868" t="s">
        <v>819</v>
      </c>
      <c r="F576" s="867" t="s">
        <v>819</v>
      </c>
      <c r="G576" s="867">
        <v>5629</v>
      </c>
      <c r="H576" s="867" t="s">
        <v>6739</v>
      </c>
      <c r="I576" s="867" t="s">
        <v>280</v>
      </c>
      <c r="J576" s="867" t="s">
        <v>6142</v>
      </c>
      <c r="K576" s="868">
        <v>32.200000000000003</v>
      </c>
      <c r="L576" s="867" t="s">
        <v>6143</v>
      </c>
    </row>
    <row r="577" spans="1:12" ht="13.5">
      <c r="A577" s="867" t="s">
        <v>6436</v>
      </c>
      <c r="B577" s="867" t="s">
        <v>6437</v>
      </c>
      <c r="C577" s="867" t="s">
        <v>6734</v>
      </c>
      <c r="D577" s="867" t="s">
        <v>6735</v>
      </c>
      <c r="E577" s="868" t="s">
        <v>819</v>
      </c>
      <c r="F577" s="867" t="s">
        <v>819</v>
      </c>
      <c r="G577" s="867">
        <v>5630</v>
      </c>
      <c r="H577" s="867" t="s">
        <v>6740</v>
      </c>
      <c r="I577" s="867" t="s">
        <v>280</v>
      </c>
      <c r="J577" s="867" t="s">
        <v>6635</v>
      </c>
      <c r="K577" s="868">
        <v>36.4</v>
      </c>
      <c r="L577" s="867" t="s">
        <v>6143</v>
      </c>
    </row>
    <row r="578" spans="1:12" ht="13.5">
      <c r="A578" s="867" t="s">
        <v>6436</v>
      </c>
      <c r="B578" s="867" t="s">
        <v>6437</v>
      </c>
      <c r="C578" s="867" t="s">
        <v>6734</v>
      </c>
      <c r="D578" s="867" t="s">
        <v>6735</v>
      </c>
      <c r="E578" s="868" t="s">
        <v>819</v>
      </c>
      <c r="F578" s="867" t="s">
        <v>819</v>
      </c>
      <c r="G578" s="867">
        <v>5658</v>
      </c>
      <c r="H578" s="867" t="s">
        <v>6741</v>
      </c>
      <c r="I578" s="867" t="s">
        <v>280</v>
      </c>
      <c r="J578" s="867" t="s">
        <v>6142</v>
      </c>
      <c r="K578" s="868">
        <v>1.22</v>
      </c>
      <c r="L578" s="867" t="s">
        <v>6143</v>
      </c>
    </row>
    <row r="579" spans="1:12" ht="13.5">
      <c r="A579" s="867" t="s">
        <v>6436</v>
      </c>
      <c r="B579" s="867" t="s">
        <v>6437</v>
      </c>
      <c r="C579" s="867" t="s">
        <v>6734</v>
      </c>
      <c r="D579" s="867" t="s">
        <v>6735</v>
      </c>
      <c r="E579" s="868" t="s">
        <v>819</v>
      </c>
      <c r="F579" s="867" t="s">
        <v>819</v>
      </c>
      <c r="G579" s="867">
        <v>5664</v>
      </c>
      <c r="H579" s="867" t="s">
        <v>6742</v>
      </c>
      <c r="I579" s="867" t="s">
        <v>280</v>
      </c>
      <c r="J579" s="867" t="s">
        <v>6142</v>
      </c>
      <c r="K579" s="868">
        <v>17.96</v>
      </c>
      <c r="L579" s="867" t="s">
        <v>6143</v>
      </c>
    </row>
    <row r="580" spans="1:12" ht="13.5">
      <c r="A580" s="867" t="s">
        <v>6436</v>
      </c>
      <c r="B580" s="867" t="s">
        <v>6437</v>
      </c>
      <c r="C580" s="867" t="s">
        <v>6734</v>
      </c>
      <c r="D580" s="867" t="s">
        <v>6735</v>
      </c>
      <c r="E580" s="868" t="s">
        <v>819</v>
      </c>
      <c r="F580" s="867" t="s">
        <v>819</v>
      </c>
      <c r="G580" s="867">
        <v>5667</v>
      </c>
      <c r="H580" s="867" t="s">
        <v>6743</v>
      </c>
      <c r="I580" s="867" t="s">
        <v>280</v>
      </c>
      <c r="J580" s="867" t="s">
        <v>6142</v>
      </c>
      <c r="K580" s="868">
        <v>15.97</v>
      </c>
      <c r="L580" s="867" t="s">
        <v>6143</v>
      </c>
    </row>
    <row r="581" spans="1:12" ht="13.5">
      <c r="A581" s="867" t="s">
        <v>6436</v>
      </c>
      <c r="B581" s="867" t="s">
        <v>6437</v>
      </c>
      <c r="C581" s="867" t="s">
        <v>6734</v>
      </c>
      <c r="D581" s="867" t="s">
        <v>6735</v>
      </c>
      <c r="E581" s="868" t="s">
        <v>819</v>
      </c>
      <c r="F581" s="867" t="s">
        <v>819</v>
      </c>
      <c r="G581" s="867">
        <v>5668</v>
      </c>
      <c r="H581" s="867" t="s">
        <v>6744</v>
      </c>
      <c r="I581" s="867" t="s">
        <v>280</v>
      </c>
      <c r="J581" s="867" t="s">
        <v>6635</v>
      </c>
      <c r="K581" s="868">
        <v>27.85</v>
      </c>
      <c r="L581" s="867" t="s">
        <v>6143</v>
      </c>
    </row>
    <row r="582" spans="1:12" ht="13.5">
      <c r="A582" s="867" t="s">
        <v>6436</v>
      </c>
      <c r="B582" s="867" t="s">
        <v>6437</v>
      </c>
      <c r="C582" s="867" t="s">
        <v>6734</v>
      </c>
      <c r="D582" s="867" t="s">
        <v>6735</v>
      </c>
      <c r="E582" s="868" t="s">
        <v>819</v>
      </c>
      <c r="F582" s="867" t="s">
        <v>819</v>
      </c>
      <c r="G582" s="867">
        <v>5674</v>
      </c>
      <c r="H582" s="867" t="s">
        <v>6745</v>
      </c>
      <c r="I582" s="867" t="s">
        <v>280</v>
      </c>
      <c r="J582" s="867" t="s">
        <v>6142</v>
      </c>
      <c r="K582" s="868">
        <v>19.97</v>
      </c>
      <c r="L582" s="867" t="s">
        <v>6143</v>
      </c>
    </row>
    <row r="583" spans="1:12" ht="13.5">
      <c r="A583" s="867" t="s">
        <v>6436</v>
      </c>
      <c r="B583" s="867" t="s">
        <v>6437</v>
      </c>
      <c r="C583" s="867" t="s">
        <v>6734</v>
      </c>
      <c r="D583" s="867" t="s">
        <v>6735</v>
      </c>
      <c r="E583" s="868" t="s">
        <v>819</v>
      </c>
      <c r="F583" s="867" t="s">
        <v>819</v>
      </c>
      <c r="G583" s="867">
        <v>5692</v>
      </c>
      <c r="H583" s="867" t="s">
        <v>6746</v>
      </c>
      <c r="I583" s="867" t="s">
        <v>280</v>
      </c>
      <c r="J583" s="867" t="s">
        <v>6229</v>
      </c>
      <c r="K583" s="868">
        <v>0.15</v>
      </c>
      <c r="L583" s="867" t="s">
        <v>6143</v>
      </c>
    </row>
    <row r="584" spans="1:12" ht="13.5">
      <c r="A584" s="867" t="s">
        <v>6436</v>
      </c>
      <c r="B584" s="867" t="s">
        <v>6437</v>
      </c>
      <c r="C584" s="867" t="s">
        <v>6734</v>
      </c>
      <c r="D584" s="867" t="s">
        <v>6735</v>
      </c>
      <c r="E584" s="868" t="s">
        <v>819</v>
      </c>
      <c r="F584" s="867" t="s">
        <v>819</v>
      </c>
      <c r="G584" s="867">
        <v>5693</v>
      </c>
      <c r="H584" s="867" t="s">
        <v>6747</v>
      </c>
      <c r="I584" s="867" t="s">
        <v>280</v>
      </c>
      <c r="J584" s="867" t="s">
        <v>6635</v>
      </c>
      <c r="K584" s="868">
        <v>5.87</v>
      </c>
      <c r="L584" s="867" t="s">
        <v>6143</v>
      </c>
    </row>
    <row r="585" spans="1:12" ht="13.5">
      <c r="A585" s="867" t="s">
        <v>6436</v>
      </c>
      <c r="B585" s="867" t="s">
        <v>6437</v>
      </c>
      <c r="C585" s="867" t="s">
        <v>6734</v>
      </c>
      <c r="D585" s="867" t="s">
        <v>6735</v>
      </c>
      <c r="E585" s="868" t="s">
        <v>819</v>
      </c>
      <c r="F585" s="867" t="s">
        <v>819</v>
      </c>
      <c r="G585" s="867">
        <v>5695</v>
      </c>
      <c r="H585" s="867" t="s">
        <v>6748</v>
      </c>
      <c r="I585" s="867" t="s">
        <v>280</v>
      </c>
      <c r="J585" s="867" t="s">
        <v>6142</v>
      </c>
      <c r="K585" s="868">
        <v>23.86</v>
      </c>
      <c r="L585" s="867" t="s">
        <v>6143</v>
      </c>
    </row>
    <row r="586" spans="1:12" ht="13.5">
      <c r="A586" s="867" t="s">
        <v>6436</v>
      </c>
      <c r="B586" s="867" t="s">
        <v>6437</v>
      </c>
      <c r="C586" s="867" t="s">
        <v>6734</v>
      </c>
      <c r="D586" s="867" t="s">
        <v>6735</v>
      </c>
      <c r="E586" s="868" t="s">
        <v>819</v>
      </c>
      <c r="F586" s="867" t="s">
        <v>819</v>
      </c>
      <c r="G586" s="867">
        <v>5703</v>
      </c>
      <c r="H586" s="867" t="s">
        <v>6749</v>
      </c>
      <c r="I586" s="867" t="s">
        <v>280</v>
      </c>
      <c r="J586" s="867" t="s">
        <v>6229</v>
      </c>
      <c r="K586" s="868">
        <v>14.04</v>
      </c>
      <c r="L586" s="867" t="s">
        <v>6143</v>
      </c>
    </row>
    <row r="587" spans="1:12" ht="13.5">
      <c r="A587" s="867" t="s">
        <v>6436</v>
      </c>
      <c r="B587" s="867" t="s">
        <v>6437</v>
      </c>
      <c r="C587" s="867" t="s">
        <v>6734</v>
      </c>
      <c r="D587" s="867" t="s">
        <v>6735</v>
      </c>
      <c r="E587" s="868" t="s">
        <v>819</v>
      </c>
      <c r="F587" s="867" t="s">
        <v>819</v>
      </c>
      <c r="G587" s="867">
        <v>5705</v>
      </c>
      <c r="H587" s="867" t="s">
        <v>6750</v>
      </c>
      <c r="I587" s="867" t="s">
        <v>280</v>
      </c>
      <c r="J587" s="867" t="s">
        <v>6142</v>
      </c>
      <c r="K587" s="868">
        <v>14.82</v>
      </c>
      <c r="L587" s="867" t="s">
        <v>6143</v>
      </c>
    </row>
    <row r="588" spans="1:12" ht="13.5">
      <c r="A588" s="867" t="s">
        <v>6436</v>
      </c>
      <c r="B588" s="867" t="s">
        <v>6437</v>
      </c>
      <c r="C588" s="867" t="s">
        <v>6734</v>
      </c>
      <c r="D588" s="867" t="s">
        <v>6735</v>
      </c>
      <c r="E588" s="868" t="s">
        <v>819</v>
      </c>
      <c r="F588" s="867" t="s">
        <v>819</v>
      </c>
      <c r="G588" s="867">
        <v>5707</v>
      </c>
      <c r="H588" s="867" t="s">
        <v>6751</v>
      </c>
      <c r="I588" s="867" t="s">
        <v>280</v>
      </c>
      <c r="J588" s="867" t="s">
        <v>6142</v>
      </c>
      <c r="K588" s="868">
        <v>42.55</v>
      </c>
      <c r="L588" s="867" t="s">
        <v>6143</v>
      </c>
    </row>
    <row r="589" spans="1:12" ht="13.5">
      <c r="A589" s="867" t="s">
        <v>6436</v>
      </c>
      <c r="B589" s="867" t="s">
        <v>6437</v>
      </c>
      <c r="C589" s="867" t="s">
        <v>6734</v>
      </c>
      <c r="D589" s="867" t="s">
        <v>6735</v>
      </c>
      <c r="E589" s="868" t="s">
        <v>819</v>
      </c>
      <c r="F589" s="867" t="s">
        <v>819</v>
      </c>
      <c r="G589" s="867">
        <v>5710</v>
      </c>
      <c r="H589" s="867" t="s">
        <v>6752</v>
      </c>
      <c r="I589" s="867" t="s">
        <v>280</v>
      </c>
      <c r="J589" s="867" t="s">
        <v>6142</v>
      </c>
      <c r="K589" s="868">
        <v>103.54</v>
      </c>
      <c r="L589" s="867" t="s">
        <v>6143</v>
      </c>
    </row>
    <row r="590" spans="1:12" ht="13.5">
      <c r="A590" s="867" t="s">
        <v>6436</v>
      </c>
      <c r="B590" s="867" t="s">
        <v>6437</v>
      </c>
      <c r="C590" s="867" t="s">
        <v>6734</v>
      </c>
      <c r="D590" s="867" t="s">
        <v>6735</v>
      </c>
      <c r="E590" s="868" t="s">
        <v>819</v>
      </c>
      <c r="F590" s="867" t="s">
        <v>819</v>
      </c>
      <c r="G590" s="867">
        <v>5711</v>
      </c>
      <c r="H590" s="867" t="s">
        <v>6753</v>
      </c>
      <c r="I590" s="867" t="s">
        <v>280</v>
      </c>
      <c r="J590" s="867" t="s">
        <v>6635</v>
      </c>
      <c r="K590" s="868">
        <v>50.29</v>
      </c>
      <c r="L590" s="867" t="s">
        <v>6143</v>
      </c>
    </row>
    <row r="591" spans="1:12" ht="13.5">
      <c r="A591" s="867" t="s">
        <v>6436</v>
      </c>
      <c r="B591" s="867" t="s">
        <v>6437</v>
      </c>
      <c r="C591" s="867" t="s">
        <v>6734</v>
      </c>
      <c r="D591" s="867" t="s">
        <v>6735</v>
      </c>
      <c r="E591" s="868" t="s">
        <v>819</v>
      </c>
      <c r="F591" s="867" t="s">
        <v>819</v>
      </c>
      <c r="G591" s="867">
        <v>5714</v>
      </c>
      <c r="H591" s="867" t="s">
        <v>6754</v>
      </c>
      <c r="I591" s="867" t="s">
        <v>280</v>
      </c>
      <c r="J591" s="867" t="s">
        <v>6142</v>
      </c>
      <c r="K591" s="868">
        <v>8.39</v>
      </c>
      <c r="L591" s="867" t="s">
        <v>6143</v>
      </c>
    </row>
    <row r="592" spans="1:12" ht="13.5">
      <c r="A592" s="867" t="s">
        <v>6436</v>
      </c>
      <c r="B592" s="867" t="s">
        <v>6437</v>
      </c>
      <c r="C592" s="867" t="s">
        <v>6734</v>
      </c>
      <c r="D592" s="867" t="s">
        <v>6735</v>
      </c>
      <c r="E592" s="868" t="s">
        <v>819</v>
      </c>
      <c r="F592" s="867" t="s">
        <v>819</v>
      </c>
      <c r="G592" s="867">
        <v>5715</v>
      </c>
      <c r="H592" s="867" t="s">
        <v>6755</v>
      </c>
      <c r="I592" s="867" t="s">
        <v>280</v>
      </c>
      <c r="J592" s="867" t="s">
        <v>6635</v>
      </c>
      <c r="K592" s="868">
        <v>67.66</v>
      </c>
      <c r="L592" s="867" t="s">
        <v>6143</v>
      </c>
    </row>
    <row r="593" spans="1:12" ht="13.5">
      <c r="A593" s="867" t="s">
        <v>6436</v>
      </c>
      <c r="B593" s="867" t="s">
        <v>6437</v>
      </c>
      <c r="C593" s="867" t="s">
        <v>6734</v>
      </c>
      <c r="D593" s="867" t="s">
        <v>6735</v>
      </c>
      <c r="E593" s="868" t="s">
        <v>819</v>
      </c>
      <c r="F593" s="867" t="s">
        <v>819</v>
      </c>
      <c r="G593" s="867">
        <v>5718</v>
      </c>
      <c r="H593" s="867" t="s">
        <v>6756</v>
      </c>
      <c r="I593" s="867" t="s">
        <v>280</v>
      </c>
      <c r="J593" s="867" t="s">
        <v>6635</v>
      </c>
      <c r="K593" s="868">
        <v>60.02</v>
      </c>
      <c r="L593" s="867" t="s">
        <v>6143</v>
      </c>
    </row>
    <row r="594" spans="1:12" ht="13.5">
      <c r="A594" s="867" t="s">
        <v>6436</v>
      </c>
      <c r="B594" s="867" t="s">
        <v>6437</v>
      </c>
      <c r="C594" s="867" t="s">
        <v>6734</v>
      </c>
      <c r="D594" s="867" t="s">
        <v>6735</v>
      </c>
      <c r="E594" s="868" t="s">
        <v>819</v>
      </c>
      <c r="F594" s="867" t="s">
        <v>819</v>
      </c>
      <c r="G594" s="867">
        <v>5721</v>
      </c>
      <c r="H594" s="867" t="s">
        <v>6757</v>
      </c>
      <c r="I594" s="867" t="s">
        <v>280</v>
      </c>
      <c r="J594" s="867" t="s">
        <v>6635</v>
      </c>
      <c r="K594" s="868">
        <v>52.96</v>
      </c>
      <c r="L594" s="867" t="s">
        <v>6143</v>
      </c>
    </row>
    <row r="595" spans="1:12" ht="13.5">
      <c r="A595" s="867" t="s">
        <v>6436</v>
      </c>
      <c r="B595" s="867" t="s">
        <v>6437</v>
      </c>
      <c r="C595" s="867" t="s">
        <v>6734</v>
      </c>
      <c r="D595" s="867" t="s">
        <v>6735</v>
      </c>
      <c r="E595" s="868" t="s">
        <v>819</v>
      </c>
      <c r="F595" s="867" t="s">
        <v>819</v>
      </c>
      <c r="G595" s="867">
        <v>5722</v>
      </c>
      <c r="H595" s="867" t="s">
        <v>6758</v>
      </c>
      <c r="I595" s="867" t="s">
        <v>280</v>
      </c>
      <c r="J595" s="867" t="s">
        <v>6635</v>
      </c>
      <c r="K595" s="868">
        <v>122.49</v>
      </c>
      <c r="L595" s="867" t="s">
        <v>6143</v>
      </c>
    </row>
    <row r="596" spans="1:12" ht="13.5">
      <c r="A596" s="867" t="s">
        <v>6436</v>
      </c>
      <c r="B596" s="867" t="s">
        <v>6437</v>
      </c>
      <c r="C596" s="867" t="s">
        <v>6734</v>
      </c>
      <c r="D596" s="867" t="s">
        <v>6735</v>
      </c>
      <c r="E596" s="868" t="s">
        <v>819</v>
      </c>
      <c r="F596" s="867" t="s">
        <v>819</v>
      </c>
      <c r="G596" s="867">
        <v>5724</v>
      </c>
      <c r="H596" s="867" t="s">
        <v>6759</v>
      </c>
      <c r="I596" s="867" t="s">
        <v>280</v>
      </c>
      <c r="J596" s="867" t="s">
        <v>6142</v>
      </c>
      <c r="K596" s="868">
        <v>34.31</v>
      </c>
      <c r="L596" s="867" t="s">
        <v>6143</v>
      </c>
    </row>
    <row r="597" spans="1:12" ht="13.5">
      <c r="A597" s="867" t="s">
        <v>6436</v>
      </c>
      <c r="B597" s="867" t="s">
        <v>6437</v>
      </c>
      <c r="C597" s="867" t="s">
        <v>6734</v>
      </c>
      <c r="D597" s="867" t="s">
        <v>6735</v>
      </c>
      <c r="E597" s="868" t="s">
        <v>819</v>
      </c>
      <c r="F597" s="867" t="s">
        <v>819</v>
      </c>
      <c r="G597" s="867">
        <v>5727</v>
      </c>
      <c r="H597" s="867" t="s">
        <v>6760</v>
      </c>
      <c r="I597" s="867" t="s">
        <v>280</v>
      </c>
      <c r="J597" s="867" t="s">
        <v>6142</v>
      </c>
      <c r="K597" s="868">
        <v>6.02</v>
      </c>
      <c r="L597" s="867" t="s">
        <v>6143</v>
      </c>
    </row>
    <row r="598" spans="1:12" ht="13.5">
      <c r="A598" s="867" t="s">
        <v>6436</v>
      </c>
      <c r="B598" s="867" t="s">
        <v>6437</v>
      </c>
      <c r="C598" s="867" t="s">
        <v>6734</v>
      </c>
      <c r="D598" s="867" t="s">
        <v>6735</v>
      </c>
      <c r="E598" s="868" t="s">
        <v>819</v>
      </c>
      <c r="F598" s="867" t="s">
        <v>819</v>
      </c>
      <c r="G598" s="867">
        <v>5729</v>
      </c>
      <c r="H598" s="867" t="s">
        <v>6761</v>
      </c>
      <c r="I598" s="867" t="s">
        <v>280</v>
      </c>
      <c r="J598" s="867" t="s">
        <v>6142</v>
      </c>
      <c r="K598" s="868">
        <v>24.52</v>
      </c>
      <c r="L598" s="867" t="s">
        <v>6143</v>
      </c>
    </row>
    <row r="599" spans="1:12" ht="13.5">
      <c r="A599" s="867" t="s">
        <v>6436</v>
      </c>
      <c r="B599" s="867" t="s">
        <v>6437</v>
      </c>
      <c r="C599" s="867" t="s">
        <v>6734</v>
      </c>
      <c r="D599" s="867" t="s">
        <v>6735</v>
      </c>
      <c r="E599" s="868" t="s">
        <v>819</v>
      </c>
      <c r="F599" s="867" t="s">
        <v>819</v>
      </c>
      <c r="G599" s="867">
        <v>5730</v>
      </c>
      <c r="H599" s="867" t="s">
        <v>6762</v>
      </c>
      <c r="I599" s="867" t="s">
        <v>280</v>
      </c>
      <c r="J599" s="867" t="s">
        <v>6635</v>
      </c>
      <c r="K599" s="868">
        <v>23.38</v>
      </c>
      <c r="L599" s="867" t="s">
        <v>6143</v>
      </c>
    </row>
    <row r="600" spans="1:12" ht="13.5">
      <c r="A600" s="867" t="s">
        <v>6436</v>
      </c>
      <c r="B600" s="867" t="s">
        <v>6437</v>
      </c>
      <c r="C600" s="867" t="s">
        <v>6734</v>
      </c>
      <c r="D600" s="867" t="s">
        <v>6735</v>
      </c>
      <c r="E600" s="868" t="s">
        <v>819</v>
      </c>
      <c r="F600" s="867" t="s">
        <v>819</v>
      </c>
      <c r="G600" s="867">
        <v>5735</v>
      </c>
      <c r="H600" s="867" t="s">
        <v>6763</v>
      </c>
      <c r="I600" s="867" t="s">
        <v>280</v>
      </c>
      <c r="J600" s="867" t="s">
        <v>6142</v>
      </c>
      <c r="K600" s="868">
        <v>17.32</v>
      </c>
      <c r="L600" s="867" t="s">
        <v>6143</v>
      </c>
    </row>
    <row r="601" spans="1:12" ht="13.5">
      <c r="A601" s="867" t="s">
        <v>6436</v>
      </c>
      <c r="B601" s="867" t="s">
        <v>6437</v>
      </c>
      <c r="C601" s="867" t="s">
        <v>6734</v>
      </c>
      <c r="D601" s="867" t="s">
        <v>6735</v>
      </c>
      <c r="E601" s="868" t="s">
        <v>819</v>
      </c>
      <c r="F601" s="867" t="s">
        <v>819</v>
      </c>
      <c r="G601" s="867">
        <v>5736</v>
      </c>
      <c r="H601" s="867" t="s">
        <v>6764</v>
      </c>
      <c r="I601" s="867" t="s">
        <v>280</v>
      </c>
      <c r="J601" s="867" t="s">
        <v>6635</v>
      </c>
      <c r="K601" s="868">
        <v>25.55</v>
      </c>
      <c r="L601" s="867" t="s">
        <v>6143</v>
      </c>
    </row>
    <row r="602" spans="1:12" ht="13.5">
      <c r="A602" s="867" t="s">
        <v>6436</v>
      </c>
      <c r="B602" s="867" t="s">
        <v>6437</v>
      </c>
      <c r="C602" s="867" t="s">
        <v>6734</v>
      </c>
      <c r="D602" s="867" t="s">
        <v>6735</v>
      </c>
      <c r="E602" s="868" t="s">
        <v>819</v>
      </c>
      <c r="F602" s="867" t="s">
        <v>819</v>
      </c>
      <c r="G602" s="867">
        <v>5738</v>
      </c>
      <c r="H602" s="867" t="s">
        <v>6765</v>
      </c>
      <c r="I602" s="867" t="s">
        <v>280</v>
      </c>
      <c r="J602" s="867" t="s">
        <v>6142</v>
      </c>
      <c r="K602" s="868">
        <v>21.8</v>
      </c>
      <c r="L602" s="867" t="s">
        <v>6143</v>
      </c>
    </row>
    <row r="603" spans="1:12" ht="13.5">
      <c r="A603" s="867" t="s">
        <v>6436</v>
      </c>
      <c r="B603" s="867" t="s">
        <v>6437</v>
      </c>
      <c r="C603" s="867" t="s">
        <v>6734</v>
      </c>
      <c r="D603" s="867" t="s">
        <v>6735</v>
      </c>
      <c r="E603" s="868" t="s">
        <v>819</v>
      </c>
      <c r="F603" s="867" t="s">
        <v>819</v>
      </c>
      <c r="G603" s="867">
        <v>5739</v>
      </c>
      <c r="H603" s="867" t="s">
        <v>6766</v>
      </c>
      <c r="I603" s="867" t="s">
        <v>280</v>
      </c>
      <c r="J603" s="867" t="s">
        <v>6142</v>
      </c>
      <c r="K603" s="868">
        <v>27.28</v>
      </c>
      <c r="L603" s="867" t="s">
        <v>6143</v>
      </c>
    </row>
    <row r="604" spans="1:12" ht="13.5">
      <c r="A604" s="867" t="s">
        <v>6436</v>
      </c>
      <c r="B604" s="867" t="s">
        <v>6437</v>
      </c>
      <c r="C604" s="867" t="s">
        <v>6734</v>
      </c>
      <c r="D604" s="867" t="s">
        <v>6735</v>
      </c>
      <c r="E604" s="868" t="s">
        <v>819</v>
      </c>
      <c r="F604" s="867" t="s">
        <v>819</v>
      </c>
      <c r="G604" s="867">
        <v>5741</v>
      </c>
      <c r="H604" s="867" t="s">
        <v>6767</v>
      </c>
      <c r="I604" s="867" t="s">
        <v>280</v>
      </c>
      <c r="J604" s="867" t="s">
        <v>6142</v>
      </c>
      <c r="K604" s="868">
        <v>27.29</v>
      </c>
      <c r="L604" s="867" t="s">
        <v>6143</v>
      </c>
    </row>
    <row r="605" spans="1:12" ht="13.5">
      <c r="A605" s="867" t="s">
        <v>6436</v>
      </c>
      <c r="B605" s="867" t="s">
        <v>6437</v>
      </c>
      <c r="C605" s="867" t="s">
        <v>6734</v>
      </c>
      <c r="D605" s="867" t="s">
        <v>6735</v>
      </c>
      <c r="E605" s="868" t="s">
        <v>819</v>
      </c>
      <c r="F605" s="867" t="s">
        <v>819</v>
      </c>
      <c r="G605" s="867">
        <v>5742</v>
      </c>
      <c r="H605" s="867" t="s">
        <v>6768</v>
      </c>
      <c r="I605" s="867" t="s">
        <v>280</v>
      </c>
      <c r="J605" s="867" t="s">
        <v>6635</v>
      </c>
      <c r="K605" s="868">
        <v>15.58</v>
      </c>
      <c r="L605" s="867" t="s">
        <v>6143</v>
      </c>
    </row>
    <row r="606" spans="1:12" ht="13.5">
      <c r="A606" s="867" t="s">
        <v>6436</v>
      </c>
      <c r="B606" s="867" t="s">
        <v>6437</v>
      </c>
      <c r="C606" s="867" t="s">
        <v>6734</v>
      </c>
      <c r="D606" s="867" t="s">
        <v>6735</v>
      </c>
      <c r="E606" s="868" t="s">
        <v>819</v>
      </c>
      <c r="F606" s="867" t="s">
        <v>819</v>
      </c>
      <c r="G606" s="867">
        <v>5747</v>
      </c>
      <c r="H606" s="867" t="s">
        <v>6769</v>
      </c>
      <c r="I606" s="867" t="s">
        <v>280</v>
      </c>
      <c r="J606" s="867" t="s">
        <v>6635</v>
      </c>
      <c r="K606" s="868">
        <v>89.33</v>
      </c>
      <c r="L606" s="867" t="s">
        <v>6143</v>
      </c>
    </row>
    <row r="607" spans="1:12" ht="13.5">
      <c r="A607" s="867" t="s">
        <v>6436</v>
      </c>
      <c r="B607" s="867" t="s">
        <v>6437</v>
      </c>
      <c r="C607" s="867" t="s">
        <v>6734</v>
      </c>
      <c r="D607" s="867" t="s">
        <v>6735</v>
      </c>
      <c r="E607" s="868" t="s">
        <v>819</v>
      </c>
      <c r="F607" s="867" t="s">
        <v>819</v>
      </c>
      <c r="G607" s="867">
        <v>5751</v>
      </c>
      <c r="H607" s="867" t="s">
        <v>6770</v>
      </c>
      <c r="I607" s="867" t="s">
        <v>280</v>
      </c>
      <c r="J607" s="867" t="s">
        <v>6142</v>
      </c>
      <c r="K607" s="868">
        <v>16.170000000000002</v>
      </c>
      <c r="L607" s="867" t="s">
        <v>6143</v>
      </c>
    </row>
    <row r="608" spans="1:12" ht="13.5">
      <c r="A608" s="867" t="s">
        <v>6436</v>
      </c>
      <c r="B608" s="867" t="s">
        <v>6437</v>
      </c>
      <c r="C608" s="867" t="s">
        <v>6734</v>
      </c>
      <c r="D608" s="867" t="s">
        <v>6735</v>
      </c>
      <c r="E608" s="868" t="s">
        <v>819</v>
      </c>
      <c r="F608" s="867" t="s">
        <v>819</v>
      </c>
      <c r="G608" s="867">
        <v>5754</v>
      </c>
      <c r="H608" s="867" t="s">
        <v>6771</v>
      </c>
      <c r="I608" s="867" t="s">
        <v>280</v>
      </c>
      <c r="J608" s="867" t="s">
        <v>6142</v>
      </c>
      <c r="K608" s="868">
        <v>13.62</v>
      </c>
      <c r="L608" s="867" t="s">
        <v>6143</v>
      </c>
    </row>
    <row r="609" spans="1:12" ht="13.5">
      <c r="A609" s="867" t="s">
        <v>6436</v>
      </c>
      <c r="B609" s="867" t="s">
        <v>6437</v>
      </c>
      <c r="C609" s="867" t="s">
        <v>6734</v>
      </c>
      <c r="D609" s="867" t="s">
        <v>6735</v>
      </c>
      <c r="E609" s="868" t="s">
        <v>819</v>
      </c>
      <c r="F609" s="867" t="s">
        <v>819</v>
      </c>
      <c r="G609" s="867">
        <v>5763</v>
      </c>
      <c r="H609" s="867" t="s">
        <v>6772</v>
      </c>
      <c r="I609" s="867" t="s">
        <v>280</v>
      </c>
      <c r="J609" s="867" t="s">
        <v>6142</v>
      </c>
      <c r="K609" s="868">
        <v>23.63</v>
      </c>
      <c r="L609" s="867" t="s">
        <v>6143</v>
      </c>
    </row>
    <row r="610" spans="1:12" ht="13.5">
      <c r="A610" s="867" t="s">
        <v>6436</v>
      </c>
      <c r="B610" s="867" t="s">
        <v>6437</v>
      </c>
      <c r="C610" s="867" t="s">
        <v>6734</v>
      </c>
      <c r="D610" s="867" t="s">
        <v>6735</v>
      </c>
      <c r="E610" s="868" t="s">
        <v>819</v>
      </c>
      <c r="F610" s="867" t="s">
        <v>819</v>
      </c>
      <c r="G610" s="867">
        <v>5765</v>
      </c>
      <c r="H610" s="867" t="s">
        <v>6773</v>
      </c>
      <c r="I610" s="867" t="s">
        <v>280</v>
      </c>
      <c r="J610" s="867" t="s">
        <v>6142</v>
      </c>
      <c r="K610" s="868">
        <v>1.92</v>
      </c>
      <c r="L610" s="867" t="s">
        <v>6143</v>
      </c>
    </row>
    <row r="611" spans="1:12" ht="13.5">
      <c r="A611" s="867" t="s">
        <v>6436</v>
      </c>
      <c r="B611" s="867" t="s">
        <v>6437</v>
      </c>
      <c r="C611" s="867" t="s">
        <v>6734</v>
      </c>
      <c r="D611" s="867" t="s">
        <v>6735</v>
      </c>
      <c r="E611" s="868" t="s">
        <v>819</v>
      </c>
      <c r="F611" s="867" t="s">
        <v>819</v>
      </c>
      <c r="G611" s="867">
        <v>5766</v>
      </c>
      <c r="H611" s="867" t="s">
        <v>6774</v>
      </c>
      <c r="I611" s="867" t="s">
        <v>280</v>
      </c>
      <c r="J611" s="867" t="s">
        <v>6635</v>
      </c>
      <c r="K611" s="868">
        <v>2.93</v>
      </c>
      <c r="L611" s="867" t="s">
        <v>6143</v>
      </c>
    </row>
    <row r="612" spans="1:12" ht="13.5">
      <c r="A612" s="867" t="s">
        <v>6436</v>
      </c>
      <c r="B612" s="867" t="s">
        <v>6437</v>
      </c>
      <c r="C612" s="867" t="s">
        <v>6734</v>
      </c>
      <c r="D612" s="867" t="s">
        <v>6735</v>
      </c>
      <c r="E612" s="868" t="s">
        <v>819</v>
      </c>
      <c r="F612" s="867" t="s">
        <v>819</v>
      </c>
      <c r="G612" s="867">
        <v>5779</v>
      </c>
      <c r="H612" s="867" t="s">
        <v>6775</v>
      </c>
      <c r="I612" s="867" t="s">
        <v>280</v>
      </c>
      <c r="J612" s="867" t="s">
        <v>6142</v>
      </c>
      <c r="K612" s="868">
        <v>37.72</v>
      </c>
      <c r="L612" s="867" t="s">
        <v>6143</v>
      </c>
    </row>
    <row r="613" spans="1:12" ht="13.5">
      <c r="A613" s="867" t="s">
        <v>6436</v>
      </c>
      <c r="B613" s="867" t="s">
        <v>6437</v>
      </c>
      <c r="C613" s="867" t="s">
        <v>6734</v>
      </c>
      <c r="D613" s="867" t="s">
        <v>6735</v>
      </c>
      <c r="E613" s="868" t="s">
        <v>819</v>
      </c>
      <c r="F613" s="867" t="s">
        <v>819</v>
      </c>
      <c r="G613" s="867">
        <v>5787</v>
      </c>
      <c r="H613" s="867" t="s">
        <v>6776</v>
      </c>
      <c r="I613" s="867" t="s">
        <v>280</v>
      </c>
      <c r="J613" s="867" t="s">
        <v>6635</v>
      </c>
      <c r="K613" s="868">
        <v>39.74</v>
      </c>
      <c r="L613" s="867" t="s">
        <v>6143</v>
      </c>
    </row>
    <row r="614" spans="1:12" ht="13.5">
      <c r="A614" s="867" t="s">
        <v>6436</v>
      </c>
      <c r="B614" s="867" t="s">
        <v>6437</v>
      </c>
      <c r="C614" s="867" t="s">
        <v>6734</v>
      </c>
      <c r="D614" s="867" t="s">
        <v>6735</v>
      </c>
      <c r="E614" s="868" t="s">
        <v>819</v>
      </c>
      <c r="F614" s="867" t="s">
        <v>819</v>
      </c>
      <c r="G614" s="867">
        <v>5797</v>
      </c>
      <c r="H614" s="867" t="s">
        <v>6777</v>
      </c>
      <c r="I614" s="867" t="s">
        <v>280</v>
      </c>
      <c r="J614" s="867" t="s">
        <v>6142</v>
      </c>
      <c r="K614" s="868">
        <v>3.49</v>
      </c>
      <c r="L614" s="867" t="s">
        <v>6143</v>
      </c>
    </row>
    <row r="615" spans="1:12" ht="13.5">
      <c r="A615" s="867" t="s">
        <v>6436</v>
      </c>
      <c r="B615" s="867" t="s">
        <v>6437</v>
      </c>
      <c r="C615" s="867" t="s">
        <v>6734</v>
      </c>
      <c r="D615" s="867" t="s">
        <v>6735</v>
      </c>
      <c r="E615" s="868" t="s">
        <v>819</v>
      </c>
      <c r="F615" s="867" t="s">
        <v>819</v>
      </c>
      <c r="G615" s="867">
        <v>5800</v>
      </c>
      <c r="H615" s="867" t="s">
        <v>6778</v>
      </c>
      <c r="I615" s="867" t="s">
        <v>280</v>
      </c>
      <c r="J615" s="867" t="s">
        <v>6229</v>
      </c>
      <c r="K615" s="868">
        <v>0.31</v>
      </c>
      <c r="L615" s="867" t="s">
        <v>6143</v>
      </c>
    </row>
    <row r="616" spans="1:12" ht="13.5">
      <c r="A616" s="867" t="s">
        <v>6436</v>
      </c>
      <c r="B616" s="867" t="s">
        <v>6437</v>
      </c>
      <c r="C616" s="867" t="s">
        <v>6734</v>
      </c>
      <c r="D616" s="867" t="s">
        <v>6735</v>
      </c>
      <c r="E616" s="868" t="s">
        <v>819</v>
      </c>
      <c r="F616" s="867" t="s">
        <v>819</v>
      </c>
      <c r="G616" s="867">
        <v>7032</v>
      </c>
      <c r="H616" s="867" t="s">
        <v>6779</v>
      </c>
      <c r="I616" s="867" t="s">
        <v>280</v>
      </c>
      <c r="J616" s="867" t="s">
        <v>6142</v>
      </c>
      <c r="K616" s="868">
        <v>3.22</v>
      </c>
      <c r="L616" s="867" t="s">
        <v>6143</v>
      </c>
    </row>
    <row r="617" spans="1:12" ht="13.5">
      <c r="A617" s="867" t="s">
        <v>6436</v>
      </c>
      <c r="B617" s="867" t="s">
        <v>6437</v>
      </c>
      <c r="C617" s="867" t="s">
        <v>6734</v>
      </c>
      <c r="D617" s="867" t="s">
        <v>6735</v>
      </c>
      <c r="E617" s="868" t="s">
        <v>819</v>
      </c>
      <c r="F617" s="867" t="s">
        <v>819</v>
      </c>
      <c r="G617" s="867">
        <v>7033</v>
      </c>
      <c r="H617" s="867" t="s">
        <v>6780</v>
      </c>
      <c r="I617" s="867" t="s">
        <v>280</v>
      </c>
      <c r="J617" s="867" t="s">
        <v>6142</v>
      </c>
      <c r="K617" s="868">
        <v>0.53</v>
      </c>
      <c r="L617" s="867" t="s">
        <v>6143</v>
      </c>
    </row>
    <row r="618" spans="1:12" ht="13.5">
      <c r="A618" s="867" t="s">
        <v>6436</v>
      </c>
      <c r="B618" s="867" t="s">
        <v>6437</v>
      </c>
      <c r="C618" s="867" t="s">
        <v>6734</v>
      </c>
      <c r="D618" s="867" t="s">
        <v>6735</v>
      </c>
      <c r="E618" s="868" t="s">
        <v>819</v>
      </c>
      <c r="F618" s="867" t="s">
        <v>819</v>
      </c>
      <c r="G618" s="867">
        <v>7034</v>
      </c>
      <c r="H618" s="867" t="s">
        <v>6781</v>
      </c>
      <c r="I618" s="867" t="s">
        <v>280</v>
      </c>
      <c r="J618" s="867" t="s">
        <v>6142</v>
      </c>
      <c r="K618" s="868">
        <v>6.04</v>
      </c>
      <c r="L618" s="867" t="s">
        <v>6143</v>
      </c>
    </row>
    <row r="619" spans="1:12" ht="13.5">
      <c r="A619" s="867" t="s">
        <v>6436</v>
      </c>
      <c r="B619" s="867" t="s">
        <v>6437</v>
      </c>
      <c r="C619" s="867" t="s">
        <v>6734</v>
      </c>
      <c r="D619" s="867" t="s">
        <v>6735</v>
      </c>
      <c r="E619" s="868" t="s">
        <v>819</v>
      </c>
      <c r="F619" s="867" t="s">
        <v>819</v>
      </c>
      <c r="G619" s="867">
        <v>7035</v>
      </c>
      <c r="H619" s="867" t="s">
        <v>6782</v>
      </c>
      <c r="I619" s="867" t="s">
        <v>280</v>
      </c>
      <c r="J619" s="867" t="s">
        <v>6635</v>
      </c>
      <c r="K619" s="868">
        <v>120.72</v>
      </c>
      <c r="L619" s="867" t="s">
        <v>6143</v>
      </c>
    </row>
    <row r="620" spans="1:12" ht="13.5">
      <c r="A620" s="867" t="s">
        <v>6436</v>
      </c>
      <c r="B620" s="867" t="s">
        <v>6437</v>
      </c>
      <c r="C620" s="867" t="s">
        <v>6734</v>
      </c>
      <c r="D620" s="867" t="s">
        <v>6735</v>
      </c>
      <c r="E620" s="868" t="s">
        <v>819</v>
      </c>
      <c r="F620" s="867" t="s">
        <v>819</v>
      </c>
      <c r="G620" s="867">
        <v>7038</v>
      </c>
      <c r="H620" s="867" t="s">
        <v>6783</v>
      </c>
      <c r="I620" s="867" t="s">
        <v>280</v>
      </c>
      <c r="J620" s="867" t="s">
        <v>6142</v>
      </c>
      <c r="K620" s="868">
        <v>24.94</v>
      </c>
      <c r="L620" s="867" t="s">
        <v>6143</v>
      </c>
    </row>
    <row r="621" spans="1:12" ht="13.5">
      <c r="A621" s="867" t="s">
        <v>6436</v>
      </c>
      <c r="B621" s="867" t="s">
        <v>6437</v>
      </c>
      <c r="C621" s="867" t="s">
        <v>6734</v>
      </c>
      <c r="D621" s="867" t="s">
        <v>6735</v>
      </c>
      <c r="E621" s="868" t="s">
        <v>819</v>
      </c>
      <c r="F621" s="867" t="s">
        <v>819</v>
      </c>
      <c r="G621" s="867">
        <v>7039</v>
      </c>
      <c r="H621" s="867" t="s">
        <v>6784</v>
      </c>
      <c r="I621" s="867" t="s">
        <v>280</v>
      </c>
      <c r="J621" s="867" t="s">
        <v>6142</v>
      </c>
      <c r="K621" s="868">
        <v>3.46</v>
      </c>
      <c r="L621" s="867" t="s">
        <v>6143</v>
      </c>
    </row>
    <row r="622" spans="1:12" ht="13.5">
      <c r="A622" s="867" t="s">
        <v>6436</v>
      </c>
      <c r="B622" s="867" t="s">
        <v>6437</v>
      </c>
      <c r="C622" s="867" t="s">
        <v>6734</v>
      </c>
      <c r="D622" s="867" t="s">
        <v>6735</v>
      </c>
      <c r="E622" s="868" t="s">
        <v>819</v>
      </c>
      <c r="F622" s="867" t="s">
        <v>819</v>
      </c>
      <c r="G622" s="867">
        <v>7040</v>
      </c>
      <c r="H622" s="867" t="s">
        <v>6785</v>
      </c>
      <c r="I622" s="867" t="s">
        <v>280</v>
      </c>
      <c r="J622" s="867" t="s">
        <v>6142</v>
      </c>
      <c r="K622" s="868">
        <v>31.21</v>
      </c>
      <c r="L622" s="867" t="s">
        <v>6143</v>
      </c>
    </row>
    <row r="623" spans="1:12" ht="13.5">
      <c r="A623" s="867" t="s">
        <v>6436</v>
      </c>
      <c r="B623" s="867" t="s">
        <v>6437</v>
      </c>
      <c r="C623" s="867" t="s">
        <v>6734</v>
      </c>
      <c r="D623" s="867" t="s">
        <v>6735</v>
      </c>
      <c r="E623" s="868" t="s">
        <v>819</v>
      </c>
      <c r="F623" s="867" t="s">
        <v>819</v>
      </c>
      <c r="G623" s="867">
        <v>7044</v>
      </c>
      <c r="H623" s="867" t="s">
        <v>6786</v>
      </c>
      <c r="I623" s="867" t="s">
        <v>280</v>
      </c>
      <c r="J623" s="867" t="s">
        <v>6229</v>
      </c>
      <c r="K623" s="868">
        <v>0.17</v>
      </c>
      <c r="L623" s="867" t="s">
        <v>6143</v>
      </c>
    </row>
    <row r="624" spans="1:12" ht="13.5">
      <c r="A624" s="867" t="s">
        <v>6436</v>
      </c>
      <c r="B624" s="867" t="s">
        <v>6437</v>
      </c>
      <c r="C624" s="867" t="s">
        <v>6734</v>
      </c>
      <c r="D624" s="867" t="s">
        <v>6735</v>
      </c>
      <c r="E624" s="868" t="s">
        <v>819</v>
      </c>
      <c r="F624" s="867" t="s">
        <v>819</v>
      </c>
      <c r="G624" s="867">
        <v>7045</v>
      </c>
      <c r="H624" s="867" t="s">
        <v>6787</v>
      </c>
      <c r="I624" s="867" t="s">
        <v>280</v>
      </c>
      <c r="J624" s="867" t="s">
        <v>6229</v>
      </c>
      <c r="K624" s="868">
        <v>0.02</v>
      </c>
      <c r="L624" s="867" t="s">
        <v>6143</v>
      </c>
    </row>
    <row r="625" spans="1:12" ht="13.5">
      <c r="A625" s="867" t="s">
        <v>6436</v>
      </c>
      <c r="B625" s="867" t="s">
        <v>6437</v>
      </c>
      <c r="C625" s="867" t="s">
        <v>6734</v>
      </c>
      <c r="D625" s="867" t="s">
        <v>6735</v>
      </c>
      <c r="E625" s="868" t="s">
        <v>819</v>
      </c>
      <c r="F625" s="867" t="s">
        <v>819</v>
      </c>
      <c r="G625" s="867">
        <v>7046</v>
      </c>
      <c r="H625" s="867" t="s">
        <v>6788</v>
      </c>
      <c r="I625" s="867" t="s">
        <v>280</v>
      </c>
      <c r="J625" s="867" t="s">
        <v>6229</v>
      </c>
      <c r="K625" s="868">
        <v>0.19</v>
      </c>
      <c r="L625" s="867" t="s">
        <v>6143</v>
      </c>
    </row>
    <row r="626" spans="1:12" ht="13.5">
      <c r="A626" s="867" t="s">
        <v>6436</v>
      </c>
      <c r="B626" s="867" t="s">
        <v>6437</v>
      </c>
      <c r="C626" s="867" t="s">
        <v>6734</v>
      </c>
      <c r="D626" s="867" t="s">
        <v>6735</v>
      </c>
      <c r="E626" s="868" t="s">
        <v>819</v>
      </c>
      <c r="F626" s="867" t="s">
        <v>819</v>
      </c>
      <c r="G626" s="867">
        <v>7047</v>
      </c>
      <c r="H626" s="867" t="s">
        <v>6789</v>
      </c>
      <c r="I626" s="867" t="s">
        <v>280</v>
      </c>
      <c r="J626" s="867" t="s">
        <v>6635</v>
      </c>
      <c r="K626" s="868">
        <v>6.91</v>
      </c>
      <c r="L626" s="867" t="s">
        <v>6143</v>
      </c>
    </row>
    <row r="627" spans="1:12" ht="13.5">
      <c r="A627" s="867" t="s">
        <v>6436</v>
      </c>
      <c r="B627" s="867" t="s">
        <v>6437</v>
      </c>
      <c r="C627" s="867" t="s">
        <v>6734</v>
      </c>
      <c r="D627" s="867" t="s">
        <v>6735</v>
      </c>
      <c r="E627" s="868" t="s">
        <v>819</v>
      </c>
      <c r="F627" s="867" t="s">
        <v>819</v>
      </c>
      <c r="G627" s="867">
        <v>7051</v>
      </c>
      <c r="H627" s="867" t="s">
        <v>6790</v>
      </c>
      <c r="I627" s="867" t="s">
        <v>280</v>
      </c>
      <c r="J627" s="867" t="s">
        <v>6142</v>
      </c>
      <c r="K627" s="868">
        <v>22.12</v>
      </c>
      <c r="L627" s="867" t="s">
        <v>6143</v>
      </c>
    </row>
    <row r="628" spans="1:12" ht="13.5">
      <c r="A628" s="867" t="s">
        <v>6436</v>
      </c>
      <c r="B628" s="867" t="s">
        <v>6437</v>
      </c>
      <c r="C628" s="867" t="s">
        <v>6734</v>
      </c>
      <c r="D628" s="867" t="s">
        <v>6735</v>
      </c>
      <c r="E628" s="868" t="s">
        <v>819</v>
      </c>
      <c r="F628" s="867" t="s">
        <v>819</v>
      </c>
      <c r="G628" s="867">
        <v>7052</v>
      </c>
      <c r="H628" s="867" t="s">
        <v>6791</v>
      </c>
      <c r="I628" s="867" t="s">
        <v>280</v>
      </c>
      <c r="J628" s="867" t="s">
        <v>6142</v>
      </c>
      <c r="K628" s="868">
        <v>3.07</v>
      </c>
      <c r="L628" s="867" t="s">
        <v>6143</v>
      </c>
    </row>
    <row r="629" spans="1:12" ht="13.5">
      <c r="A629" s="867" t="s">
        <v>6436</v>
      </c>
      <c r="B629" s="867" t="s">
        <v>6437</v>
      </c>
      <c r="C629" s="867" t="s">
        <v>6734</v>
      </c>
      <c r="D629" s="867" t="s">
        <v>6735</v>
      </c>
      <c r="E629" s="868" t="s">
        <v>819</v>
      </c>
      <c r="F629" s="867" t="s">
        <v>819</v>
      </c>
      <c r="G629" s="867">
        <v>7053</v>
      </c>
      <c r="H629" s="867" t="s">
        <v>6792</v>
      </c>
      <c r="I629" s="867" t="s">
        <v>280</v>
      </c>
      <c r="J629" s="867" t="s">
        <v>6142</v>
      </c>
      <c r="K629" s="868">
        <v>27.68</v>
      </c>
      <c r="L629" s="867" t="s">
        <v>6143</v>
      </c>
    </row>
    <row r="630" spans="1:12" ht="13.5">
      <c r="A630" s="867" t="s">
        <v>6436</v>
      </c>
      <c r="B630" s="867" t="s">
        <v>6437</v>
      </c>
      <c r="C630" s="867" t="s">
        <v>6734</v>
      </c>
      <c r="D630" s="867" t="s">
        <v>6735</v>
      </c>
      <c r="E630" s="868" t="s">
        <v>819</v>
      </c>
      <c r="F630" s="867" t="s">
        <v>819</v>
      </c>
      <c r="G630" s="867">
        <v>7054</v>
      </c>
      <c r="H630" s="867" t="s">
        <v>6793</v>
      </c>
      <c r="I630" s="867" t="s">
        <v>280</v>
      </c>
      <c r="J630" s="867" t="s">
        <v>6635</v>
      </c>
      <c r="K630" s="868">
        <v>50.42</v>
      </c>
      <c r="L630" s="867" t="s">
        <v>6143</v>
      </c>
    </row>
    <row r="631" spans="1:12" ht="13.5">
      <c r="A631" s="867" t="s">
        <v>6436</v>
      </c>
      <c r="B631" s="867" t="s">
        <v>6437</v>
      </c>
      <c r="C631" s="867" t="s">
        <v>6734</v>
      </c>
      <c r="D631" s="867" t="s">
        <v>6735</v>
      </c>
      <c r="E631" s="868" t="s">
        <v>819</v>
      </c>
      <c r="F631" s="867" t="s">
        <v>819</v>
      </c>
      <c r="G631" s="867">
        <v>7058</v>
      </c>
      <c r="H631" s="867" t="s">
        <v>6794</v>
      </c>
      <c r="I631" s="867" t="s">
        <v>280</v>
      </c>
      <c r="J631" s="867" t="s">
        <v>6142</v>
      </c>
      <c r="K631" s="868">
        <v>12.16</v>
      </c>
      <c r="L631" s="867" t="s">
        <v>6143</v>
      </c>
    </row>
    <row r="632" spans="1:12" ht="13.5">
      <c r="A632" s="867" t="s">
        <v>6436</v>
      </c>
      <c r="B632" s="867" t="s">
        <v>6437</v>
      </c>
      <c r="C632" s="867" t="s">
        <v>6734</v>
      </c>
      <c r="D632" s="867" t="s">
        <v>6735</v>
      </c>
      <c r="E632" s="868" t="s">
        <v>819</v>
      </c>
      <c r="F632" s="867" t="s">
        <v>819</v>
      </c>
      <c r="G632" s="867">
        <v>7059</v>
      </c>
      <c r="H632" s="867" t="s">
        <v>6795</v>
      </c>
      <c r="I632" s="867" t="s">
        <v>280</v>
      </c>
      <c r="J632" s="867" t="s">
        <v>6142</v>
      </c>
      <c r="K632" s="868">
        <v>2.2400000000000002</v>
      </c>
      <c r="L632" s="867" t="s">
        <v>6143</v>
      </c>
    </row>
    <row r="633" spans="1:12" ht="13.5">
      <c r="A633" s="867" t="s">
        <v>6436</v>
      </c>
      <c r="B633" s="867" t="s">
        <v>6437</v>
      </c>
      <c r="C633" s="867" t="s">
        <v>6734</v>
      </c>
      <c r="D633" s="867" t="s">
        <v>6735</v>
      </c>
      <c r="E633" s="868" t="s">
        <v>819</v>
      </c>
      <c r="F633" s="867" t="s">
        <v>819</v>
      </c>
      <c r="G633" s="867">
        <v>7060</v>
      </c>
      <c r="H633" s="867" t="s">
        <v>6796</v>
      </c>
      <c r="I633" s="867" t="s">
        <v>280</v>
      </c>
      <c r="J633" s="867" t="s">
        <v>6142</v>
      </c>
      <c r="K633" s="868">
        <v>22.8</v>
      </c>
      <c r="L633" s="867" t="s">
        <v>6143</v>
      </c>
    </row>
    <row r="634" spans="1:12" ht="13.5">
      <c r="A634" s="867" t="s">
        <v>6436</v>
      </c>
      <c r="B634" s="867" t="s">
        <v>6437</v>
      </c>
      <c r="C634" s="867" t="s">
        <v>6734</v>
      </c>
      <c r="D634" s="867" t="s">
        <v>6735</v>
      </c>
      <c r="E634" s="868" t="s">
        <v>819</v>
      </c>
      <c r="F634" s="867" t="s">
        <v>819</v>
      </c>
      <c r="G634" s="867">
        <v>7061</v>
      </c>
      <c r="H634" s="867" t="s">
        <v>6797</v>
      </c>
      <c r="I634" s="867" t="s">
        <v>280</v>
      </c>
      <c r="J634" s="867" t="s">
        <v>6635</v>
      </c>
      <c r="K634" s="868">
        <v>46.03</v>
      </c>
      <c r="L634" s="867" t="s">
        <v>6143</v>
      </c>
    </row>
    <row r="635" spans="1:12" ht="13.5">
      <c r="A635" s="867" t="s">
        <v>6436</v>
      </c>
      <c r="B635" s="867" t="s">
        <v>6437</v>
      </c>
      <c r="C635" s="867" t="s">
        <v>6734</v>
      </c>
      <c r="D635" s="867" t="s">
        <v>6735</v>
      </c>
      <c r="E635" s="868" t="s">
        <v>819</v>
      </c>
      <c r="F635" s="867" t="s">
        <v>819</v>
      </c>
      <c r="G635" s="867">
        <v>7063</v>
      </c>
      <c r="H635" s="867" t="s">
        <v>6798</v>
      </c>
      <c r="I635" s="867" t="s">
        <v>280</v>
      </c>
      <c r="J635" s="867" t="s">
        <v>6142</v>
      </c>
      <c r="K635" s="868">
        <v>10.47</v>
      </c>
      <c r="L635" s="867" t="s">
        <v>6143</v>
      </c>
    </row>
    <row r="636" spans="1:12" ht="13.5">
      <c r="A636" s="867" t="s">
        <v>6436</v>
      </c>
      <c r="B636" s="867" t="s">
        <v>6437</v>
      </c>
      <c r="C636" s="867" t="s">
        <v>6734</v>
      </c>
      <c r="D636" s="867" t="s">
        <v>6735</v>
      </c>
      <c r="E636" s="868" t="s">
        <v>819</v>
      </c>
      <c r="F636" s="867" t="s">
        <v>819</v>
      </c>
      <c r="G636" s="867">
        <v>7064</v>
      </c>
      <c r="H636" s="867" t="s">
        <v>6799</v>
      </c>
      <c r="I636" s="867" t="s">
        <v>280</v>
      </c>
      <c r="J636" s="867" t="s">
        <v>6142</v>
      </c>
      <c r="K636" s="868">
        <v>1.45</v>
      </c>
      <c r="L636" s="867" t="s">
        <v>6143</v>
      </c>
    </row>
    <row r="637" spans="1:12" ht="13.5">
      <c r="A637" s="867" t="s">
        <v>6436</v>
      </c>
      <c r="B637" s="867" t="s">
        <v>6437</v>
      </c>
      <c r="C637" s="867" t="s">
        <v>6734</v>
      </c>
      <c r="D637" s="867" t="s">
        <v>6735</v>
      </c>
      <c r="E637" s="868" t="s">
        <v>819</v>
      </c>
      <c r="F637" s="867" t="s">
        <v>819</v>
      </c>
      <c r="G637" s="867">
        <v>7065</v>
      </c>
      <c r="H637" s="867" t="s">
        <v>6800</v>
      </c>
      <c r="I637" s="867" t="s">
        <v>280</v>
      </c>
      <c r="J637" s="867" t="s">
        <v>6142</v>
      </c>
      <c r="K637" s="868">
        <v>11.45</v>
      </c>
      <c r="L637" s="867" t="s">
        <v>6143</v>
      </c>
    </row>
    <row r="638" spans="1:12" ht="13.5">
      <c r="A638" s="867" t="s">
        <v>6436</v>
      </c>
      <c r="B638" s="867" t="s">
        <v>6437</v>
      </c>
      <c r="C638" s="867" t="s">
        <v>6734</v>
      </c>
      <c r="D638" s="867" t="s">
        <v>6735</v>
      </c>
      <c r="E638" s="868" t="s">
        <v>819</v>
      </c>
      <c r="F638" s="867" t="s">
        <v>819</v>
      </c>
      <c r="G638" s="867">
        <v>7066</v>
      </c>
      <c r="H638" s="867" t="s">
        <v>6801</v>
      </c>
      <c r="I638" s="867" t="s">
        <v>280</v>
      </c>
      <c r="J638" s="867" t="s">
        <v>6635</v>
      </c>
      <c r="K638" s="868">
        <v>97.1</v>
      </c>
      <c r="L638" s="867" t="s">
        <v>6143</v>
      </c>
    </row>
    <row r="639" spans="1:12" ht="13.5">
      <c r="A639" s="867" t="s">
        <v>6436</v>
      </c>
      <c r="B639" s="867" t="s">
        <v>6437</v>
      </c>
      <c r="C639" s="867" t="s">
        <v>6734</v>
      </c>
      <c r="D639" s="867" t="s">
        <v>6735</v>
      </c>
      <c r="E639" s="868" t="s">
        <v>819</v>
      </c>
      <c r="F639" s="867" t="s">
        <v>819</v>
      </c>
      <c r="G639" s="867">
        <v>53786</v>
      </c>
      <c r="H639" s="867" t="s">
        <v>6802</v>
      </c>
      <c r="I639" s="867" t="s">
        <v>280</v>
      </c>
      <c r="J639" s="867" t="s">
        <v>6635</v>
      </c>
      <c r="K639" s="868">
        <v>30.14</v>
      </c>
      <c r="L639" s="867" t="s">
        <v>6143</v>
      </c>
    </row>
    <row r="640" spans="1:12" ht="13.5">
      <c r="A640" s="867" t="s">
        <v>6436</v>
      </c>
      <c r="B640" s="867" t="s">
        <v>6437</v>
      </c>
      <c r="C640" s="867" t="s">
        <v>6734</v>
      </c>
      <c r="D640" s="867" t="s">
        <v>6735</v>
      </c>
      <c r="E640" s="868" t="s">
        <v>819</v>
      </c>
      <c r="F640" s="867" t="s">
        <v>819</v>
      </c>
      <c r="G640" s="867">
        <v>53788</v>
      </c>
      <c r="H640" s="867" t="s">
        <v>6803</v>
      </c>
      <c r="I640" s="867" t="s">
        <v>280</v>
      </c>
      <c r="J640" s="867" t="s">
        <v>6635</v>
      </c>
      <c r="K640" s="868">
        <v>32.270000000000003</v>
      </c>
      <c r="L640" s="867" t="s">
        <v>6143</v>
      </c>
    </row>
    <row r="641" spans="1:12" ht="13.5">
      <c r="A641" s="867" t="s">
        <v>6436</v>
      </c>
      <c r="B641" s="867" t="s">
        <v>6437</v>
      </c>
      <c r="C641" s="867" t="s">
        <v>6734</v>
      </c>
      <c r="D641" s="867" t="s">
        <v>6735</v>
      </c>
      <c r="E641" s="868" t="s">
        <v>819</v>
      </c>
      <c r="F641" s="867" t="s">
        <v>819</v>
      </c>
      <c r="G641" s="867">
        <v>53792</v>
      </c>
      <c r="H641" s="867" t="s">
        <v>6804</v>
      </c>
      <c r="I641" s="867" t="s">
        <v>280</v>
      </c>
      <c r="J641" s="867" t="s">
        <v>6635</v>
      </c>
      <c r="K641" s="868">
        <v>57.22</v>
      </c>
      <c r="L641" s="867" t="s">
        <v>6143</v>
      </c>
    </row>
    <row r="642" spans="1:12" ht="13.5">
      <c r="A642" s="867" t="s">
        <v>6436</v>
      </c>
      <c r="B642" s="867" t="s">
        <v>6437</v>
      </c>
      <c r="C642" s="867" t="s">
        <v>6734</v>
      </c>
      <c r="D642" s="867" t="s">
        <v>6735</v>
      </c>
      <c r="E642" s="868" t="s">
        <v>819</v>
      </c>
      <c r="F642" s="867" t="s">
        <v>819</v>
      </c>
      <c r="G642" s="867">
        <v>53794</v>
      </c>
      <c r="H642" s="867" t="s">
        <v>6805</v>
      </c>
      <c r="I642" s="867" t="s">
        <v>280</v>
      </c>
      <c r="J642" s="867" t="s">
        <v>6142</v>
      </c>
      <c r="K642" s="868">
        <v>35</v>
      </c>
      <c r="L642" s="867" t="s">
        <v>6143</v>
      </c>
    </row>
    <row r="643" spans="1:12" ht="13.5">
      <c r="A643" s="867" t="s">
        <v>6436</v>
      </c>
      <c r="B643" s="867" t="s">
        <v>6437</v>
      </c>
      <c r="C643" s="867" t="s">
        <v>6734</v>
      </c>
      <c r="D643" s="867" t="s">
        <v>6735</v>
      </c>
      <c r="E643" s="868" t="s">
        <v>819</v>
      </c>
      <c r="F643" s="867" t="s">
        <v>819</v>
      </c>
      <c r="G643" s="867">
        <v>53797</v>
      </c>
      <c r="H643" s="867" t="s">
        <v>6806</v>
      </c>
      <c r="I643" s="867" t="s">
        <v>280</v>
      </c>
      <c r="J643" s="867" t="s">
        <v>6635</v>
      </c>
      <c r="K643" s="868">
        <v>65.8</v>
      </c>
      <c r="L643" s="867" t="s">
        <v>6143</v>
      </c>
    </row>
    <row r="644" spans="1:12" ht="13.5">
      <c r="A644" s="867" t="s">
        <v>6436</v>
      </c>
      <c r="B644" s="867" t="s">
        <v>6437</v>
      </c>
      <c r="C644" s="867" t="s">
        <v>6734</v>
      </c>
      <c r="D644" s="867" t="s">
        <v>6735</v>
      </c>
      <c r="E644" s="868" t="s">
        <v>819</v>
      </c>
      <c r="F644" s="867" t="s">
        <v>819</v>
      </c>
      <c r="G644" s="867">
        <v>53804</v>
      </c>
      <c r="H644" s="867" t="s">
        <v>6807</v>
      </c>
      <c r="I644" s="867" t="s">
        <v>280</v>
      </c>
      <c r="J644" s="867" t="s">
        <v>6142</v>
      </c>
      <c r="K644" s="868">
        <v>2.54</v>
      </c>
      <c r="L644" s="867" t="s">
        <v>6143</v>
      </c>
    </row>
    <row r="645" spans="1:12" ht="13.5">
      <c r="A645" s="867" t="s">
        <v>6436</v>
      </c>
      <c r="B645" s="867" t="s">
        <v>6437</v>
      </c>
      <c r="C645" s="867" t="s">
        <v>6734</v>
      </c>
      <c r="D645" s="867" t="s">
        <v>6735</v>
      </c>
      <c r="E645" s="868" t="s">
        <v>819</v>
      </c>
      <c r="F645" s="867" t="s">
        <v>819</v>
      </c>
      <c r="G645" s="867">
        <v>53806</v>
      </c>
      <c r="H645" s="867" t="s">
        <v>6808</v>
      </c>
      <c r="I645" s="867" t="s">
        <v>280</v>
      </c>
      <c r="J645" s="867" t="s">
        <v>6142</v>
      </c>
      <c r="K645" s="868">
        <v>44.2</v>
      </c>
      <c r="L645" s="867" t="s">
        <v>6143</v>
      </c>
    </row>
    <row r="646" spans="1:12" ht="13.5">
      <c r="A646" s="867" t="s">
        <v>6436</v>
      </c>
      <c r="B646" s="867" t="s">
        <v>6437</v>
      </c>
      <c r="C646" s="867" t="s">
        <v>6734</v>
      </c>
      <c r="D646" s="867" t="s">
        <v>6735</v>
      </c>
      <c r="E646" s="868" t="s">
        <v>819</v>
      </c>
      <c r="F646" s="867" t="s">
        <v>819</v>
      </c>
      <c r="G646" s="867">
        <v>53810</v>
      </c>
      <c r="H646" s="867" t="s">
        <v>6809</v>
      </c>
      <c r="I646" s="867" t="s">
        <v>280</v>
      </c>
      <c r="J646" s="867" t="s">
        <v>6142</v>
      </c>
      <c r="K646" s="868">
        <v>44.48</v>
      </c>
      <c r="L646" s="867" t="s">
        <v>6143</v>
      </c>
    </row>
    <row r="647" spans="1:12" ht="13.5">
      <c r="A647" s="867" t="s">
        <v>6436</v>
      </c>
      <c r="B647" s="867" t="s">
        <v>6437</v>
      </c>
      <c r="C647" s="867" t="s">
        <v>6734</v>
      </c>
      <c r="D647" s="867" t="s">
        <v>6735</v>
      </c>
      <c r="E647" s="868" t="s">
        <v>819</v>
      </c>
      <c r="F647" s="867" t="s">
        <v>819</v>
      </c>
      <c r="G647" s="867">
        <v>53814</v>
      </c>
      <c r="H647" s="867" t="s">
        <v>6810</v>
      </c>
      <c r="I647" s="867" t="s">
        <v>280</v>
      </c>
      <c r="J647" s="867" t="s">
        <v>6142</v>
      </c>
      <c r="K647" s="868">
        <v>145.69</v>
      </c>
      <c r="L647" s="867" t="s">
        <v>6143</v>
      </c>
    </row>
    <row r="648" spans="1:12" ht="13.5">
      <c r="A648" s="867" t="s">
        <v>6436</v>
      </c>
      <c r="B648" s="867" t="s">
        <v>6437</v>
      </c>
      <c r="C648" s="867" t="s">
        <v>6734</v>
      </c>
      <c r="D648" s="867" t="s">
        <v>6735</v>
      </c>
      <c r="E648" s="868" t="s">
        <v>819</v>
      </c>
      <c r="F648" s="867" t="s">
        <v>819</v>
      </c>
      <c r="G648" s="867">
        <v>53817</v>
      </c>
      <c r="H648" s="867" t="s">
        <v>6811</v>
      </c>
      <c r="I648" s="867" t="s">
        <v>280</v>
      </c>
      <c r="J648" s="867" t="s">
        <v>6635</v>
      </c>
      <c r="K648" s="868">
        <v>35.28</v>
      </c>
      <c r="L648" s="867" t="s">
        <v>6143</v>
      </c>
    </row>
    <row r="649" spans="1:12" ht="13.5">
      <c r="A649" s="867" t="s">
        <v>6436</v>
      </c>
      <c r="B649" s="867" t="s">
        <v>6437</v>
      </c>
      <c r="C649" s="867" t="s">
        <v>6734</v>
      </c>
      <c r="D649" s="867" t="s">
        <v>6735</v>
      </c>
      <c r="E649" s="868" t="s">
        <v>819</v>
      </c>
      <c r="F649" s="867" t="s">
        <v>819</v>
      </c>
      <c r="G649" s="867">
        <v>53818</v>
      </c>
      <c r="H649" s="867" t="s">
        <v>6812</v>
      </c>
      <c r="I649" s="867" t="s">
        <v>280</v>
      </c>
      <c r="J649" s="867" t="s">
        <v>6142</v>
      </c>
      <c r="K649" s="868">
        <v>4.8099999999999996</v>
      </c>
      <c r="L649" s="867" t="s">
        <v>6143</v>
      </c>
    </row>
    <row r="650" spans="1:12" ht="13.5">
      <c r="A650" s="867" t="s">
        <v>6436</v>
      </c>
      <c r="B650" s="867" t="s">
        <v>6437</v>
      </c>
      <c r="C650" s="867" t="s">
        <v>6734</v>
      </c>
      <c r="D650" s="867" t="s">
        <v>6735</v>
      </c>
      <c r="E650" s="868" t="s">
        <v>819</v>
      </c>
      <c r="F650" s="867" t="s">
        <v>819</v>
      </c>
      <c r="G650" s="867">
        <v>53827</v>
      </c>
      <c r="H650" s="867" t="s">
        <v>6813</v>
      </c>
      <c r="I650" s="867" t="s">
        <v>280</v>
      </c>
      <c r="J650" s="867" t="s">
        <v>6635</v>
      </c>
      <c r="K650" s="868">
        <v>64.42</v>
      </c>
      <c r="L650" s="867" t="s">
        <v>6143</v>
      </c>
    </row>
    <row r="651" spans="1:12" ht="13.5">
      <c r="A651" s="867" t="s">
        <v>6436</v>
      </c>
      <c r="B651" s="867" t="s">
        <v>6437</v>
      </c>
      <c r="C651" s="867" t="s">
        <v>6734</v>
      </c>
      <c r="D651" s="867" t="s">
        <v>6735</v>
      </c>
      <c r="E651" s="868" t="s">
        <v>819</v>
      </c>
      <c r="F651" s="867" t="s">
        <v>819</v>
      </c>
      <c r="G651" s="867">
        <v>53829</v>
      </c>
      <c r="H651" s="867" t="s">
        <v>6814</v>
      </c>
      <c r="I651" s="867" t="s">
        <v>280</v>
      </c>
      <c r="J651" s="867" t="s">
        <v>6635</v>
      </c>
      <c r="K651" s="868">
        <v>65.8</v>
      </c>
      <c r="L651" s="867" t="s">
        <v>6143</v>
      </c>
    </row>
    <row r="652" spans="1:12" ht="13.5">
      <c r="A652" s="867" t="s">
        <v>6436</v>
      </c>
      <c r="B652" s="867" t="s">
        <v>6437</v>
      </c>
      <c r="C652" s="867" t="s">
        <v>6734</v>
      </c>
      <c r="D652" s="867" t="s">
        <v>6735</v>
      </c>
      <c r="E652" s="868" t="s">
        <v>819</v>
      </c>
      <c r="F652" s="867" t="s">
        <v>819</v>
      </c>
      <c r="G652" s="867">
        <v>53831</v>
      </c>
      <c r="H652" s="867" t="s">
        <v>6815</v>
      </c>
      <c r="I652" s="867" t="s">
        <v>280</v>
      </c>
      <c r="J652" s="867" t="s">
        <v>6635</v>
      </c>
      <c r="K652" s="868">
        <v>108.7</v>
      </c>
      <c r="L652" s="867" t="s">
        <v>6143</v>
      </c>
    </row>
    <row r="653" spans="1:12" ht="13.5">
      <c r="A653" s="867" t="s">
        <v>6436</v>
      </c>
      <c r="B653" s="867" t="s">
        <v>6437</v>
      </c>
      <c r="C653" s="867" t="s">
        <v>6734</v>
      </c>
      <c r="D653" s="867" t="s">
        <v>6735</v>
      </c>
      <c r="E653" s="868" t="s">
        <v>819</v>
      </c>
      <c r="F653" s="867" t="s">
        <v>819</v>
      </c>
      <c r="G653" s="867">
        <v>53840</v>
      </c>
      <c r="H653" s="867" t="s">
        <v>6816</v>
      </c>
      <c r="I653" s="867" t="s">
        <v>280</v>
      </c>
      <c r="J653" s="867" t="s">
        <v>6142</v>
      </c>
      <c r="K653" s="868">
        <v>1.38</v>
      </c>
      <c r="L653" s="867" t="s">
        <v>6143</v>
      </c>
    </row>
    <row r="654" spans="1:12" ht="13.5">
      <c r="A654" s="867" t="s">
        <v>6436</v>
      </c>
      <c r="B654" s="867" t="s">
        <v>6437</v>
      </c>
      <c r="C654" s="867" t="s">
        <v>6734</v>
      </c>
      <c r="D654" s="867" t="s">
        <v>6735</v>
      </c>
      <c r="E654" s="868" t="s">
        <v>819</v>
      </c>
      <c r="F654" s="867" t="s">
        <v>819</v>
      </c>
      <c r="G654" s="867">
        <v>53841</v>
      </c>
      <c r="H654" s="867" t="s">
        <v>6817</v>
      </c>
      <c r="I654" s="867" t="s">
        <v>280</v>
      </c>
      <c r="J654" s="867" t="s">
        <v>6142</v>
      </c>
      <c r="K654" s="868">
        <v>0.96</v>
      </c>
      <c r="L654" s="867" t="s">
        <v>6143</v>
      </c>
    </row>
    <row r="655" spans="1:12" ht="13.5">
      <c r="A655" s="867" t="s">
        <v>6436</v>
      </c>
      <c r="B655" s="867" t="s">
        <v>6437</v>
      </c>
      <c r="C655" s="867" t="s">
        <v>6734</v>
      </c>
      <c r="D655" s="867" t="s">
        <v>6735</v>
      </c>
      <c r="E655" s="868" t="s">
        <v>819</v>
      </c>
      <c r="F655" s="867" t="s">
        <v>819</v>
      </c>
      <c r="G655" s="867">
        <v>53849</v>
      </c>
      <c r="H655" s="867" t="s">
        <v>6818</v>
      </c>
      <c r="I655" s="867" t="s">
        <v>280</v>
      </c>
      <c r="J655" s="867" t="s">
        <v>6635</v>
      </c>
      <c r="K655" s="868">
        <v>47.28</v>
      </c>
      <c r="L655" s="867" t="s">
        <v>6143</v>
      </c>
    </row>
    <row r="656" spans="1:12" ht="13.5">
      <c r="A656" s="867" t="s">
        <v>6436</v>
      </c>
      <c r="B656" s="867" t="s">
        <v>6437</v>
      </c>
      <c r="C656" s="867" t="s">
        <v>6734</v>
      </c>
      <c r="D656" s="867" t="s">
        <v>6735</v>
      </c>
      <c r="E656" s="868" t="s">
        <v>819</v>
      </c>
      <c r="F656" s="867" t="s">
        <v>819</v>
      </c>
      <c r="G656" s="867">
        <v>53857</v>
      </c>
      <c r="H656" s="867" t="s">
        <v>6819</v>
      </c>
      <c r="I656" s="867" t="s">
        <v>280</v>
      </c>
      <c r="J656" s="867" t="s">
        <v>6142</v>
      </c>
      <c r="K656" s="868">
        <v>25.66</v>
      </c>
      <c r="L656" s="867" t="s">
        <v>6143</v>
      </c>
    </row>
    <row r="657" spans="1:12" ht="13.5">
      <c r="A657" s="867" t="s">
        <v>6436</v>
      </c>
      <c r="B657" s="867" t="s">
        <v>6437</v>
      </c>
      <c r="C657" s="867" t="s">
        <v>6734</v>
      </c>
      <c r="D657" s="867" t="s">
        <v>6735</v>
      </c>
      <c r="E657" s="868" t="s">
        <v>819</v>
      </c>
      <c r="F657" s="867" t="s">
        <v>819</v>
      </c>
      <c r="G657" s="867">
        <v>53858</v>
      </c>
      <c r="H657" s="867" t="s">
        <v>6820</v>
      </c>
      <c r="I657" s="867" t="s">
        <v>280</v>
      </c>
      <c r="J657" s="867" t="s">
        <v>6635</v>
      </c>
      <c r="K657" s="868">
        <v>45.19</v>
      </c>
      <c r="L657" s="867" t="s">
        <v>6143</v>
      </c>
    </row>
    <row r="658" spans="1:12" ht="13.5">
      <c r="A658" s="867" t="s">
        <v>6436</v>
      </c>
      <c r="B658" s="867" t="s">
        <v>6437</v>
      </c>
      <c r="C658" s="867" t="s">
        <v>6734</v>
      </c>
      <c r="D658" s="867" t="s">
        <v>6735</v>
      </c>
      <c r="E658" s="868" t="s">
        <v>819</v>
      </c>
      <c r="F658" s="867" t="s">
        <v>819</v>
      </c>
      <c r="G658" s="867">
        <v>53861</v>
      </c>
      <c r="H658" s="867" t="s">
        <v>6821</v>
      </c>
      <c r="I658" s="867" t="s">
        <v>280</v>
      </c>
      <c r="J658" s="867" t="s">
        <v>6142</v>
      </c>
      <c r="K658" s="868">
        <v>35.58</v>
      </c>
      <c r="L658" s="867" t="s">
        <v>6143</v>
      </c>
    </row>
    <row r="659" spans="1:12" ht="13.5">
      <c r="A659" s="867" t="s">
        <v>6436</v>
      </c>
      <c r="B659" s="867" t="s">
        <v>6437</v>
      </c>
      <c r="C659" s="867" t="s">
        <v>6734</v>
      </c>
      <c r="D659" s="867" t="s">
        <v>6735</v>
      </c>
      <c r="E659" s="868" t="s">
        <v>819</v>
      </c>
      <c r="F659" s="867" t="s">
        <v>819</v>
      </c>
      <c r="G659" s="867">
        <v>53863</v>
      </c>
      <c r="H659" s="867" t="s">
        <v>6822</v>
      </c>
      <c r="I659" s="867" t="s">
        <v>280</v>
      </c>
      <c r="J659" s="867" t="s">
        <v>6142</v>
      </c>
      <c r="K659" s="868">
        <v>1.38</v>
      </c>
      <c r="L659" s="867" t="s">
        <v>6143</v>
      </c>
    </row>
    <row r="660" spans="1:12" ht="13.5">
      <c r="A660" s="867" t="s">
        <v>6436</v>
      </c>
      <c r="B660" s="867" t="s">
        <v>6437</v>
      </c>
      <c r="C660" s="867" t="s">
        <v>6734</v>
      </c>
      <c r="D660" s="867" t="s">
        <v>6735</v>
      </c>
      <c r="E660" s="868" t="s">
        <v>819</v>
      </c>
      <c r="F660" s="867" t="s">
        <v>819</v>
      </c>
      <c r="G660" s="867">
        <v>53865</v>
      </c>
      <c r="H660" s="867" t="s">
        <v>6823</v>
      </c>
      <c r="I660" s="867" t="s">
        <v>280</v>
      </c>
      <c r="J660" s="867" t="s">
        <v>6635</v>
      </c>
      <c r="K660" s="868">
        <v>26.63</v>
      </c>
      <c r="L660" s="867" t="s">
        <v>6143</v>
      </c>
    </row>
    <row r="661" spans="1:12" ht="13.5">
      <c r="A661" s="867" t="s">
        <v>6436</v>
      </c>
      <c r="B661" s="867" t="s">
        <v>6437</v>
      </c>
      <c r="C661" s="867" t="s">
        <v>6734</v>
      </c>
      <c r="D661" s="867" t="s">
        <v>6735</v>
      </c>
      <c r="E661" s="868" t="s">
        <v>819</v>
      </c>
      <c r="F661" s="867" t="s">
        <v>819</v>
      </c>
      <c r="G661" s="867">
        <v>53866</v>
      </c>
      <c r="H661" s="867" t="s">
        <v>6824</v>
      </c>
      <c r="I661" s="867" t="s">
        <v>280</v>
      </c>
      <c r="J661" s="867" t="s">
        <v>6635</v>
      </c>
      <c r="K661" s="868">
        <v>1.1200000000000001</v>
      </c>
      <c r="L661" s="867" t="s">
        <v>6143</v>
      </c>
    </row>
    <row r="662" spans="1:12" ht="13.5">
      <c r="A662" s="867" t="s">
        <v>6436</v>
      </c>
      <c r="B662" s="867" t="s">
        <v>6437</v>
      </c>
      <c r="C662" s="867" t="s">
        <v>6734</v>
      </c>
      <c r="D662" s="867" t="s">
        <v>6735</v>
      </c>
      <c r="E662" s="868" t="s">
        <v>819</v>
      </c>
      <c r="F662" s="867" t="s">
        <v>819</v>
      </c>
      <c r="G662" s="867">
        <v>53882</v>
      </c>
      <c r="H662" s="867" t="s">
        <v>6825</v>
      </c>
      <c r="I662" s="867" t="s">
        <v>280</v>
      </c>
      <c r="J662" s="867" t="s">
        <v>6142</v>
      </c>
      <c r="K662" s="868">
        <v>18.43</v>
      </c>
      <c r="L662" s="867" t="s">
        <v>6143</v>
      </c>
    </row>
    <row r="663" spans="1:12" ht="13.5">
      <c r="A663" s="867" t="s">
        <v>6436</v>
      </c>
      <c r="B663" s="867" t="s">
        <v>6437</v>
      </c>
      <c r="C663" s="867" t="s">
        <v>6734</v>
      </c>
      <c r="D663" s="867" t="s">
        <v>6735</v>
      </c>
      <c r="E663" s="868" t="s">
        <v>819</v>
      </c>
      <c r="F663" s="867" t="s">
        <v>819</v>
      </c>
      <c r="G663" s="867">
        <v>55263</v>
      </c>
      <c r="H663" s="867" t="s">
        <v>6826</v>
      </c>
      <c r="I663" s="867" t="s">
        <v>280</v>
      </c>
      <c r="J663" s="867" t="s">
        <v>6635</v>
      </c>
      <c r="K663" s="868">
        <v>36.4</v>
      </c>
      <c r="L663" s="867" t="s">
        <v>6143</v>
      </c>
    </row>
    <row r="664" spans="1:12" ht="13.5">
      <c r="A664" s="867" t="s">
        <v>6436</v>
      </c>
      <c r="B664" s="867" t="s">
        <v>6437</v>
      </c>
      <c r="C664" s="867" t="s">
        <v>6734</v>
      </c>
      <c r="D664" s="867" t="s">
        <v>6735</v>
      </c>
      <c r="E664" s="868" t="s">
        <v>819</v>
      </c>
      <c r="F664" s="867" t="s">
        <v>819</v>
      </c>
      <c r="G664" s="867">
        <v>73303</v>
      </c>
      <c r="H664" s="867" t="s">
        <v>6827</v>
      </c>
      <c r="I664" s="867" t="s">
        <v>280</v>
      </c>
      <c r="J664" s="867" t="s">
        <v>6142</v>
      </c>
      <c r="K664" s="868">
        <v>4.3899999999999997</v>
      </c>
      <c r="L664" s="867" t="s">
        <v>6143</v>
      </c>
    </row>
    <row r="665" spans="1:12" ht="13.5">
      <c r="A665" s="867" t="s">
        <v>6436</v>
      </c>
      <c r="B665" s="867" t="s">
        <v>6437</v>
      </c>
      <c r="C665" s="867" t="s">
        <v>6734</v>
      </c>
      <c r="D665" s="867" t="s">
        <v>6735</v>
      </c>
      <c r="E665" s="868" t="s">
        <v>819</v>
      </c>
      <c r="F665" s="867" t="s">
        <v>819</v>
      </c>
      <c r="G665" s="867">
        <v>73307</v>
      </c>
      <c r="H665" s="867" t="s">
        <v>6828</v>
      </c>
      <c r="I665" s="867" t="s">
        <v>280</v>
      </c>
      <c r="J665" s="867" t="s">
        <v>6142</v>
      </c>
      <c r="K665" s="868">
        <v>3.91</v>
      </c>
      <c r="L665" s="867" t="s">
        <v>6143</v>
      </c>
    </row>
    <row r="666" spans="1:12" ht="13.5">
      <c r="A666" s="867" t="s">
        <v>6436</v>
      </c>
      <c r="B666" s="867" t="s">
        <v>6437</v>
      </c>
      <c r="C666" s="867" t="s">
        <v>6734</v>
      </c>
      <c r="D666" s="867" t="s">
        <v>6735</v>
      </c>
      <c r="E666" s="868" t="s">
        <v>819</v>
      </c>
      <c r="F666" s="867" t="s">
        <v>819</v>
      </c>
      <c r="G666" s="867">
        <v>73309</v>
      </c>
      <c r="H666" s="867" t="s">
        <v>6829</v>
      </c>
      <c r="I666" s="867" t="s">
        <v>280</v>
      </c>
      <c r="J666" s="867" t="s">
        <v>6142</v>
      </c>
      <c r="K666" s="868">
        <v>16.59</v>
      </c>
      <c r="L666" s="867" t="s">
        <v>6143</v>
      </c>
    </row>
    <row r="667" spans="1:12" ht="13.5">
      <c r="A667" s="867" t="s">
        <v>6436</v>
      </c>
      <c r="B667" s="867" t="s">
        <v>6437</v>
      </c>
      <c r="C667" s="867" t="s">
        <v>6734</v>
      </c>
      <c r="D667" s="867" t="s">
        <v>6735</v>
      </c>
      <c r="E667" s="868" t="s">
        <v>819</v>
      </c>
      <c r="F667" s="867" t="s">
        <v>819</v>
      </c>
      <c r="G667" s="867">
        <v>73311</v>
      </c>
      <c r="H667" s="867" t="s">
        <v>6830</v>
      </c>
      <c r="I667" s="867" t="s">
        <v>280</v>
      </c>
      <c r="J667" s="867" t="s">
        <v>6635</v>
      </c>
      <c r="K667" s="868">
        <v>100.62</v>
      </c>
      <c r="L667" s="867" t="s">
        <v>6143</v>
      </c>
    </row>
    <row r="668" spans="1:12" ht="13.5">
      <c r="A668" s="867" t="s">
        <v>6436</v>
      </c>
      <c r="B668" s="867" t="s">
        <v>6437</v>
      </c>
      <c r="C668" s="867" t="s">
        <v>6734</v>
      </c>
      <c r="D668" s="867" t="s">
        <v>6735</v>
      </c>
      <c r="E668" s="868" t="s">
        <v>819</v>
      </c>
      <c r="F668" s="867" t="s">
        <v>819</v>
      </c>
      <c r="G668" s="867">
        <v>73313</v>
      </c>
      <c r="H668" s="867" t="s">
        <v>6831</v>
      </c>
      <c r="I668" s="867" t="s">
        <v>280</v>
      </c>
      <c r="J668" s="867" t="s">
        <v>6142</v>
      </c>
      <c r="K668" s="868">
        <v>2.2999999999999998</v>
      </c>
      <c r="L668" s="867" t="s">
        <v>6143</v>
      </c>
    </row>
    <row r="669" spans="1:12" ht="13.5">
      <c r="A669" s="867" t="s">
        <v>6436</v>
      </c>
      <c r="B669" s="867" t="s">
        <v>6437</v>
      </c>
      <c r="C669" s="867" t="s">
        <v>6734</v>
      </c>
      <c r="D669" s="867" t="s">
        <v>6735</v>
      </c>
      <c r="E669" s="868" t="s">
        <v>819</v>
      </c>
      <c r="F669" s="867" t="s">
        <v>819</v>
      </c>
      <c r="G669" s="867">
        <v>73315</v>
      </c>
      <c r="H669" s="867" t="s">
        <v>6832</v>
      </c>
      <c r="I669" s="867" t="s">
        <v>280</v>
      </c>
      <c r="J669" s="867" t="s">
        <v>6635</v>
      </c>
      <c r="K669" s="868">
        <v>32.270000000000003</v>
      </c>
      <c r="L669" s="867" t="s">
        <v>6143</v>
      </c>
    </row>
    <row r="670" spans="1:12" ht="13.5">
      <c r="A670" s="867" t="s">
        <v>6436</v>
      </c>
      <c r="B670" s="867" t="s">
        <v>6437</v>
      </c>
      <c r="C670" s="867" t="s">
        <v>6734</v>
      </c>
      <c r="D670" s="867" t="s">
        <v>6735</v>
      </c>
      <c r="E670" s="868" t="s">
        <v>819</v>
      </c>
      <c r="F670" s="867" t="s">
        <v>819</v>
      </c>
      <c r="G670" s="867">
        <v>73335</v>
      </c>
      <c r="H670" s="867" t="s">
        <v>6833</v>
      </c>
      <c r="I670" s="867" t="s">
        <v>280</v>
      </c>
      <c r="J670" s="867" t="s">
        <v>6142</v>
      </c>
      <c r="K670" s="868">
        <v>17.579999999999998</v>
      </c>
      <c r="L670" s="867" t="s">
        <v>6143</v>
      </c>
    </row>
    <row r="671" spans="1:12" ht="13.5">
      <c r="A671" s="867" t="s">
        <v>6436</v>
      </c>
      <c r="B671" s="867" t="s">
        <v>6437</v>
      </c>
      <c r="C671" s="867" t="s">
        <v>6734</v>
      </c>
      <c r="D671" s="867" t="s">
        <v>6735</v>
      </c>
      <c r="E671" s="868" t="s">
        <v>819</v>
      </c>
      <c r="F671" s="867" t="s">
        <v>819</v>
      </c>
      <c r="G671" s="867">
        <v>73340</v>
      </c>
      <c r="H671" s="867" t="s">
        <v>6834</v>
      </c>
      <c r="I671" s="867" t="s">
        <v>280</v>
      </c>
      <c r="J671" s="867" t="s">
        <v>6635</v>
      </c>
      <c r="K671" s="868">
        <v>46.03</v>
      </c>
      <c r="L671" s="867" t="s">
        <v>6143</v>
      </c>
    </row>
    <row r="672" spans="1:12" ht="13.5">
      <c r="A672" s="867" t="s">
        <v>6436</v>
      </c>
      <c r="B672" s="867" t="s">
        <v>6437</v>
      </c>
      <c r="C672" s="867" t="s">
        <v>6734</v>
      </c>
      <c r="D672" s="867" t="s">
        <v>6735</v>
      </c>
      <c r="E672" s="868" t="s">
        <v>819</v>
      </c>
      <c r="F672" s="867" t="s">
        <v>819</v>
      </c>
      <c r="G672" s="867">
        <v>83361</v>
      </c>
      <c r="H672" s="867" t="s">
        <v>6835</v>
      </c>
      <c r="I672" s="867" t="s">
        <v>280</v>
      </c>
      <c r="J672" s="867" t="s">
        <v>6142</v>
      </c>
      <c r="K672" s="868">
        <v>10.62</v>
      </c>
      <c r="L672" s="867" t="s">
        <v>6143</v>
      </c>
    </row>
    <row r="673" spans="1:12" ht="13.5">
      <c r="A673" s="867" t="s">
        <v>6436</v>
      </c>
      <c r="B673" s="867" t="s">
        <v>6437</v>
      </c>
      <c r="C673" s="867" t="s">
        <v>6734</v>
      </c>
      <c r="D673" s="867" t="s">
        <v>6735</v>
      </c>
      <c r="E673" s="868" t="s">
        <v>819</v>
      </c>
      <c r="F673" s="867" t="s">
        <v>819</v>
      </c>
      <c r="G673" s="867">
        <v>83761</v>
      </c>
      <c r="H673" s="867" t="s">
        <v>6836</v>
      </c>
      <c r="I673" s="867" t="s">
        <v>280</v>
      </c>
      <c r="J673" s="867" t="s">
        <v>6142</v>
      </c>
      <c r="K673" s="868">
        <v>9.36</v>
      </c>
      <c r="L673" s="867" t="s">
        <v>6143</v>
      </c>
    </row>
    <row r="674" spans="1:12" ht="13.5">
      <c r="A674" s="867" t="s">
        <v>6436</v>
      </c>
      <c r="B674" s="867" t="s">
        <v>6437</v>
      </c>
      <c r="C674" s="867" t="s">
        <v>6734</v>
      </c>
      <c r="D674" s="867" t="s">
        <v>6735</v>
      </c>
      <c r="E674" s="868" t="s">
        <v>819</v>
      </c>
      <c r="F674" s="867" t="s">
        <v>819</v>
      </c>
      <c r="G674" s="867">
        <v>83762</v>
      </c>
      <c r="H674" s="867" t="s">
        <v>6837</v>
      </c>
      <c r="I674" s="867" t="s">
        <v>280</v>
      </c>
      <c r="J674" s="867" t="s">
        <v>6142</v>
      </c>
      <c r="K674" s="868">
        <v>11.7</v>
      </c>
      <c r="L674" s="867" t="s">
        <v>6143</v>
      </c>
    </row>
    <row r="675" spans="1:12" ht="13.5">
      <c r="A675" s="867" t="s">
        <v>6436</v>
      </c>
      <c r="B675" s="867" t="s">
        <v>6437</v>
      </c>
      <c r="C675" s="867" t="s">
        <v>6734</v>
      </c>
      <c r="D675" s="867" t="s">
        <v>6735</v>
      </c>
      <c r="E675" s="868" t="s">
        <v>819</v>
      </c>
      <c r="F675" s="867" t="s">
        <v>819</v>
      </c>
      <c r="G675" s="867">
        <v>83763</v>
      </c>
      <c r="H675" s="867" t="s">
        <v>6838</v>
      </c>
      <c r="I675" s="867" t="s">
        <v>280</v>
      </c>
      <c r="J675" s="867" t="s">
        <v>6635</v>
      </c>
      <c r="K675" s="868">
        <v>28.35</v>
      </c>
      <c r="L675" s="867" t="s">
        <v>6143</v>
      </c>
    </row>
    <row r="676" spans="1:12" ht="13.5">
      <c r="A676" s="867" t="s">
        <v>6436</v>
      </c>
      <c r="B676" s="867" t="s">
        <v>6437</v>
      </c>
      <c r="C676" s="867" t="s">
        <v>6734</v>
      </c>
      <c r="D676" s="867" t="s">
        <v>6735</v>
      </c>
      <c r="E676" s="868" t="s">
        <v>819</v>
      </c>
      <c r="F676" s="867" t="s">
        <v>819</v>
      </c>
      <c r="G676" s="867">
        <v>83764</v>
      </c>
      <c r="H676" s="867" t="s">
        <v>6839</v>
      </c>
      <c r="I676" s="867" t="s">
        <v>280</v>
      </c>
      <c r="J676" s="867" t="s">
        <v>6142</v>
      </c>
      <c r="K676" s="868">
        <v>1.05</v>
      </c>
      <c r="L676" s="867" t="s">
        <v>6143</v>
      </c>
    </row>
    <row r="677" spans="1:12" ht="13.5">
      <c r="A677" s="867" t="s">
        <v>6436</v>
      </c>
      <c r="B677" s="867" t="s">
        <v>6437</v>
      </c>
      <c r="C677" s="867" t="s">
        <v>6734</v>
      </c>
      <c r="D677" s="867" t="s">
        <v>6735</v>
      </c>
      <c r="E677" s="868" t="s">
        <v>819</v>
      </c>
      <c r="F677" s="867" t="s">
        <v>819</v>
      </c>
      <c r="G677" s="867">
        <v>87026</v>
      </c>
      <c r="H677" s="867" t="s">
        <v>6840</v>
      </c>
      <c r="I677" s="867" t="s">
        <v>280</v>
      </c>
      <c r="J677" s="867" t="s">
        <v>6142</v>
      </c>
      <c r="K677" s="868">
        <v>0.19</v>
      </c>
      <c r="L677" s="867" t="s">
        <v>6143</v>
      </c>
    </row>
    <row r="678" spans="1:12" ht="13.5">
      <c r="A678" s="867" t="s">
        <v>6436</v>
      </c>
      <c r="B678" s="867" t="s">
        <v>6437</v>
      </c>
      <c r="C678" s="867" t="s">
        <v>6734</v>
      </c>
      <c r="D678" s="867" t="s">
        <v>6735</v>
      </c>
      <c r="E678" s="868" t="s">
        <v>819</v>
      </c>
      <c r="F678" s="867" t="s">
        <v>819</v>
      </c>
      <c r="G678" s="867">
        <v>87441</v>
      </c>
      <c r="H678" s="867" t="s">
        <v>6841</v>
      </c>
      <c r="I678" s="867" t="s">
        <v>280</v>
      </c>
      <c r="J678" s="867" t="s">
        <v>6229</v>
      </c>
      <c r="K678" s="868">
        <v>0.33</v>
      </c>
      <c r="L678" s="867" t="s">
        <v>6143</v>
      </c>
    </row>
    <row r="679" spans="1:12" ht="13.5">
      <c r="A679" s="867" t="s">
        <v>6436</v>
      </c>
      <c r="B679" s="867" t="s">
        <v>6437</v>
      </c>
      <c r="C679" s="867" t="s">
        <v>6734</v>
      </c>
      <c r="D679" s="867" t="s">
        <v>6735</v>
      </c>
      <c r="E679" s="868" t="s">
        <v>819</v>
      </c>
      <c r="F679" s="867" t="s">
        <v>819</v>
      </c>
      <c r="G679" s="867">
        <v>87442</v>
      </c>
      <c r="H679" s="867" t="s">
        <v>6842</v>
      </c>
      <c r="I679" s="867" t="s">
        <v>280</v>
      </c>
      <c r="J679" s="867" t="s">
        <v>6229</v>
      </c>
      <c r="K679" s="868">
        <v>0.03</v>
      </c>
      <c r="L679" s="867" t="s">
        <v>6143</v>
      </c>
    </row>
    <row r="680" spans="1:12" ht="13.5">
      <c r="A680" s="867" t="s">
        <v>6436</v>
      </c>
      <c r="B680" s="867" t="s">
        <v>6437</v>
      </c>
      <c r="C680" s="867" t="s">
        <v>6734</v>
      </c>
      <c r="D680" s="867" t="s">
        <v>6735</v>
      </c>
      <c r="E680" s="868" t="s">
        <v>819</v>
      </c>
      <c r="F680" s="867" t="s">
        <v>819</v>
      </c>
      <c r="G680" s="867">
        <v>87443</v>
      </c>
      <c r="H680" s="867" t="s">
        <v>6843</v>
      </c>
      <c r="I680" s="867" t="s">
        <v>280</v>
      </c>
      <c r="J680" s="867" t="s">
        <v>6229</v>
      </c>
      <c r="K680" s="868">
        <v>0.31</v>
      </c>
      <c r="L680" s="867" t="s">
        <v>6143</v>
      </c>
    </row>
    <row r="681" spans="1:12" ht="13.5">
      <c r="A681" s="867" t="s">
        <v>6436</v>
      </c>
      <c r="B681" s="867" t="s">
        <v>6437</v>
      </c>
      <c r="C681" s="867" t="s">
        <v>6734</v>
      </c>
      <c r="D681" s="867" t="s">
        <v>6735</v>
      </c>
      <c r="E681" s="868" t="s">
        <v>819</v>
      </c>
      <c r="F681" s="867" t="s">
        <v>819</v>
      </c>
      <c r="G681" s="867">
        <v>87444</v>
      </c>
      <c r="H681" s="867" t="s">
        <v>6844</v>
      </c>
      <c r="I681" s="867" t="s">
        <v>280</v>
      </c>
      <c r="J681" s="867" t="s">
        <v>6635</v>
      </c>
      <c r="K681" s="868">
        <v>2.39</v>
      </c>
      <c r="L681" s="867" t="s">
        <v>6143</v>
      </c>
    </row>
    <row r="682" spans="1:12" ht="13.5">
      <c r="A682" s="867" t="s">
        <v>6436</v>
      </c>
      <c r="B682" s="867" t="s">
        <v>6437</v>
      </c>
      <c r="C682" s="867" t="s">
        <v>6734</v>
      </c>
      <c r="D682" s="867" t="s">
        <v>6735</v>
      </c>
      <c r="E682" s="868" t="s">
        <v>819</v>
      </c>
      <c r="F682" s="867" t="s">
        <v>819</v>
      </c>
      <c r="G682" s="867">
        <v>88387</v>
      </c>
      <c r="H682" s="867" t="s">
        <v>6845</v>
      </c>
      <c r="I682" s="867" t="s">
        <v>280</v>
      </c>
      <c r="J682" s="867" t="s">
        <v>6229</v>
      </c>
      <c r="K682" s="868">
        <v>0.64</v>
      </c>
      <c r="L682" s="867" t="s">
        <v>6143</v>
      </c>
    </row>
    <row r="683" spans="1:12" ht="13.5">
      <c r="A683" s="867" t="s">
        <v>6436</v>
      </c>
      <c r="B683" s="867" t="s">
        <v>6437</v>
      </c>
      <c r="C683" s="867" t="s">
        <v>6734</v>
      </c>
      <c r="D683" s="867" t="s">
        <v>6735</v>
      </c>
      <c r="E683" s="868" t="s">
        <v>819</v>
      </c>
      <c r="F683" s="867" t="s">
        <v>819</v>
      </c>
      <c r="G683" s="867">
        <v>88389</v>
      </c>
      <c r="H683" s="867" t="s">
        <v>6846</v>
      </c>
      <c r="I683" s="867" t="s">
        <v>280</v>
      </c>
      <c r="J683" s="867" t="s">
        <v>6229</v>
      </c>
      <c r="K683" s="868">
        <v>7.0000000000000007E-2</v>
      </c>
      <c r="L683" s="867" t="s">
        <v>6143</v>
      </c>
    </row>
    <row r="684" spans="1:12" ht="13.5">
      <c r="A684" s="867" t="s">
        <v>6436</v>
      </c>
      <c r="B684" s="867" t="s">
        <v>6437</v>
      </c>
      <c r="C684" s="867" t="s">
        <v>6734</v>
      </c>
      <c r="D684" s="867" t="s">
        <v>6735</v>
      </c>
      <c r="E684" s="868" t="s">
        <v>819</v>
      </c>
      <c r="F684" s="867" t="s">
        <v>819</v>
      </c>
      <c r="G684" s="867">
        <v>88390</v>
      </c>
      <c r="H684" s="867" t="s">
        <v>6847</v>
      </c>
      <c r="I684" s="867" t="s">
        <v>280</v>
      </c>
      <c r="J684" s="867" t="s">
        <v>6229</v>
      </c>
      <c r="K684" s="868">
        <v>0.8</v>
      </c>
      <c r="L684" s="867" t="s">
        <v>6143</v>
      </c>
    </row>
    <row r="685" spans="1:12" ht="13.5">
      <c r="A685" s="867" t="s">
        <v>6436</v>
      </c>
      <c r="B685" s="867" t="s">
        <v>6437</v>
      </c>
      <c r="C685" s="867" t="s">
        <v>6734</v>
      </c>
      <c r="D685" s="867" t="s">
        <v>6735</v>
      </c>
      <c r="E685" s="868" t="s">
        <v>819</v>
      </c>
      <c r="F685" s="867" t="s">
        <v>819</v>
      </c>
      <c r="G685" s="867">
        <v>88391</v>
      </c>
      <c r="H685" s="867" t="s">
        <v>6848</v>
      </c>
      <c r="I685" s="867" t="s">
        <v>280</v>
      </c>
      <c r="J685" s="867" t="s">
        <v>6229</v>
      </c>
      <c r="K685" s="868">
        <v>1.84</v>
      </c>
      <c r="L685" s="867" t="s">
        <v>6143</v>
      </c>
    </row>
    <row r="686" spans="1:12" ht="13.5">
      <c r="A686" s="867" t="s">
        <v>6436</v>
      </c>
      <c r="B686" s="867" t="s">
        <v>6437</v>
      </c>
      <c r="C686" s="867" t="s">
        <v>6734</v>
      </c>
      <c r="D686" s="867" t="s">
        <v>6735</v>
      </c>
      <c r="E686" s="868" t="s">
        <v>819</v>
      </c>
      <c r="F686" s="867" t="s">
        <v>819</v>
      </c>
      <c r="G686" s="867">
        <v>88394</v>
      </c>
      <c r="H686" s="867" t="s">
        <v>6849</v>
      </c>
      <c r="I686" s="867" t="s">
        <v>280</v>
      </c>
      <c r="J686" s="867" t="s">
        <v>6229</v>
      </c>
      <c r="K686" s="868">
        <v>0.76</v>
      </c>
      <c r="L686" s="867" t="s">
        <v>6143</v>
      </c>
    </row>
    <row r="687" spans="1:12" ht="13.5">
      <c r="A687" s="867" t="s">
        <v>6436</v>
      </c>
      <c r="B687" s="867" t="s">
        <v>6437</v>
      </c>
      <c r="C687" s="867" t="s">
        <v>6734</v>
      </c>
      <c r="D687" s="867" t="s">
        <v>6735</v>
      </c>
      <c r="E687" s="868" t="s">
        <v>819</v>
      </c>
      <c r="F687" s="867" t="s">
        <v>819</v>
      </c>
      <c r="G687" s="867">
        <v>88395</v>
      </c>
      <c r="H687" s="867" t="s">
        <v>6850</v>
      </c>
      <c r="I687" s="867" t="s">
        <v>280</v>
      </c>
      <c r="J687" s="867" t="s">
        <v>6229</v>
      </c>
      <c r="K687" s="868">
        <v>0.09</v>
      </c>
      <c r="L687" s="867" t="s">
        <v>6143</v>
      </c>
    </row>
    <row r="688" spans="1:12" ht="13.5">
      <c r="A688" s="867" t="s">
        <v>6436</v>
      </c>
      <c r="B688" s="867" t="s">
        <v>6437</v>
      </c>
      <c r="C688" s="867" t="s">
        <v>6734</v>
      </c>
      <c r="D688" s="867" t="s">
        <v>6735</v>
      </c>
      <c r="E688" s="868" t="s">
        <v>819</v>
      </c>
      <c r="F688" s="867" t="s">
        <v>819</v>
      </c>
      <c r="G688" s="867">
        <v>88396</v>
      </c>
      <c r="H688" s="867" t="s">
        <v>6851</v>
      </c>
      <c r="I688" s="867" t="s">
        <v>280</v>
      </c>
      <c r="J688" s="867" t="s">
        <v>6229</v>
      </c>
      <c r="K688" s="868">
        <v>0.95</v>
      </c>
      <c r="L688" s="867" t="s">
        <v>6143</v>
      </c>
    </row>
    <row r="689" spans="1:12" ht="13.5">
      <c r="A689" s="867" t="s">
        <v>6436</v>
      </c>
      <c r="B689" s="867" t="s">
        <v>6437</v>
      </c>
      <c r="C689" s="867" t="s">
        <v>6734</v>
      </c>
      <c r="D689" s="867" t="s">
        <v>6735</v>
      </c>
      <c r="E689" s="868" t="s">
        <v>819</v>
      </c>
      <c r="F689" s="867" t="s">
        <v>819</v>
      </c>
      <c r="G689" s="867">
        <v>88397</v>
      </c>
      <c r="H689" s="867" t="s">
        <v>6852</v>
      </c>
      <c r="I689" s="867" t="s">
        <v>280</v>
      </c>
      <c r="J689" s="867" t="s">
        <v>6229</v>
      </c>
      <c r="K689" s="868">
        <v>2.76</v>
      </c>
      <c r="L689" s="867" t="s">
        <v>6143</v>
      </c>
    </row>
    <row r="690" spans="1:12" ht="13.5">
      <c r="A690" s="867" t="s">
        <v>6436</v>
      </c>
      <c r="B690" s="867" t="s">
        <v>6437</v>
      </c>
      <c r="C690" s="867" t="s">
        <v>6734</v>
      </c>
      <c r="D690" s="867" t="s">
        <v>6735</v>
      </c>
      <c r="E690" s="868" t="s">
        <v>819</v>
      </c>
      <c r="F690" s="867" t="s">
        <v>819</v>
      </c>
      <c r="G690" s="867">
        <v>88400</v>
      </c>
      <c r="H690" s="867" t="s">
        <v>6853</v>
      </c>
      <c r="I690" s="867" t="s">
        <v>280</v>
      </c>
      <c r="J690" s="867" t="s">
        <v>6229</v>
      </c>
      <c r="K690" s="868">
        <v>0.6</v>
      </c>
      <c r="L690" s="867" t="s">
        <v>6143</v>
      </c>
    </row>
    <row r="691" spans="1:12" ht="13.5">
      <c r="A691" s="867" t="s">
        <v>6436</v>
      </c>
      <c r="B691" s="867" t="s">
        <v>6437</v>
      </c>
      <c r="C691" s="867" t="s">
        <v>6734</v>
      </c>
      <c r="D691" s="867" t="s">
        <v>6735</v>
      </c>
      <c r="E691" s="868" t="s">
        <v>819</v>
      </c>
      <c r="F691" s="867" t="s">
        <v>819</v>
      </c>
      <c r="G691" s="867">
        <v>88401</v>
      </c>
      <c r="H691" s="867" t="s">
        <v>6854</v>
      </c>
      <c r="I691" s="867" t="s">
        <v>280</v>
      </c>
      <c r="J691" s="867" t="s">
        <v>6229</v>
      </c>
      <c r="K691" s="868">
        <v>7.0000000000000007E-2</v>
      </c>
      <c r="L691" s="867" t="s">
        <v>6143</v>
      </c>
    </row>
    <row r="692" spans="1:12" ht="13.5">
      <c r="A692" s="867" t="s">
        <v>6436</v>
      </c>
      <c r="B692" s="867" t="s">
        <v>6437</v>
      </c>
      <c r="C692" s="867" t="s">
        <v>6734</v>
      </c>
      <c r="D692" s="867" t="s">
        <v>6735</v>
      </c>
      <c r="E692" s="868" t="s">
        <v>819</v>
      </c>
      <c r="F692" s="867" t="s">
        <v>819</v>
      </c>
      <c r="G692" s="867">
        <v>88402</v>
      </c>
      <c r="H692" s="867" t="s">
        <v>6855</v>
      </c>
      <c r="I692" s="867" t="s">
        <v>280</v>
      </c>
      <c r="J692" s="867" t="s">
        <v>6229</v>
      </c>
      <c r="K692" s="868">
        <v>0.76</v>
      </c>
      <c r="L692" s="867" t="s">
        <v>6143</v>
      </c>
    </row>
    <row r="693" spans="1:12" ht="13.5">
      <c r="A693" s="867" t="s">
        <v>6436</v>
      </c>
      <c r="B693" s="867" t="s">
        <v>6437</v>
      </c>
      <c r="C693" s="867" t="s">
        <v>6734</v>
      </c>
      <c r="D693" s="867" t="s">
        <v>6735</v>
      </c>
      <c r="E693" s="868" t="s">
        <v>819</v>
      </c>
      <c r="F693" s="867" t="s">
        <v>819</v>
      </c>
      <c r="G693" s="867">
        <v>88403</v>
      </c>
      <c r="H693" s="867" t="s">
        <v>6856</v>
      </c>
      <c r="I693" s="867" t="s">
        <v>280</v>
      </c>
      <c r="J693" s="867" t="s">
        <v>6229</v>
      </c>
      <c r="K693" s="868">
        <v>1.1000000000000001</v>
      </c>
      <c r="L693" s="867" t="s">
        <v>6143</v>
      </c>
    </row>
    <row r="694" spans="1:12" ht="13.5">
      <c r="A694" s="867" t="s">
        <v>6436</v>
      </c>
      <c r="B694" s="867" t="s">
        <v>6437</v>
      </c>
      <c r="C694" s="867" t="s">
        <v>6734</v>
      </c>
      <c r="D694" s="867" t="s">
        <v>6735</v>
      </c>
      <c r="E694" s="868" t="s">
        <v>819</v>
      </c>
      <c r="F694" s="867" t="s">
        <v>819</v>
      </c>
      <c r="G694" s="867">
        <v>88419</v>
      </c>
      <c r="H694" s="867" t="s">
        <v>6857</v>
      </c>
      <c r="I694" s="867" t="s">
        <v>280</v>
      </c>
      <c r="J694" s="867" t="s">
        <v>6229</v>
      </c>
      <c r="K694" s="868">
        <v>3.96</v>
      </c>
      <c r="L694" s="867" t="s">
        <v>6143</v>
      </c>
    </row>
    <row r="695" spans="1:12" ht="13.5">
      <c r="A695" s="867" t="s">
        <v>6436</v>
      </c>
      <c r="B695" s="867" t="s">
        <v>6437</v>
      </c>
      <c r="C695" s="867" t="s">
        <v>6734</v>
      </c>
      <c r="D695" s="867" t="s">
        <v>6735</v>
      </c>
      <c r="E695" s="868" t="s">
        <v>819</v>
      </c>
      <c r="F695" s="867" t="s">
        <v>819</v>
      </c>
      <c r="G695" s="867">
        <v>88422</v>
      </c>
      <c r="H695" s="867" t="s">
        <v>6858</v>
      </c>
      <c r="I695" s="867" t="s">
        <v>280</v>
      </c>
      <c r="J695" s="867" t="s">
        <v>6229</v>
      </c>
      <c r="K695" s="868">
        <v>0.47</v>
      </c>
      <c r="L695" s="867" t="s">
        <v>6143</v>
      </c>
    </row>
    <row r="696" spans="1:12" ht="13.5">
      <c r="A696" s="867" t="s">
        <v>6436</v>
      </c>
      <c r="B696" s="867" t="s">
        <v>6437</v>
      </c>
      <c r="C696" s="867" t="s">
        <v>6734</v>
      </c>
      <c r="D696" s="867" t="s">
        <v>6735</v>
      </c>
      <c r="E696" s="868" t="s">
        <v>819</v>
      </c>
      <c r="F696" s="867" t="s">
        <v>819</v>
      </c>
      <c r="G696" s="867">
        <v>88425</v>
      </c>
      <c r="H696" s="867" t="s">
        <v>6859</v>
      </c>
      <c r="I696" s="867" t="s">
        <v>280</v>
      </c>
      <c r="J696" s="867" t="s">
        <v>6229</v>
      </c>
      <c r="K696" s="868">
        <v>4.33</v>
      </c>
      <c r="L696" s="867" t="s">
        <v>6143</v>
      </c>
    </row>
    <row r="697" spans="1:12" ht="13.5">
      <c r="A697" s="867" t="s">
        <v>6436</v>
      </c>
      <c r="B697" s="867" t="s">
        <v>6437</v>
      </c>
      <c r="C697" s="867" t="s">
        <v>6734</v>
      </c>
      <c r="D697" s="867" t="s">
        <v>6735</v>
      </c>
      <c r="E697" s="868" t="s">
        <v>819</v>
      </c>
      <c r="F697" s="867" t="s">
        <v>819</v>
      </c>
      <c r="G697" s="867">
        <v>88427</v>
      </c>
      <c r="H697" s="867" t="s">
        <v>6860</v>
      </c>
      <c r="I697" s="867" t="s">
        <v>280</v>
      </c>
      <c r="J697" s="867" t="s">
        <v>6229</v>
      </c>
      <c r="K697" s="868">
        <v>2.8</v>
      </c>
      <c r="L697" s="867" t="s">
        <v>6143</v>
      </c>
    </row>
    <row r="698" spans="1:12" ht="13.5">
      <c r="A698" s="867" t="s">
        <v>6436</v>
      </c>
      <c r="B698" s="867" t="s">
        <v>6437</v>
      </c>
      <c r="C698" s="867" t="s">
        <v>6734</v>
      </c>
      <c r="D698" s="867" t="s">
        <v>6735</v>
      </c>
      <c r="E698" s="868" t="s">
        <v>819</v>
      </c>
      <c r="F698" s="867" t="s">
        <v>819</v>
      </c>
      <c r="G698" s="867">
        <v>88434</v>
      </c>
      <c r="H698" s="867" t="s">
        <v>6861</v>
      </c>
      <c r="I698" s="867" t="s">
        <v>280</v>
      </c>
      <c r="J698" s="867" t="s">
        <v>6229</v>
      </c>
      <c r="K698" s="868">
        <v>5.25</v>
      </c>
      <c r="L698" s="867" t="s">
        <v>6143</v>
      </c>
    </row>
    <row r="699" spans="1:12" ht="13.5">
      <c r="A699" s="867" t="s">
        <v>6436</v>
      </c>
      <c r="B699" s="867" t="s">
        <v>6437</v>
      </c>
      <c r="C699" s="867" t="s">
        <v>6734</v>
      </c>
      <c r="D699" s="867" t="s">
        <v>6735</v>
      </c>
      <c r="E699" s="868" t="s">
        <v>819</v>
      </c>
      <c r="F699" s="867" t="s">
        <v>819</v>
      </c>
      <c r="G699" s="867">
        <v>88435</v>
      </c>
      <c r="H699" s="867" t="s">
        <v>6862</v>
      </c>
      <c r="I699" s="867" t="s">
        <v>280</v>
      </c>
      <c r="J699" s="867" t="s">
        <v>6229</v>
      </c>
      <c r="K699" s="868">
        <v>0.62</v>
      </c>
      <c r="L699" s="867" t="s">
        <v>6143</v>
      </c>
    </row>
    <row r="700" spans="1:12" ht="13.5">
      <c r="A700" s="867" t="s">
        <v>6436</v>
      </c>
      <c r="B700" s="867" t="s">
        <v>6437</v>
      </c>
      <c r="C700" s="867" t="s">
        <v>6734</v>
      </c>
      <c r="D700" s="867" t="s">
        <v>6735</v>
      </c>
      <c r="E700" s="868" t="s">
        <v>819</v>
      </c>
      <c r="F700" s="867" t="s">
        <v>819</v>
      </c>
      <c r="G700" s="867">
        <v>88436</v>
      </c>
      <c r="H700" s="867" t="s">
        <v>6863</v>
      </c>
      <c r="I700" s="867" t="s">
        <v>280</v>
      </c>
      <c r="J700" s="867" t="s">
        <v>6229</v>
      </c>
      <c r="K700" s="868">
        <v>5.74</v>
      </c>
      <c r="L700" s="867" t="s">
        <v>6143</v>
      </c>
    </row>
    <row r="701" spans="1:12" ht="13.5">
      <c r="A701" s="867" t="s">
        <v>6436</v>
      </c>
      <c r="B701" s="867" t="s">
        <v>6437</v>
      </c>
      <c r="C701" s="867" t="s">
        <v>6734</v>
      </c>
      <c r="D701" s="867" t="s">
        <v>6735</v>
      </c>
      <c r="E701" s="868" t="s">
        <v>819</v>
      </c>
      <c r="F701" s="867" t="s">
        <v>819</v>
      </c>
      <c r="G701" s="867">
        <v>88437</v>
      </c>
      <c r="H701" s="867" t="s">
        <v>6864</v>
      </c>
      <c r="I701" s="867" t="s">
        <v>280</v>
      </c>
      <c r="J701" s="867" t="s">
        <v>6229</v>
      </c>
      <c r="K701" s="868">
        <v>2.8</v>
      </c>
      <c r="L701" s="867" t="s">
        <v>6143</v>
      </c>
    </row>
    <row r="702" spans="1:12" ht="13.5">
      <c r="A702" s="867" t="s">
        <v>6436</v>
      </c>
      <c r="B702" s="867" t="s">
        <v>6437</v>
      </c>
      <c r="C702" s="867" t="s">
        <v>6734</v>
      </c>
      <c r="D702" s="867" t="s">
        <v>6735</v>
      </c>
      <c r="E702" s="868" t="s">
        <v>819</v>
      </c>
      <c r="F702" s="867" t="s">
        <v>819</v>
      </c>
      <c r="G702" s="867">
        <v>88569</v>
      </c>
      <c r="H702" s="867" t="s">
        <v>6865</v>
      </c>
      <c r="I702" s="867" t="s">
        <v>280</v>
      </c>
      <c r="J702" s="867" t="s">
        <v>6142</v>
      </c>
      <c r="K702" s="868">
        <v>2.46</v>
      </c>
      <c r="L702" s="867" t="s">
        <v>6143</v>
      </c>
    </row>
    <row r="703" spans="1:12" ht="13.5">
      <c r="A703" s="867" t="s">
        <v>6436</v>
      </c>
      <c r="B703" s="867" t="s">
        <v>6437</v>
      </c>
      <c r="C703" s="867" t="s">
        <v>6734</v>
      </c>
      <c r="D703" s="867" t="s">
        <v>6735</v>
      </c>
      <c r="E703" s="868" t="s">
        <v>819</v>
      </c>
      <c r="F703" s="867" t="s">
        <v>819</v>
      </c>
      <c r="G703" s="867">
        <v>88570</v>
      </c>
      <c r="H703" s="867" t="s">
        <v>6866</v>
      </c>
      <c r="I703" s="867" t="s">
        <v>280</v>
      </c>
      <c r="J703" s="867" t="s">
        <v>6142</v>
      </c>
      <c r="K703" s="868">
        <v>0.53</v>
      </c>
      <c r="L703" s="867" t="s">
        <v>6143</v>
      </c>
    </row>
    <row r="704" spans="1:12" ht="13.5">
      <c r="A704" s="867" t="s">
        <v>6436</v>
      </c>
      <c r="B704" s="867" t="s">
        <v>6437</v>
      </c>
      <c r="C704" s="867" t="s">
        <v>6734</v>
      </c>
      <c r="D704" s="867" t="s">
        <v>6735</v>
      </c>
      <c r="E704" s="868" t="s">
        <v>819</v>
      </c>
      <c r="F704" s="867" t="s">
        <v>819</v>
      </c>
      <c r="G704" s="867">
        <v>88826</v>
      </c>
      <c r="H704" s="867" t="s">
        <v>6867</v>
      </c>
      <c r="I704" s="867" t="s">
        <v>280</v>
      </c>
      <c r="J704" s="867" t="s">
        <v>6635</v>
      </c>
      <c r="K704" s="868">
        <v>0.24</v>
      </c>
      <c r="L704" s="867" t="s">
        <v>6143</v>
      </c>
    </row>
    <row r="705" spans="1:12" ht="13.5">
      <c r="A705" s="867" t="s">
        <v>6436</v>
      </c>
      <c r="B705" s="867" t="s">
        <v>6437</v>
      </c>
      <c r="C705" s="867" t="s">
        <v>6734</v>
      </c>
      <c r="D705" s="867" t="s">
        <v>6735</v>
      </c>
      <c r="E705" s="868" t="s">
        <v>819</v>
      </c>
      <c r="F705" s="867" t="s">
        <v>819</v>
      </c>
      <c r="G705" s="867">
        <v>88827</v>
      </c>
      <c r="H705" s="867" t="s">
        <v>6868</v>
      </c>
      <c r="I705" s="867" t="s">
        <v>280</v>
      </c>
      <c r="J705" s="867" t="s">
        <v>6635</v>
      </c>
      <c r="K705" s="868">
        <v>0.02</v>
      </c>
      <c r="L705" s="867" t="s">
        <v>6143</v>
      </c>
    </row>
    <row r="706" spans="1:12" ht="13.5">
      <c r="A706" s="867" t="s">
        <v>6436</v>
      </c>
      <c r="B706" s="867" t="s">
        <v>6437</v>
      </c>
      <c r="C706" s="867" t="s">
        <v>6734</v>
      </c>
      <c r="D706" s="867" t="s">
        <v>6735</v>
      </c>
      <c r="E706" s="868" t="s">
        <v>819</v>
      </c>
      <c r="F706" s="867" t="s">
        <v>819</v>
      </c>
      <c r="G706" s="867">
        <v>88828</v>
      </c>
      <c r="H706" s="867" t="s">
        <v>6869</v>
      </c>
      <c r="I706" s="867" t="s">
        <v>280</v>
      </c>
      <c r="J706" s="867" t="s">
        <v>6635</v>
      </c>
      <c r="K706" s="868">
        <v>0.22</v>
      </c>
      <c r="L706" s="867" t="s">
        <v>6143</v>
      </c>
    </row>
    <row r="707" spans="1:12" ht="13.5">
      <c r="A707" s="867" t="s">
        <v>6436</v>
      </c>
      <c r="B707" s="867" t="s">
        <v>6437</v>
      </c>
      <c r="C707" s="867" t="s">
        <v>6734</v>
      </c>
      <c r="D707" s="867" t="s">
        <v>6735</v>
      </c>
      <c r="E707" s="868" t="s">
        <v>819</v>
      </c>
      <c r="F707" s="867" t="s">
        <v>819</v>
      </c>
      <c r="G707" s="867">
        <v>88829</v>
      </c>
      <c r="H707" s="867" t="s">
        <v>6870</v>
      </c>
      <c r="I707" s="867" t="s">
        <v>280</v>
      </c>
      <c r="J707" s="867" t="s">
        <v>6229</v>
      </c>
      <c r="K707" s="868">
        <v>0.73</v>
      </c>
      <c r="L707" s="867" t="s">
        <v>6143</v>
      </c>
    </row>
    <row r="708" spans="1:12" ht="13.5">
      <c r="A708" s="867" t="s">
        <v>6436</v>
      </c>
      <c r="B708" s="867" t="s">
        <v>6437</v>
      </c>
      <c r="C708" s="867" t="s">
        <v>6734</v>
      </c>
      <c r="D708" s="867" t="s">
        <v>6735</v>
      </c>
      <c r="E708" s="868" t="s">
        <v>819</v>
      </c>
      <c r="F708" s="867" t="s">
        <v>819</v>
      </c>
      <c r="G708" s="867">
        <v>88832</v>
      </c>
      <c r="H708" s="867" t="s">
        <v>6871</v>
      </c>
      <c r="I708" s="867" t="s">
        <v>280</v>
      </c>
      <c r="J708" s="867" t="s">
        <v>6142</v>
      </c>
      <c r="K708" s="868">
        <v>24.57</v>
      </c>
      <c r="L708" s="867" t="s">
        <v>6143</v>
      </c>
    </row>
    <row r="709" spans="1:12" ht="13.5">
      <c r="A709" s="867" t="s">
        <v>6436</v>
      </c>
      <c r="B709" s="867" t="s">
        <v>6437</v>
      </c>
      <c r="C709" s="867" t="s">
        <v>6734</v>
      </c>
      <c r="D709" s="867" t="s">
        <v>6735</v>
      </c>
      <c r="E709" s="868" t="s">
        <v>819</v>
      </c>
      <c r="F709" s="867" t="s">
        <v>819</v>
      </c>
      <c r="G709" s="867">
        <v>88834</v>
      </c>
      <c r="H709" s="867" t="s">
        <v>6872</v>
      </c>
      <c r="I709" s="867" t="s">
        <v>280</v>
      </c>
      <c r="J709" s="867" t="s">
        <v>6142</v>
      </c>
      <c r="K709" s="868">
        <v>3.33</v>
      </c>
      <c r="L709" s="867" t="s">
        <v>6143</v>
      </c>
    </row>
    <row r="710" spans="1:12" ht="13.5">
      <c r="A710" s="867" t="s">
        <v>6436</v>
      </c>
      <c r="B710" s="867" t="s">
        <v>6437</v>
      </c>
      <c r="C710" s="867" t="s">
        <v>6734</v>
      </c>
      <c r="D710" s="867" t="s">
        <v>6735</v>
      </c>
      <c r="E710" s="868" t="s">
        <v>819</v>
      </c>
      <c r="F710" s="867" t="s">
        <v>819</v>
      </c>
      <c r="G710" s="867">
        <v>88835</v>
      </c>
      <c r="H710" s="867" t="s">
        <v>6873</v>
      </c>
      <c r="I710" s="867" t="s">
        <v>280</v>
      </c>
      <c r="J710" s="867" t="s">
        <v>6142</v>
      </c>
      <c r="K710" s="868">
        <v>30.72</v>
      </c>
      <c r="L710" s="867" t="s">
        <v>6143</v>
      </c>
    </row>
    <row r="711" spans="1:12" ht="13.5">
      <c r="A711" s="867" t="s">
        <v>6436</v>
      </c>
      <c r="B711" s="867" t="s">
        <v>6437</v>
      </c>
      <c r="C711" s="867" t="s">
        <v>6734</v>
      </c>
      <c r="D711" s="867" t="s">
        <v>6735</v>
      </c>
      <c r="E711" s="868" t="s">
        <v>819</v>
      </c>
      <c r="F711" s="867" t="s">
        <v>819</v>
      </c>
      <c r="G711" s="867">
        <v>88836</v>
      </c>
      <c r="H711" s="867" t="s">
        <v>6874</v>
      </c>
      <c r="I711" s="867" t="s">
        <v>280</v>
      </c>
      <c r="J711" s="867" t="s">
        <v>6635</v>
      </c>
      <c r="K711" s="868">
        <v>36.06</v>
      </c>
      <c r="L711" s="867" t="s">
        <v>6143</v>
      </c>
    </row>
    <row r="712" spans="1:12" ht="13.5">
      <c r="A712" s="867" t="s">
        <v>6436</v>
      </c>
      <c r="B712" s="867" t="s">
        <v>6437</v>
      </c>
      <c r="C712" s="867" t="s">
        <v>6734</v>
      </c>
      <c r="D712" s="867" t="s">
        <v>6735</v>
      </c>
      <c r="E712" s="868" t="s">
        <v>819</v>
      </c>
      <c r="F712" s="867" t="s">
        <v>819</v>
      </c>
      <c r="G712" s="867">
        <v>88839</v>
      </c>
      <c r="H712" s="867" t="s">
        <v>6875</v>
      </c>
      <c r="I712" s="867" t="s">
        <v>280</v>
      </c>
      <c r="J712" s="867" t="s">
        <v>6142</v>
      </c>
      <c r="K712" s="868">
        <v>20.079999999999998</v>
      </c>
      <c r="L712" s="867" t="s">
        <v>6143</v>
      </c>
    </row>
    <row r="713" spans="1:12" ht="13.5">
      <c r="A713" s="867" t="s">
        <v>6436</v>
      </c>
      <c r="B713" s="867" t="s">
        <v>6437</v>
      </c>
      <c r="C713" s="867" t="s">
        <v>6734</v>
      </c>
      <c r="D713" s="867" t="s">
        <v>6735</v>
      </c>
      <c r="E713" s="868" t="s">
        <v>819</v>
      </c>
      <c r="F713" s="867" t="s">
        <v>819</v>
      </c>
      <c r="G713" s="867">
        <v>88840</v>
      </c>
      <c r="H713" s="867" t="s">
        <v>6876</v>
      </c>
      <c r="I713" s="867" t="s">
        <v>280</v>
      </c>
      <c r="J713" s="867" t="s">
        <v>6142</v>
      </c>
      <c r="K713" s="868">
        <v>4.5199999999999996</v>
      </c>
      <c r="L713" s="867" t="s">
        <v>6143</v>
      </c>
    </row>
    <row r="714" spans="1:12" ht="13.5">
      <c r="A714" s="867" t="s">
        <v>6436</v>
      </c>
      <c r="B714" s="867" t="s">
        <v>6437</v>
      </c>
      <c r="C714" s="867" t="s">
        <v>6734</v>
      </c>
      <c r="D714" s="867" t="s">
        <v>6735</v>
      </c>
      <c r="E714" s="868" t="s">
        <v>819</v>
      </c>
      <c r="F714" s="867" t="s">
        <v>819</v>
      </c>
      <c r="G714" s="867">
        <v>88841</v>
      </c>
      <c r="H714" s="867" t="s">
        <v>6877</v>
      </c>
      <c r="I714" s="867" t="s">
        <v>280</v>
      </c>
      <c r="J714" s="867" t="s">
        <v>6142</v>
      </c>
      <c r="K714" s="868">
        <v>35.909999999999997</v>
      </c>
      <c r="L714" s="867" t="s">
        <v>6143</v>
      </c>
    </row>
    <row r="715" spans="1:12" ht="13.5">
      <c r="A715" s="867" t="s">
        <v>6436</v>
      </c>
      <c r="B715" s="867" t="s">
        <v>6437</v>
      </c>
      <c r="C715" s="867" t="s">
        <v>6734</v>
      </c>
      <c r="D715" s="867" t="s">
        <v>6735</v>
      </c>
      <c r="E715" s="868" t="s">
        <v>819</v>
      </c>
      <c r="F715" s="867" t="s">
        <v>819</v>
      </c>
      <c r="G715" s="867">
        <v>88842</v>
      </c>
      <c r="H715" s="867" t="s">
        <v>6878</v>
      </c>
      <c r="I715" s="867" t="s">
        <v>280</v>
      </c>
      <c r="J715" s="867" t="s">
        <v>6635</v>
      </c>
      <c r="K715" s="868">
        <v>44.14</v>
      </c>
      <c r="L715" s="867" t="s">
        <v>6143</v>
      </c>
    </row>
    <row r="716" spans="1:12" ht="13.5">
      <c r="A716" s="867" t="s">
        <v>6436</v>
      </c>
      <c r="B716" s="867" t="s">
        <v>6437</v>
      </c>
      <c r="C716" s="867" t="s">
        <v>6734</v>
      </c>
      <c r="D716" s="867" t="s">
        <v>6735</v>
      </c>
      <c r="E716" s="868" t="s">
        <v>819</v>
      </c>
      <c r="F716" s="867" t="s">
        <v>819</v>
      </c>
      <c r="G716" s="867">
        <v>88847</v>
      </c>
      <c r="H716" s="867" t="s">
        <v>6879</v>
      </c>
      <c r="I716" s="867" t="s">
        <v>280</v>
      </c>
      <c r="J716" s="867" t="s">
        <v>6142</v>
      </c>
      <c r="K716" s="868">
        <v>14.55</v>
      </c>
      <c r="L716" s="867" t="s">
        <v>6143</v>
      </c>
    </row>
    <row r="717" spans="1:12" ht="13.5">
      <c r="A717" s="867" t="s">
        <v>6436</v>
      </c>
      <c r="B717" s="867" t="s">
        <v>6437</v>
      </c>
      <c r="C717" s="867" t="s">
        <v>6734</v>
      </c>
      <c r="D717" s="867" t="s">
        <v>6735</v>
      </c>
      <c r="E717" s="868" t="s">
        <v>819</v>
      </c>
      <c r="F717" s="867" t="s">
        <v>819</v>
      </c>
      <c r="G717" s="867">
        <v>88848</v>
      </c>
      <c r="H717" s="867" t="s">
        <v>6880</v>
      </c>
      <c r="I717" s="867" t="s">
        <v>280</v>
      </c>
      <c r="J717" s="867" t="s">
        <v>6142</v>
      </c>
      <c r="K717" s="868">
        <v>3.05</v>
      </c>
      <c r="L717" s="867" t="s">
        <v>6143</v>
      </c>
    </row>
    <row r="718" spans="1:12" ht="13.5">
      <c r="A718" s="867" t="s">
        <v>6436</v>
      </c>
      <c r="B718" s="867" t="s">
        <v>6437</v>
      </c>
      <c r="C718" s="867" t="s">
        <v>6734</v>
      </c>
      <c r="D718" s="867" t="s">
        <v>6735</v>
      </c>
      <c r="E718" s="868" t="s">
        <v>819</v>
      </c>
      <c r="F718" s="867" t="s">
        <v>819</v>
      </c>
      <c r="G718" s="867">
        <v>88853</v>
      </c>
      <c r="H718" s="867" t="s">
        <v>6881</v>
      </c>
      <c r="I718" s="867" t="s">
        <v>280</v>
      </c>
      <c r="J718" s="867" t="s">
        <v>6229</v>
      </c>
      <c r="K718" s="868">
        <v>0.14000000000000001</v>
      </c>
      <c r="L718" s="867" t="s">
        <v>6143</v>
      </c>
    </row>
    <row r="719" spans="1:12" ht="13.5">
      <c r="A719" s="867" t="s">
        <v>6436</v>
      </c>
      <c r="B719" s="867" t="s">
        <v>6437</v>
      </c>
      <c r="C719" s="867" t="s">
        <v>6734</v>
      </c>
      <c r="D719" s="867" t="s">
        <v>6735</v>
      </c>
      <c r="E719" s="868" t="s">
        <v>819</v>
      </c>
      <c r="F719" s="867" t="s">
        <v>819</v>
      </c>
      <c r="G719" s="867">
        <v>88854</v>
      </c>
      <c r="H719" s="867" t="s">
        <v>6882</v>
      </c>
      <c r="I719" s="867" t="s">
        <v>280</v>
      </c>
      <c r="J719" s="867" t="s">
        <v>6229</v>
      </c>
      <c r="K719" s="868">
        <v>0.01</v>
      </c>
      <c r="L719" s="867" t="s">
        <v>6143</v>
      </c>
    </row>
    <row r="720" spans="1:12" ht="13.5">
      <c r="A720" s="867" t="s">
        <v>6436</v>
      </c>
      <c r="B720" s="867" t="s">
        <v>6437</v>
      </c>
      <c r="C720" s="867" t="s">
        <v>6734</v>
      </c>
      <c r="D720" s="867" t="s">
        <v>6735</v>
      </c>
      <c r="E720" s="868" t="s">
        <v>819</v>
      </c>
      <c r="F720" s="867" t="s">
        <v>819</v>
      </c>
      <c r="G720" s="867">
        <v>88855</v>
      </c>
      <c r="H720" s="867" t="s">
        <v>6883</v>
      </c>
      <c r="I720" s="867" t="s">
        <v>280</v>
      </c>
      <c r="J720" s="867" t="s">
        <v>6142</v>
      </c>
      <c r="K720" s="868">
        <v>1.76</v>
      </c>
      <c r="L720" s="867" t="s">
        <v>6143</v>
      </c>
    </row>
    <row r="721" spans="1:12" ht="13.5">
      <c r="A721" s="867" t="s">
        <v>6436</v>
      </c>
      <c r="B721" s="867" t="s">
        <v>6437</v>
      </c>
      <c r="C721" s="867" t="s">
        <v>6734</v>
      </c>
      <c r="D721" s="867" t="s">
        <v>6735</v>
      </c>
      <c r="E721" s="868" t="s">
        <v>819</v>
      </c>
      <c r="F721" s="867" t="s">
        <v>819</v>
      </c>
      <c r="G721" s="867">
        <v>88856</v>
      </c>
      <c r="H721" s="867" t="s">
        <v>6884</v>
      </c>
      <c r="I721" s="867" t="s">
        <v>280</v>
      </c>
      <c r="J721" s="867" t="s">
        <v>6142</v>
      </c>
      <c r="K721" s="868">
        <v>0.24</v>
      </c>
      <c r="L721" s="867" t="s">
        <v>6143</v>
      </c>
    </row>
    <row r="722" spans="1:12" ht="13.5">
      <c r="A722" s="867" t="s">
        <v>6436</v>
      </c>
      <c r="B722" s="867" t="s">
        <v>6437</v>
      </c>
      <c r="C722" s="867" t="s">
        <v>6734</v>
      </c>
      <c r="D722" s="867" t="s">
        <v>6735</v>
      </c>
      <c r="E722" s="868" t="s">
        <v>819</v>
      </c>
      <c r="F722" s="867" t="s">
        <v>819</v>
      </c>
      <c r="G722" s="867">
        <v>88857</v>
      </c>
      <c r="H722" s="867" t="s">
        <v>6885</v>
      </c>
      <c r="I722" s="867" t="s">
        <v>280</v>
      </c>
      <c r="J722" s="867" t="s">
        <v>6142</v>
      </c>
      <c r="K722" s="868">
        <v>14.37</v>
      </c>
      <c r="L722" s="867" t="s">
        <v>6143</v>
      </c>
    </row>
    <row r="723" spans="1:12" ht="13.5">
      <c r="A723" s="867" t="s">
        <v>6436</v>
      </c>
      <c r="B723" s="867" t="s">
        <v>6437</v>
      </c>
      <c r="C723" s="867" t="s">
        <v>6734</v>
      </c>
      <c r="D723" s="867" t="s">
        <v>6735</v>
      </c>
      <c r="E723" s="868" t="s">
        <v>819</v>
      </c>
      <c r="F723" s="867" t="s">
        <v>819</v>
      </c>
      <c r="G723" s="867">
        <v>88858</v>
      </c>
      <c r="H723" s="867" t="s">
        <v>6886</v>
      </c>
      <c r="I723" s="867" t="s">
        <v>280</v>
      </c>
      <c r="J723" s="867" t="s">
        <v>6142</v>
      </c>
      <c r="K723" s="868">
        <v>1.95</v>
      </c>
      <c r="L723" s="867" t="s">
        <v>6143</v>
      </c>
    </row>
    <row r="724" spans="1:12" ht="13.5">
      <c r="A724" s="867" t="s">
        <v>6436</v>
      </c>
      <c r="B724" s="867" t="s">
        <v>6437</v>
      </c>
      <c r="C724" s="867" t="s">
        <v>6734</v>
      </c>
      <c r="D724" s="867" t="s">
        <v>6735</v>
      </c>
      <c r="E724" s="868" t="s">
        <v>819</v>
      </c>
      <c r="F724" s="867" t="s">
        <v>819</v>
      </c>
      <c r="G724" s="867">
        <v>88859</v>
      </c>
      <c r="H724" s="867" t="s">
        <v>6887</v>
      </c>
      <c r="I724" s="867" t="s">
        <v>280</v>
      </c>
      <c r="J724" s="867" t="s">
        <v>6142</v>
      </c>
      <c r="K724" s="868">
        <v>12.78</v>
      </c>
      <c r="L724" s="867" t="s">
        <v>6143</v>
      </c>
    </row>
    <row r="725" spans="1:12" ht="13.5">
      <c r="A725" s="867" t="s">
        <v>6436</v>
      </c>
      <c r="B725" s="867" t="s">
        <v>6437</v>
      </c>
      <c r="C725" s="867" t="s">
        <v>6734</v>
      </c>
      <c r="D725" s="867" t="s">
        <v>6735</v>
      </c>
      <c r="E725" s="868" t="s">
        <v>819</v>
      </c>
      <c r="F725" s="867" t="s">
        <v>819</v>
      </c>
      <c r="G725" s="867">
        <v>88860</v>
      </c>
      <c r="H725" s="867" t="s">
        <v>6888</v>
      </c>
      <c r="I725" s="867" t="s">
        <v>280</v>
      </c>
      <c r="J725" s="867" t="s">
        <v>6142</v>
      </c>
      <c r="K725" s="868">
        <v>1.73</v>
      </c>
      <c r="L725" s="867" t="s">
        <v>6143</v>
      </c>
    </row>
    <row r="726" spans="1:12" ht="13.5">
      <c r="A726" s="867" t="s">
        <v>6436</v>
      </c>
      <c r="B726" s="867" t="s">
        <v>6437</v>
      </c>
      <c r="C726" s="867" t="s">
        <v>6734</v>
      </c>
      <c r="D726" s="867" t="s">
        <v>6735</v>
      </c>
      <c r="E726" s="868" t="s">
        <v>819</v>
      </c>
      <c r="F726" s="867" t="s">
        <v>819</v>
      </c>
      <c r="G726" s="867">
        <v>88900</v>
      </c>
      <c r="H726" s="867" t="s">
        <v>6889</v>
      </c>
      <c r="I726" s="867" t="s">
        <v>280</v>
      </c>
      <c r="J726" s="867" t="s">
        <v>6142</v>
      </c>
      <c r="K726" s="868">
        <v>28.65</v>
      </c>
      <c r="L726" s="867" t="s">
        <v>6143</v>
      </c>
    </row>
    <row r="727" spans="1:12" ht="13.5">
      <c r="A727" s="867" t="s">
        <v>6436</v>
      </c>
      <c r="B727" s="867" t="s">
        <v>6437</v>
      </c>
      <c r="C727" s="867" t="s">
        <v>6734</v>
      </c>
      <c r="D727" s="867" t="s">
        <v>6735</v>
      </c>
      <c r="E727" s="868" t="s">
        <v>819</v>
      </c>
      <c r="F727" s="867" t="s">
        <v>819</v>
      </c>
      <c r="G727" s="867">
        <v>88902</v>
      </c>
      <c r="H727" s="867" t="s">
        <v>6890</v>
      </c>
      <c r="I727" s="867" t="s">
        <v>280</v>
      </c>
      <c r="J727" s="867" t="s">
        <v>6142</v>
      </c>
      <c r="K727" s="868">
        <v>3.88</v>
      </c>
      <c r="L727" s="867" t="s">
        <v>6143</v>
      </c>
    </row>
    <row r="728" spans="1:12" ht="13.5">
      <c r="A728" s="867" t="s">
        <v>6436</v>
      </c>
      <c r="B728" s="867" t="s">
        <v>6437</v>
      </c>
      <c r="C728" s="867" t="s">
        <v>6734</v>
      </c>
      <c r="D728" s="867" t="s">
        <v>6735</v>
      </c>
      <c r="E728" s="868" t="s">
        <v>819</v>
      </c>
      <c r="F728" s="867" t="s">
        <v>819</v>
      </c>
      <c r="G728" s="867">
        <v>88903</v>
      </c>
      <c r="H728" s="867" t="s">
        <v>6891</v>
      </c>
      <c r="I728" s="867" t="s">
        <v>280</v>
      </c>
      <c r="J728" s="867" t="s">
        <v>6142</v>
      </c>
      <c r="K728" s="868">
        <v>35.82</v>
      </c>
      <c r="L728" s="867" t="s">
        <v>6143</v>
      </c>
    </row>
    <row r="729" spans="1:12" ht="13.5">
      <c r="A729" s="867" t="s">
        <v>6436</v>
      </c>
      <c r="B729" s="867" t="s">
        <v>6437</v>
      </c>
      <c r="C729" s="867" t="s">
        <v>6734</v>
      </c>
      <c r="D729" s="867" t="s">
        <v>6735</v>
      </c>
      <c r="E729" s="868" t="s">
        <v>819</v>
      </c>
      <c r="F729" s="867" t="s">
        <v>819</v>
      </c>
      <c r="G729" s="867">
        <v>88904</v>
      </c>
      <c r="H729" s="867" t="s">
        <v>6892</v>
      </c>
      <c r="I729" s="867" t="s">
        <v>280</v>
      </c>
      <c r="J729" s="867" t="s">
        <v>6635</v>
      </c>
      <c r="K729" s="868">
        <v>50.8</v>
      </c>
      <c r="L729" s="867" t="s">
        <v>6143</v>
      </c>
    </row>
    <row r="730" spans="1:12" ht="13.5">
      <c r="A730" s="867" t="s">
        <v>6436</v>
      </c>
      <c r="B730" s="867" t="s">
        <v>6437</v>
      </c>
      <c r="C730" s="867" t="s">
        <v>6734</v>
      </c>
      <c r="D730" s="867" t="s">
        <v>6735</v>
      </c>
      <c r="E730" s="868" t="s">
        <v>819</v>
      </c>
      <c r="F730" s="867" t="s">
        <v>819</v>
      </c>
      <c r="G730" s="867">
        <v>89009</v>
      </c>
      <c r="H730" s="867" t="s">
        <v>6893</v>
      </c>
      <c r="I730" s="867" t="s">
        <v>280</v>
      </c>
      <c r="J730" s="867" t="s">
        <v>6142</v>
      </c>
      <c r="K730" s="868">
        <v>24.88</v>
      </c>
      <c r="L730" s="867" t="s">
        <v>6143</v>
      </c>
    </row>
    <row r="731" spans="1:12" ht="13.5">
      <c r="A731" s="867" t="s">
        <v>6436</v>
      </c>
      <c r="B731" s="867" t="s">
        <v>6437</v>
      </c>
      <c r="C731" s="867" t="s">
        <v>6734</v>
      </c>
      <c r="D731" s="867" t="s">
        <v>6735</v>
      </c>
      <c r="E731" s="868" t="s">
        <v>819</v>
      </c>
      <c r="F731" s="867" t="s">
        <v>819</v>
      </c>
      <c r="G731" s="867">
        <v>89010</v>
      </c>
      <c r="H731" s="867" t="s">
        <v>6894</v>
      </c>
      <c r="I731" s="867" t="s">
        <v>280</v>
      </c>
      <c r="J731" s="867" t="s">
        <v>6142</v>
      </c>
      <c r="K731" s="868">
        <v>5.6</v>
      </c>
      <c r="L731" s="867" t="s">
        <v>6143</v>
      </c>
    </row>
    <row r="732" spans="1:12" ht="13.5">
      <c r="A732" s="867" t="s">
        <v>6436</v>
      </c>
      <c r="B732" s="867" t="s">
        <v>6437</v>
      </c>
      <c r="C732" s="867" t="s">
        <v>6734</v>
      </c>
      <c r="D732" s="867" t="s">
        <v>6735</v>
      </c>
      <c r="E732" s="868" t="s">
        <v>819</v>
      </c>
      <c r="F732" s="867" t="s">
        <v>819</v>
      </c>
      <c r="G732" s="867">
        <v>89011</v>
      </c>
      <c r="H732" s="867" t="s">
        <v>6895</v>
      </c>
      <c r="I732" s="867" t="s">
        <v>280</v>
      </c>
      <c r="J732" s="867" t="s">
        <v>6142</v>
      </c>
      <c r="K732" s="868">
        <v>13.86</v>
      </c>
      <c r="L732" s="867" t="s">
        <v>6143</v>
      </c>
    </row>
    <row r="733" spans="1:12" ht="13.5">
      <c r="A733" s="867" t="s">
        <v>6436</v>
      </c>
      <c r="B733" s="867" t="s">
        <v>6437</v>
      </c>
      <c r="C733" s="867" t="s">
        <v>6734</v>
      </c>
      <c r="D733" s="867" t="s">
        <v>6735</v>
      </c>
      <c r="E733" s="868" t="s">
        <v>819</v>
      </c>
      <c r="F733" s="867" t="s">
        <v>819</v>
      </c>
      <c r="G733" s="867">
        <v>89012</v>
      </c>
      <c r="H733" s="867" t="s">
        <v>6896</v>
      </c>
      <c r="I733" s="867" t="s">
        <v>280</v>
      </c>
      <c r="J733" s="867" t="s">
        <v>6142</v>
      </c>
      <c r="K733" s="868">
        <v>1.88</v>
      </c>
      <c r="L733" s="867" t="s">
        <v>6143</v>
      </c>
    </row>
    <row r="734" spans="1:12" ht="13.5">
      <c r="A734" s="867" t="s">
        <v>6436</v>
      </c>
      <c r="B734" s="867" t="s">
        <v>6437</v>
      </c>
      <c r="C734" s="867" t="s">
        <v>6734</v>
      </c>
      <c r="D734" s="867" t="s">
        <v>6735</v>
      </c>
      <c r="E734" s="868" t="s">
        <v>819</v>
      </c>
      <c r="F734" s="867" t="s">
        <v>819</v>
      </c>
      <c r="G734" s="867">
        <v>89013</v>
      </c>
      <c r="H734" s="867" t="s">
        <v>6897</v>
      </c>
      <c r="I734" s="867" t="s">
        <v>280</v>
      </c>
      <c r="J734" s="867" t="s">
        <v>6142</v>
      </c>
      <c r="K734" s="868">
        <v>81.489999999999995</v>
      </c>
      <c r="L734" s="867" t="s">
        <v>6143</v>
      </c>
    </row>
    <row r="735" spans="1:12" ht="13.5">
      <c r="A735" s="867" t="s">
        <v>6436</v>
      </c>
      <c r="B735" s="867" t="s">
        <v>6437</v>
      </c>
      <c r="C735" s="867" t="s">
        <v>6734</v>
      </c>
      <c r="D735" s="867" t="s">
        <v>6735</v>
      </c>
      <c r="E735" s="868" t="s">
        <v>819</v>
      </c>
      <c r="F735" s="867" t="s">
        <v>819</v>
      </c>
      <c r="G735" s="867">
        <v>89014</v>
      </c>
      <c r="H735" s="867" t="s">
        <v>6898</v>
      </c>
      <c r="I735" s="867" t="s">
        <v>280</v>
      </c>
      <c r="J735" s="867" t="s">
        <v>6142</v>
      </c>
      <c r="K735" s="868">
        <v>18.34</v>
      </c>
      <c r="L735" s="867" t="s">
        <v>6143</v>
      </c>
    </row>
    <row r="736" spans="1:12" ht="13.5">
      <c r="A736" s="867" t="s">
        <v>6436</v>
      </c>
      <c r="B736" s="867" t="s">
        <v>6437</v>
      </c>
      <c r="C736" s="867" t="s">
        <v>6734</v>
      </c>
      <c r="D736" s="867" t="s">
        <v>6735</v>
      </c>
      <c r="E736" s="868" t="s">
        <v>819</v>
      </c>
      <c r="F736" s="867" t="s">
        <v>819</v>
      </c>
      <c r="G736" s="867">
        <v>89015</v>
      </c>
      <c r="H736" s="867" t="s">
        <v>6899</v>
      </c>
      <c r="I736" s="867" t="s">
        <v>280</v>
      </c>
      <c r="J736" s="867" t="s">
        <v>6142</v>
      </c>
      <c r="K736" s="868">
        <v>2.0299999999999998</v>
      </c>
      <c r="L736" s="867" t="s">
        <v>6143</v>
      </c>
    </row>
    <row r="737" spans="1:12" ht="13.5">
      <c r="A737" s="867" t="s">
        <v>6436</v>
      </c>
      <c r="B737" s="867" t="s">
        <v>6437</v>
      </c>
      <c r="C737" s="867" t="s">
        <v>6734</v>
      </c>
      <c r="D737" s="867" t="s">
        <v>6735</v>
      </c>
      <c r="E737" s="868" t="s">
        <v>819</v>
      </c>
      <c r="F737" s="867" t="s">
        <v>819</v>
      </c>
      <c r="G737" s="867">
        <v>89016</v>
      </c>
      <c r="H737" s="867" t="s">
        <v>6900</v>
      </c>
      <c r="I737" s="867" t="s">
        <v>280</v>
      </c>
      <c r="J737" s="867" t="s">
        <v>6142</v>
      </c>
      <c r="K737" s="868">
        <v>0.27</v>
      </c>
      <c r="L737" s="867" t="s">
        <v>6143</v>
      </c>
    </row>
    <row r="738" spans="1:12" ht="13.5">
      <c r="A738" s="867" t="s">
        <v>6436</v>
      </c>
      <c r="B738" s="867" t="s">
        <v>6437</v>
      </c>
      <c r="C738" s="867" t="s">
        <v>6734</v>
      </c>
      <c r="D738" s="867" t="s">
        <v>6735</v>
      </c>
      <c r="E738" s="868" t="s">
        <v>819</v>
      </c>
      <c r="F738" s="867" t="s">
        <v>819</v>
      </c>
      <c r="G738" s="867">
        <v>89017</v>
      </c>
      <c r="H738" s="867" t="s">
        <v>6901</v>
      </c>
      <c r="I738" s="867" t="s">
        <v>280</v>
      </c>
      <c r="J738" s="867" t="s">
        <v>6142</v>
      </c>
      <c r="K738" s="868">
        <v>24.72</v>
      </c>
      <c r="L738" s="867" t="s">
        <v>6143</v>
      </c>
    </row>
    <row r="739" spans="1:12" ht="13.5">
      <c r="A739" s="867" t="s">
        <v>6436</v>
      </c>
      <c r="B739" s="867" t="s">
        <v>6437</v>
      </c>
      <c r="C739" s="867" t="s">
        <v>6734</v>
      </c>
      <c r="D739" s="867" t="s">
        <v>6735</v>
      </c>
      <c r="E739" s="868" t="s">
        <v>819</v>
      </c>
      <c r="F739" s="867" t="s">
        <v>819</v>
      </c>
      <c r="G739" s="867">
        <v>89018</v>
      </c>
      <c r="H739" s="867" t="s">
        <v>6902</v>
      </c>
      <c r="I739" s="867" t="s">
        <v>280</v>
      </c>
      <c r="J739" s="867" t="s">
        <v>6142</v>
      </c>
      <c r="K739" s="868">
        <v>5.56</v>
      </c>
      <c r="L739" s="867" t="s">
        <v>6143</v>
      </c>
    </row>
    <row r="740" spans="1:12" ht="13.5">
      <c r="A740" s="867" t="s">
        <v>6436</v>
      </c>
      <c r="B740" s="867" t="s">
        <v>6437</v>
      </c>
      <c r="C740" s="867" t="s">
        <v>6734</v>
      </c>
      <c r="D740" s="867" t="s">
        <v>6735</v>
      </c>
      <c r="E740" s="868" t="s">
        <v>819</v>
      </c>
      <c r="F740" s="867" t="s">
        <v>819</v>
      </c>
      <c r="G740" s="867">
        <v>89019</v>
      </c>
      <c r="H740" s="867" t="s">
        <v>6903</v>
      </c>
      <c r="I740" s="867" t="s">
        <v>280</v>
      </c>
      <c r="J740" s="867" t="s">
        <v>6229</v>
      </c>
      <c r="K740" s="868">
        <v>0.28000000000000003</v>
      </c>
      <c r="L740" s="867" t="s">
        <v>6143</v>
      </c>
    </row>
    <row r="741" spans="1:12" ht="13.5">
      <c r="A741" s="867" t="s">
        <v>6436</v>
      </c>
      <c r="B741" s="867" t="s">
        <v>6437</v>
      </c>
      <c r="C741" s="867" t="s">
        <v>6734</v>
      </c>
      <c r="D741" s="867" t="s">
        <v>6735</v>
      </c>
      <c r="E741" s="868" t="s">
        <v>819</v>
      </c>
      <c r="F741" s="867" t="s">
        <v>819</v>
      </c>
      <c r="G741" s="867">
        <v>89020</v>
      </c>
      <c r="H741" s="867" t="s">
        <v>6904</v>
      </c>
      <c r="I741" s="867" t="s">
        <v>280</v>
      </c>
      <c r="J741" s="867" t="s">
        <v>6229</v>
      </c>
      <c r="K741" s="868">
        <v>0.03</v>
      </c>
      <c r="L741" s="867" t="s">
        <v>6143</v>
      </c>
    </row>
    <row r="742" spans="1:12" ht="13.5">
      <c r="A742" s="867" t="s">
        <v>6436</v>
      </c>
      <c r="B742" s="867" t="s">
        <v>6437</v>
      </c>
      <c r="C742" s="867" t="s">
        <v>6734</v>
      </c>
      <c r="D742" s="867" t="s">
        <v>6735</v>
      </c>
      <c r="E742" s="868" t="s">
        <v>819</v>
      </c>
      <c r="F742" s="867" t="s">
        <v>819</v>
      </c>
      <c r="G742" s="867">
        <v>89023</v>
      </c>
      <c r="H742" s="867" t="s">
        <v>6905</v>
      </c>
      <c r="I742" s="867" t="s">
        <v>280</v>
      </c>
      <c r="J742" s="867" t="s">
        <v>6142</v>
      </c>
      <c r="K742" s="868">
        <v>2.62</v>
      </c>
      <c r="L742" s="867" t="s">
        <v>6143</v>
      </c>
    </row>
    <row r="743" spans="1:12" ht="13.5">
      <c r="A743" s="867" t="s">
        <v>6436</v>
      </c>
      <c r="B743" s="867" t="s">
        <v>6437</v>
      </c>
      <c r="C743" s="867" t="s">
        <v>6734</v>
      </c>
      <c r="D743" s="867" t="s">
        <v>6735</v>
      </c>
      <c r="E743" s="868" t="s">
        <v>819</v>
      </c>
      <c r="F743" s="867" t="s">
        <v>819</v>
      </c>
      <c r="G743" s="867">
        <v>89024</v>
      </c>
      <c r="H743" s="867" t="s">
        <v>6906</v>
      </c>
      <c r="I743" s="867" t="s">
        <v>280</v>
      </c>
      <c r="J743" s="867" t="s">
        <v>6142</v>
      </c>
      <c r="K743" s="868">
        <v>0.43</v>
      </c>
      <c r="L743" s="867" t="s">
        <v>6143</v>
      </c>
    </row>
    <row r="744" spans="1:12" ht="13.5">
      <c r="A744" s="867" t="s">
        <v>6436</v>
      </c>
      <c r="B744" s="867" t="s">
        <v>6437</v>
      </c>
      <c r="C744" s="867" t="s">
        <v>6734</v>
      </c>
      <c r="D744" s="867" t="s">
        <v>6735</v>
      </c>
      <c r="E744" s="868" t="s">
        <v>819</v>
      </c>
      <c r="F744" s="867" t="s">
        <v>819</v>
      </c>
      <c r="G744" s="867">
        <v>89025</v>
      </c>
      <c r="H744" s="867" t="s">
        <v>6907</v>
      </c>
      <c r="I744" s="867" t="s">
        <v>280</v>
      </c>
      <c r="J744" s="867" t="s">
        <v>6142</v>
      </c>
      <c r="K744" s="868">
        <v>4.91</v>
      </c>
      <c r="L744" s="867" t="s">
        <v>6143</v>
      </c>
    </row>
    <row r="745" spans="1:12" ht="13.5">
      <c r="A745" s="867" t="s">
        <v>6436</v>
      </c>
      <c r="B745" s="867" t="s">
        <v>6437</v>
      </c>
      <c r="C745" s="867" t="s">
        <v>6734</v>
      </c>
      <c r="D745" s="867" t="s">
        <v>6735</v>
      </c>
      <c r="E745" s="868" t="s">
        <v>819</v>
      </c>
      <c r="F745" s="867" t="s">
        <v>819</v>
      </c>
      <c r="G745" s="867">
        <v>89026</v>
      </c>
      <c r="H745" s="867" t="s">
        <v>6908</v>
      </c>
      <c r="I745" s="867" t="s">
        <v>280</v>
      </c>
      <c r="J745" s="867" t="s">
        <v>6635</v>
      </c>
      <c r="K745" s="868">
        <v>112.48</v>
      </c>
      <c r="L745" s="867" t="s">
        <v>6143</v>
      </c>
    </row>
    <row r="746" spans="1:12" ht="13.5">
      <c r="A746" s="867" t="s">
        <v>6436</v>
      </c>
      <c r="B746" s="867" t="s">
        <v>6437</v>
      </c>
      <c r="C746" s="867" t="s">
        <v>6734</v>
      </c>
      <c r="D746" s="867" t="s">
        <v>6735</v>
      </c>
      <c r="E746" s="868" t="s">
        <v>819</v>
      </c>
      <c r="F746" s="867" t="s">
        <v>819</v>
      </c>
      <c r="G746" s="867">
        <v>89029</v>
      </c>
      <c r="H746" s="867" t="s">
        <v>6909</v>
      </c>
      <c r="I746" s="867" t="s">
        <v>280</v>
      </c>
      <c r="J746" s="867" t="s">
        <v>6142</v>
      </c>
      <c r="K746" s="868">
        <v>19.190000000000001</v>
      </c>
      <c r="L746" s="867" t="s">
        <v>6143</v>
      </c>
    </row>
    <row r="747" spans="1:12" ht="13.5">
      <c r="A747" s="867" t="s">
        <v>6436</v>
      </c>
      <c r="B747" s="867" t="s">
        <v>6437</v>
      </c>
      <c r="C747" s="867" t="s">
        <v>6734</v>
      </c>
      <c r="D747" s="867" t="s">
        <v>6735</v>
      </c>
      <c r="E747" s="868" t="s">
        <v>819</v>
      </c>
      <c r="F747" s="867" t="s">
        <v>819</v>
      </c>
      <c r="G747" s="867">
        <v>89030</v>
      </c>
      <c r="H747" s="867" t="s">
        <v>6910</v>
      </c>
      <c r="I747" s="867" t="s">
        <v>280</v>
      </c>
      <c r="J747" s="867" t="s">
        <v>6142</v>
      </c>
      <c r="K747" s="868">
        <v>4.3099999999999996</v>
      </c>
      <c r="L747" s="867" t="s">
        <v>6143</v>
      </c>
    </row>
    <row r="748" spans="1:12" ht="13.5">
      <c r="A748" s="867" t="s">
        <v>6436</v>
      </c>
      <c r="B748" s="867" t="s">
        <v>6437</v>
      </c>
      <c r="C748" s="867" t="s">
        <v>6734</v>
      </c>
      <c r="D748" s="867" t="s">
        <v>6735</v>
      </c>
      <c r="E748" s="868" t="s">
        <v>819</v>
      </c>
      <c r="F748" s="867" t="s">
        <v>819</v>
      </c>
      <c r="G748" s="867">
        <v>89033</v>
      </c>
      <c r="H748" s="867" t="s">
        <v>6911</v>
      </c>
      <c r="I748" s="867" t="s">
        <v>280</v>
      </c>
      <c r="J748" s="867" t="s">
        <v>6142</v>
      </c>
      <c r="K748" s="868">
        <v>7.67</v>
      </c>
      <c r="L748" s="867" t="s">
        <v>6143</v>
      </c>
    </row>
    <row r="749" spans="1:12" ht="13.5">
      <c r="A749" s="867" t="s">
        <v>6436</v>
      </c>
      <c r="B749" s="867" t="s">
        <v>6437</v>
      </c>
      <c r="C749" s="867" t="s">
        <v>6734</v>
      </c>
      <c r="D749" s="867" t="s">
        <v>6735</v>
      </c>
      <c r="E749" s="868" t="s">
        <v>819</v>
      </c>
      <c r="F749" s="867" t="s">
        <v>819</v>
      </c>
      <c r="G749" s="867">
        <v>89034</v>
      </c>
      <c r="H749" s="867" t="s">
        <v>6912</v>
      </c>
      <c r="I749" s="867" t="s">
        <v>280</v>
      </c>
      <c r="J749" s="867" t="s">
        <v>6142</v>
      </c>
      <c r="K749" s="868">
        <v>1.06</v>
      </c>
      <c r="L749" s="867" t="s">
        <v>6143</v>
      </c>
    </row>
    <row r="750" spans="1:12" ht="13.5">
      <c r="A750" s="867" t="s">
        <v>6436</v>
      </c>
      <c r="B750" s="867" t="s">
        <v>6437</v>
      </c>
      <c r="C750" s="867" t="s">
        <v>6734</v>
      </c>
      <c r="D750" s="867" t="s">
        <v>6735</v>
      </c>
      <c r="E750" s="868" t="s">
        <v>819</v>
      </c>
      <c r="F750" s="867" t="s">
        <v>819</v>
      </c>
      <c r="G750" s="867">
        <v>89128</v>
      </c>
      <c r="H750" s="867" t="s">
        <v>6913</v>
      </c>
      <c r="I750" s="867" t="s">
        <v>280</v>
      </c>
      <c r="J750" s="867" t="s">
        <v>6142</v>
      </c>
      <c r="K750" s="868">
        <v>20.53</v>
      </c>
      <c r="L750" s="867" t="s">
        <v>6143</v>
      </c>
    </row>
    <row r="751" spans="1:12" ht="13.5">
      <c r="A751" s="867" t="s">
        <v>6436</v>
      </c>
      <c r="B751" s="867" t="s">
        <v>6437</v>
      </c>
      <c r="C751" s="867" t="s">
        <v>6734</v>
      </c>
      <c r="D751" s="867" t="s">
        <v>6735</v>
      </c>
      <c r="E751" s="868" t="s">
        <v>819</v>
      </c>
      <c r="F751" s="867" t="s">
        <v>819</v>
      </c>
      <c r="G751" s="867">
        <v>89129</v>
      </c>
      <c r="H751" s="867" t="s">
        <v>6914</v>
      </c>
      <c r="I751" s="867" t="s">
        <v>280</v>
      </c>
      <c r="J751" s="867" t="s">
        <v>6142</v>
      </c>
      <c r="K751" s="868">
        <v>2.78</v>
      </c>
      <c r="L751" s="867" t="s">
        <v>6143</v>
      </c>
    </row>
    <row r="752" spans="1:12" ht="13.5">
      <c r="A752" s="867" t="s">
        <v>6436</v>
      </c>
      <c r="B752" s="867" t="s">
        <v>6437</v>
      </c>
      <c r="C752" s="867" t="s">
        <v>6734</v>
      </c>
      <c r="D752" s="867" t="s">
        <v>6735</v>
      </c>
      <c r="E752" s="868" t="s">
        <v>819</v>
      </c>
      <c r="F752" s="867" t="s">
        <v>819</v>
      </c>
      <c r="G752" s="867">
        <v>89130</v>
      </c>
      <c r="H752" s="867" t="s">
        <v>6915</v>
      </c>
      <c r="I752" s="867" t="s">
        <v>280</v>
      </c>
      <c r="J752" s="867" t="s">
        <v>6142</v>
      </c>
      <c r="K752" s="868">
        <v>28.46</v>
      </c>
      <c r="L752" s="867" t="s">
        <v>6143</v>
      </c>
    </row>
    <row r="753" spans="1:12" ht="13.5">
      <c r="A753" s="867" t="s">
        <v>6436</v>
      </c>
      <c r="B753" s="867" t="s">
        <v>6437</v>
      </c>
      <c r="C753" s="867" t="s">
        <v>6734</v>
      </c>
      <c r="D753" s="867" t="s">
        <v>6735</v>
      </c>
      <c r="E753" s="868" t="s">
        <v>819</v>
      </c>
      <c r="F753" s="867" t="s">
        <v>819</v>
      </c>
      <c r="G753" s="867">
        <v>89131</v>
      </c>
      <c r="H753" s="867" t="s">
        <v>6916</v>
      </c>
      <c r="I753" s="867" t="s">
        <v>280</v>
      </c>
      <c r="J753" s="867" t="s">
        <v>6142</v>
      </c>
      <c r="K753" s="868">
        <v>3.86</v>
      </c>
      <c r="L753" s="867" t="s">
        <v>6143</v>
      </c>
    </row>
    <row r="754" spans="1:12" ht="13.5">
      <c r="A754" s="867" t="s">
        <v>6436</v>
      </c>
      <c r="B754" s="867" t="s">
        <v>6437</v>
      </c>
      <c r="C754" s="867" t="s">
        <v>6734</v>
      </c>
      <c r="D754" s="867" t="s">
        <v>6735</v>
      </c>
      <c r="E754" s="868" t="s">
        <v>819</v>
      </c>
      <c r="F754" s="867" t="s">
        <v>819</v>
      </c>
      <c r="G754" s="867">
        <v>89210</v>
      </c>
      <c r="H754" s="867" t="s">
        <v>6917</v>
      </c>
      <c r="I754" s="867" t="s">
        <v>280</v>
      </c>
      <c r="J754" s="867" t="s">
        <v>6142</v>
      </c>
      <c r="K754" s="868">
        <v>15.95</v>
      </c>
      <c r="L754" s="867" t="s">
        <v>6143</v>
      </c>
    </row>
    <row r="755" spans="1:12" ht="13.5">
      <c r="A755" s="867" t="s">
        <v>6436</v>
      </c>
      <c r="B755" s="867" t="s">
        <v>6437</v>
      </c>
      <c r="C755" s="867" t="s">
        <v>6734</v>
      </c>
      <c r="D755" s="867" t="s">
        <v>6735</v>
      </c>
      <c r="E755" s="868" t="s">
        <v>819</v>
      </c>
      <c r="F755" s="867" t="s">
        <v>819</v>
      </c>
      <c r="G755" s="867">
        <v>89211</v>
      </c>
      <c r="H755" s="867" t="s">
        <v>6918</v>
      </c>
      <c r="I755" s="867" t="s">
        <v>280</v>
      </c>
      <c r="J755" s="867" t="s">
        <v>6142</v>
      </c>
      <c r="K755" s="868">
        <v>2.21</v>
      </c>
      <c r="L755" s="867" t="s">
        <v>6143</v>
      </c>
    </row>
    <row r="756" spans="1:12" ht="13.5">
      <c r="A756" s="867" t="s">
        <v>6436</v>
      </c>
      <c r="B756" s="867" t="s">
        <v>6437</v>
      </c>
      <c r="C756" s="867" t="s">
        <v>6734</v>
      </c>
      <c r="D756" s="867" t="s">
        <v>6735</v>
      </c>
      <c r="E756" s="868" t="s">
        <v>819</v>
      </c>
      <c r="F756" s="867" t="s">
        <v>819</v>
      </c>
      <c r="G756" s="867">
        <v>89212</v>
      </c>
      <c r="H756" s="867" t="s">
        <v>6919</v>
      </c>
      <c r="I756" s="867" t="s">
        <v>280</v>
      </c>
      <c r="J756" s="867" t="s">
        <v>6142</v>
      </c>
      <c r="K756" s="868">
        <v>15.18</v>
      </c>
      <c r="L756" s="867" t="s">
        <v>6143</v>
      </c>
    </row>
    <row r="757" spans="1:12" ht="13.5">
      <c r="A757" s="867" t="s">
        <v>6436</v>
      </c>
      <c r="B757" s="867" t="s">
        <v>6437</v>
      </c>
      <c r="C757" s="867" t="s">
        <v>6734</v>
      </c>
      <c r="D757" s="867" t="s">
        <v>6735</v>
      </c>
      <c r="E757" s="868" t="s">
        <v>819</v>
      </c>
      <c r="F757" s="867" t="s">
        <v>819</v>
      </c>
      <c r="G757" s="867">
        <v>89213</v>
      </c>
      <c r="H757" s="867" t="s">
        <v>6920</v>
      </c>
      <c r="I757" s="867" t="s">
        <v>280</v>
      </c>
      <c r="J757" s="867" t="s">
        <v>6142</v>
      </c>
      <c r="K757" s="868">
        <v>2.39</v>
      </c>
      <c r="L757" s="867" t="s">
        <v>6143</v>
      </c>
    </row>
    <row r="758" spans="1:12" ht="13.5">
      <c r="A758" s="867" t="s">
        <v>6436</v>
      </c>
      <c r="B758" s="867" t="s">
        <v>6437</v>
      </c>
      <c r="C758" s="867" t="s">
        <v>6734</v>
      </c>
      <c r="D758" s="867" t="s">
        <v>6735</v>
      </c>
      <c r="E758" s="868" t="s">
        <v>819</v>
      </c>
      <c r="F758" s="867" t="s">
        <v>819</v>
      </c>
      <c r="G758" s="867">
        <v>89214</v>
      </c>
      <c r="H758" s="867" t="s">
        <v>6921</v>
      </c>
      <c r="I758" s="867" t="s">
        <v>280</v>
      </c>
      <c r="J758" s="867" t="s">
        <v>6142</v>
      </c>
      <c r="K758" s="868">
        <v>14.25</v>
      </c>
      <c r="L758" s="867" t="s">
        <v>6143</v>
      </c>
    </row>
    <row r="759" spans="1:12" ht="13.5">
      <c r="A759" s="867" t="s">
        <v>6436</v>
      </c>
      <c r="B759" s="867" t="s">
        <v>6437</v>
      </c>
      <c r="C759" s="867" t="s">
        <v>6734</v>
      </c>
      <c r="D759" s="867" t="s">
        <v>6735</v>
      </c>
      <c r="E759" s="868" t="s">
        <v>819</v>
      </c>
      <c r="F759" s="867" t="s">
        <v>819</v>
      </c>
      <c r="G759" s="867">
        <v>89215</v>
      </c>
      <c r="H759" s="867" t="s">
        <v>6922</v>
      </c>
      <c r="I759" s="867" t="s">
        <v>280</v>
      </c>
      <c r="J759" s="867" t="s">
        <v>6635</v>
      </c>
      <c r="K759" s="868">
        <v>52.45</v>
      </c>
      <c r="L759" s="867" t="s">
        <v>6143</v>
      </c>
    </row>
    <row r="760" spans="1:12" ht="13.5">
      <c r="A760" s="867" t="s">
        <v>6436</v>
      </c>
      <c r="B760" s="867" t="s">
        <v>6437</v>
      </c>
      <c r="C760" s="867" t="s">
        <v>6734</v>
      </c>
      <c r="D760" s="867" t="s">
        <v>6735</v>
      </c>
      <c r="E760" s="868" t="s">
        <v>819</v>
      </c>
      <c r="F760" s="867" t="s">
        <v>819</v>
      </c>
      <c r="G760" s="867">
        <v>89221</v>
      </c>
      <c r="H760" s="867" t="s">
        <v>6923</v>
      </c>
      <c r="I760" s="867" t="s">
        <v>280</v>
      </c>
      <c r="J760" s="867" t="s">
        <v>6229</v>
      </c>
      <c r="K760" s="868">
        <v>0.98</v>
      </c>
      <c r="L760" s="867" t="s">
        <v>6143</v>
      </c>
    </row>
    <row r="761" spans="1:12" ht="13.5">
      <c r="A761" s="867" t="s">
        <v>6436</v>
      </c>
      <c r="B761" s="867" t="s">
        <v>6437</v>
      </c>
      <c r="C761" s="867" t="s">
        <v>6734</v>
      </c>
      <c r="D761" s="867" t="s">
        <v>6735</v>
      </c>
      <c r="E761" s="868" t="s">
        <v>819</v>
      </c>
      <c r="F761" s="867" t="s">
        <v>819</v>
      </c>
      <c r="G761" s="867">
        <v>89222</v>
      </c>
      <c r="H761" s="867" t="s">
        <v>6924</v>
      </c>
      <c r="I761" s="867" t="s">
        <v>280</v>
      </c>
      <c r="J761" s="867" t="s">
        <v>6229</v>
      </c>
      <c r="K761" s="868">
        <v>0.11</v>
      </c>
      <c r="L761" s="867" t="s">
        <v>6143</v>
      </c>
    </row>
    <row r="762" spans="1:12" ht="13.5">
      <c r="A762" s="867" t="s">
        <v>6436</v>
      </c>
      <c r="B762" s="867" t="s">
        <v>6437</v>
      </c>
      <c r="C762" s="867" t="s">
        <v>6734</v>
      </c>
      <c r="D762" s="867" t="s">
        <v>6735</v>
      </c>
      <c r="E762" s="868" t="s">
        <v>819</v>
      </c>
      <c r="F762" s="867" t="s">
        <v>819</v>
      </c>
      <c r="G762" s="867">
        <v>89223</v>
      </c>
      <c r="H762" s="867" t="s">
        <v>6925</v>
      </c>
      <c r="I762" s="867" t="s">
        <v>280</v>
      </c>
      <c r="J762" s="867" t="s">
        <v>6229</v>
      </c>
      <c r="K762" s="868">
        <v>0.92</v>
      </c>
      <c r="L762" s="867" t="s">
        <v>6143</v>
      </c>
    </row>
    <row r="763" spans="1:12" ht="13.5">
      <c r="A763" s="867" t="s">
        <v>6436</v>
      </c>
      <c r="B763" s="867" t="s">
        <v>6437</v>
      </c>
      <c r="C763" s="867" t="s">
        <v>6734</v>
      </c>
      <c r="D763" s="867" t="s">
        <v>6735</v>
      </c>
      <c r="E763" s="868" t="s">
        <v>819</v>
      </c>
      <c r="F763" s="867" t="s">
        <v>819</v>
      </c>
      <c r="G763" s="867">
        <v>89224</v>
      </c>
      <c r="H763" s="867" t="s">
        <v>6926</v>
      </c>
      <c r="I763" s="867" t="s">
        <v>280</v>
      </c>
      <c r="J763" s="867" t="s">
        <v>6229</v>
      </c>
      <c r="K763" s="868">
        <v>1.47</v>
      </c>
      <c r="L763" s="867" t="s">
        <v>6143</v>
      </c>
    </row>
    <row r="764" spans="1:12" ht="13.5">
      <c r="A764" s="867" t="s">
        <v>6436</v>
      </c>
      <c r="B764" s="867" t="s">
        <v>6437</v>
      </c>
      <c r="C764" s="867" t="s">
        <v>6734</v>
      </c>
      <c r="D764" s="867" t="s">
        <v>6735</v>
      </c>
      <c r="E764" s="868" t="s">
        <v>819</v>
      </c>
      <c r="F764" s="867" t="s">
        <v>819</v>
      </c>
      <c r="G764" s="867">
        <v>89228</v>
      </c>
      <c r="H764" s="867" t="s">
        <v>6927</v>
      </c>
      <c r="I764" s="867" t="s">
        <v>280</v>
      </c>
      <c r="J764" s="867" t="s">
        <v>6142</v>
      </c>
      <c r="K764" s="868">
        <v>23.46</v>
      </c>
      <c r="L764" s="867" t="s">
        <v>6143</v>
      </c>
    </row>
    <row r="765" spans="1:12" ht="13.5">
      <c r="A765" s="867" t="s">
        <v>6436</v>
      </c>
      <c r="B765" s="867" t="s">
        <v>6437</v>
      </c>
      <c r="C765" s="867" t="s">
        <v>6734</v>
      </c>
      <c r="D765" s="867" t="s">
        <v>6735</v>
      </c>
      <c r="E765" s="868" t="s">
        <v>819</v>
      </c>
      <c r="F765" s="867" t="s">
        <v>819</v>
      </c>
      <c r="G765" s="867">
        <v>89229</v>
      </c>
      <c r="H765" s="867" t="s">
        <v>6928</v>
      </c>
      <c r="I765" s="867" t="s">
        <v>280</v>
      </c>
      <c r="J765" s="867" t="s">
        <v>6142</v>
      </c>
      <c r="K765" s="868">
        <v>4.22</v>
      </c>
      <c r="L765" s="867" t="s">
        <v>6143</v>
      </c>
    </row>
    <row r="766" spans="1:12" ht="13.5">
      <c r="A766" s="867" t="s">
        <v>6436</v>
      </c>
      <c r="B766" s="867" t="s">
        <v>6437</v>
      </c>
      <c r="C766" s="867" t="s">
        <v>6734</v>
      </c>
      <c r="D766" s="867" t="s">
        <v>6735</v>
      </c>
      <c r="E766" s="868" t="s">
        <v>819</v>
      </c>
      <c r="F766" s="867" t="s">
        <v>819</v>
      </c>
      <c r="G766" s="867">
        <v>89230</v>
      </c>
      <c r="H766" s="867" t="s">
        <v>6929</v>
      </c>
      <c r="I766" s="867" t="s">
        <v>280</v>
      </c>
      <c r="J766" s="867" t="s">
        <v>6142</v>
      </c>
      <c r="K766" s="868">
        <v>89.84</v>
      </c>
      <c r="L766" s="867" t="s">
        <v>6143</v>
      </c>
    </row>
    <row r="767" spans="1:12" ht="13.5">
      <c r="A767" s="867" t="s">
        <v>6436</v>
      </c>
      <c r="B767" s="867" t="s">
        <v>6437</v>
      </c>
      <c r="C767" s="867" t="s">
        <v>6734</v>
      </c>
      <c r="D767" s="867" t="s">
        <v>6735</v>
      </c>
      <c r="E767" s="868" t="s">
        <v>819</v>
      </c>
      <c r="F767" s="867" t="s">
        <v>819</v>
      </c>
      <c r="G767" s="867">
        <v>89231</v>
      </c>
      <c r="H767" s="867" t="s">
        <v>6930</v>
      </c>
      <c r="I767" s="867" t="s">
        <v>280</v>
      </c>
      <c r="J767" s="867" t="s">
        <v>6142</v>
      </c>
      <c r="K767" s="868">
        <v>14.23</v>
      </c>
      <c r="L767" s="867" t="s">
        <v>6143</v>
      </c>
    </row>
    <row r="768" spans="1:12" ht="13.5">
      <c r="A768" s="867" t="s">
        <v>6436</v>
      </c>
      <c r="B768" s="867" t="s">
        <v>6437</v>
      </c>
      <c r="C768" s="867" t="s">
        <v>6734</v>
      </c>
      <c r="D768" s="867" t="s">
        <v>6735</v>
      </c>
      <c r="E768" s="868" t="s">
        <v>819</v>
      </c>
      <c r="F768" s="867" t="s">
        <v>819</v>
      </c>
      <c r="G768" s="867">
        <v>89232</v>
      </c>
      <c r="H768" s="867" t="s">
        <v>6931</v>
      </c>
      <c r="I768" s="867" t="s">
        <v>280</v>
      </c>
      <c r="J768" s="867" t="s">
        <v>6142</v>
      </c>
      <c r="K768" s="868">
        <v>160.26</v>
      </c>
      <c r="L768" s="867" t="s">
        <v>6143</v>
      </c>
    </row>
    <row r="769" spans="1:12" ht="13.5">
      <c r="A769" s="867" t="s">
        <v>6436</v>
      </c>
      <c r="B769" s="867" t="s">
        <v>6437</v>
      </c>
      <c r="C769" s="867" t="s">
        <v>6734</v>
      </c>
      <c r="D769" s="867" t="s">
        <v>6735</v>
      </c>
      <c r="E769" s="868" t="s">
        <v>819</v>
      </c>
      <c r="F769" s="867" t="s">
        <v>819</v>
      </c>
      <c r="G769" s="867">
        <v>89233</v>
      </c>
      <c r="H769" s="867" t="s">
        <v>6932</v>
      </c>
      <c r="I769" s="867" t="s">
        <v>280</v>
      </c>
      <c r="J769" s="867" t="s">
        <v>6635</v>
      </c>
      <c r="K769" s="868">
        <v>94.4</v>
      </c>
      <c r="L769" s="867" t="s">
        <v>6143</v>
      </c>
    </row>
    <row r="770" spans="1:12" ht="13.5">
      <c r="A770" s="867" t="s">
        <v>6436</v>
      </c>
      <c r="B770" s="867" t="s">
        <v>6437</v>
      </c>
      <c r="C770" s="867" t="s">
        <v>6734</v>
      </c>
      <c r="D770" s="867" t="s">
        <v>6735</v>
      </c>
      <c r="E770" s="868" t="s">
        <v>819</v>
      </c>
      <c r="F770" s="867" t="s">
        <v>819</v>
      </c>
      <c r="G770" s="867">
        <v>89236</v>
      </c>
      <c r="H770" s="867" t="s">
        <v>6933</v>
      </c>
      <c r="I770" s="867" t="s">
        <v>280</v>
      </c>
      <c r="J770" s="867" t="s">
        <v>6142</v>
      </c>
      <c r="K770" s="868">
        <v>209.88</v>
      </c>
      <c r="L770" s="867" t="s">
        <v>6143</v>
      </c>
    </row>
    <row r="771" spans="1:12" ht="13.5">
      <c r="A771" s="867" t="s">
        <v>6436</v>
      </c>
      <c r="B771" s="867" t="s">
        <v>6437</v>
      </c>
      <c r="C771" s="867" t="s">
        <v>6734</v>
      </c>
      <c r="D771" s="867" t="s">
        <v>6735</v>
      </c>
      <c r="E771" s="868" t="s">
        <v>819</v>
      </c>
      <c r="F771" s="867" t="s">
        <v>819</v>
      </c>
      <c r="G771" s="867">
        <v>89237</v>
      </c>
      <c r="H771" s="867" t="s">
        <v>6934</v>
      </c>
      <c r="I771" s="867" t="s">
        <v>280</v>
      </c>
      <c r="J771" s="867" t="s">
        <v>6142</v>
      </c>
      <c r="K771" s="868">
        <v>33.25</v>
      </c>
      <c r="L771" s="867" t="s">
        <v>6143</v>
      </c>
    </row>
    <row r="772" spans="1:12" ht="13.5">
      <c r="A772" s="867" t="s">
        <v>6436</v>
      </c>
      <c r="B772" s="867" t="s">
        <v>6437</v>
      </c>
      <c r="C772" s="867" t="s">
        <v>6734</v>
      </c>
      <c r="D772" s="867" t="s">
        <v>6735</v>
      </c>
      <c r="E772" s="868" t="s">
        <v>819</v>
      </c>
      <c r="F772" s="867" t="s">
        <v>819</v>
      </c>
      <c r="G772" s="867">
        <v>89238</v>
      </c>
      <c r="H772" s="867" t="s">
        <v>6935</v>
      </c>
      <c r="I772" s="867" t="s">
        <v>280</v>
      </c>
      <c r="J772" s="867" t="s">
        <v>6142</v>
      </c>
      <c r="K772" s="868">
        <v>374.37</v>
      </c>
      <c r="L772" s="867" t="s">
        <v>6143</v>
      </c>
    </row>
    <row r="773" spans="1:12" ht="13.5">
      <c r="A773" s="867" t="s">
        <v>6436</v>
      </c>
      <c r="B773" s="867" t="s">
        <v>6437</v>
      </c>
      <c r="C773" s="867" t="s">
        <v>6734</v>
      </c>
      <c r="D773" s="867" t="s">
        <v>6735</v>
      </c>
      <c r="E773" s="868" t="s">
        <v>819</v>
      </c>
      <c r="F773" s="867" t="s">
        <v>819</v>
      </c>
      <c r="G773" s="867">
        <v>89239</v>
      </c>
      <c r="H773" s="867" t="s">
        <v>6936</v>
      </c>
      <c r="I773" s="867" t="s">
        <v>280</v>
      </c>
      <c r="J773" s="867" t="s">
        <v>6635</v>
      </c>
      <c r="K773" s="868">
        <v>249.64</v>
      </c>
      <c r="L773" s="867" t="s">
        <v>6143</v>
      </c>
    </row>
    <row r="774" spans="1:12" ht="13.5">
      <c r="A774" s="867" t="s">
        <v>6436</v>
      </c>
      <c r="B774" s="867" t="s">
        <v>6437</v>
      </c>
      <c r="C774" s="867" t="s">
        <v>6734</v>
      </c>
      <c r="D774" s="867" t="s">
        <v>6735</v>
      </c>
      <c r="E774" s="868" t="s">
        <v>819</v>
      </c>
      <c r="F774" s="867" t="s">
        <v>819</v>
      </c>
      <c r="G774" s="867">
        <v>89240</v>
      </c>
      <c r="H774" s="867" t="s">
        <v>6937</v>
      </c>
      <c r="I774" s="867" t="s">
        <v>280</v>
      </c>
      <c r="J774" s="867" t="s">
        <v>6142</v>
      </c>
      <c r="K774" s="868">
        <v>64.41</v>
      </c>
      <c r="L774" s="867" t="s">
        <v>6143</v>
      </c>
    </row>
    <row r="775" spans="1:12" ht="13.5">
      <c r="A775" s="867" t="s">
        <v>6436</v>
      </c>
      <c r="B775" s="867" t="s">
        <v>6437</v>
      </c>
      <c r="C775" s="867" t="s">
        <v>6734</v>
      </c>
      <c r="D775" s="867" t="s">
        <v>6735</v>
      </c>
      <c r="E775" s="868" t="s">
        <v>819</v>
      </c>
      <c r="F775" s="867" t="s">
        <v>819</v>
      </c>
      <c r="G775" s="867">
        <v>89241</v>
      </c>
      <c r="H775" s="867" t="s">
        <v>6938</v>
      </c>
      <c r="I775" s="867" t="s">
        <v>280</v>
      </c>
      <c r="J775" s="867" t="s">
        <v>6142</v>
      </c>
      <c r="K775" s="868">
        <v>11.59</v>
      </c>
      <c r="L775" s="867" t="s">
        <v>6143</v>
      </c>
    </row>
    <row r="776" spans="1:12" ht="13.5">
      <c r="A776" s="867" t="s">
        <v>6436</v>
      </c>
      <c r="B776" s="867" t="s">
        <v>6437</v>
      </c>
      <c r="C776" s="867" t="s">
        <v>6734</v>
      </c>
      <c r="D776" s="867" t="s">
        <v>6735</v>
      </c>
      <c r="E776" s="868" t="s">
        <v>819</v>
      </c>
      <c r="F776" s="867" t="s">
        <v>819</v>
      </c>
      <c r="G776" s="867">
        <v>89246</v>
      </c>
      <c r="H776" s="867" t="s">
        <v>6939</v>
      </c>
      <c r="I776" s="867" t="s">
        <v>280</v>
      </c>
      <c r="J776" s="867" t="s">
        <v>6142</v>
      </c>
      <c r="K776" s="868">
        <v>182.37</v>
      </c>
      <c r="L776" s="867" t="s">
        <v>6143</v>
      </c>
    </row>
    <row r="777" spans="1:12" ht="13.5">
      <c r="A777" s="867" t="s">
        <v>6436</v>
      </c>
      <c r="B777" s="867" t="s">
        <v>6437</v>
      </c>
      <c r="C777" s="867" t="s">
        <v>6734</v>
      </c>
      <c r="D777" s="867" t="s">
        <v>6735</v>
      </c>
      <c r="E777" s="868" t="s">
        <v>819</v>
      </c>
      <c r="F777" s="867" t="s">
        <v>819</v>
      </c>
      <c r="G777" s="867">
        <v>89247</v>
      </c>
      <c r="H777" s="867" t="s">
        <v>6940</v>
      </c>
      <c r="I777" s="867" t="s">
        <v>280</v>
      </c>
      <c r="J777" s="867" t="s">
        <v>6142</v>
      </c>
      <c r="K777" s="868">
        <v>28.89</v>
      </c>
      <c r="L777" s="867" t="s">
        <v>6143</v>
      </c>
    </row>
    <row r="778" spans="1:12" ht="13.5">
      <c r="A778" s="867" t="s">
        <v>6436</v>
      </c>
      <c r="B778" s="867" t="s">
        <v>6437</v>
      </c>
      <c r="C778" s="867" t="s">
        <v>6734</v>
      </c>
      <c r="D778" s="867" t="s">
        <v>6735</v>
      </c>
      <c r="E778" s="868" t="s">
        <v>819</v>
      </c>
      <c r="F778" s="867" t="s">
        <v>819</v>
      </c>
      <c r="G778" s="867">
        <v>89248</v>
      </c>
      <c r="H778" s="867" t="s">
        <v>6941</v>
      </c>
      <c r="I778" s="867" t="s">
        <v>280</v>
      </c>
      <c r="J778" s="867" t="s">
        <v>6142</v>
      </c>
      <c r="K778" s="868">
        <v>325.3</v>
      </c>
      <c r="L778" s="867" t="s">
        <v>6143</v>
      </c>
    </row>
    <row r="779" spans="1:12" ht="13.5">
      <c r="A779" s="867" t="s">
        <v>6436</v>
      </c>
      <c r="B779" s="867" t="s">
        <v>6437</v>
      </c>
      <c r="C779" s="867" t="s">
        <v>6734</v>
      </c>
      <c r="D779" s="867" t="s">
        <v>6735</v>
      </c>
      <c r="E779" s="868" t="s">
        <v>819</v>
      </c>
      <c r="F779" s="867" t="s">
        <v>819</v>
      </c>
      <c r="G779" s="867">
        <v>89249</v>
      </c>
      <c r="H779" s="867" t="s">
        <v>6942</v>
      </c>
      <c r="I779" s="867" t="s">
        <v>280</v>
      </c>
      <c r="J779" s="867" t="s">
        <v>6635</v>
      </c>
      <c r="K779" s="868">
        <v>212.8</v>
      </c>
      <c r="L779" s="867" t="s">
        <v>6143</v>
      </c>
    </row>
    <row r="780" spans="1:12" ht="13.5">
      <c r="A780" s="867" t="s">
        <v>6436</v>
      </c>
      <c r="B780" s="867" t="s">
        <v>6437</v>
      </c>
      <c r="C780" s="867" t="s">
        <v>6734</v>
      </c>
      <c r="D780" s="867" t="s">
        <v>6735</v>
      </c>
      <c r="E780" s="868" t="s">
        <v>819</v>
      </c>
      <c r="F780" s="867" t="s">
        <v>819</v>
      </c>
      <c r="G780" s="867">
        <v>89253</v>
      </c>
      <c r="H780" s="867" t="s">
        <v>6943</v>
      </c>
      <c r="I780" s="867" t="s">
        <v>280</v>
      </c>
      <c r="J780" s="867" t="s">
        <v>6142</v>
      </c>
      <c r="K780" s="868">
        <v>52.78</v>
      </c>
      <c r="L780" s="867" t="s">
        <v>6143</v>
      </c>
    </row>
    <row r="781" spans="1:12" ht="13.5">
      <c r="A781" s="867" t="s">
        <v>6436</v>
      </c>
      <c r="B781" s="867" t="s">
        <v>6437</v>
      </c>
      <c r="C781" s="867" t="s">
        <v>6734</v>
      </c>
      <c r="D781" s="867" t="s">
        <v>6735</v>
      </c>
      <c r="E781" s="868" t="s">
        <v>819</v>
      </c>
      <c r="F781" s="867" t="s">
        <v>819</v>
      </c>
      <c r="G781" s="867">
        <v>89254</v>
      </c>
      <c r="H781" s="867" t="s">
        <v>6944</v>
      </c>
      <c r="I781" s="867" t="s">
        <v>280</v>
      </c>
      <c r="J781" s="867" t="s">
        <v>6142</v>
      </c>
      <c r="K781" s="868">
        <v>9.5</v>
      </c>
      <c r="L781" s="867" t="s">
        <v>6143</v>
      </c>
    </row>
    <row r="782" spans="1:12" ht="13.5">
      <c r="A782" s="867" t="s">
        <v>6436</v>
      </c>
      <c r="B782" s="867" t="s">
        <v>6437</v>
      </c>
      <c r="C782" s="867" t="s">
        <v>6734</v>
      </c>
      <c r="D782" s="867" t="s">
        <v>6735</v>
      </c>
      <c r="E782" s="868" t="s">
        <v>819</v>
      </c>
      <c r="F782" s="867" t="s">
        <v>819</v>
      </c>
      <c r="G782" s="867">
        <v>89255</v>
      </c>
      <c r="H782" s="867" t="s">
        <v>6945</v>
      </c>
      <c r="I782" s="867" t="s">
        <v>280</v>
      </c>
      <c r="J782" s="867" t="s">
        <v>6142</v>
      </c>
      <c r="K782" s="868">
        <v>84.85</v>
      </c>
      <c r="L782" s="867" t="s">
        <v>6143</v>
      </c>
    </row>
    <row r="783" spans="1:12" ht="13.5">
      <c r="A783" s="867" t="s">
        <v>6436</v>
      </c>
      <c r="B783" s="867" t="s">
        <v>6437</v>
      </c>
      <c r="C783" s="867" t="s">
        <v>6734</v>
      </c>
      <c r="D783" s="867" t="s">
        <v>6735</v>
      </c>
      <c r="E783" s="868" t="s">
        <v>819</v>
      </c>
      <c r="F783" s="867" t="s">
        <v>819</v>
      </c>
      <c r="G783" s="867">
        <v>89256</v>
      </c>
      <c r="H783" s="867" t="s">
        <v>6946</v>
      </c>
      <c r="I783" s="867" t="s">
        <v>280</v>
      </c>
      <c r="J783" s="867" t="s">
        <v>6635</v>
      </c>
      <c r="K783" s="868">
        <v>47.89</v>
      </c>
      <c r="L783" s="867" t="s">
        <v>6143</v>
      </c>
    </row>
    <row r="784" spans="1:12" ht="13.5">
      <c r="A784" s="867" t="s">
        <v>6436</v>
      </c>
      <c r="B784" s="867" t="s">
        <v>6437</v>
      </c>
      <c r="C784" s="867" t="s">
        <v>6734</v>
      </c>
      <c r="D784" s="867" t="s">
        <v>6735</v>
      </c>
      <c r="E784" s="868" t="s">
        <v>819</v>
      </c>
      <c r="F784" s="867" t="s">
        <v>819</v>
      </c>
      <c r="G784" s="867">
        <v>89259</v>
      </c>
      <c r="H784" s="867" t="s">
        <v>6947</v>
      </c>
      <c r="I784" s="867" t="s">
        <v>280</v>
      </c>
      <c r="J784" s="867" t="s">
        <v>6142</v>
      </c>
      <c r="K784" s="868">
        <v>9.77</v>
      </c>
      <c r="L784" s="867" t="s">
        <v>6143</v>
      </c>
    </row>
    <row r="785" spans="1:12" ht="13.5">
      <c r="A785" s="867" t="s">
        <v>6436</v>
      </c>
      <c r="B785" s="867" t="s">
        <v>6437</v>
      </c>
      <c r="C785" s="867" t="s">
        <v>6734</v>
      </c>
      <c r="D785" s="867" t="s">
        <v>6735</v>
      </c>
      <c r="E785" s="868" t="s">
        <v>819</v>
      </c>
      <c r="F785" s="867" t="s">
        <v>819</v>
      </c>
      <c r="G785" s="867">
        <v>89260</v>
      </c>
      <c r="H785" s="867" t="s">
        <v>6948</v>
      </c>
      <c r="I785" s="867" t="s">
        <v>280</v>
      </c>
      <c r="J785" s="867" t="s">
        <v>6142</v>
      </c>
      <c r="K785" s="868">
        <v>2.04</v>
      </c>
      <c r="L785" s="867" t="s">
        <v>6143</v>
      </c>
    </row>
    <row r="786" spans="1:12" ht="13.5">
      <c r="A786" s="867" t="s">
        <v>6436</v>
      </c>
      <c r="B786" s="867" t="s">
        <v>6437</v>
      </c>
      <c r="C786" s="867" t="s">
        <v>6734</v>
      </c>
      <c r="D786" s="867" t="s">
        <v>6735</v>
      </c>
      <c r="E786" s="868" t="s">
        <v>819</v>
      </c>
      <c r="F786" s="867" t="s">
        <v>819</v>
      </c>
      <c r="G786" s="867">
        <v>89262</v>
      </c>
      <c r="H786" s="867" t="s">
        <v>6949</v>
      </c>
      <c r="I786" s="867" t="s">
        <v>280</v>
      </c>
      <c r="J786" s="867" t="s">
        <v>6142</v>
      </c>
      <c r="K786" s="868">
        <v>18.329999999999998</v>
      </c>
      <c r="L786" s="867" t="s">
        <v>6143</v>
      </c>
    </row>
    <row r="787" spans="1:12" ht="13.5">
      <c r="A787" s="867" t="s">
        <v>6436</v>
      </c>
      <c r="B787" s="867" t="s">
        <v>6437</v>
      </c>
      <c r="C787" s="867" t="s">
        <v>6734</v>
      </c>
      <c r="D787" s="867" t="s">
        <v>6735</v>
      </c>
      <c r="E787" s="868" t="s">
        <v>819</v>
      </c>
      <c r="F787" s="867" t="s">
        <v>819</v>
      </c>
      <c r="G787" s="867">
        <v>89264</v>
      </c>
      <c r="H787" s="867" t="s">
        <v>6950</v>
      </c>
      <c r="I787" s="867" t="s">
        <v>280</v>
      </c>
      <c r="J787" s="867" t="s">
        <v>6142</v>
      </c>
      <c r="K787" s="868">
        <v>7.9</v>
      </c>
      <c r="L787" s="867" t="s">
        <v>6143</v>
      </c>
    </row>
    <row r="788" spans="1:12" ht="13.5">
      <c r="A788" s="867" t="s">
        <v>6436</v>
      </c>
      <c r="B788" s="867" t="s">
        <v>6437</v>
      </c>
      <c r="C788" s="867" t="s">
        <v>6734</v>
      </c>
      <c r="D788" s="867" t="s">
        <v>6735</v>
      </c>
      <c r="E788" s="868" t="s">
        <v>819</v>
      </c>
      <c r="F788" s="867" t="s">
        <v>819</v>
      </c>
      <c r="G788" s="867">
        <v>89265</v>
      </c>
      <c r="H788" s="867" t="s">
        <v>6951</v>
      </c>
      <c r="I788" s="867" t="s">
        <v>280</v>
      </c>
      <c r="J788" s="867" t="s">
        <v>6142</v>
      </c>
      <c r="K788" s="868">
        <v>1.65</v>
      </c>
      <c r="L788" s="867" t="s">
        <v>6143</v>
      </c>
    </row>
    <row r="789" spans="1:12" ht="13.5">
      <c r="A789" s="867" t="s">
        <v>6436</v>
      </c>
      <c r="B789" s="867" t="s">
        <v>6437</v>
      </c>
      <c r="C789" s="867" t="s">
        <v>6734</v>
      </c>
      <c r="D789" s="867" t="s">
        <v>6735</v>
      </c>
      <c r="E789" s="868" t="s">
        <v>819</v>
      </c>
      <c r="F789" s="867" t="s">
        <v>819</v>
      </c>
      <c r="G789" s="867">
        <v>89266</v>
      </c>
      <c r="H789" s="867" t="s">
        <v>6952</v>
      </c>
      <c r="I789" s="867" t="s">
        <v>280</v>
      </c>
      <c r="J789" s="867" t="s">
        <v>6142</v>
      </c>
      <c r="K789" s="868">
        <v>0.64</v>
      </c>
      <c r="L789" s="867" t="s">
        <v>6143</v>
      </c>
    </row>
    <row r="790" spans="1:12" ht="13.5">
      <c r="A790" s="867" t="s">
        <v>6436</v>
      </c>
      <c r="B790" s="867" t="s">
        <v>6437</v>
      </c>
      <c r="C790" s="867" t="s">
        <v>6734</v>
      </c>
      <c r="D790" s="867" t="s">
        <v>6735</v>
      </c>
      <c r="E790" s="868" t="s">
        <v>819</v>
      </c>
      <c r="F790" s="867" t="s">
        <v>819</v>
      </c>
      <c r="G790" s="867">
        <v>89267</v>
      </c>
      <c r="H790" s="867" t="s">
        <v>6953</v>
      </c>
      <c r="I790" s="867" t="s">
        <v>280</v>
      </c>
      <c r="J790" s="867" t="s">
        <v>6142</v>
      </c>
      <c r="K790" s="868">
        <v>26.42</v>
      </c>
      <c r="L790" s="867" t="s">
        <v>6143</v>
      </c>
    </row>
    <row r="791" spans="1:12" ht="13.5">
      <c r="A791" s="867" t="s">
        <v>6436</v>
      </c>
      <c r="B791" s="867" t="s">
        <v>6437</v>
      </c>
      <c r="C791" s="867" t="s">
        <v>6734</v>
      </c>
      <c r="D791" s="867" t="s">
        <v>6735</v>
      </c>
      <c r="E791" s="868" t="s">
        <v>819</v>
      </c>
      <c r="F791" s="867" t="s">
        <v>819</v>
      </c>
      <c r="G791" s="867">
        <v>89268</v>
      </c>
      <c r="H791" s="867" t="s">
        <v>6954</v>
      </c>
      <c r="I791" s="867" t="s">
        <v>280</v>
      </c>
      <c r="J791" s="867" t="s">
        <v>6142</v>
      </c>
      <c r="K791" s="868">
        <v>4.75</v>
      </c>
      <c r="L791" s="867" t="s">
        <v>6143</v>
      </c>
    </row>
    <row r="792" spans="1:12" ht="13.5">
      <c r="A792" s="867" t="s">
        <v>6436</v>
      </c>
      <c r="B792" s="867" t="s">
        <v>6437</v>
      </c>
      <c r="C792" s="867" t="s">
        <v>6734</v>
      </c>
      <c r="D792" s="867" t="s">
        <v>6735</v>
      </c>
      <c r="E792" s="868" t="s">
        <v>819</v>
      </c>
      <c r="F792" s="867" t="s">
        <v>819</v>
      </c>
      <c r="G792" s="867">
        <v>89269</v>
      </c>
      <c r="H792" s="867" t="s">
        <v>6955</v>
      </c>
      <c r="I792" s="867" t="s">
        <v>280</v>
      </c>
      <c r="J792" s="867" t="s">
        <v>6142</v>
      </c>
      <c r="K792" s="868">
        <v>1.84</v>
      </c>
      <c r="L792" s="867" t="s">
        <v>6143</v>
      </c>
    </row>
    <row r="793" spans="1:12" ht="13.5">
      <c r="A793" s="867" t="s">
        <v>6436</v>
      </c>
      <c r="B793" s="867" t="s">
        <v>6437</v>
      </c>
      <c r="C793" s="867" t="s">
        <v>6734</v>
      </c>
      <c r="D793" s="867" t="s">
        <v>6735</v>
      </c>
      <c r="E793" s="868" t="s">
        <v>819</v>
      </c>
      <c r="F793" s="867" t="s">
        <v>819</v>
      </c>
      <c r="G793" s="867">
        <v>89270</v>
      </c>
      <c r="H793" s="867" t="s">
        <v>6956</v>
      </c>
      <c r="I793" s="867" t="s">
        <v>280</v>
      </c>
      <c r="J793" s="867" t="s">
        <v>6142</v>
      </c>
      <c r="K793" s="868">
        <v>42.48</v>
      </c>
      <c r="L793" s="867" t="s">
        <v>6143</v>
      </c>
    </row>
    <row r="794" spans="1:12" ht="13.5">
      <c r="A794" s="867" t="s">
        <v>6436</v>
      </c>
      <c r="B794" s="867" t="s">
        <v>6437</v>
      </c>
      <c r="C794" s="867" t="s">
        <v>6734</v>
      </c>
      <c r="D794" s="867" t="s">
        <v>6735</v>
      </c>
      <c r="E794" s="868" t="s">
        <v>819</v>
      </c>
      <c r="F794" s="867" t="s">
        <v>819</v>
      </c>
      <c r="G794" s="867">
        <v>89271</v>
      </c>
      <c r="H794" s="867" t="s">
        <v>6957</v>
      </c>
      <c r="I794" s="867" t="s">
        <v>280</v>
      </c>
      <c r="J794" s="867" t="s">
        <v>6635</v>
      </c>
      <c r="K794" s="868">
        <v>16.39</v>
      </c>
      <c r="L794" s="867" t="s">
        <v>6143</v>
      </c>
    </row>
    <row r="795" spans="1:12" ht="13.5">
      <c r="A795" s="867" t="s">
        <v>6436</v>
      </c>
      <c r="B795" s="867" t="s">
        <v>6437</v>
      </c>
      <c r="C795" s="867" t="s">
        <v>6734</v>
      </c>
      <c r="D795" s="867" t="s">
        <v>6735</v>
      </c>
      <c r="E795" s="868" t="s">
        <v>819</v>
      </c>
      <c r="F795" s="867" t="s">
        <v>819</v>
      </c>
      <c r="G795" s="867">
        <v>89274</v>
      </c>
      <c r="H795" s="867" t="s">
        <v>6958</v>
      </c>
      <c r="I795" s="867" t="s">
        <v>280</v>
      </c>
      <c r="J795" s="867" t="s">
        <v>6229</v>
      </c>
      <c r="K795" s="868">
        <v>1.2</v>
      </c>
      <c r="L795" s="867" t="s">
        <v>6143</v>
      </c>
    </row>
    <row r="796" spans="1:12" ht="13.5">
      <c r="A796" s="867" t="s">
        <v>6436</v>
      </c>
      <c r="B796" s="867" t="s">
        <v>6437</v>
      </c>
      <c r="C796" s="867" t="s">
        <v>6734</v>
      </c>
      <c r="D796" s="867" t="s">
        <v>6735</v>
      </c>
      <c r="E796" s="868" t="s">
        <v>819</v>
      </c>
      <c r="F796" s="867" t="s">
        <v>819</v>
      </c>
      <c r="G796" s="867">
        <v>89275</v>
      </c>
      <c r="H796" s="867" t="s">
        <v>6959</v>
      </c>
      <c r="I796" s="867" t="s">
        <v>280</v>
      </c>
      <c r="J796" s="867" t="s">
        <v>6229</v>
      </c>
      <c r="K796" s="868">
        <v>0.14000000000000001</v>
      </c>
      <c r="L796" s="867" t="s">
        <v>6143</v>
      </c>
    </row>
    <row r="797" spans="1:12" ht="13.5">
      <c r="A797" s="867" t="s">
        <v>6436</v>
      </c>
      <c r="B797" s="867" t="s">
        <v>6437</v>
      </c>
      <c r="C797" s="867" t="s">
        <v>6734</v>
      </c>
      <c r="D797" s="867" t="s">
        <v>6735</v>
      </c>
      <c r="E797" s="868" t="s">
        <v>819</v>
      </c>
      <c r="F797" s="867" t="s">
        <v>819</v>
      </c>
      <c r="G797" s="867">
        <v>89276</v>
      </c>
      <c r="H797" s="867" t="s">
        <v>6960</v>
      </c>
      <c r="I797" s="867" t="s">
        <v>280</v>
      </c>
      <c r="J797" s="867" t="s">
        <v>6229</v>
      </c>
      <c r="K797" s="868">
        <v>1.1200000000000001</v>
      </c>
      <c r="L797" s="867" t="s">
        <v>6143</v>
      </c>
    </row>
    <row r="798" spans="1:12" ht="13.5">
      <c r="A798" s="867" t="s">
        <v>6436</v>
      </c>
      <c r="B798" s="867" t="s">
        <v>6437</v>
      </c>
      <c r="C798" s="867" t="s">
        <v>6734</v>
      </c>
      <c r="D798" s="867" t="s">
        <v>6735</v>
      </c>
      <c r="E798" s="868" t="s">
        <v>819</v>
      </c>
      <c r="F798" s="867" t="s">
        <v>819</v>
      </c>
      <c r="G798" s="867">
        <v>89277</v>
      </c>
      <c r="H798" s="867" t="s">
        <v>6961</v>
      </c>
      <c r="I798" s="867" t="s">
        <v>280</v>
      </c>
      <c r="J798" s="867" t="s">
        <v>6635</v>
      </c>
      <c r="K798" s="868">
        <v>4.79</v>
      </c>
      <c r="L798" s="867" t="s">
        <v>6143</v>
      </c>
    </row>
    <row r="799" spans="1:12" ht="13.5">
      <c r="A799" s="867" t="s">
        <v>6436</v>
      </c>
      <c r="B799" s="867" t="s">
        <v>6437</v>
      </c>
      <c r="C799" s="867" t="s">
        <v>6734</v>
      </c>
      <c r="D799" s="867" t="s">
        <v>6735</v>
      </c>
      <c r="E799" s="868" t="s">
        <v>819</v>
      </c>
      <c r="F799" s="867" t="s">
        <v>819</v>
      </c>
      <c r="G799" s="867">
        <v>89280</v>
      </c>
      <c r="H799" s="867" t="s">
        <v>6962</v>
      </c>
      <c r="I799" s="867" t="s">
        <v>280</v>
      </c>
      <c r="J799" s="867" t="s">
        <v>6142</v>
      </c>
      <c r="K799" s="868">
        <v>19.59</v>
      </c>
      <c r="L799" s="867" t="s">
        <v>6143</v>
      </c>
    </row>
    <row r="800" spans="1:12" ht="13.5">
      <c r="A800" s="867" t="s">
        <v>6436</v>
      </c>
      <c r="B800" s="867" t="s">
        <v>6437</v>
      </c>
      <c r="C800" s="867" t="s">
        <v>6734</v>
      </c>
      <c r="D800" s="867" t="s">
        <v>6735</v>
      </c>
      <c r="E800" s="868" t="s">
        <v>819</v>
      </c>
      <c r="F800" s="867" t="s">
        <v>819</v>
      </c>
      <c r="G800" s="867">
        <v>89281</v>
      </c>
      <c r="H800" s="867" t="s">
        <v>6963</v>
      </c>
      <c r="I800" s="867" t="s">
        <v>280</v>
      </c>
      <c r="J800" s="867" t="s">
        <v>6142</v>
      </c>
      <c r="K800" s="868">
        <v>2.72</v>
      </c>
      <c r="L800" s="867" t="s">
        <v>6143</v>
      </c>
    </row>
    <row r="801" spans="1:12" ht="13.5">
      <c r="A801" s="867" t="s">
        <v>6436</v>
      </c>
      <c r="B801" s="867" t="s">
        <v>6437</v>
      </c>
      <c r="C801" s="867" t="s">
        <v>6734</v>
      </c>
      <c r="D801" s="867" t="s">
        <v>6735</v>
      </c>
      <c r="E801" s="868" t="s">
        <v>819</v>
      </c>
      <c r="F801" s="867" t="s">
        <v>819</v>
      </c>
      <c r="G801" s="867">
        <v>89870</v>
      </c>
      <c r="H801" s="867" t="s">
        <v>6964</v>
      </c>
      <c r="I801" s="867" t="s">
        <v>280</v>
      </c>
      <c r="J801" s="867" t="s">
        <v>6142</v>
      </c>
      <c r="K801" s="868">
        <v>21.27</v>
      </c>
      <c r="L801" s="867" t="s">
        <v>6143</v>
      </c>
    </row>
    <row r="802" spans="1:12" ht="13.5">
      <c r="A802" s="867" t="s">
        <v>6436</v>
      </c>
      <c r="B802" s="867" t="s">
        <v>6437</v>
      </c>
      <c r="C802" s="867" t="s">
        <v>6734</v>
      </c>
      <c r="D802" s="867" t="s">
        <v>6735</v>
      </c>
      <c r="E802" s="868" t="s">
        <v>819</v>
      </c>
      <c r="F802" s="867" t="s">
        <v>819</v>
      </c>
      <c r="G802" s="867">
        <v>89871</v>
      </c>
      <c r="H802" s="867" t="s">
        <v>6965</v>
      </c>
      <c r="I802" s="867" t="s">
        <v>280</v>
      </c>
      <c r="J802" s="867" t="s">
        <v>6142</v>
      </c>
      <c r="K802" s="868">
        <v>3.93</v>
      </c>
      <c r="L802" s="867" t="s">
        <v>6143</v>
      </c>
    </row>
    <row r="803" spans="1:12" ht="13.5">
      <c r="A803" s="867" t="s">
        <v>6436</v>
      </c>
      <c r="B803" s="867" t="s">
        <v>6437</v>
      </c>
      <c r="C803" s="867" t="s">
        <v>6734</v>
      </c>
      <c r="D803" s="867" t="s">
        <v>6735</v>
      </c>
      <c r="E803" s="868" t="s">
        <v>819</v>
      </c>
      <c r="F803" s="867" t="s">
        <v>819</v>
      </c>
      <c r="G803" s="867">
        <v>89872</v>
      </c>
      <c r="H803" s="867" t="s">
        <v>6966</v>
      </c>
      <c r="I803" s="867" t="s">
        <v>280</v>
      </c>
      <c r="J803" s="867" t="s">
        <v>6142</v>
      </c>
      <c r="K803" s="868">
        <v>1.54</v>
      </c>
      <c r="L803" s="867" t="s">
        <v>6143</v>
      </c>
    </row>
    <row r="804" spans="1:12" ht="13.5">
      <c r="A804" s="867" t="s">
        <v>6436</v>
      </c>
      <c r="B804" s="867" t="s">
        <v>6437</v>
      </c>
      <c r="C804" s="867" t="s">
        <v>6734</v>
      </c>
      <c r="D804" s="867" t="s">
        <v>6735</v>
      </c>
      <c r="E804" s="868" t="s">
        <v>819</v>
      </c>
      <c r="F804" s="867" t="s">
        <v>819</v>
      </c>
      <c r="G804" s="867">
        <v>89873</v>
      </c>
      <c r="H804" s="867" t="s">
        <v>6967</v>
      </c>
      <c r="I804" s="867" t="s">
        <v>280</v>
      </c>
      <c r="J804" s="867" t="s">
        <v>6142</v>
      </c>
      <c r="K804" s="868">
        <v>39.89</v>
      </c>
      <c r="L804" s="867" t="s">
        <v>6143</v>
      </c>
    </row>
    <row r="805" spans="1:12" ht="13.5">
      <c r="A805" s="867" t="s">
        <v>6436</v>
      </c>
      <c r="B805" s="867" t="s">
        <v>6437</v>
      </c>
      <c r="C805" s="867" t="s">
        <v>6734</v>
      </c>
      <c r="D805" s="867" t="s">
        <v>6735</v>
      </c>
      <c r="E805" s="868" t="s">
        <v>819</v>
      </c>
      <c r="F805" s="867" t="s">
        <v>819</v>
      </c>
      <c r="G805" s="867">
        <v>89874</v>
      </c>
      <c r="H805" s="867" t="s">
        <v>6968</v>
      </c>
      <c r="I805" s="867" t="s">
        <v>280</v>
      </c>
      <c r="J805" s="867" t="s">
        <v>6635</v>
      </c>
      <c r="K805" s="868">
        <v>99.6</v>
      </c>
      <c r="L805" s="867" t="s">
        <v>6143</v>
      </c>
    </row>
    <row r="806" spans="1:12" ht="13.5">
      <c r="A806" s="867" t="s">
        <v>6436</v>
      </c>
      <c r="B806" s="867" t="s">
        <v>6437</v>
      </c>
      <c r="C806" s="867" t="s">
        <v>6734</v>
      </c>
      <c r="D806" s="867" t="s">
        <v>6735</v>
      </c>
      <c r="E806" s="868" t="s">
        <v>819</v>
      </c>
      <c r="F806" s="867" t="s">
        <v>819</v>
      </c>
      <c r="G806" s="867">
        <v>89878</v>
      </c>
      <c r="H806" s="867" t="s">
        <v>6969</v>
      </c>
      <c r="I806" s="867" t="s">
        <v>280</v>
      </c>
      <c r="J806" s="867" t="s">
        <v>6142</v>
      </c>
      <c r="K806" s="868">
        <v>22.43</v>
      </c>
      <c r="L806" s="867" t="s">
        <v>6143</v>
      </c>
    </row>
    <row r="807" spans="1:12" ht="13.5">
      <c r="A807" s="867" t="s">
        <v>6436</v>
      </c>
      <c r="B807" s="867" t="s">
        <v>6437</v>
      </c>
      <c r="C807" s="867" t="s">
        <v>6734</v>
      </c>
      <c r="D807" s="867" t="s">
        <v>6735</v>
      </c>
      <c r="E807" s="868" t="s">
        <v>819</v>
      </c>
      <c r="F807" s="867" t="s">
        <v>819</v>
      </c>
      <c r="G807" s="867">
        <v>89879</v>
      </c>
      <c r="H807" s="867" t="s">
        <v>6970</v>
      </c>
      <c r="I807" s="867" t="s">
        <v>280</v>
      </c>
      <c r="J807" s="867" t="s">
        <v>6142</v>
      </c>
      <c r="K807" s="868">
        <v>4.1399999999999997</v>
      </c>
      <c r="L807" s="867" t="s">
        <v>6143</v>
      </c>
    </row>
    <row r="808" spans="1:12" ht="13.5">
      <c r="A808" s="867" t="s">
        <v>6436</v>
      </c>
      <c r="B808" s="867" t="s">
        <v>6437</v>
      </c>
      <c r="C808" s="867" t="s">
        <v>6734</v>
      </c>
      <c r="D808" s="867" t="s">
        <v>6735</v>
      </c>
      <c r="E808" s="868" t="s">
        <v>819</v>
      </c>
      <c r="F808" s="867" t="s">
        <v>819</v>
      </c>
      <c r="G808" s="867">
        <v>89880</v>
      </c>
      <c r="H808" s="867" t="s">
        <v>6971</v>
      </c>
      <c r="I808" s="867" t="s">
        <v>280</v>
      </c>
      <c r="J808" s="867" t="s">
        <v>6142</v>
      </c>
      <c r="K808" s="868">
        <v>1.62</v>
      </c>
      <c r="L808" s="867" t="s">
        <v>6143</v>
      </c>
    </row>
    <row r="809" spans="1:12" ht="13.5">
      <c r="A809" s="867" t="s">
        <v>6436</v>
      </c>
      <c r="B809" s="867" t="s">
        <v>6437</v>
      </c>
      <c r="C809" s="867" t="s">
        <v>6734</v>
      </c>
      <c r="D809" s="867" t="s">
        <v>6735</v>
      </c>
      <c r="E809" s="868" t="s">
        <v>819</v>
      </c>
      <c r="F809" s="867" t="s">
        <v>819</v>
      </c>
      <c r="G809" s="867">
        <v>89881</v>
      </c>
      <c r="H809" s="867" t="s">
        <v>6972</v>
      </c>
      <c r="I809" s="867" t="s">
        <v>280</v>
      </c>
      <c r="J809" s="867" t="s">
        <v>6142</v>
      </c>
      <c r="K809" s="868">
        <v>42.07</v>
      </c>
      <c r="L809" s="867" t="s">
        <v>6143</v>
      </c>
    </row>
    <row r="810" spans="1:12" ht="13.5">
      <c r="A810" s="867" t="s">
        <v>6436</v>
      </c>
      <c r="B810" s="867" t="s">
        <v>6437</v>
      </c>
      <c r="C810" s="867" t="s">
        <v>6734</v>
      </c>
      <c r="D810" s="867" t="s">
        <v>6735</v>
      </c>
      <c r="E810" s="868" t="s">
        <v>819</v>
      </c>
      <c r="F810" s="867" t="s">
        <v>819</v>
      </c>
      <c r="G810" s="867">
        <v>89882</v>
      </c>
      <c r="H810" s="867" t="s">
        <v>6973</v>
      </c>
      <c r="I810" s="867" t="s">
        <v>280</v>
      </c>
      <c r="J810" s="867" t="s">
        <v>6635</v>
      </c>
      <c r="K810" s="868">
        <v>114.92</v>
      </c>
      <c r="L810" s="867" t="s">
        <v>6143</v>
      </c>
    </row>
    <row r="811" spans="1:12" ht="13.5">
      <c r="A811" s="867" t="s">
        <v>6436</v>
      </c>
      <c r="B811" s="867" t="s">
        <v>6437</v>
      </c>
      <c r="C811" s="867" t="s">
        <v>6734</v>
      </c>
      <c r="D811" s="867" t="s">
        <v>6735</v>
      </c>
      <c r="E811" s="868" t="s">
        <v>819</v>
      </c>
      <c r="F811" s="867" t="s">
        <v>819</v>
      </c>
      <c r="G811" s="867">
        <v>90582</v>
      </c>
      <c r="H811" s="867" t="s">
        <v>6974</v>
      </c>
      <c r="I811" s="867" t="s">
        <v>280</v>
      </c>
      <c r="J811" s="867" t="s">
        <v>6142</v>
      </c>
      <c r="K811" s="868">
        <v>0.31</v>
      </c>
      <c r="L811" s="867" t="s">
        <v>6143</v>
      </c>
    </row>
    <row r="812" spans="1:12" ht="13.5">
      <c r="A812" s="867" t="s">
        <v>6436</v>
      </c>
      <c r="B812" s="867" t="s">
        <v>6437</v>
      </c>
      <c r="C812" s="867" t="s">
        <v>6734</v>
      </c>
      <c r="D812" s="867" t="s">
        <v>6735</v>
      </c>
      <c r="E812" s="868" t="s">
        <v>819</v>
      </c>
      <c r="F812" s="867" t="s">
        <v>819</v>
      </c>
      <c r="G812" s="867">
        <v>90583</v>
      </c>
      <c r="H812" s="867" t="s">
        <v>6975</v>
      </c>
      <c r="I812" s="867" t="s">
        <v>280</v>
      </c>
      <c r="J812" s="867" t="s">
        <v>6142</v>
      </c>
      <c r="K812" s="868">
        <v>0.03</v>
      </c>
      <c r="L812" s="867" t="s">
        <v>6143</v>
      </c>
    </row>
    <row r="813" spans="1:12" ht="13.5">
      <c r="A813" s="867" t="s">
        <v>6436</v>
      </c>
      <c r="B813" s="867" t="s">
        <v>6437</v>
      </c>
      <c r="C813" s="867" t="s">
        <v>6734</v>
      </c>
      <c r="D813" s="867" t="s">
        <v>6735</v>
      </c>
      <c r="E813" s="868" t="s">
        <v>819</v>
      </c>
      <c r="F813" s="867" t="s">
        <v>819</v>
      </c>
      <c r="G813" s="867">
        <v>90584</v>
      </c>
      <c r="H813" s="867" t="s">
        <v>6976</v>
      </c>
      <c r="I813" s="867" t="s">
        <v>280</v>
      </c>
      <c r="J813" s="867" t="s">
        <v>6142</v>
      </c>
      <c r="K813" s="868">
        <v>0.24</v>
      </c>
      <c r="L813" s="867" t="s">
        <v>6143</v>
      </c>
    </row>
    <row r="814" spans="1:12" ht="13.5">
      <c r="A814" s="867" t="s">
        <v>6436</v>
      </c>
      <c r="B814" s="867" t="s">
        <v>6437</v>
      </c>
      <c r="C814" s="867" t="s">
        <v>6734</v>
      </c>
      <c r="D814" s="867" t="s">
        <v>6735</v>
      </c>
      <c r="E814" s="868" t="s">
        <v>819</v>
      </c>
      <c r="F814" s="867" t="s">
        <v>819</v>
      </c>
      <c r="G814" s="867">
        <v>90585</v>
      </c>
      <c r="H814" s="867" t="s">
        <v>6977</v>
      </c>
      <c r="I814" s="867" t="s">
        <v>280</v>
      </c>
      <c r="J814" s="867" t="s">
        <v>6229</v>
      </c>
      <c r="K814" s="868">
        <v>0.73</v>
      </c>
      <c r="L814" s="867" t="s">
        <v>6143</v>
      </c>
    </row>
    <row r="815" spans="1:12" ht="13.5">
      <c r="A815" s="867" t="s">
        <v>6436</v>
      </c>
      <c r="B815" s="867" t="s">
        <v>6437</v>
      </c>
      <c r="C815" s="867" t="s">
        <v>6734</v>
      </c>
      <c r="D815" s="867" t="s">
        <v>6735</v>
      </c>
      <c r="E815" s="868" t="s">
        <v>819</v>
      </c>
      <c r="F815" s="867" t="s">
        <v>819</v>
      </c>
      <c r="G815" s="867">
        <v>90621</v>
      </c>
      <c r="H815" s="867" t="s">
        <v>6978</v>
      </c>
      <c r="I815" s="867" t="s">
        <v>280</v>
      </c>
      <c r="J815" s="867" t="s">
        <v>6142</v>
      </c>
      <c r="K815" s="868">
        <v>1.47</v>
      </c>
      <c r="L815" s="867" t="s">
        <v>6143</v>
      </c>
    </row>
    <row r="816" spans="1:12" ht="13.5">
      <c r="A816" s="867" t="s">
        <v>6436</v>
      </c>
      <c r="B816" s="867" t="s">
        <v>6437</v>
      </c>
      <c r="C816" s="867" t="s">
        <v>6734</v>
      </c>
      <c r="D816" s="867" t="s">
        <v>6735</v>
      </c>
      <c r="E816" s="868" t="s">
        <v>819</v>
      </c>
      <c r="F816" s="867" t="s">
        <v>819</v>
      </c>
      <c r="G816" s="867">
        <v>90622</v>
      </c>
      <c r="H816" s="867" t="s">
        <v>6979</v>
      </c>
      <c r="I816" s="867" t="s">
        <v>280</v>
      </c>
      <c r="J816" s="867" t="s">
        <v>6142</v>
      </c>
      <c r="K816" s="868">
        <v>0.17</v>
      </c>
      <c r="L816" s="867" t="s">
        <v>6143</v>
      </c>
    </row>
    <row r="817" spans="1:12" ht="13.5">
      <c r="A817" s="867" t="s">
        <v>6436</v>
      </c>
      <c r="B817" s="867" t="s">
        <v>6437</v>
      </c>
      <c r="C817" s="867" t="s">
        <v>6734</v>
      </c>
      <c r="D817" s="867" t="s">
        <v>6735</v>
      </c>
      <c r="E817" s="868" t="s">
        <v>819</v>
      </c>
      <c r="F817" s="867" t="s">
        <v>819</v>
      </c>
      <c r="G817" s="867">
        <v>90623</v>
      </c>
      <c r="H817" s="867" t="s">
        <v>6980</v>
      </c>
      <c r="I817" s="867" t="s">
        <v>280</v>
      </c>
      <c r="J817" s="867" t="s">
        <v>6142</v>
      </c>
      <c r="K817" s="868">
        <v>1.84</v>
      </c>
      <c r="L817" s="867" t="s">
        <v>6143</v>
      </c>
    </row>
    <row r="818" spans="1:12" ht="13.5">
      <c r="A818" s="867" t="s">
        <v>6436</v>
      </c>
      <c r="B818" s="867" t="s">
        <v>6437</v>
      </c>
      <c r="C818" s="867" t="s">
        <v>6734</v>
      </c>
      <c r="D818" s="867" t="s">
        <v>6735</v>
      </c>
      <c r="E818" s="868" t="s">
        <v>819</v>
      </c>
      <c r="F818" s="867" t="s">
        <v>819</v>
      </c>
      <c r="G818" s="867">
        <v>90624</v>
      </c>
      <c r="H818" s="867" t="s">
        <v>6981</v>
      </c>
      <c r="I818" s="867" t="s">
        <v>280</v>
      </c>
      <c r="J818" s="867" t="s">
        <v>6229</v>
      </c>
      <c r="K818" s="868">
        <v>1.84</v>
      </c>
      <c r="L818" s="867" t="s">
        <v>6143</v>
      </c>
    </row>
    <row r="819" spans="1:12" ht="13.5">
      <c r="A819" s="867" t="s">
        <v>6436</v>
      </c>
      <c r="B819" s="867" t="s">
        <v>6437</v>
      </c>
      <c r="C819" s="867" t="s">
        <v>6734</v>
      </c>
      <c r="D819" s="867" t="s">
        <v>6735</v>
      </c>
      <c r="E819" s="868" t="s">
        <v>819</v>
      </c>
      <c r="F819" s="867" t="s">
        <v>819</v>
      </c>
      <c r="G819" s="867">
        <v>90627</v>
      </c>
      <c r="H819" s="867" t="s">
        <v>6982</v>
      </c>
      <c r="I819" s="867" t="s">
        <v>280</v>
      </c>
      <c r="J819" s="867" t="s">
        <v>6142</v>
      </c>
      <c r="K819" s="868">
        <v>26.22</v>
      </c>
      <c r="L819" s="867" t="s">
        <v>6143</v>
      </c>
    </row>
    <row r="820" spans="1:12" ht="13.5">
      <c r="A820" s="867" t="s">
        <v>6436</v>
      </c>
      <c r="B820" s="867" t="s">
        <v>6437</v>
      </c>
      <c r="C820" s="867" t="s">
        <v>6734</v>
      </c>
      <c r="D820" s="867" t="s">
        <v>6735</v>
      </c>
      <c r="E820" s="868" t="s">
        <v>819</v>
      </c>
      <c r="F820" s="867" t="s">
        <v>819</v>
      </c>
      <c r="G820" s="867">
        <v>90628</v>
      </c>
      <c r="H820" s="867" t="s">
        <v>6983</v>
      </c>
      <c r="I820" s="867" t="s">
        <v>280</v>
      </c>
      <c r="J820" s="867" t="s">
        <v>6142</v>
      </c>
      <c r="K820" s="868">
        <v>3.73</v>
      </c>
      <c r="L820" s="867" t="s">
        <v>6143</v>
      </c>
    </row>
    <row r="821" spans="1:12" ht="13.5">
      <c r="A821" s="867" t="s">
        <v>6436</v>
      </c>
      <c r="B821" s="867" t="s">
        <v>6437</v>
      </c>
      <c r="C821" s="867" t="s">
        <v>6734</v>
      </c>
      <c r="D821" s="867" t="s">
        <v>6735</v>
      </c>
      <c r="E821" s="868" t="s">
        <v>819</v>
      </c>
      <c r="F821" s="867" t="s">
        <v>819</v>
      </c>
      <c r="G821" s="867">
        <v>90629</v>
      </c>
      <c r="H821" s="867" t="s">
        <v>6984</v>
      </c>
      <c r="I821" s="867" t="s">
        <v>280</v>
      </c>
      <c r="J821" s="867" t="s">
        <v>6142</v>
      </c>
      <c r="K821" s="868">
        <v>32.81</v>
      </c>
      <c r="L821" s="867" t="s">
        <v>6143</v>
      </c>
    </row>
    <row r="822" spans="1:12" ht="13.5">
      <c r="A822" s="867" t="s">
        <v>6436</v>
      </c>
      <c r="B822" s="867" t="s">
        <v>6437</v>
      </c>
      <c r="C822" s="867" t="s">
        <v>6734</v>
      </c>
      <c r="D822" s="867" t="s">
        <v>6735</v>
      </c>
      <c r="E822" s="868" t="s">
        <v>819</v>
      </c>
      <c r="F822" s="867" t="s">
        <v>819</v>
      </c>
      <c r="G822" s="867">
        <v>90630</v>
      </c>
      <c r="H822" s="867" t="s">
        <v>6985</v>
      </c>
      <c r="I822" s="867" t="s">
        <v>280</v>
      </c>
      <c r="J822" s="867" t="s">
        <v>6229</v>
      </c>
      <c r="K822" s="868">
        <v>7.48</v>
      </c>
      <c r="L822" s="867" t="s">
        <v>6143</v>
      </c>
    </row>
    <row r="823" spans="1:12" ht="13.5">
      <c r="A823" s="867" t="s">
        <v>6436</v>
      </c>
      <c r="B823" s="867" t="s">
        <v>6437</v>
      </c>
      <c r="C823" s="867" t="s">
        <v>6734</v>
      </c>
      <c r="D823" s="867" t="s">
        <v>6735</v>
      </c>
      <c r="E823" s="868" t="s">
        <v>819</v>
      </c>
      <c r="F823" s="867" t="s">
        <v>819</v>
      </c>
      <c r="G823" s="867">
        <v>90633</v>
      </c>
      <c r="H823" s="867" t="s">
        <v>6986</v>
      </c>
      <c r="I823" s="867" t="s">
        <v>280</v>
      </c>
      <c r="J823" s="867" t="s">
        <v>6229</v>
      </c>
      <c r="K823" s="868">
        <v>3.05</v>
      </c>
      <c r="L823" s="867" t="s">
        <v>6143</v>
      </c>
    </row>
    <row r="824" spans="1:12" ht="13.5">
      <c r="A824" s="867" t="s">
        <v>6436</v>
      </c>
      <c r="B824" s="867" t="s">
        <v>6437</v>
      </c>
      <c r="C824" s="867" t="s">
        <v>6734</v>
      </c>
      <c r="D824" s="867" t="s">
        <v>6735</v>
      </c>
      <c r="E824" s="868" t="s">
        <v>819</v>
      </c>
      <c r="F824" s="867" t="s">
        <v>819</v>
      </c>
      <c r="G824" s="867">
        <v>90634</v>
      </c>
      <c r="H824" s="867" t="s">
        <v>6987</v>
      </c>
      <c r="I824" s="867" t="s">
        <v>280</v>
      </c>
      <c r="J824" s="867" t="s">
        <v>6229</v>
      </c>
      <c r="K824" s="868">
        <v>0.36</v>
      </c>
      <c r="L824" s="867" t="s">
        <v>6143</v>
      </c>
    </row>
    <row r="825" spans="1:12" ht="13.5">
      <c r="A825" s="867" t="s">
        <v>6436</v>
      </c>
      <c r="B825" s="867" t="s">
        <v>6437</v>
      </c>
      <c r="C825" s="867" t="s">
        <v>6734</v>
      </c>
      <c r="D825" s="867" t="s">
        <v>6735</v>
      </c>
      <c r="E825" s="868" t="s">
        <v>819</v>
      </c>
      <c r="F825" s="867" t="s">
        <v>819</v>
      </c>
      <c r="G825" s="867">
        <v>90635</v>
      </c>
      <c r="H825" s="867" t="s">
        <v>6988</v>
      </c>
      <c r="I825" s="867" t="s">
        <v>280</v>
      </c>
      <c r="J825" s="867" t="s">
        <v>6229</v>
      </c>
      <c r="K825" s="868">
        <v>3.33</v>
      </c>
      <c r="L825" s="867" t="s">
        <v>6143</v>
      </c>
    </row>
    <row r="826" spans="1:12" ht="13.5">
      <c r="A826" s="867" t="s">
        <v>6436</v>
      </c>
      <c r="B826" s="867" t="s">
        <v>6437</v>
      </c>
      <c r="C826" s="867" t="s">
        <v>6734</v>
      </c>
      <c r="D826" s="867" t="s">
        <v>6735</v>
      </c>
      <c r="E826" s="868" t="s">
        <v>819</v>
      </c>
      <c r="F826" s="867" t="s">
        <v>819</v>
      </c>
      <c r="G826" s="867">
        <v>90636</v>
      </c>
      <c r="H826" s="867" t="s">
        <v>6989</v>
      </c>
      <c r="I826" s="867" t="s">
        <v>280</v>
      </c>
      <c r="J826" s="867" t="s">
        <v>6229</v>
      </c>
      <c r="K826" s="868">
        <v>3.69</v>
      </c>
      <c r="L826" s="867" t="s">
        <v>6143</v>
      </c>
    </row>
    <row r="827" spans="1:12" ht="13.5">
      <c r="A827" s="867" t="s">
        <v>6436</v>
      </c>
      <c r="B827" s="867" t="s">
        <v>6437</v>
      </c>
      <c r="C827" s="867" t="s">
        <v>6734</v>
      </c>
      <c r="D827" s="867" t="s">
        <v>6735</v>
      </c>
      <c r="E827" s="868" t="s">
        <v>819</v>
      </c>
      <c r="F827" s="867" t="s">
        <v>819</v>
      </c>
      <c r="G827" s="867">
        <v>90639</v>
      </c>
      <c r="H827" s="867" t="s">
        <v>6990</v>
      </c>
      <c r="I827" s="867" t="s">
        <v>280</v>
      </c>
      <c r="J827" s="867" t="s">
        <v>6229</v>
      </c>
      <c r="K827" s="868">
        <v>4.55</v>
      </c>
      <c r="L827" s="867" t="s">
        <v>6143</v>
      </c>
    </row>
    <row r="828" spans="1:12" ht="13.5">
      <c r="A828" s="867" t="s">
        <v>6436</v>
      </c>
      <c r="B828" s="867" t="s">
        <v>6437</v>
      </c>
      <c r="C828" s="867" t="s">
        <v>6734</v>
      </c>
      <c r="D828" s="867" t="s">
        <v>6735</v>
      </c>
      <c r="E828" s="868" t="s">
        <v>819</v>
      </c>
      <c r="F828" s="867" t="s">
        <v>819</v>
      </c>
      <c r="G828" s="867">
        <v>90640</v>
      </c>
      <c r="H828" s="867" t="s">
        <v>6991</v>
      </c>
      <c r="I828" s="867" t="s">
        <v>280</v>
      </c>
      <c r="J828" s="867" t="s">
        <v>6229</v>
      </c>
      <c r="K828" s="868">
        <v>0.54</v>
      </c>
      <c r="L828" s="867" t="s">
        <v>6143</v>
      </c>
    </row>
    <row r="829" spans="1:12" ht="13.5">
      <c r="A829" s="867" t="s">
        <v>6436</v>
      </c>
      <c r="B829" s="867" t="s">
        <v>6437</v>
      </c>
      <c r="C829" s="867" t="s">
        <v>6734</v>
      </c>
      <c r="D829" s="867" t="s">
        <v>6735</v>
      </c>
      <c r="E829" s="868" t="s">
        <v>819</v>
      </c>
      <c r="F829" s="867" t="s">
        <v>819</v>
      </c>
      <c r="G829" s="867">
        <v>90641</v>
      </c>
      <c r="H829" s="867" t="s">
        <v>6992</v>
      </c>
      <c r="I829" s="867" t="s">
        <v>280</v>
      </c>
      <c r="J829" s="867" t="s">
        <v>6229</v>
      </c>
      <c r="K829" s="868">
        <v>4.9800000000000004</v>
      </c>
      <c r="L829" s="867" t="s">
        <v>6143</v>
      </c>
    </row>
    <row r="830" spans="1:12" ht="13.5">
      <c r="A830" s="867" t="s">
        <v>6436</v>
      </c>
      <c r="B830" s="867" t="s">
        <v>6437</v>
      </c>
      <c r="C830" s="867" t="s">
        <v>6734</v>
      </c>
      <c r="D830" s="867" t="s">
        <v>6735</v>
      </c>
      <c r="E830" s="868" t="s">
        <v>819</v>
      </c>
      <c r="F830" s="867" t="s">
        <v>819</v>
      </c>
      <c r="G830" s="867">
        <v>90642</v>
      </c>
      <c r="H830" s="867" t="s">
        <v>6993</v>
      </c>
      <c r="I830" s="867" t="s">
        <v>280</v>
      </c>
      <c r="J830" s="867" t="s">
        <v>6635</v>
      </c>
      <c r="K830" s="868">
        <v>5.2</v>
      </c>
      <c r="L830" s="867" t="s">
        <v>6143</v>
      </c>
    </row>
    <row r="831" spans="1:12" ht="13.5">
      <c r="A831" s="867" t="s">
        <v>6436</v>
      </c>
      <c r="B831" s="867" t="s">
        <v>6437</v>
      </c>
      <c r="C831" s="867" t="s">
        <v>6734</v>
      </c>
      <c r="D831" s="867" t="s">
        <v>6735</v>
      </c>
      <c r="E831" s="868" t="s">
        <v>819</v>
      </c>
      <c r="F831" s="867" t="s">
        <v>819</v>
      </c>
      <c r="G831" s="867">
        <v>90646</v>
      </c>
      <c r="H831" s="867" t="s">
        <v>6994</v>
      </c>
      <c r="I831" s="867" t="s">
        <v>280</v>
      </c>
      <c r="J831" s="867" t="s">
        <v>6229</v>
      </c>
      <c r="K831" s="868">
        <v>0.49</v>
      </c>
      <c r="L831" s="867" t="s">
        <v>6143</v>
      </c>
    </row>
    <row r="832" spans="1:12" ht="13.5">
      <c r="A832" s="867" t="s">
        <v>6436</v>
      </c>
      <c r="B832" s="867" t="s">
        <v>6437</v>
      </c>
      <c r="C832" s="867" t="s">
        <v>6734</v>
      </c>
      <c r="D832" s="867" t="s">
        <v>6735</v>
      </c>
      <c r="E832" s="868" t="s">
        <v>819</v>
      </c>
      <c r="F832" s="867" t="s">
        <v>819</v>
      </c>
      <c r="G832" s="867">
        <v>90647</v>
      </c>
      <c r="H832" s="867" t="s">
        <v>6995</v>
      </c>
      <c r="I832" s="867" t="s">
        <v>280</v>
      </c>
      <c r="J832" s="867" t="s">
        <v>6229</v>
      </c>
      <c r="K832" s="868">
        <v>0.05</v>
      </c>
      <c r="L832" s="867" t="s">
        <v>6143</v>
      </c>
    </row>
    <row r="833" spans="1:12" ht="13.5">
      <c r="A833" s="867" t="s">
        <v>6436</v>
      </c>
      <c r="B833" s="867" t="s">
        <v>6437</v>
      </c>
      <c r="C833" s="867" t="s">
        <v>6734</v>
      </c>
      <c r="D833" s="867" t="s">
        <v>6735</v>
      </c>
      <c r="E833" s="868" t="s">
        <v>819</v>
      </c>
      <c r="F833" s="867" t="s">
        <v>819</v>
      </c>
      <c r="G833" s="867">
        <v>90648</v>
      </c>
      <c r="H833" s="867" t="s">
        <v>6996</v>
      </c>
      <c r="I833" s="867" t="s">
        <v>280</v>
      </c>
      <c r="J833" s="867" t="s">
        <v>6229</v>
      </c>
      <c r="K833" s="868">
        <v>0.54</v>
      </c>
      <c r="L833" s="867" t="s">
        <v>6143</v>
      </c>
    </row>
    <row r="834" spans="1:12" ht="13.5">
      <c r="A834" s="867" t="s">
        <v>6436</v>
      </c>
      <c r="B834" s="867" t="s">
        <v>6437</v>
      </c>
      <c r="C834" s="867" t="s">
        <v>6734</v>
      </c>
      <c r="D834" s="867" t="s">
        <v>6735</v>
      </c>
      <c r="E834" s="868" t="s">
        <v>819</v>
      </c>
      <c r="F834" s="867" t="s">
        <v>819</v>
      </c>
      <c r="G834" s="867">
        <v>90649</v>
      </c>
      <c r="H834" s="867" t="s">
        <v>6997</v>
      </c>
      <c r="I834" s="867" t="s">
        <v>280</v>
      </c>
      <c r="J834" s="867" t="s">
        <v>6635</v>
      </c>
      <c r="K834" s="868">
        <v>5.7</v>
      </c>
      <c r="L834" s="867" t="s">
        <v>6143</v>
      </c>
    </row>
    <row r="835" spans="1:12" ht="13.5">
      <c r="A835" s="867" t="s">
        <v>6436</v>
      </c>
      <c r="B835" s="867" t="s">
        <v>6437</v>
      </c>
      <c r="C835" s="867" t="s">
        <v>6734</v>
      </c>
      <c r="D835" s="867" t="s">
        <v>6735</v>
      </c>
      <c r="E835" s="868" t="s">
        <v>819</v>
      </c>
      <c r="F835" s="867" t="s">
        <v>819</v>
      </c>
      <c r="G835" s="867">
        <v>90652</v>
      </c>
      <c r="H835" s="867" t="s">
        <v>6998</v>
      </c>
      <c r="I835" s="867" t="s">
        <v>280</v>
      </c>
      <c r="J835" s="867" t="s">
        <v>6229</v>
      </c>
      <c r="K835" s="868">
        <v>2.96</v>
      </c>
      <c r="L835" s="867" t="s">
        <v>6143</v>
      </c>
    </row>
    <row r="836" spans="1:12" ht="13.5">
      <c r="A836" s="867" t="s">
        <v>6436</v>
      </c>
      <c r="B836" s="867" t="s">
        <v>6437</v>
      </c>
      <c r="C836" s="867" t="s">
        <v>6734</v>
      </c>
      <c r="D836" s="867" t="s">
        <v>6735</v>
      </c>
      <c r="E836" s="868" t="s">
        <v>819</v>
      </c>
      <c r="F836" s="867" t="s">
        <v>819</v>
      </c>
      <c r="G836" s="867">
        <v>90653</v>
      </c>
      <c r="H836" s="867" t="s">
        <v>6999</v>
      </c>
      <c r="I836" s="867" t="s">
        <v>280</v>
      </c>
      <c r="J836" s="867" t="s">
        <v>6229</v>
      </c>
      <c r="K836" s="868">
        <v>0.35</v>
      </c>
      <c r="L836" s="867" t="s">
        <v>6143</v>
      </c>
    </row>
    <row r="837" spans="1:12" ht="13.5">
      <c r="A837" s="867" t="s">
        <v>6436</v>
      </c>
      <c r="B837" s="867" t="s">
        <v>6437</v>
      </c>
      <c r="C837" s="867" t="s">
        <v>6734</v>
      </c>
      <c r="D837" s="867" t="s">
        <v>6735</v>
      </c>
      <c r="E837" s="868" t="s">
        <v>819</v>
      </c>
      <c r="F837" s="867" t="s">
        <v>819</v>
      </c>
      <c r="G837" s="867">
        <v>90654</v>
      </c>
      <c r="H837" s="867" t="s">
        <v>7000</v>
      </c>
      <c r="I837" s="867" t="s">
        <v>280</v>
      </c>
      <c r="J837" s="867" t="s">
        <v>6229</v>
      </c>
      <c r="K837" s="868">
        <v>3.24</v>
      </c>
      <c r="L837" s="867" t="s">
        <v>6143</v>
      </c>
    </row>
    <row r="838" spans="1:12" ht="13.5">
      <c r="A838" s="867" t="s">
        <v>6436</v>
      </c>
      <c r="B838" s="867" t="s">
        <v>6437</v>
      </c>
      <c r="C838" s="867" t="s">
        <v>6734</v>
      </c>
      <c r="D838" s="867" t="s">
        <v>6735</v>
      </c>
      <c r="E838" s="868" t="s">
        <v>819</v>
      </c>
      <c r="F838" s="867" t="s">
        <v>819</v>
      </c>
      <c r="G838" s="867">
        <v>90655</v>
      </c>
      <c r="H838" s="867" t="s">
        <v>7001</v>
      </c>
      <c r="I838" s="867" t="s">
        <v>280</v>
      </c>
      <c r="J838" s="867" t="s">
        <v>6635</v>
      </c>
      <c r="K838" s="868">
        <v>3.75</v>
      </c>
      <c r="L838" s="867" t="s">
        <v>6143</v>
      </c>
    </row>
    <row r="839" spans="1:12" ht="13.5">
      <c r="A839" s="867" t="s">
        <v>6436</v>
      </c>
      <c r="B839" s="867" t="s">
        <v>6437</v>
      </c>
      <c r="C839" s="867" t="s">
        <v>6734</v>
      </c>
      <c r="D839" s="867" t="s">
        <v>6735</v>
      </c>
      <c r="E839" s="868" t="s">
        <v>819</v>
      </c>
      <c r="F839" s="867" t="s">
        <v>819</v>
      </c>
      <c r="G839" s="867">
        <v>90658</v>
      </c>
      <c r="H839" s="867" t="s">
        <v>7002</v>
      </c>
      <c r="I839" s="867" t="s">
        <v>280</v>
      </c>
      <c r="J839" s="867" t="s">
        <v>6229</v>
      </c>
      <c r="K839" s="868">
        <v>3.17</v>
      </c>
      <c r="L839" s="867" t="s">
        <v>6143</v>
      </c>
    </row>
    <row r="840" spans="1:12" ht="13.5">
      <c r="A840" s="867" t="s">
        <v>6436</v>
      </c>
      <c r="B840" s="867" t="s">
        <v>6437</v>
      </c>
      <c r="C840" s="867" t="s">
        <v>6734</v>
      </c>
      <c r="D840" s="867" t="s">
        <v>6735</v>
      </c>
      <c r="E840" s="868" t="s">
        <v>819</v>
      </c>
      <c r="F840" s="867" t="s">
        <v>819</v>
      </c>
      <c r="G840" s="867">
        <v>90659</v>
      </c>
      <c r="H840" s="867" t="s">
        <v>7003</v>
      </c>
      <c r="I840" s="867" t="s">
        <v>280</v>
      </c>
      <c r="J840" s="867" t="s">
        <v>6229</v>
      </c>
      <c r="K840" s="868">
        <v>0.37</v>
      </c>
      <c r="L840" s="867" t="s">
        <v>6143</v>
      </c>
    </row>
    <row r="841" spans="1:12" ht="13.5">
      <c r="A841" s="867" t="s">
        <v>6436</v>
      </c>
      <c r="B841" s="867" t="s">
        <v>6437</v>
      </c>
      <c r="C841" s="867" t="s">
        <v>6734</v>
      </c>
      <c r="D841" s="867" t="s">
        <v>6735</v>
      </c>
      <c r="E841" s="868" t="s">
        <v>819</v>
      </c>
      <c r="F841" s="867" t="s">
        <v>819</v>
      </c>
      <c r="G841" s="867">
        <v>90660</v>
      </c>
      <c r="H841" s="867" t="s">
        <v>7004</v>
      </c>
      <c r="I841" s="867" t="s">
        <v>280</v>
      </c>
      <c r="J841" s="867" t="s">
        <v>6229</v>
      </c>
      <c r="K841" s="868">
        <v>3.47</v>
      </c>
      <c r="L841" s="867" t="s">
        <v>6143</v>
      </c>
    </row>
    <row r="842" spans="1:12" ht="13.5">
      <c r="A842" s="867" t="s">
        <v>6436</v>
      </c>
      <c r="B842" s="867" t="s">
        <v>6437</v>
      </c>
      <c r="C842" s="867" t="s">
        <v>6734</v>
      </c>
      <c r="D842" s="867" t="s">
        <v>6735</v>
      </c>
      <c r="E842" s="868" t="s">
        <v>819</v>
      </c>
      <c r="F842" s="867" t="s">
        <v>819</v>
      </c>
      <c r="G842" s="867">
        <v>90661</v>
      </c>
      <c r="H842" s="867" t="s">
        <v>7005</v>
      </c>
      <c r="I842" s="867" t="s">
        <v>280</v>
      </c>
      <c r="J842" s="867" t="s">
        <v>6635</v>
      </c>
      <c r="K842" s="868">
        <v>3.75</v>
      </c>
      <c r="L842" s="867" t="s">
        <v>6143</v>
      </c>
    </row>
    <row r="843" spans="1:12" ht="13.5">
      <c r="A843" s="867" t="s">
        <v>6436</v>
      </c>
      <c r="B843" s="867" t="s">
        <v>6437</v>
      </c>
      <c r="C843" s="867" t="s">
        <v>6734</v>
      </c>
      <c r="D843" s="867" t="s">
        <v>6735</v>
      </c>
      <c r="E843" s="868" t="s">
        <v>819</v>
      </c>
      <c r="F843" s="867" t="s">
        <v>819</v>
      </c>
      <c r="G843" s="867">
        <v>90664</v>
      </c>
      <c r="H843" s="867" t="s">
        <v>7006</v>
      </c>
      <c r="I843" s="867" t="s">
        <v>280</v>
      </c>
      <c r="J843" s="867" t="s">
        <v>6142</v>
      </c>
      <c r="K843" s="868">
        <v>4.51</v>
      </c>
      <c r="L843" s="867" t="s">
        <v>6143</v>
      </c>
    </row>
    <row r="844" spans="1:12" ht="13.5">
      <c r="A844" s="867" t="s">
        <v>6436</v>
      </c>
      <c r="B844" s="867" t="s">
        <v>6437</v>
      </c>
      <c r="C844" s="867" t="s">
        <v>6734</v>
      </c>
      <c r="D844" s="867" t="s">
        <v>6735</v>
      </c>
      <c r="E844" s="868" t="s">
        <v>819</v>
      </c>
      <c r="F844" s="867" t="s">
        <v>819</v>
      </c>
      <c r="G844" s="867">
        <v>90665</v>
      </c>
      <c r="H844" s="867" t="s">
        <v>7007</v>
      </c>
      <c r="I844" s="867" t="s">
        <v>280</v>
      </c>
      <c r="J844" s="867" t="s">
        <v>6142</v>
      </c>
      <c r="K844" s="868">
        <v>0.51</v>
      </c>
      <c r="L844" s="867" t="s">
        <v>6143</v>
      </c>
    </row>
    <row r="845" spans="1:12" ht="13.5">
      <c r="A845" s="867" t="s">
        <v>6436</v>
      </c>
      <c r="B845" s="867" t="s">
        <v>6437</v>
      </c>
      <c r="C845" s="867" t="s">
        <v>6734</v>
      </c>
      <c r="D845" s="867" t="s">
        <v>6735</v>
      </c>
      <c r="E845" s="868" t="s">
        <v>819</v>
      </c>
      <c r="F845" s="867" t="s">
        <v>819</v>
      </c>
      <c r="G845" s="867">
        <v>90666</v>
      </c>
      <c r="H845" s="867" t="s">
        <v>7008</v>
      </c>
      <c r="I845" s="867" t="s">
        <v>280</v>
      </c>
      <c r="J845" s="867" t="s">
        <v>6142</v>
      </c>
      <c r="K845" s="868">
        <v>4.93</v>
      </c>
      <c r="L845" s="867" t="s">
        <v>6143</v>
      </c>
    </row>
    <row r="846" spans="1:12" ht="13.5">
      <c r="A846" s="867" t="s">
        <v>6436</v>
      </c>
      <c r="B846" s="867" t="s">
        <v>6437</v>
      </c>
      <c r="C846" s="867" t="s">
        <v>6734</v>
      </c>
      <c r="D846" s="867" t="s">
        <v>6735</v>
      </c>
      <c r="E846" s="868" t="s">
        <v>819</v>
      </c>
      <c r="F846" s="867" t="s">
        <v>819</v>
      </c>
      <c r="G846" s="867">
        <v>90667</v>
      </c>
      <c r="H846" s="867" t="s">
        <v>7009</v>
      </c>
      <c r="I846" s="867" t="s">
        <v>280</v>
      </c>
      <c r="J846" s="867" t="s">
        <v>6635</v>
      </c>
      <c r="K846" s="868">
        <v>8.4499999999999993</v>
      </c>
      <c r="L846" s="867" t="s">
        <v>6143</v>
      </c>
    </row>
    <row r="847" spans="1:12" ht="13.5">
      <c r="A847" s="867" t="s">
        <v>6436</v>
      </c>
      <c r="B847" s="867" t="s">
        <v>6437</v>
      </c>
      <c r="C847" s="867" t="s">
        <v>6734</v>
      </c>
      <c r="D847" s="867" t="s">
        <v>6735</v>
      </c>
      <c r="E847" s="868" t="s">
        <v>819</v>
      </c>
      <c r="F847" s="867" t="s">
        <v>819</v>
      </c>
      <c r="G847" s="867">
        <v>90670</v>
      </c>
      <c r="H847" s="867" t="s">
        <v>7010</v>
      </c>
      <c r="I847" s="867" t="s">
        <v>280</v>
      </c>
      <c r="J847" s="867" t="s">
        <v>6142</v>
      </c>
      <c r="K847" s="868">
        <v>120.33</v>
      </c>
      <c r="L847" s="867" t="s">
        <v>6143</v>
      </c>
    </row>
    <row r="848" spans="1:12" ht="13.5">
      <c r="A848" s="867" t="s">
        <v>6436</v>
      </c>
      <c r="B848" s="867" t="s">
        <v>6437</v>
      </c>
      <c r="C848" s="867" t="s">
        <v>6734</v>
      </c>
      <c r="D848" s="867" t="s">
        <v>6735</v>
      </c>
      <c r="E848" s="868" t="s">
        <v>819</v>
      </c>
      <c r="F848" s="867" t="s">
        <v>819</v>
      </c>
      <c r="G848" s="867">
        <v>90671</v>
      </c>
      <c r="H848" s="867" t="s">
        <v>7011</v>
      </c>
      <c r="I848" s="867" t="s">
        <v>280</v>
      </c>
      <c r="J848" s="867" t="s">
        <v>6142</v>
      </c>
      <c r="K848" s="868">
        <v>16.7</v>
      </c>
      <c r="L848" s="867" t="s">
        <v>6143</v>
      </c>
    </row>
    <row r="849" spans="1:12" ht="13.5">
      <c r="A849" s="867" t="s">
        <v>6436</v>
      </c>
      <c r="B849" s="867" t="s">
        <v>6437</v>
      </c>
      <c r="C849" s="867" t="s">
        <v>6734</v>
      </c>
      <c r="D849" s="867" t="s">
        <v>6735</v>
      </c>
      <c r="E849" s="868" t="s">
        <v>819</v>
      </c>
      <c r="F849" s="867" t="s">
        <v>819</v>
      </c>
      <c r="G849" s="867">
        <v>90672</v>
      </c>
      <c r="H849" s="867" t="s">
        <v>7012</v>
      </c>
      <c r="I849" s="867" t="s">
        <v>280</v>
      </c>
      <c r="J849" s="867" t="s">
        <v>6142</v>
      </c>
      <c r="K849" s="868">
        <v>150.58000000000001</v>
      </c>
      <c r="L849" s="867" t="s">
        <v>6143</v>
      </c>
    </row>
    <row r="850" spans="1:12" ht="13.5">
      <c r="A850" s="867" t="s">
        <v>6436</v>
      </c>
      <c r="B850" s="867" t="s">
        <v>6437</v>
      </c>
      <c r="C850" s="867" t="s">
        <v>6734</v>
      </c>
      <c r="D850" s="867" t="s">
        <v>6735</v>
      </c>
      <c r="E850" s="868" t="s">
        <v>819</v>
      </c>
      <c r="F850" s="867" t="s">
        <v>819</v>
      </c>
      <c r="G850" s="867">
        <v>90673</v>
      </c>
      <c r="H850" s="867" t="s">
        <v>7013</v>
      </c>
      <c r="I850" s="867" t="s">
        <v>280</v>
      </c>
      <c r="J850" s="867" t="s">
        <v>6635</v>
      </c>
      <c r="K850" s="868">
        <v>67.599999999999994</v>
      </c>
      <c r="L850" s="867" t="s">
        <v>6143</v>
      </c>
    </row>
    <row r="851" spans="1:12" ht="13.5">
      <c r="A851" s="867" t="s">
        <v>6436</v>
      </c>
      <c r="B851" s="867" t="s">
        <v>6437</v>
      </c>
      <c r="C851" s="867" t="s">
        <v>6734</v>
      </c>
      <c r="D851" s="867" t="s">
        <v>6735</v>
      </c>
      <c r="E851" s="868" t="s">
        <v>819</v>
      </c>
      <c r="F851" s="867" t="s">
        <v>819</v>
      </c>
      <c r="G851" s="867">
        <v>90676</v>
      </c>
      <c r="H851" s="867" t="s">
        <v>7014</v>
      </c>
      <c r="I851" s="867" t="s">
        <v>280</v>
      </c>
      <c r="J851" s="867" t="s">
        <v>6142</v>
      </c>
      <c r="K851" s="868">
        <v>62.21</v>
      </c>
      <c r="L851" s="867" t="s">
        <v>6143</v>
      </c>
    </row>
    <row r="852" spans="1:12" ht="13.5">
      <c r="A852" s="867" t="s">
        <v>6436</v>
      </c>
      <c r="B852" s="867" t="s">
        <v>6437</v>
      </c>
      <c r="C852" s="867" t="s">
        <v>6734</v>
      </c>
      <c r="D852" s="867" t="s">
        <v>6735</v>
      </c>
      <c r="E852" s="868" t="s">
        <v>819</v>
      </c>
      <c r="F852" s="867" t="s">
        <v>819</v>
      </c>
      <c r="G852" s="867">
        <v>90677</v>
      </c>
      <c r="H852" s="867" t="s">
        <v>7015</v>
      </c>
      <c r="I852" s="867" t="s">
        <v>280</v>
      </c>
      <c r="J852" s="867" t="s">
        <v>6142</v>
      </c>
      <c r="K852" s="868">
        <v>8.6300000000000008</v>
      </c>
      <c r="L852" s="867" t="s">
        <v>6143</v>
      </c>
    </row>
    <row r="853" spans="1:12" ht="13.5">
      <c r="A853" s="867" t="s">
        <v>6436</v>
      </c>
      <c r="B853" s="867" t="s">
        <v>6437</v>
      </c>
      <c r="C853" s="867" t="s">
        <v>6734</v>
      </c>
      <c r="D853" s="867" t="s">
        <v>6735</v>
      </c>
      <c r="E853" s="868" t="s">
        <v>819</v>
      </c>
      <c r="F853" s="867" t="s">
        <v>819</v>
      </c>
      <c r="G853" s="867">
        <v>90678</v>
      </c>
      <c r="H853" s="867" t="s">
        <v>7016</v>
      </c>
      <c r="I853" s="867" t="s">
        <v>280</v>
      </c>
      <c r="J853" s="867" t="s">
        <v>6142</v>
      </c>
      <c r="K853" s="868">
        <v>77.86</v>
      </c>
      <c r="L853" s="867" t="s">
        <v>6143</v>
      </c>
    </row>
    <row r="854" spans="1:12" ht="13.5">
      <c r="A854" s="867" t="s">
        <v>6436</v>
      </c>
      <c r="B854" s="867" t="s">
        <v>6437</v>
      </c>
      <c r="C854" s="867" t="s">
        <v>6734</v>
      </c>
      <c r="D854" s="867" t="s">
        <v>6735</v>
      </c>
      <c r="E854" s="868" t="s">
        <v>819</v>
      </c>
      <c r="F854" s="867" t="s">
        <v>819</v>
      </c>
      <c r="G854" s="867">
        <v>90679</v>
      </c>
      <c r="H854" s="867" t="s">
        <v>7017</v>
      </c>
      <c r="I854" s="867" t="s">
        <v>280</v>
      </c>
      <c r="J854" s="867" t="s">
        <v>6635</v>
      </c>
      <c r="K854" s="868">
        <v>51.81</v>
      </c>
      <c r="L854" s="867" t="s">
        <v>6143</v>
      </c>
    </row>
    <row r="855" spans="1:12" ht="13.5">
      <c r="A855" s="867" t="s">
        <v>6436</v>
      </c>
      <c r="B855" s="867" t="s">
        <v>6437</v>
      </c>
      <c r="C855" s="867" t="s">
        <v>6734</v>
      </c>
      <c r="D855" s="867" t="s">
        <v>6735</v>
      </c>
      <c r="E855" s="868" t="s">
        <v>819</v>
      </c>
      <c r="F855" s="867" t="s">
        <v>819</v>
      </c>
      <c r="G855" s="867">
        <v>90682</v>
      </c>
      <c r="H855" s="867" t="s">
        <v>7018</v>
      </c>
      <c r="I855" s="867" t="s">
        <v>280</v>
      </c>
      <c r="J855" s="867" t="s">
        <v>6142</v>
      </c>
      <c r="K855" s="868">
        <v>22.69</v>
      </c>
      <c r="L855" s="867" t="s">
        <v>6143</v>
      </c>
    </row>
    <row r="856" spans="1:12" ht="13.5">
      <c r="A856" s="867" t="s">
        <v>6436</v>
      </c>
      <c r="B856" s="867" t="s">
        <v>6437</v>
      </c>
      <c r="C856" s="867" t="s">
        <v>6734</v>
      </c>
      <c r="D856" s="867" t="s">
        <v>6735</v>
      </c>
      <c r="E856" s="868" t="s">
        <v>819</v>
      </c>
      <c r="F856" s="867" t="s">
        <v>819</v>
      </c>
      <c r="G856" s="867">
        <v>90683</v>
      </c>
      <c r="H856" s="867" t="s">
        <v>7019</v>
      </c>
      <c r="I856" s="867" t="s">
        <v>280</v>
      </c>
      <c r="J856" s="867" t="s">
        <v>6142</v>
      </c>
      <c r="K856" s="868">
        <v>2.69</v>
      </c>
      <c r="L856" s="867" t="s">
        <v>6143</v>
      </c>
    </row>
    <row r="857" spans="1:12" ht="13.5">
      <c r="A857" s="867" t="s">
        <v>6436</v>
      </c>
      <c r="B857" s="867" t="s">
        <v>6437</v>
      </c>
      <c r="C857" s="867" t="s">
        <v>6734</v>
      </c>
      <c r="D857" s="867" t="s">
        <v>6735</v>
      </c>
      <c r="E857" s="868" t="s">
        <v>819</v>
      </c>
      <c r="F857" s="867" t="s">
        <v>819</v>
      </c>
      <c r="G857" s="867">
        <v>90684</v>
      </c>
      <c r="H857" s="867" t="s">
        <v>7020</v>
      </c>
      <c r="I857" s="867" t="s">
        <v>280</v>
      </c>
      <c r="J857" s="867" t="s">
        <v>6142</v>
      </c>
      <c r="K857" s="868">
        <v>24.82</v>
      </c>
      <c r="L857" s="867" t="s">
        <v>6143</v>
      </c>
    </row>
    <row r="858" spans="1:12" ht="13.5">
      <c r="A858" s="867" t="s">
        <v>6436</v>
      </c>
      <c r="B858" s="867" t="s">
        <v>6437</v>
      </c>
      <c r="C858" s="867" t="s">
        <v>6734</v>
      </c>
      <c r="D858" s="867" t="s">
        <v>6735</v>
      </c>
      <c r="E858" s="868" t="s">
        <v>819</v>
      </c>
      <c r="F858" s="867" t="s">
        <v>819</v>
      </c>
      <c r="G858" s="867">
        <v>90685</v>
      </c>
      <c r="H858" s="867" t="s">
        <v>7021</v>
      </c>
      <c r="I858" s="867" t="s">
        <v>280</v>
      </c>
      <c r="J858" s="867" t="s">
        <v>6635</v>
      </c>
      <c r="K858" s="868">
        <v>32.14</v>
      </c>
      <c r="L858" s="867" t="s">
        <v>6143</v>
      </c>
    </row>
    <row r="859" spans="1:12" ht="13.5">
      <c r="A859" s="867" t="s">
        <v>6436</v>
      </c>
      <c r="B859" s="867" t="s">
        <v>6437</v>
      </c>
      <c r="C859" s="867" t="s">
        <v>6734</v>
      </c>
      <c r="D859" s="867" t="s">
        <v>6735</v>
      </c>
      <c r="E859" s="868" t="s">
        <v>819</v>
      </c>
      <c r="F859" s="867" t="s">
        <v>819</v>
      </c>
      <c r="G859" s="867">
        <v>90688</v>
      </c>
      <c r="H859" s="867" t="s">
        <v>7022</v>
      </c>
      <c r="I859" s="867" t="s">
        <v>280</v>
      </c>
      <c r="J859" s="867" t="s">
        <v>6142</v>
      </c>
      <c r="K859" s="868">
        <v>13.39</v>
      </c>
      <c r="L859" s="867" t="s">
        <v>6143</v>
      </c>
    </row>
    <row r="860" spans="1:12" ht="13.5">
      <c r="A860" s="867" t="s">
        <v>6436</v>
      </c>
      <c r="B860" s="867" t="s">
        <v>6437</v>
      </c>
      <c r="C860" s="867" t="s">
        <v>6734</v>
      </c>
      <c r="D860" s="867" t="s">
        <v>6735</v>
      </c>
      <c r="E860" s="868" t="s">
        <v>819</v>
      </c>
      <c r="F860" s="867" t="s">
        <v>819</v>
      </c>
      <c r="G860" s="867">
        <v>90689</v>
      </c>
      <c r="H860" s="867" t="s">
        <v>7023</v>
      </c>
      <c r="I860" s="867" t="s">
        <v>280</v>
      </c>
      <c r="J860" s="867" t="s">
        <v>6142</v>
      </c>
      <c r="K860" s="868">
        <v>1.35</v>
      </c>
      <c r="L860" s="867" t="s">
        <v>6143</v>
      </c>
    </row>
    <row r="861" spans="1:12" ht="13.5">
      <c r="A861" s="867" t="s">
        <v>6436</v>
      </c>
      <c r="B861" s="867" t="s">
        <v>6437</v>
      </c>
      <c r="C861" s="867" t="s">
        <v>6734</v>
      </c>
      <c r="D861" s="867" t="s">
        <v>6735</v>
      </c>
      <c r="E861" s="868" t="s">
        <v>819</v>
      </c>
      <c r="F861" s="867" t="s">
        <v>819</v>
      </c>
      <c r="G861" s="867">
        <v>90690</v>
      </c>
      <c r="H861" s="867" t="s">
        <v>7024</v>
      </c>
      <c r="I861" s="867" t="s">
        <v>280</v>
      </c>
      <c r="J861" s="867" t="s">
        <v>6142</v>
      </c>
      <c r="K861" s="868">
        <v>16.73</v>
      </c>
      <c r="L861" s="867" t="s">
        <v>6143</v>
      </c>
    </row>
    <row r="862" spans="1:12" ht="13.5">
      <c r="A862" s="867" t="s">
        <v>6436</v>
      </c>
      <c r="B862" s="867" t="s">
        <v>6437</v>
      </c>
      <c r="C862" s="867" t="s">
        <v>6734</v>
      </c>
      <c r="D862" s="867" t="s">
        <v>6735</v>
      </c>
      <c r="E862" s="868" t="s">
        <v>819</v>
      </c>
      <c r="F862" s="867" t="s">
        <v>819</v>
      </c>
      <c r="G862" s="867">
        <v>90691</v>
      </c>
      <c r="H862" s="867" t="s">
        <v>7025</v>
      </c>
      <c r="I862" s="867" t="s">
        <v>280</v>
      </c>
      <c r="J862" s="867" t="s">
        <v>6635</v>
      </c>
      <c r="K862" s="868">
        <v>29.6</v>
      </c>
      <c r="L862" s="867" t="s">
        <v>6143</v>
      </c>
    </row>
    <row r="863" spans="1:12" ht="13.5">
      <c r="A863" s="867" t="s">
        <v>6436</v>
      </c>
      <c r="B863" s="867" t="s">
        <v>6437</v>
      </c>
      <c r="C863" s="867" t="s">
        <v>6734</v>
      </c>
      <c r="D863" s="867" t="s">
        <v>6735</v>
      </c>
      <c r="E863" s="868" t="s">
        <v>819</v>
      </c>
      <c r="F863" s="867" t="s">
        <v>819</v>
      </c>
      <c r="G863" s="867">
        <v>90957</v>
      </c>
      <c r="H863" s="867" t="s">
        <v>7026</v>
      </c>
      <c r="I863" s="867" t="s">
        <v>280</v>
      </c>
      <c r="J863" s="867" t="s">
        <v>6142</v>
      </c>
      <c r="K863" s="868">
        <v>2.79</v>
      </c>
      <c r="L863" s="867" t="s">
        <v>6143</v>
      </c>
    </row>
    <row r="864" spans="1:12" ht="13.5">
      <c r="A864" s="867" t="s">
        <v>6436</v>
      </c>
      <c r="B864" s="867" t="s">
        <v>6437</v>
      </c>
      <c r="C864" s="867" t="s">
        <v>6734</v>
      </c>
      <c r="D864" s="867" t="s">
        <v>6735</v>
      </c>
      <c r="E864" s="868" t="s">
        <v>819</v>
      </c>
      <c r="F864" s="867" t="s">
        <v>819</v>
      </c>
      <c r="G864" s="867">
        <v>90958</v>
      </c>
      <c r="H864" s="867" t="s">
        <v>7027</v>
      </c>
      <c r="I864" s="867" t="s">
        <v>280</v>
      </c>
      <c r="J864" s="867" t="s">
        <v>6142</v>
      </c>
      <c r="K864" s="868">
        <v>0.38</v>
      </c>
      <c r="L864" s="867" t="s">
        <v>6143</v>
      </c>
    </row>
    <row r="865" spans="1:12" ht="13.5">
      <c r="A865" s="867" t="s">
        <v>6436</v>
      </c>
      <c r="B865" s="867" t="s">
        <v>6437</v>
      </c>
      <c r="C865" s="867" t="s">
        <v>6734</v>
      </c>
      <c r="D865" s="867" t="s">
        <v>6735</v>
      </c>
      <c r="E865" s="868" t="s">
        <v>819</v>
      </c>
      <c r="F865" s="867" t="s">
        <v>819</v>
      </c>
      <c r="G865" s="867">
        <v>90960</v>
      </c>
      <c r="H865" s="867" t="s">
        <v>7028</v>
      </c>
      <c r="I865" s="867" t="s">
        <v>280</v>
      </c>
      <c r="J865" s="867" t="s">
        <v>6142</v>
      </c>
      <c r="K865" s="868">
        <v>3.73</v>
      </c>
      <c r="L865" s="867" t="s">
        <v>6143</v>
      </c>
    </row>
    <row r="866" spans="1:12" ht="13.5">
      <c r="A866" s="867" t="s">
        <v>6436</v>
      </c>
      <c r="B866" s="867" t="s">
        <v>6437</v>
      </c>
      <c r="C866" s="867" t="s">
        <v>6734</v>
      </c>
      <c r="D866" s="867" t="s">
        <v>6735</v>
      </c>
      <c r="E866" s="868" t="s">
        <v>819</v>
      </c>
      <c r="F866" s="867" t="s">
        <v>819</v>
      </c>
      <c r="G866" s="867">
        <v>90961</v>
      </c>
      <c r="H866" s="867" t="s">
        <v>7029</v>
      </c>
      <c r="I866" s="867" t="s">
        <v>280</v>
      </c>
      <c r="J866" s="867" t="s">
        <v>6142</v>
      </c>
      <c r="K866" s="868">
        <v>0.51</v>
      </c>
      <c r="L866" s="867" t="s">
        <v>6143</v>
      </c>
    </row>
    <row r="867" spans="1:12" ht="13.5">
      <c r="A867" s="867" t="s">
        <v>6436</v>
      </c>
      <c r="B867" s="867" t="s">
        <v>6437</v>
      </c>
      <c r="C867" s="867" t="s">
        <v>6734</v>
      </c>
      <c r="D867" s="867" t="s">
        <v>6735</v>
      </c>
      <c r="E867" s="868" t="s">
        <v>819</v>
      </c>
      <c r="F867" s="867" t="s">
        <v>819</v>
      </c>
      <c r="G867" s="867">
        <v>90962</v>
      </c>
      <c r="H867" s="867" t="s">
        <v>7030</v>
      </c>
      <c r="I867" s="867" t="s">
        <v>280</v>
      </c>
      <c r="J867" s="867" t="s">
        <v>6142</v>
      </c>
      <c r="K867" s="868">
        <v>4.66</v>
      </c>
      <c r="L867" s="867" t="s">
        <v>6143</v>
      </c>
    </row>
    <row r="868" spans="1:12" ht="13.5">
      <c r="A868" s="867" t="s">
        <v>6436</v>
      </c>
      <c r="B868" s="867" t="s">
        <v>6437</v>
      </c>
      <c r="C868" s="867" t="s">
        <v>6734</v>
      </c>
      <c r="D868" s="867" t="s">
        <v>6735</v>
      </c>
      <c r="E868" s="868" t="s">
        <v>819</v>
      </c>
      <c r="F868" s="867" t="s">
        <v>819</v>
      </c>
      <c r="G868" s="867">
        <v>90963</v>
      </c>
      <c r="H868" s="867" t="s">
        <v>7031</v>
      </c>
      <c r="I868" s="867" t="s">
        <v>280</v>
      </c>
      <c r="J868" s="867" t="s">
        <v>6635</v>
      </c>
      <c r="K868" s="868">
        <v>8.4499999999999993</v>
      </c>
      <c r="L868" s="867" t="s">
        <v>6143</v>
      </c>
    </row>
    <row r="869" spans="1:12" ht="13.5">
      <c r="A869" s="867" t="s">
        <v>6436</v>
      </c>
      <c r="B869" s="867" t="s">
        <v>6437</v>
      </c>
      <c r="C869" s="867" t="s">
        <v>6734</v>
      </c>
      <c r="D869" s="867" t="s">
        <v>6735</v>
      </c>
      <c r="E869" s="868" t="s">
        <v>819</v>
      </c>
      <c r="F869" s="867" t="s">
        <v>819</v>
      </c>
      <c r="G869" s="867">
        <v>90968</v>
      </c>
      <c r="H869" s="867" t="s">
        <v>7032</v>
      </c>
      <c r="I869" s="867" t="s">
        <v>280</v>
      </c>
      <c r="J869" s="867" t="s">
        <v>6142</v>
      </c>
      <c r="K869" s="868">
        <v>3.74</v>
      </c>
      <c r="L869" s="867" t="s">
        <v>6143</v>
      </c>
    </row>
    <row r="870" spans="1:12" ht="13.5">
      <c r="A870" s="867" t="s">
        <v>6436</v>
      </c>
      <c r="B870" s="867" t="s">
        <v>6437</v>
      </c>
      <c r="C870" s="867" t="s">
        <v>6734</v>
      </c>
      <c r="D870" s="867" t="s">
        <v>6735</v>
      </c>
      <c r="E870" s="868" t="s">
        <v>819</v>
      </c>
      <c r="F870" s="867" t="s">
        <v>819</v>
      </c>
      <c r="G870" s="867">
        <v>90969</v>
      </c>
      <c r="H870" s="867" t="s">
        <v>7033</v>
      </c>
      <c r="I870" s="867" t="s">
        <v>280</v>
      </c>
      <c r="J870" s="867" t="s">
        <v>6142</v>
      </c>
      <c r="K870" s="868">
        <v>0.51</v>
      </c>
      <c r="L870" s="867" t="s">
        <v>6143</v>
      </c>
    </row>
    <row r="871" spans="1:12" ht="13.5">
      <c r="A871" s="867" t="s">
        <v>6436</v>
      </c>
      <c r="B871" s="867" t="s">
        <v>6437</v>
      </c>
      <c r="C871" s="867" t="s">
        <v>6734</v>
      </c>
      <c r="D871" s="867" t="s">
        <v>6735</v>
      </c>
      <c r="E871" s="868" t="s">
        <v>819</v>
      </c>
      <c r="F871" s="867" t="s">
        <v>819</v>
      </c>
      <c r="G871" s="867">
        <v>90970</v>
      </c>
      <c r="H871" s="867" t="s">
        <v>7034</v>
      </c>
      <c r="I871" s="867" t="s">
        <v>280</v>
      </c>
      <c r="J871" s="867" t="s">
        <v>6142</v>
      </c>
      <c r="K871" s="868">
        <v>4.68</v>
      </c>
      <c r="L871" s="867" t="s">
        <v>6143</v>
      </c>
    </row>
    <row r="872" spans="1:12" ht="13.5">
      <c r="A872" s="867" t="s">
        <v>6436</v>
      </c>
      <c r="B872" s="867" t="s">
        <v>6437</v>
      </c>
      <c r="C872" s="867" t="s">
        <v>6734</v>
      </c>
      <c r="D872" s="867" t="s">
        <v>6735</v>
      </c>
      <c r="E872" s="868" t="s">
        <v>819</v>
      </c>
      <c r="F872" s="867" t="s">
        <v>819</v>
      </c>
      <c r="G872" s="867">
        <v>90971</v>
      </c>
      <c r="H872" s="867" t="s">
        <v>7035</v>
      </c>
      <c r="I872" s="867" t="s">
        <v>280</v>
      </c>
      <c r="J872" s="867" t="s">
        <v>6635</v>
      </c>
      <c r="K872" s="868">
        <v>34.229999999999997</v>
      </c>
      <c r="L872" s="867" t="s">
        <v>6143</v>
      </c>
    </row>
    <row r="873" spans="1:12" ht="13.5">
      <c r="A873" s="867" t="s">
        <v>6436</v>
      </c>
      <c r="B873" s="867" t="s">
        <v>6437</v>
      </c>
      <c r="C873" s="867" t="s">
        <v>6734</v>
      </c>
      <c r="D873" s="867" t="s">
        <v>6735</v>
      </c>
      <c r="E873" s="868" t="s">
        <v>819</v>
      </c>
      <c r="F873" s="867" t="s">
        <v>819</v>
      </c>
      <c r="G873" s="867">
        <v>90975</v>
      </c>
      <c r="H873" s="867" t="s">
        <v>7036</v>
      </c>
      <c r="I873" s="867" t="s">
        <v>280</v>
      </c>
      <c r="J873" s="867" t="s">
        <v>6142</v>
      </c>
      <c r="K873" s="868">
        <v>9.49</v>
      </c>
      <c r="L873" s="867" t="s">
        <v>6143</v>
      </c>
    </row>
    <row r="874" spans="1:12" ht="13.5">
      <c r="A874" s="867" t="s">
        <v>6436</v>
      </c>
      <c r="B874" s="867" t="s">
        <v>6437</v>
      </c>
      <c r="C874" s="867" t="s">
        <v>6734</v>
      </c>
      <c r="D874" s="867" t="s">
        <v>6735</v>
      </c>
      <c r="E874" s="868" t="s">
        <v>819</v>
      </c>
      <c r="F874" s="867" t="s">
        <v>819</v>
      </c>
      <c r="G874" s="867">
        <v>90976</v>
      </c>
      <c r="H874" s="867" t="s">
        <v>7037</v>
      </c>
      <c r="I874" s="867" t="s">
        <v>280</v>
      </c>
      <c r="J874" s="867" t="s">
        <v>6142</v>
      </c>
      <c r="K874" s="868">
        <v>1.31</v>
      </c>
      <c r="L874" s="867" t="s">
        <v>6143</v>
      </c>
    </row>
    <row r="875" spans="1:12" ht="13.5">
      <c r="A875" s="867" t="s">
        <v>6436</v>
      </c>
      <c r="B875" s="867" t="s">
        <v>6437</v>
      </c>
      <c r="C875" s="867" t="s">
        <v>6734</v>
      </c>
      <c r="D875" s="867" t="s">
        <v>6735</v>
      </c>
      <c r="E875" s="868" t="s">
        <v>819</v>
      </c>
      <c r="F875" s="867" t="s">
        <v>819</v>
      </c>
      <c r="G875" s="867">
        <v>90977</v>
      </c>
      <c r="H875" s="867" t="s">
        <v>7038</v>
      </c>
      <c r="I875" s="867" t="s">
        <v>280</v>
      </c>
      <c r="J875" s="867" t="s">
        <v>6142</v>
      </c>
      <c r="K875" s="868">
        <v>11.88</v>
      </c>
      <c r="L875" s="867" t="s">
        <v>6143</v>
      </c>
    </row>
    <row r="876" spans="1:12" ht="13.5">
      <c r="A876" s="867" t="s">
        <v>6436</v>
      </c>
      <c r="B876" s="867" t="s">
        <v>6437</v>
      </c>
      <c r="C876" s="867" t="s">
        <v>6734</v>
      </c>
      <c r="D876" s="867" t="s">
        <v>6735</v>
      </c>
      <c r="E876" s="868" t="s">
        <v>819</v>
      </c>
      <c r="F876" s="867" t="s">
        <v>819</v>
      </c>
      <c r="G876" s="867">
        <v>90978</v>
      </c>
      <c r="H876" s="867" t="s">
        <v>7039</v>
      </c>
      <c r="I876" s="867" t="s">
        <v>280</v>
      </c>
      <c r="J876" s="867" t="s">
        <v>6635</v>
      </c>
      <c r="K876" s="868">
        <v>88.82</v>
      </c>
      <c r="L876" s="867" t="s">
        <v>6143</v>
      </c>
    </row>
    <row r="877" spans="1:12" ht="13.5">
      <c r="A877" s="867" t="s">
        <v>6436</v>
      </c>
      <c r="B877" s="867" t="s">
        <v>6437</v>
      </c>
      <c r="C877" s="867" t="s">
        <v>6734</v>
      </c>
      <c r="D877" s="867" t="s">
        <v>6735</v>
      </c>
      <c r="E877" s="868" t="s">
        <v>819</v>
      </c>
      <c r="F877" s="867" t="s">
        <v>819</v>
      </c>
      <c r="G877" s="867">
        <v>90992</v>
      </c>
      <c r="H877" s="867" t="s">
        <v>7040</v>
      </c>
      <c r="I877" s="867" t="s">
        <v>280</v>
      </c>
      <c r="J877" s="867" t="s">
        <v>6142</v>
      </c>
      <c r="K877" s="868">
        <v>4.43</v>
      </c>
      <c r="L877" s="867" t="s">
        <v>6143</v>
      </c>
    </row>
    <row r="878" spans="1:12" ht="13.5">
      <c r="A878" s="867" t="s">
        <v>6436</v>
      </c>
      <c r="B878" s="867" t="s">
        <v>6437</v>
      </c>
      <c r="C878" s="867" t="s">
        <v>6734</v>
      </c>
      <c r="D878" s="867" t="s">
        <v>6735</v>
      </c>
      <c r="E878" s="868" t="s">
        <v>819</v>
      </c>
      <c r="F878" s="867" t="s">
        <v>819</v>
      </c>
      <c r="G878" s="867">
        <v>90993</v>
      </c>
      <c r="H878" s="867" t="s">
        <v>7041</v>
      </c>
      <c r="I878" s="867" t="s">
        <v>280</v>
      </c>
      <c r="J878" s="867" t="s">
        <v>6142</v>
      </c>
      <c r="K878" s="868">
        <v>0.61</v>
      </c>
      <c r="L878" s="867" t="s">
        <v>6143</v>
      </c>
    </row>
    <row r="879" spans="1:12" ht="13.5">
      <c r="A879" s="867" t="s">
        <v>6436</v>
      </c>
      <c r="B879" s="867" t="s">
        <v>6437</v>
      </c>
      <c r="C879" s="867" t="s">
        <v>6734</v>
      </c>
      <c r="D879" s="867" t="s">
        <v>6735</v>
      </c>
      <c r="E879" s="868" t="s">
        <v>819</v>
      </c>
      <c r="F879" s="867" t="s">
        <v>819</v>
      </c>
      <c r="G879" s="867">
        <v>90994</v>
      </c>
      <c r="H879" s="867" t="s">
        <v>7042</v>
      </c>
      <c r="I879" s="867" t="s">
        <v>280</v>
      </c>
      <c r="J879" s="867" t="s">
        <v>6142</v>
      </c>
      <c r="K879" s="868">
        <v>5.55</v>
      </c>
      <c r="L879" s="867" t="s">
        <v>6143</v>
      </c>
    </row>
    <row r="880" spans="1:12" ht="13.5">
      <c r="A880" s="867" t="s">
        <v>6436</v>
      </c>
      <c r="B880" s="867" t="s">
        <v>6437</v>
      </c>
      <c r="C880" s="867" t="s">
        <v>6734</v>
      </c>
      <c r="D880" s="867" t="s">
        <v>6735</v>
      </c>
      <c r="E880" s="868" t="s">
        <v>819</v>
      </c>
      <c r="F880" s="867" t="s">
        <v>819</v>
      </c>
      <c r="G880" s="867">
        <v>90995</v>
      </c>
      <c r="H880" s="867" t="s">
        <v>7043</v>
      </c>
      <c r="I880" s="867" t="s">
        <v>280</v>
      </c>
      <c r="J880" s="867" t="s">
        <v>6635</v>
      </c>
      <c r="K880" s="868">
        <v>46.5</v>
      </c>
      <c r="L880" s="867" t="s">
        <v>6143</v>
      </c>
    </row>
    <row r="881" spans="1:12" ht="13.5">
      <c r="A881" s="867" t="s">
        <v>6436</v>
      </c>
      <c r="B881" s="867" t="s">
        <v>6437</v>
      </c>
      <c r="C881" s="867" t="s">
        <v>6734</v>
      </c>
      <c r="D881" s="867" t="s">
        <v>6735</v>
      </c>
      <c r="E881" s="868" t="s">
        <v>819</v>
      </c>
      <c r="F881" s="867" t="s">
        <v>819</v>
      </c>
      <c r="G881" s="867">
        <v>91021</v>
      </c>
      <c r="H881" s="867" t="s">
        <v>7044</v>
      </c>
      <c r="I881" s="867" t="s">
        <v>280</v>
      </c>
      <c r="J881" s="867" t="s">
        <v>6142</v>
      </c>
      <c r="K881" s="868">
        <v>3.38</v>
      </c>
      <c r="L881" s="867" t="s">
        <v>6143</v>
      </c>
    </row>
    <row r="882" spans="1:12" ht="13.5">
      <c r="A882" s="867" t="s">
        <v>6436</v>
      </c>
      <c r="B882" s="867" t="s">
        <v>6437</v>
      </c>
      <c r="C882" s="867" t="s">
        <v>6734</v>
      </c>
      <c r="D882" s="867" t="s">
        <v>6735</v>
      </c>
      <c r="E882" s="868" t="s">
        <v>819</v>
      </c>
      <c r="F882" s="867" t="s">
        <v>819</v>
      </c>
      <c r="G882" s="867">
        <v>91026</v>
      </c>
      <c r="H882" s="867" t="s">
        <v>7045</v>
      </c>
      <c r="I882" s="867" t="s">
        <v>280</v>
      </c>
      <c r="J882" s="867" t="s">
        <v>6142</v>
      </c>
      <c r="K882" s="868">
        <v>11.15</v>
      </c>
      <c r="L882" s="867" t="s">
        <v>6143</v>
      </c>
    </row>
    <row r="883" spans="1:12" ht="13.5">
      <c r="A883" s="867" t="s">
        <v>6436</v>
      </c>
      <c r="B883" s="867" t="s">
        <v>6437</v>
      </c>
      <c r="C883" s="867" t="s">
        <v>6734</v>
      </c>
      <c r="D883" s="867" t="s">
        <v>6735</v>
      </c>
      <c r="E883" s="868" t="s">
        <v>819</v>
      </c>
      <c r="F883" s="867" t="s">
        <v>819</v>
      </c>
      <c r="G883" s="867">
        <v>91027</v>
      </c>
      <c r="H883" s="867" t="s">
        <v>7046</v>
      </c>
      <c r="I883" s="867" t="s">
        <v>280</v>
      </c>
      <c r="J883" s="867" t="s">
        <v>6142</v>
      </c>
      <c r="K883" s="868">
        <v>2.33</v>
      </c>
      <c r="L883" s="867" t="s">
        <v>6143</v>
      </c>
    </row>
    <row r="884" spans="1:12" ht="13.5">
      <c r="A884" s="867" t="s">
        <v>6436</v>
      </c>
      <c r="B884" s="867" t="s">
        <v>6437</v>
      </c>
      <c r="C884" s="867" t="s">
        <v>6734</v>
      </c>
      <c r="D884" s="867" t="s">
        <v>6735</v>
      </c>
      <c r="E884" s="868" t="s">
        <v>819</v>
      </c>
      <c r="F884" s="867" t="s">
        <v>819</v>
      </c>
      <c r="G884" s="867">
        <v>91028</v>
      </c>
      <c r="H884" s="867" t="s">
        <v>7047</v>
      </c>
      <c r="I884" s="867" t="s">
        <v>280</v>
      </c>
      <c r="J884" s="867" t="s">
        <v>6142</v>
      </c>
      <c r="K884" s="868">
        <v>0.9</v>
      </c>
      <c r="L884" s="867" t="s">
        <v>6143</v>
      </c>
    </row>
    <row r="885" spans="1:12" ht="13.5">
      <c r="A885" s="867" t="s">
        <v>6436</v>
      </c>
      <c r="B885" s="867" t="s">
        <v>6437</v>
      </c>
      <c r="C885" s="867" t="s">
        <v>6734</v>
      </c>
      <c r="D885" s="867" t="s">
        <v>6735</v>
      </c>
      <c r="E885" s="868" t="s">
        <v>819</v>
      </c>
      <c r="F885" s="867" t="s">
        <v>819</v>
      </c>
      <c r="G885" s="867">
        <v>91029</v>
      </c>
      <c r="H885" s="867" t="s">
        <v>7048</v>
      </c>
      <c r="I885" s="867" t="s">
        <v>280</v>
      </c>
      <c r="J885" s="867" t="s">
        <v>6142</v>
      </c>
      <c r="K885" s="868">
        <v>20.92</v>
      </c>
      <c r="L885" s="867" t="s">
        <v>6143</v>
      </c>
    </row>
    <row r="886" spans="1:12" ht="13.5">
      <c r="A886" s="867" t="s">
        <v>6436</v>
      </c>
      <c r="B886" s="867" t="s">
        <v>6437</v>
      </c>
      <c r="C886" s="867" t="s">
        <v>6734</v>
      </c>
      <c r="D886" s="867" t="s">
        <v>6735</v>
      </c>
      <c r="E886" s="868" t="s">
        <v>819</v>
      </c>
      <c r="F886" s="867" t="s">
        <v>819</v>
      </c>
      <c r="G886" s="867">
        <v>91030</v>
      </c>
      <c r="H886" s="867" t="s">
        <v>7049</v>
      </c>
      <c r="I886" s="867" t="s">
        <v>280</v>
      </c>
      <c r="J886" s="867" t="s">
        <v>6635</v>
      </c>
      <c r="K886" s="868">
        <v>80.44</v>
      </c>
      <c r="L886" s="867" t="s">
        <v>6143</v>
      </c>
    </row>
    <row r="887" spans="1:12" ht="13.5">
      <c r="A887" s="867" t="s">
        <v>6436</v>
      </c>
      <c r="B887" s="867" t="s">
        <v>6437</v>
      </c>
      <c r="C887" s="867" t="s">
        <v>6734</v>
      </c>
      <c r="D887" s="867" t="s">
        <v>6735</v>
      </c>
      <c r="E887" s="868" t="s">
        <v>819</v>
      </c>
      <c r="F887" s="867" t="s">
        <v>819</v>
      </c>
      <c r="G887" s="867">
        <v>91273</v>
      </c>
      <c r="H887" s="867" t="s">
        <v>7050</v>
      </c>
      <c r="I887" s="867" t="s">
        <v>280</v>
      </c>
      <c r="J887" s="867" t="s">
        <v>6229</v>
      </c>
      <c r="K887" s="868">
        <v>0.66</v>
      </c>
      <c r="L887" s="867" t="s">
        <v>6143</v>
      </c>
    </row>
    <row r="888" spans="1:12" ht="13.5">
      <c r="A888" s="867" t="s">
        <v>6436</v>
      </c>
      <c r="B888" s="867" t="s">
        <v>6437</v>
      </c>
      <c r="C888" s="867" t="s">
        <v>6734</v>
      </c>
      <c r="D888" s="867" t="s">
        <v>6735</v>
      </c>
      <c r="E888" s="868" t="s">
        <v>819</v>
      </c>
      <c r="F888" s="867" t="s">
        <v>819</v>
      </c>
      <c r="G888" s="867">
        <v>91274</v>
      </c>
      <c r="H888" s="867" t="s">
        <v>7051</v>
      </c>
      <c r="I888" s="867" t="s">
        <v>280</v>
      </c>
      <c r="J888" s="867" t="s">
        <v>6229</v>
      </c>
      <c r="K888" s="868">
        <v>0.09</v>
      </c>
      <c r="L888" s="867" t="s">
        <v>6143</v>
      </c>
    </row>
    <row r="889" spans="1:12" ht="13.5">
      <c r="A889" s="867" t="s">
        <v>6436</v>
      </c>
      <c r="B889" s="867" t="s">
        <v>6437</v>
      </c>
      <c r="C889" s="867" t="s">
        <v>6734</v>
      </c>
      <c r="D889" s="867" t="s">
        <v>6735</v>
      </c>
      <c r="E889" s="868" t="s">
        <v>819</v>
      </c>
      <c r="F889" s="867" t="s">
        <v>819</v>
      </c>
      <c r="G889" s="867">
        <v>91275</v>
      </c>
      <c r="H889" s="867" t="s">
        <v>7052</v>
      </c>
      <c r="I889" s="867" t="s">
        <v>280</v>
      </c>
      <c r="J889" s="867" t="s">
        <v>6229</v>
      </c>
      <c r="K889" s="868">
        <v>0.83</v>
      </c>
      <c r="L889" s="867" t="s">
        <v>6143</v>
      </c>
    </row>
    <row r="890" spans="1:12" ht="13.5">
      <c r="A890" s="867" t="s">
        <v>6436</v>
      </c>
      <c r="B890" s="867" t="s">
        <v>6437</v>
      </c>
      <c r="C890" s="867" t="s">
        <v>6734</v>
      </c>
      <c r="D890" s="867" t="s">
        <v>6735</v>
      </c>
      <c r="E890" s="868" t="s">
        <v>819</v>
      </c>
      <c r="F890" s="867" t="s">
        <v>819</v>
      </c>
      <c r="G890" s="867">
        <v>91276</v>
      </c>
      <c r="H890" s="867" t="s">
        <v>7053</v>
      </c>
      <c r="I890" s="867" t="s">
        <v>280</v>
      </c>
      <c r="J890" s="867" t="s">
        <v>6635</v>
      </c>
      <c r="K890" s="868">
        <v>5.87</v>
      </c>
      <c r="L890" s="867" t="s">
        <v>6143</v>
      </c>
    </row>
    <row r="891" spans="1:12" ht="13.5">
      <c r="A891" s="867" t="s">
        <v>6436</v>
      </c>
      <c r="B891" s="867" t="s">
        <v>6437</v>
      </c>
      <c r="C891" s="867" t="s">
        <v>6734</v>
      </c>
      <c r="D891" s="867" t="s">
        <v>6735</v>
      </c>
      <c r="E891" s="868" t="s">
        <v>819</v>
      </c>
      <c r="F891" s="867" t="s">
        <v>819</v>
      </c>
      <c r="G891" s="867">
        <v>91279</v>
      </c>
      <c r="H891" s="867" t="s">
        <v>7054</v>
      </c>
      <c r="I891" s="867" t="s">
        <v>280</v>
      </c>
      <c r="J891" s="867" t="s">
        <v>6229</v>
      </c>
      <c r="K891" s="868">
        <v>0.67</v>
      </c>
      <c r="L891" s="867" t="s">
        <v>6143</v>
      </c>
    </row>
    <row r="892" spans="1:12" ht="13.5">
      <c r="A892" s="867" t="s">
        <v>6436</v>
      </c>
      <c r="B892" s="867" t="s">
        <v>6437</v>
      </c>
      <c r="C892" s="867" t="s">
        <v>6734</v>
      </c>
      <c r="D892" s="867" t="s">
        <v>6735</v>
      </c>
      <c r="E892" s="868" t="s">
        <v>819</v>
      </c>
      <c r="F892" s="867" t="s">
        <v>819</v>
      </c>
      <c r="G892" s="867">
        <v>91280</v>
      </c>
      <c r="H892" s="867" t="s">
        <v>7055</v>
      </c>
      <c r="I892" s="867" t="s">
        <v>280</v>
      </c>
      <c r="J892" s="867" t="s">
        <v>6229</v>
      </c>
      <c r="K892" s="868">
        <v>7.0000000000000007E-2</v>
      </c>
      <c r="L892" s="867" t="s">
        <v>6143</v>
      </c>
    </row>
    <row r="893" spans="1:12" ht="13.5">
      <c r="A893" s="867" t="s">
        <v>6436</v>
      </c>
      <c r="B893" s="867" t="s">
        <v>6437</v>
      </c>
      <c r="C893" s="867" t="s">
        <v>6734</v>
      </c>
      <c r="D893" s="867" t="s">
        <v>6735</v>
      </c>
      <c r="E893" s="868" t="s">
        <v>819</v>
      </c>
      <c r="F893" s="867" t="s">
        <v>819</v>
      </c>
      <c r="G893" s="867">
        <v>91281</v>
      </c>
      <c r="H893" s="867" t="s">
        <v>7056</v>
      </c>
      <c r="I893" s="867" t="s">
        <v>280</v>
      </c>
      <c r="J893" s="867" t="s">
        <v>6229</v>
      </c>
      <c r="K893" s="868">
        <v>0.84</v>
      </c>
      <c r="L893" s="867" t="s">
        <v>6143</v>
      </c>
    </row>
    <row r="894" spans="1:12" ht="13.5">
      <c r="A894" s="867" t="s">
        <v>6436</v>
      </c>
      <c r="B894" s="867" t="s">
        <v>6437</v>
      </c>
      <c r="C894" s="867" t="s">
        <v>6734</v>
      </c>
      <c r="D894" s="867" t="s">
        <v>6735</v>
      </c>
      <c r="E894" s="868" t="s">
        <v>819</v>
      </c>
      <c r="F894" s="867" t="s">
        <v>819</v>
      </c>
      <c r="G894" s="867">
        <v>91282</v>
      </c>
      <c r="H894" s="867" t="s">
        <v>7057</v>
      </c>
      <c r="I894" s="867" t="s">
        <v>280</v>
      </c>
      <c r="J894" s="867" t="s">
        <v>6635</v>
      </c>
      <c r="K894" s="868">
        <v>14.05</v>
      </c>
      <c r="L894" s="867" t="s">
        <v>6143</v>
      </c>
    </row>
    <row r="895" spans="1:12" ht="13.5">
      <c r="A895" s="867" t="s">
        <v>6436</v>
      </c>
      <c r="B895" s="867" t="s">
        <v>6437</v>
      </c>
      <c r="C895" s="867" t="s">
        <v>6734</v>
      </c>
      <c r="D895" s="867" t="s">
        <v>6735</v>
      </c>
      <c r="E895" s="868" t="s">
        <v>819</v>
      </c>
      <c r="F895" s="867" t="s">
        <v>819</v>
      </c>
      <c r="G895" s="867">
        <v>91354</v>
      </c>
      <c r="H895" s="867" t="s">
        <v>7058</v>
      </c>
      <c r="I895" s="867" t="s">
        <v>280</v>
      </c>
      <c r="J895" s="867" t="s">
        <v>6142</v>
      </c>
      <c r="K895" s="868">
        <v>8.6199999999999992</v>
      </c>
      <c r="L895" s="867" t="s">
        <v>6143</v>
      </c>
    </row>
    <row r="896" spans="1:12" ht="13.5">
      <c r="A896" s="867" t="s">
        <v>6436</v>
      </c>
      <c r="B896" s="867" t="s">
        <v>6437</v>
      </c>
      <c r="C896" s="867" t="s">
        <v>6734</v>
      </c>
      <c r="D896" s="867" t="s">
        <v>6735</v>
      </c>
      <c r="E896" s="868" t="s">
        <v>819</v>
      </c>
      <c r="F896" s="867" t="s">
        <v>819</v>
      </c>
      <c r="G896" s="867">
        <v>91355</v>
      </c>
      <c r="H896" s="867" t="s">
        <v>7059</v>
      </c>
      <c r="I896" s="867" t="s">
        <v>280</v>
      </c>
      <c r="J896" s="867" t="s">
        <v>6142</v>
      </c>
      <c r="K896" s="868">
        <v>1.81</v>
      </c>
      <c r="L896" s="867" t="s">
        <v>6143</v>
      </c>
    </row>
    <row r="897" spans="1:12" ht="13.5">
      <c r="A897" s="867" t="s">
        <v>6436</v>
      </c>
      <c r="B897" s="867" t="s">
        <v>6437</v>
      </c>
      <c r="C897" s="867" t="s">
        <v>6734</v>
      </c>
      <c r="D897" s="867" t="s">
        <v>6735</v>
      </c>
      <c r="E897" s="868" t="s">
        <v>819</v>
      </c>
      <c r="F897" s="867" t="s">
        <v>819</v>
      </c>
      <c r="G897" s="867">
        <v>91356</v>
      </c>
      <c r="H897" s="867" t="s">
        <v>7060</v>
      </c>
      <c r="I897" s="867" t="s">
        <v>280</v>
      </c>
      <c r="J897" s="867" t="s">
        <v>6142</v>
      </c>
      <c r="K897" s="868">
        <v>0.7</v>
      </c>
      <c r="L897" s="867" t="s">
        <v>6143</v>
      </c>
    </row>
    <row r="898" spans="1:12" ht="13.5">
      <c r="A898" s="867" t="s">
        <v>6436</v>
      </c>
      <c r="B898" s="867" t="s">
        <v>6437</v>
      </c>
      <c r="C898" s="867" t="s">
        <v>6734</v>
      </c>
      <c r="D898" s="867" t="s">
        <v>6735</v>
      </c>
      <c r="E898" s="868" t="s">
        <v>819</v>
      </c>
      <c r="F898" s="867" t="s">
        <v>819</v>
      </c>
      <c r="G898" s="867">
        <v>91359</v>
      </c>
      <c r="H898" s="867" t="s">
        <v>7061</v>
      </c>
      <c r="I898" s="867" t="s">
        <v>280</v>
      </c>
      <c r="J898" s="867" t="s">
        <v>6142</v>
      </c>
      <c r="K898" s="868">
        <v>9.83</v>
      </c>
      <c r="L898" s="867" t="s">
        <v>6143</v>
      </c>
    </row>
    <row r="899" spans="1:12" ht="13.5">
      <c r="A899" s="867" t="s">
        <v>6436</v>
      </c>
      <c r="B899" s="867" t="s">
        <v>6437</v>
      </c>
      <c r="C899" s="867" t="s">
        <v>6734</v>
      </c>
      <c r="D899" s="867" t="s">
        <v>6735</v>
      </c>
      <c r="E899" s="868" t="s">
        <v>819</v>
      </c>
      <c r="F899" s="867" t="s">
        <v>819</v>
      </c>
      <c r="G899" s="867">
        <v>91360</v>
      </c>
      <c r="H899" s="867" t="s">
        <v>7062</v>
      </c>
      <c r="I899" s="867" t="s">
        <v>280</v>
      </c>
      <c r="J899" s="867" t="s">
        <v>6142</v>
      </c>
      <c r="K899" s="868">
        <v>2.06</v>
      </c>
      <c r="L899" s="867" t="s">
        <v>6143</v>
      </c>
    </row>
    <row r="900" spans="1:12" ht="13.5">
      <c r="A900" s="867" t="s">
        <v>6436</v>
      </c>
      <c r="B900" s="867" t="s">
        <v>6437</v>
      </c>
      <c r="C900" s="867" t="s">
        <v>6734</v>
      </c>
      <c r="D900" s="867" t="s">
        <v>6735</v>
      </c>
      <c r="E900" s="868" t="s">
        <v>819</v>
      </c>
      <c r="F900" s="867" t="s">
        <v>819</v>
      </c>
      <c r="G900" s="867">
        <v>91361</v>
      </c>
      <c r="H900" s="867" t="s">
        <v>7063</v>
      </c>
      <c r="I900" s="867" t="s">
        <v>280</v>
      </c>
      <c r="J900" s="867" t="s">
        <v>6142</v>
      </c>
      <c r="K900" s="868">
        <v>0.79</v>
      </c>
      <c r="L900" s="867" t="s">
        <v>6143</v>
      </c>
    </row>
    <row r="901" spans="1:12" ht="13.5">
      <c r="A901" s="867" t="s">
        <v>6436</v>
      </c>
      <c r="B901" s="867" t="s">
        <v>6437</v>
      </c>
      <c r="C901" s="867" t="s">
        <v>6734</v>
      </c>
      <c r="D901" s="867" t="s">
        <v>6735</v>
      </c>
      <c r="E901" s="868" t="s">
        <v>819</v>
      </c>
      <c r="F901" s="867" t="s">
        <v>819</v>
      </c>
      <c r="G901" s="867">
        <v>91367</v>
      </c>
      <c r="H901" s="867" t="s">
        <v>7064</v>
      </c>
      <c r="I901" s="867" t="s">
        <v>280</v>
      </c>
      <c r="J901" s="867" t="s">
        <v>6142</v>
      </c>
      <c r="K901" s="868">
        <v>12.73</v>
      </c>
      <c r="L901" s="867" t="s">
        <v>6143</v>
      </c>
    </row>
    <row r="902" spans="1:12" ht="13.5">
      <c r="A902" s="867" t="s">
        <v>6436</v>
      </c>
      <c r="B902" s="867" t="s">
        <v>6437</v>
      </c>
      <c r="C902" s="867" t="s">
        <v>6734</v>
      </c>
      <c r="D902" s="867" t="s">
        <v>6735</v>
      </c>
      <c r="E902" s="868" t="s">
        <v>819</v>
      </c>
      <c r="F902" s="867" t="s">
        <v>819</v>
      </c>
      <c r="G902" s="867">
        <v>91368</v>
      </c>
      <c r="H902" s="867" t="s">
        <v>7065</v>
      </c>
      <c r="I902" s="867" t="s">
        <v>280</v>
      </c>
      <c r="J902" s="867" t="s">
        <v>6142</v>
      </c>
      <c r="K902" s="868">
        <v>2.35</v>
      </c>
      <c r="L902" s="867" t="s">
        <v>6143</v>
      </c>
    </row>
    <row r="903" spans="1:12" ht="13.5">
      <c r="A903" s="867" t="s">
        <v>6436</v>
      </c>
      <c r="B903" s="867" t="s">
        <v>6437</v>
      </c>
      <c r="C903" s="867" t="s">
        <v>6734</v>
      </c>
      <c r="D903" s="867" t="s">
        <v>6735</v>
      </c>
      <c r="E903" s="868" t="s">
        <v>819</v>
      </c>
      <c r="F903" s="867" t="s">
        <v>819</v>
      </c>
      <c r="G903" s="867">
        <v>91369</v>
      </c>
      <c r="H903" s="867" t="s">
        <v>7066</v>
      </c>
      <c r="I903" s="867" t="s">
        <v>280</v>
      </c>
      <c r="J903" s="867" t="s">
        <v>6142</v>
      </c>
      <c r="K903" s="868">
        <v>0.92</v>
      </c>
      <c r="L903" s="867" t="s">
        <v>6143</v>
      </c>
    </row>
    <row r="904" spans="1:12" ht="13.5">
      <c r="A904" s="867" t="s">
        <v>6436</v>
      </c>
      <c r="B904" s="867" t="s">
        <v>6437</v>
      </c>
      <c r="C904" s="867" t="s">
        <v>6734</v>
      </c>
      <c r="D904" s="867" t="s">
        <v>6735</v>
      </c>
      <c r="E904" s="868" t="s">
        <v>819</v>
      </c>
      <c r="F904" s="867" t="s">
        <v>819</v>
      </c>
      <c r="G904" s="867">
        <v>91375</v>
      </c>
      <c r="H904" s="867" t="s">
        <v>7067</v>
      </c>
      <c r="I904" s="867" t="s">
        <v>280</v>
      </c>
      <c r="J904" s="867" t="s">
        <v>6142</v>
      </c>
      <c r="K904" s="868">
        <v>7.26</v>
      </c>
      <c r="L904" s="867" t="s">
        <v>6143</v>
      </c>
    </row>
    <row r="905" spans="1:12" ht="13.5">
      <c r="A905" s="867" t="s">
        <v>6436</v>
      </c>
      <c r="B905" s="867" t="s">
        <v>6437</v>
      </c>
      <c r="C905" s="867" t="s">
        <v>6734</v>
      </c>
      <c r="D905" s="867" t="s">
        <v>6735</v>
      </c>
      <c r="E905" s="868" t="s">
        <v>819</v>
      </c>
      <c r="F905" s="867" t="s">
        <v>819</v>
      </c>
      <c r="G905" s="867">
        <v>91376</v>
      </c>
      <c r="H905" s="867" t="s">
        <v>7068</v>
      </c>
      <c r="I905" s="867" t="s">
        <v>280</v>
      </c>
      <c r="J905" s="867" t="s">
        <v>6142</v>
      </c>
      <c r="K905" s="868">
        <v>1.52</v>
      </c>
      <c r="L905" s="867" t="s">
        <v>6143</v>
      </c>
    </row>
    <row r="906" spans="1:12" ht="13.5">
      <c r="A906" s="867" t="s">
        <v>6436</v>
      </c>
      <c r="B906" s="867" t="s">
        <v>6437</v>
      </c>
      <c r="C906" s="867" t="s">
        <v>6734</v>
      </c>
      <c r="D906" s="867" t="s">
        <v>6735</v>
      </c>
      <c r="E906" s="868" t="s">
        <v>819</v>
      </c>
      <c r="F906" s="867" t="s">
        <v>819</v>
      </c>
      <c r="G906" s="867">
        <v>91377</v>
      </c>
      <c r="H906" s="867" t="s">
        <v>7069</v>
      </c>
      <c r="I906" s="867" t="s">
        <v>280</v>
      </c>
      <c r="J906" s="867" t="s">
        <v>6142</v>
      </c>
      <c r="K906" s="868">
        <v>0.59</v>
      </c>
      <c r="L906" s="867" t="s">
        <v>6143</v>
      </c>
    </row>
    <row r="907" spans="1:12" ht="13.5">
      <c r="A907" s="867" t="s">
        <v>6436</v>
      </c>
      <c r="B907" s="867" t="s">
        <v>6437</v>
      </c>
      <c r="C907" s="867" t="s">
        <v>6734</v>
      </c>
      <c r="D907" s="867" t="s">
        <v>6735</v>
      </c>
      <c r="E907" s="868" t="s">
        <v>819</v>
      </c>
      <c r="F907" s="867" t="s">
        <v>819</v>
      </c>
      <c r="G907" s="867">
        <v>91380</v>
      </c>
      <c r="H907" s="867" t="s">
        <v>7070</v>
      </c>
      <c r="I907" s="867" t="s">
        <v>280</v>
      </c>
      <c r="J907" s="867" t="s">
        <v>6142</v>
      </c>
      <c r="K907" s="868">
        <v>14.4</v>
      </c>
      <c r="L907" s="867" t="s">
        <v>6143</v>
      </c>
    </row>
    <row r="908" spans="1:12" ht="13.5">
      <c r="A908" s="867" t="s">
        <v>6436</v>
      </c>
      <c r="B908" s="867" t="s">
        <v>6437</v>
      </c>
      <c r="C908" s="867" t="s">
        <v>6734</v>
      </c>
      <c r="D908" s="867" t="s">
        <v>6735</v>
      </c>
      <c r="E908" s="868" t="s">
        <v>819</v>
      </c>
      <c r="F908" s="867" t="s">
        <v>819</v>
      </c>
      <c r="G908" s="867">
        <v>91381</v>
      </c>
      <c r="H908" s="867" t="s">
        <v>7071</v>
      </c>
      <c r="I908" s="867" t="s">
        <v>280</v>
      </c>
      <c r="J908" s="867" t="s">
        <v>6142</v>
      </c>
      <c r="K908" s="868">
        <v>2.66</v>
      </c>
      <c r="L908" s="867" t="s">
        <v>6143</v>
      </c>
    </row>
    <row r="909" spans="1:12" ht="13.5">
      <c r="A909" s="867" t="s">
        <v>6436</v>
      </c>
      <c r="B909" s="867" t="s">
        <v>6437</v>
      </c>
      <c r="C909" s="867" t="s">
        <v>6734</v>
      </c>
      <c r="D909" s="867" t="s">
        <v>6735</v>
      </c>
      <c r="E909" s="868" t="s">
        <v>819</v>
      </c>
      <c r="F909" s="867" t="s">
        <v>819</v>
      </c>
      <c r="G909" s="867">
        <v>91382</v>
      </c>
      <c r="H909" s="867" t="s">
        <v>7072</v>
      </c>
      <c r="I909" s="867" t="s">
        <v>280</v>
      </c>
      <c r="J909" s="867" t="s">
        <v>6142</v>
      </c>
      <c r="K909" s="868">
        <v>1.03</v>
      </c>
      <c r="L909" s="867" t="s">
        <v>6143</v>
      </c>
    </row>
    <row r="910" spans="1:12" ht="13.5">
      <c r="A910" s="867" t="s">
        <v>6436</v>
      </c>
      <c r="B910" s="867" t="s">
        <v>6437</v>
      </c>
      <c r="C910" s="867" t="s">
        <v>6734</v>
      </c>
      <c r="D910" s="867" t="s">
        <v>6735</v>
      </c>
      <c r="E910" s="868" t="s">
        <v>819</v>
      </c>
      <c r="F910" s="867" t="s">
        <v>819</v>
      </c>
      <c r="G910" s="867">
        <v>91383</v>
      </c>
      <c r="H910" s="867" t="s">
        <v>7073</v>
      </c>
      <c r="I910" s="867" t="s">
        <v>280</v>
      </c>
      <c r="J910" s="867" t="s">
        <v>6142</v>
      </c>
      <c r="K910" s="868">
        <v>27</v>
      </c>
      <c r="L910" s="867" t="s">
        <v>6143</v>
      </c>
    </row>
    <row r="911" spans="1:12" ht="13.5">
      <c r="A911" s="867" t="s">
        <v>6436</v>
      </c>
      <c r="B911" s="867" t="s">
        <v>6437</v>
      </c>
      <c r="C911" s="867" t="s">
        <v>6734</v>
      </c>
      <c r="D911" s="867" t="s">
        <v>6735</v>
      </c>
      <c r="E911" s="868" t="s">
        <v>819</v>
      </c>
      <c r="F911" s="867" t="s">
        <v>819</v>
      </c>
      <c r="G911" s="867">
        <v>91384</v>
      </c>
      <c r="H911" s="867" t="s">
        <v>7074</v>
      </c>
      <c r="I911" s="867" t="s">
        <v>280</v>
      </c>
      <c r="J911" s="867" t="s">
        <v>6635</v>
      </c>
      <c r="K911" s="868">
        <v>80.099999999999994</v>
      </c>
      <c r="L911" s="867" t="s">
        <v>6143</v>
      </c>
    </row>
    <row r="912" spans="1:12" ht="13.5">
      <c r="A912" s="867" t="s">
        <v>6436</v>
      </c>
      <c r="B912" s="867" t="s">
        <v>6437</v>
      </c>
      <c r="C912" s="867" t="s">
        <v>6734</v>
      </c>
      <c r="D912" s="867" t="s">
        <v>6735</v>
      </c>
      <c r="E912" s="868" t="s">
        <v>819</v>
      </c>
      <c r="F912" s="867" t="s">
        <v>819</v>
      </c>
      <c r="G912" s="867">
        <v>91390</v>
      </c>
      <c r="H912" s="867" t="s">
        <v>7075</v>
      </c>
      <c r="I912" s="867" t="s">
        <v>280</v>
      </c>
      <c r="J912" s="867" t="s">
        <v>6142</v>
      </c>
      <c r="K912" s="868">
        <v>9.3699999999999992</v>
      </c>
      <c r="L912" s="867" t="s">
        <v>6143</v>
      </c>
    </row>
    <row r="913" spans="1:12" ht="13.5">
      <c r="A913" s="867" t="s">
        <v>6436</v>
      </c>
      <c r="B913" s="867" t="s">
        <v>6437</v>
      </c>
      <c r="C913" s="867" t="s">
        <v>6734</v>
      </c>
      <c r="D913" s="867" t="s">
        <v>6735</v>
      </c>
      <c r="E913" s="868" t="s">
        <v>819</v>
      </c>
      <c r="F913" s="867" t="s">
        <v>819</v>
      </c>
      <c r="G913" s="867">
        <v>91391</v>
      </c>
      <c r="H913" s="867" t="s">
        <v>7076</v>
      </c>
      <c r="I913" s="867" t="s">
        <v>280</v>
      </c>
      <c r="J913" s="867" t="s">
        <v>6142</v>
      </c>
      <c r="K913" s="868">
        <v>1.96</v>
      </c>
      <c r="L913" s="867" t="s">
        <v>6143</v>
      </c>
    </row>
    <row r="914" spans="1:12" ht="13.5">
      <c r="A914" s="867" t="s">
        <v>6436</v>
      </c>
      <c r="B914" s="867" t="s">
        <v>6437</v>
      </c>
      <c r="C914" s="867" t="s">
        <v>6734</v>
      </c>
      <c r="D914" s="867" t="s">
        <v>6735</v>
      </c>
      <c r="E914" s="868" t="s">
        <v>819</v>
      </c>
      <c r="F914" s="867" t="s">
        <v>819</v>
      </c>
      <c r="G914" s="867">
        <v>91392</v>
      </c>
      <c r="H914" s="867" t="s">
        <v>7077</v>
      </c>
      <c r="I914" s="867" t="s">
        <v>280</v>
      </c>
      <c r="J914" s="867" t="s">
        <v>6142</v>
      </c>
      <c r="K914" s="868">
        <v>0.75</v>
      </c>
      <c r="L914" s="867" t="s">
        <v>6143</v>
      </c>
    </row>
    <row r="915" spans="1:12" ht="13.5">
      <c r="A915" s="867" t="s">
        <v>6436</v>
      </c>
      <c r="B915" s="867" t="s">
        <v>6437</v>
      </c>
      <c r="C915" s="867" t="s">
        <v>6734</v>
      </c>
      <c r="D915" s="867" t="s">
        <v>6735</v>
      </c>
      <c r="E915" s="868" t="s">
        <v>819</v>
      </c>
      <c r="F915" s="867" t="s">
        <v>819</v>
      </c>
      <c r="G915" s="867">
        <v>91396</v>
      </c>
      <c r="H915" s="867" t="s">
        <v>7078</v>
      </c>
      <c r="I915" s="867" t="s">
        <v>280</v>
      </c>
      <c r="J915" s="867" t="s">
        <v>6142</v>
      </c>
      <c r="K915" s="868">
        <v>12.6</v>
      </c>
      <c r="L915" s="867" t="s">
        <v>6143</v>
      </c>
    </row>
    <row r="916" spans="1:12" ht="13.5">
      <c r="A916" s="867" t="s">
        <v>6436</v>
      </c>
      <c r="B916" s="867" t="s">
        <v>6437</v>
      </c>
      <c r="C916" s="867" t="s">
        <v>6734</v>
      </c>
      <c r="D916" s="867" t="s">
        <v>6735</v>
      </c>
      <c r="E916" s="868" t="s">
        <v>819</v>
      </c>
      <c r="F916" s="867" t="s">
        <v>819</v>
      </c>
      <c r="G916" s="867">
        <v>91397</v>
      </c>
      <c r="H916" s="867" t="s">
        <v>7079</v>
      </c>
      <c r="I916" s="867" t="s">
        <v>280</v>
      </c>
      <c r="J916" s="867" t="s">
        <v>6142</v>
      </c>
      <c r="K916" s="868">
        <v>2.64</v>
      </c>
      <c r="L916" s="867" t="s">
        <v>6143</v>
      </c>
    </row>
    <row r="917" spans="1:12" ht="13.5">
      <c r="A917" s="867" t="s">
        <v>6436</v>
      </c>
      <c r="B917" s="867" t="s">
        <v>6437</v>
      </c>
      <c r="C917" s="867" t="s">
        <v>6734</v>
      </c>
      <c r="D917" s="867" t="s">
        <v>6735</v>
      </c>
      <c r="E917" s="868" t="s">
        <v>819</v>
      </c>
      <c r="F917" s="867" t="s">
        <v>819</v>
      </c>
      <c r="G917" s="867">
        <v>91398</v>
      </c>
      <c r="H917" s="867" t="s">
        <v>7080</v>
      </c>
      <c r="I917" s="867" t="s">
        <v>280</v>
      </c>
      <c r="J917" s="867" t="s">
        <v>6142</v>
      </c>
      <c r="K917" s="868">
        <v>1.02</v>
      </c>
      <c r="L917" s="867" t="s">
        <v>6143</v>
      </c>
    </row>
    <row r="918" spans="1:12" ht="13.5">
      <c r="A918" s="867" t="s">
        <v>6436</v>
      </c>
      <c r="B918" s="867" t="s">
        <v>6437</v>
      </c>
      <c r="C918" s="867" t="s">
        <v>6734</v>
      </c>
      <c r="D918" s="867" t="s">
        <v>6735</v>
      </c>
      <c r="E918" s="868" t="s">
        <v>819</v>
      </c>
      <c r="F918" s="867" t="s">
        <v>819</v>
      </c>
      <c r="G918" s="867">
        <v>91402</v>
      </c>
      <c r="H918" s="867" t="s">
        <v>7081</v>
      </c>
      <c r="I918" s="867" t="s">
        <v>280</v>
      </c>
      <c r="J918" s="867" t="s">
        <v>6142</v>
      </c>
      <c r="K918" s="868">
        <v>0.87</v>
      </c>
      <c r="L918" s="867" t="s">
        <v>6143</v>
      </c>
    </row>
    <row r="919" spans="1:12" ht="13.5">
      <c r="A919" s="867" t="s">
        <v>6436</v>
      </c>
      <c r="B919" s="867" t="s">
        <v>6437</v>
      </c>
      <c r="C919" s="867" t="s">
        <v>6734</v>
      </c>
      <c r="D919" s="867" t="s">
        <v>6735</v>
      </c>
      <c r="E919" s="868" t="s">
        <v>819</v>
      </c>
      <c r="F919" s="867" t="s">
        <v>819</v>
      </c>
      <c r="G919" s="867">
        <v>91466</v>
      </c>
      <c r="H919" s="867" t="s">
        <v>7082</v>
      </c>
      <c r="I919" s="867" t="s">
        <v>280</v>
      </c>
      <c r="J919" s="867" t="s">
        <v>6142</v>
      </c>
      <c r="K919" s="868">
        <v>0.79</v>
      </c>
      <c r="L919" s="867" t="s">
        <v>6143</v>
      </c>
    </row>
    <row r="920" spans="1:12" ht="13.5">
      <c r="A920" s="867" t="s">
        <v>6436</v>
      </c>
      <c r="B920" s="867" t="s">
        <v>6437</v>
      </c>
      <c r="C920" s="867" t="s">
        <v>6734</v>
      </c>
      <c r="D920" s="867" t="s">
        <v>6735</v>
      </c>
      <c r="E920" s="868" t="s">
        <v>819</v>
      </c>
      <c r="F920" s="867" t="s">
        <v>819</v>
      </c>
      <c r="G920" s="867">
        <v>91467</v>
      </c>
      <c r="H920" s="867" t="s">
        <v>7083</v>
      </c>
      <c r="I920" s="867" t="s">
        <v>280</v>
      </c>
      <c r="J920" s="867" t="s">
        <v>6635</v>
      </c>
      <c r="K920" s="868">
        <v>89.33</v>
      </c>
      <c r="L920" s="867" t="s">
        <v>6143</v>
      </c>
    </row>
    <row r="921" spans="1:12" ht="13.5">
      <c r="A921" s="867" t="s">
        <v>6436</v>
      </c>
      <c r="B921" s="867" t="s">
        <v>6437</v>
      </c>
      <c r="C921" s="867" t="s">
        <v>6734</v>
      </c>
      <c r="D921" s="867" t="s">
        <v>6735</v>
      </c>
      <c r="E921" s="868" t="s">
        <v>819</v>
      </c>
      <c r="F921" s="867" t="s">
        <v>819</v>
      </c>
      <c r="G921" s="867">
        <v>91468</v>
      </c>
      <c r="H921" s="867" t="s">
        <v>7084</v>
      </c>
      <c r="I921" s="867" t="s">
        <v>280</v>
      </c>
      <c r="J921" s="867" t="s">
        <v>6142</v>
      </c>
      <c r="K921" s="868">
        <v>13.6</v>
      </c>
      <c r="L921" s="867" t="s">
        <v>6143</v>
      </c>
    </row>
    <row r="922" spans="1:12" ht="13.5">
      <c r="A922" s="867" t="s">
        <v>6436</v>
      </c>
      <c r="B922" s="867" t="s">
        <v>6437</v>
      </c>
      <c r="C922" s="867" t="s">
        <v>6734</v>
      </c>
      <c r="D922" s="867" t="s">
        <v>6735</v>
      </c>
      <c r="E922" s="868" t="s">
        <v>819</v>
      </c>
      <c r="F922" s="867" t="s">
        <v>819</v>
      </c>
      <c r="G922" s="867">
        <v>91469</v>
      </c>
      <c r="H922" s="867" t="s">
        <v>7085</v>
      </c>
      <c r="I922" s="867" t="s">
        <v>280</v>
      </c>
      <c r="J922" s="867" t="s">
        <v>6142</v>
      </c>
      <c r="K922" s="868">
        <v>2.94</v>
      </c>
      <c r="L922" s="867" t="s">
        <v>6143</v>
      </c>
    </row>
    <row r="923" spans="1:12" ht="13.5">
      <c r="A923" s="867" t="s">
        <v>6436</v>
      </c>
      <c r="B923" s="867" t="s">
        <v>6437</v>
      </c>
      <c r="C923" s="867" t="s">
        <v>6734</v>
      </c>
      <c r="D923" s="867" t="s">
        <v>6735</v>
      </c>
      <c r="E923" s="868" t="s">
        <v>819</v>
      </c>
      <c r="F923" s="867" t="s">
        <v>819</v>
      </c>
      <c r="G923" s="867">
        <v>91484</v>
      </c>
      <c r="H923" s="867" t="s">
        <v>7086</v>
      </c>
      <c r="I923" s="867" t="s">
        <v>280</v>
      </c>
      <c r="J923" s="867" t="s">
        <v>6142</v>
      </c>
      <c r="K923" s="868">
        <v>0.93</v>
      </c>
      <c r="L923" s="867" t="s">
        <v>6143</v>
      </c>
    </row>
    <row r="924" spans="1:12" ht="13.5">
      <c r="A924" s="867" t="s">
        <v>6436</v>
      </c>
      <c r="B924" s="867" t="s">
        <v>6437</v>
      </c>
      <c r="C924" s="867" t="s">
        <v>6734</v>
      </c>
      <c r="D924" s="867" t="s">
        <v>6735</v>
      </c>
      <c r="E924" s="868" t="s">
        <v>819</v>
      </c>
      <c r="F924" s="867" t="s">
        <v>819</v>
      </c>
      <c r="G924" s="867">
        <v>91485</v>
      </c>
      <c r="H924" s="867" t="s">
        <v>7087</v>
      </c>
      <c r="I924" s="867" t="s">
        <v>280</v>
      </c>
      <c r="J924" s="867" t="s">
        <v>6635</v>
      </c>
      <c r="K924" s="868">
        <v>121.24</v>
      </c>
      <c r="L924" s="867" t="s">
        <v>6143</v>
      </c>
    </row>
    <row r="925" spans="1:12" ht="13.5">
      <c r="A925" s="867" t="s">
        <v>6436</v>
      </c>
      <c r="B925" s="867" t="s">
        <v>6437</v>
      </c>
      <c r="C925" s="867" t="s">
        <v>6734</v>
      </c>
      <c r="D925" s="867" t="s">
        <v>6735</v>
      </c>
      <c r="E925" s="868" t="s">
        <v>819</v>
      </c>
      <c r="F925" s="867" t="s">
        <v>819</v>
      </c>
      <c r="G925" s="867">
        <v>91529</v>
      </c>
      <c r="H925" s="867" t="s">
        <v>7088</v>
      </c>
      <c r="I925" s="867" t="s">
        <v>280</v>
      </c>
      <c r="J925" s="867" t="s">
        <v>6229</v>
      </c>
      <c r="K925" s="868">
        <v>0.98</v>
      </c>
      <c r="L925" s="867" t="s">
        <v>6143</v>
      </c>
    </row>
    <row r="926" spans="1:12" ht="13.5">
      <c r="A926" s="867" t="s">
        <v>6436</v>
      </c>
      <c r="B926" s="867" t="s">
        <v>6437</v>
      </c>
      <c r="C926" s="867" t="s">
        <v>6734</v>
      </c>
      <c r="D926" s="867" t="s">
        <v>6735</v>
      </c>
      <c r="E926" s="868" t="s">
        <v>819</v>
      </c>
      <c r="F926" s="867" t="s">
        <v>819</v>
      </c>
      <c r="G926" s="867">
        <v>91530</v>
      </c>
      <c r="H926" s="867" t="s">
        <v>7089</v>
      </c>
      <c r="I926" s="867" t="s">
        <v>280</v>
      </c>
      <c r="J926" s="867" t="s">
        <v>6229</v>
      </c>
      <c r="K926" s="868">
        <v>0.13</v>
      </c>
      <c r="L926" s="867" t="s">
        <v>6143</v>
      </c>
    </row>
    <row r="927" spans="1:12" ht="13.5">
      <c r="A927" s="867" t="s">
        <v>6436</v>
      </c>
      <c r="B927" s="867" t="s">
        <v>6437</v>
      </c>
      <c r="C927" s="867" t="s">
        <v>6734</v>
      </c>
      <c r="D927" s="867" t="s">
        <v>6735</v>
      </c>
      <c r="E927" s="868" t="s">
        <v>819</v>
      </c>
      <c r="F927" s="867" t="s">
        <v>819</v>
      </c>
      <c r="G927" s="867">
        <v>91531</v>
      </c>
      <c r="H927" s="867" t="s">
        <v>7090</v>
      </c>
      <c r="I927" s="867" t="s">
        <v>280</v>
      </c>
      <c r="J927" s="867" t="s">
        <v>6229</v>
      </c>
      <c r="K927" s="868">
        <v>1.22</v>
      </c>
      <c r="L927" s="867" t="s">
        <v>6143</v>
      </c>
    </row>
    <row r="928" spans="1:12" ht="13.5">
      <c r="A928" s="867" t="s">
        <v>6436</v>
      </c>
      <c r="B928" s="867" t="s">
        <v>6437</v>
      </c>
      <c r="C928" s="867" t="s">
        <v>6734</v>
      </c>
      <c r="D928" s="867" t="s">
        <v>6735</v>
      </c>
      <c r="E928" s="868" t="s">
        <v>819</v>
      </c>
      <c r="F928" s="867" t="s">
        <v>819</v>
      </c>
      <c r="G928" s="867">
        <v>91532</v>
      </c>
      <c r="H928" s="867" t="s">
        <v>7091</v>
      </c>
      <c r="I928" s="867" t="s">
        <v>280</v>
      </c>
      <c r="J928" s="867" t="s">
        <v>6635</v>
      </c>
      <c r="K928" s="868">
        <v>4.26</v>
      </c>
      <c r="L928" s="867" t="s">
        <v>6143</v>
      </c>
    </row>
    <row r="929" spans="1:12" ht="13.5">
      <c r="A929" s="867" t="s">
        <v>6436</v>
      </c>
      <c r="B929" s="867" t="s">
        <v>6437</v>
      </c>
      <c r="C929" s="867" t="s">
        <v>6734</v>
      </c>
      <c r="D929" s="867" t="s">
        <v>6735</v>
      </c>
      <c r="E929" s="868" t="s">
        <v>819</v>
      </c>
      <c r="F929" s="867" t="s">
        <v>819</v>
      </c>
      <c r="G929" s="867">
        <v>91629</v>
      </c>
      <c r="H929" s="867" t="s">
        <v>7092</v>
      </c>
      <c r="I929" s="867" t="s">
        <v>280</v>
      </c>
      <c r="J929" s="867" t="s">
        <v>6142</v>
      </c>
      <c r="K929" s="868">
        <v>9.0399999999999991</v>
      </c>
      <c r="L929" s="867" t="s">
        <v>6143</v>
      </c>
    </row>
    <row r="930" spans="1:12" ht="13.5">
      <c r="A930" s="867" t="s">
        <v>6436</v>
      </c>
      <c r="B930" s="867" t="s">
        <v>6437</v>
      </c>
      <c r="C930" s="867" t="s">
        <v>6734</v>
      </c>
      <c r="D930" s="867" t="s">
        <v>6735</v>
      </c>
      <c r="E930" s="868" t="s">
        <v>819</v>
      </c>
      <c r="F930" s="867" t="s">
        <v>819</v>
      </c>
      <c r="G930" s="867">
        <v>91630</v>
      </c>
      <c r="H930" s="867" t="s">
        <v>7093</v>
      </c>
      <c r="I930" s="867" t="s">
        <v>280</v>
      </c>
      <c r="J930" s="867" t="s">
        <v>6142</v>
      </c>
      <c r="K930" s="868">
        <v>1.89</v>
      </c>
      <c r="L930" s="867" t="s">
        <v>6143</v>
      </c>
    </row>
    <row r="931" spans="1:12" ht="13.5">
      <c r="A931" s="867" t="s">
        <v>6436</v>
      </c>
      <c r="B931" s="867" t="s">
        <v>6437</v>
      </c>
      <c r="C931" s="867" t="s">
        <v>6734</v>
      </c>
      <c r="D931" s="867" t="s">
        <v>6735</v>
      </c>
      <c r="E931" s="868" t="s">
        <v>819</v>
      </c>
      <c r="F931" s="867" t="s">
        <v>819</v>
      </c>
      <c r="G931" s="867">
        <v>91631</v>
      </c>
      <c r="H931" s="867" t="s">
        <v>7094</v>
      </c>
      <c r="I931" s="867" t="s">
        <v>280</v>
      </c>
      <c r="J931" s="867" t="s">
        <v>6142</v>
      </c>
      <c r="K931" s="868">
        <v>0.73</v>
      </c>
      <c r="L931" s="867" t="s">
        <v>6143</v>
      </c>
    </row>
    <row r="932" spans="1:12" ht="13.5">
      <c r="A932" s="867" t="s">
        <v>6436</v>
      </c>
      <c r="B932" s="867" t="s">
        <v>6437</v>
      </c>
      <c r="C932" s="867" t="s">
        <v>6734</v>
      </c>
      <c r="D932" s="867" t="s">
        <v>6735</v>
      </c>
      <c r="E932" s="868" t="s">
        <v>819</v>
      </c>
      <c r="F932" s="867" t="s">
        <v>819</v>
      </c>
      <c r="G932" s="867">
        <v>91632</v>
      </c>
      <c r="H932" s="867" t="s">
        <v>7095</v>
      </c>
      <c r="I932" s="867" t="s">
        <v>280</v>
      </c>
      <c r="J932" s="867" t="s">
        <v>6142</v>
      </c>
      <c r="K932" s="868">
        <v>16.97</v>
      </c>
      <c r="L932" s="867" t="s">
        <v>6143</v>
      </c>
    </row>
    <row r="933" spans="1:12" ht="13.5">
      <c r="A933" s="867" t="s">
        <v>6436</v>
      </c>
      <c r="B933" s="867" t="s">
        <v>6437</v>
      </c>
      <c r="C933" s="867" t="s">
        <v>6734</v>
      </c>
      <c r="D933" s="867" t="s">
        <v>6735</v>
      </c>
      <c r="E933" s="868" t="s">
        <v>819</v>
      </c>
      <c r="F933" s="867" t="s">
        <v>819</v>
      </c>
      <c r="G933" s="867">
        <v>91633</v>
      </c>
      <c r="H933" s="867" t="s">
        <v>7096</v>
      </c>
      <c r="I933" s="867" t="s">
        <v>280</v>
      </c>
      <c r="J933" s="867" t="s">
        <v>6635</v>
      </c>
      <c r="K933" s="868">
        <v>75.61</v>
      </c>
      <c r="L933" s="867" t="s">
        <v>6143</v>
      </c>
    </row>
    <row r="934" spans="1:12" ht="13.5">
      <c r="A934" s="867" t="s">
        <v>6436</v>
      </c>
      <c r="B934" s="867" t="s">
        <v>6437</v>
      </c>
      <c r="C934" s="867" t="s">
        <v>6734</v>
      </c>
      <c r="D934" s="867" t="s">
        <v>6735</v>
      </c>
      <c r="E934" s="868" t="s">
        <v>819</v>
      </c>
      <c r="F934" s="867" t="s">
        <v>819</v>
      </c>
      <c r="G934" s="867">
        <v>91640</v>
      </c>
      <c r="H934" s="867" t="s">
        <v>7097</v>
      </c>
      <c r="I934" s="867" t="s">
        <v>280</v>
      </c>
      <c r="J934" s="867" t="s">
        <v>6142</v>
      </c>
      <c r="K934" s="868">
        <v>22.28</v>
      </c>
      <c r="L934" s="867" t="s">
        <v>6143</v>
      </c>
    </row>
    <row r="935" spans="1:12" ht="13.5">
      <c r="A935" s="867" t="s">
        <v>6436</v>
      </c>
      <c r="B935" s="867" t="s">
        <v>6437</v>
      </c>
      <c r="C935" s="867" t="s">
        <v>6734</v>
      </c>
      <c r="D935" s="867" t="s">
        <v>6735</v>
      </c>
      <c r="E935" s="868" t="s">
        <v>819</v>
      </c>
      <c r="F935" s="867" t="s">
        <v>819</v>
      </c>
      <c r="G935" s="867">
        <v>91641</v>
      </c>
      <c r="H935" s="867" t="s">
        <v>7098</v>
      </c>
      <c r="I935" s="867" t="s">
        <v>280</v>
      </c>
      <c r="J935" s="867" t="s">
        <v>6142</v>
      </c>
      <c r="K935" s="868">
        <v>4.67</v>
      </c>
      <c r="L935" s="867" t="s">
        <v>6143</v>
      </c>
    </row>
    <row r="936" spans="1:12" ht="13.5">
      <c r="A936" s="867" t="s">
        <v>6436</v>
      </c>
      <c r="B936" s="867" t="s">
        <v>6437</v>
      </c>
      <c r="C936" s="867" t="s">
        <v>6734</v>
      </c>
      <c r="D936" s="867" t="s">
        <v>6735</v>
      </c>
      <c r="E936" s="868" t="s">
        <v>819</v>
      </c>
      <c r="F936" s="867" t="s">
        <v>819</v>
      </c>
      <c r="G936" s="867">
        <v>91642</v>
      </c>
      <c r="H936" s="867" t="s">
        <v>7099</v>
      </c>
      <c r="I936" s="867" t="s">
        <v>280</v>
      </c>
      <c r="J936" s="867" t="s">
        <v>6142</v>
      </c>
      <c r="K936" s="868">
        <v>1.81</v>
      </c>
      <c r="L936" s="867" t="s">
        <v>6143</v>
      </c>
    </row>
    <row r="937" spans="1:12" ht="13.5">
      <c r="A937" s="867" t="s">
        <v>6436</v>
      </c>
      <c r="B937" s="867" t="s">
        <v>6437</v>
      </c>
      <c r="C937" s="867" t="s">
        <v>6734</v>
      </c>
      <c r="D937" s="867" t="s">
        <v>6735</v>
      </c>
      <c r="E937" s="868" t="s">
        <v>819</v>
      </c>
      <c r="F937" s="867" t="s">
        <v>819</v>
      </c>
      <c r="G937" s="867">
        <v>91643</v>
      </c>
      <c r="H937" s="867" t="s">
        <v>7100</v>
      </c>
      <c r="I937" s="867" t="s">
        <v>280</v>
      </c>
      <c r="J937" s="867" t="s">
        <v>6142</v>
      </c>
      <c r="K937" s="868">
        <v>41.77</v>
      </c>
      <c r="L937" s="867" t="s">
        <v>6143</v>
      </c>
    </row>
    <row r="938" spans="1:12" ht="13.5">
      <c r="A938" s="867" t="s">
        <v>6436</v>
      </c>
      <c r="B938" s="867" t="s">
        <v>6437</v>
      </c>
      <c r="C938" s="867" t="s">
        <v>6734</v>
      </c>
      <c r="D938" s="867" t="s">
        <v>6735</v>
      </c>
      <c r="E938" s="868" t="s">
        <v>819</v>
      </c>
      <c r="F938" s="867" t="s">
        <v>819</v>
      </c>
      <c r="G938" s="867">
        <v>91644</v>
      </c>
      <c r="H938" s="867" t="s">
        <v>7101</v>
      </c>
      <c r="I938" s="867" t="s">
        <v>280</v>
      </c>
      <c r="J938" s="867" t="s">
        <v>6635</v>
      </c>
      <c r="K938" s="868">
        <v>170.14</v>
      </c>
      <c r="L938" s="867" t="s">
        <v>6143</v>
      </c>
    </row>
    <row r="939" spans="1:12" ht="13.5">
      <c r="A939" s="867" t="s">
        <v>6436</v>
      </c>
      <c r="B939" s="867" t="s">
        <v>6437</v>
      </c>
      <c r="C939" s="867" t="s">
        <v>6734</v>
      </c>
      <c r="D939" s="867" t="s">
        <v>6735</v>
      </c>
      <c r="E939" s="868" t="s">
        <v>819</v>
      </c>
      <c r="F939" s="867" t="s">
        <v>819</v>
      </c>
      <c r="G939" s="867">
        <v>91688</v>
      </c>
      <c r="H939" s="867" t="s">
        <v>7102</v>
      </c>
      <c r="I939" s="867" t="s">
        <v>280</v>
      </c>
      <c r="J939" s="867" t="s">
        <v>6229</v>
      </c>
      <c r="K939" s="868">
        <v>7.0000000000000007E-2</v>
      </c>
      <c r="L939" s="867" t="s">
        <v>6143</v>
      </c>
    </row>
    <row r="940" spans="1:12" ht="13.5">
      <c r="A940" s="867" t="s">
        <v>6436</v>
      </c>
      <c r="B940" s="867" t="s">
        <v>6437</v>
      </c>
      <c r="C940" s="867" t="s">
        <v>6734</v>
      </c>
      <c r="D940" s="867" t="s">
        <v>6735</v>
      </c>
      <c r="E940" s="868" t="s">
        <v>819</v>
      </c>
      <c r="F940" s="867" t="s">
        <v>819</v>
      </c>
      <c r="G940" s="867">
        <v>91689</v>
      </c>
      <c r="H940" s="867" t="s">
        <v>7103</v>
      </c>
      <c r="I940" s="867" t="s">
        <v>280</v>
      </c>
      <c r="J940" s="867" t="s">
        <v>6229</v>
      </c>
      <c r="K940" s="868">
        <v>0.01</v>
      </c>
      <c r="L940" s="867" t="s">
        <v>6143</v>
      </c>
    </row>
    <row r="941" spans="1:12" ht="13.5">
      <c r="A941" s="867" t="s">
        <v>6436</v>
      </c>
      <c r="B941" s="867" t="s">
        <v>6437</v>
      </c>
      <c r="C941" s="867" t="s">
        <v>6734</v>
      </c>
      <c r="D941" s="867" t="s">
        <v>6735</v>
      </c>
      <c r="E941" s="868" t="s">
        <v>819</v>
      </c>
      <c r="F941" s="867" t="s">
        <v>819</v>
      </c>
      <c r="G941" s="867">
        <v>91690</v>
      </c>
      <c r="H941" s="867" t="s">
        <v>7104</v>
      </c>
      <c r="I941" s="867" t="s">
        <v>280</v>
      </c>
      <c r="J941" s="867" t="s">
        <v>6229</v>
      </c>
      <c r="K941" s="868">
        <v>0.05</v>
      </c>
      <c r="L941" s="867" t="s">
        <v>6143</v>
      </c>
    </row>
    <row r="942" spans="1:12" ht="13.5">
      <c r="A942" s="867" t="s">
        <v>6436</v>
      </c>
      <c r="B942" s="867" t="s">
        <v>6437</v>
      </c>
      <c r="C942" s="867" t="s">
        <v>6734</v>
      </c>
      <c r="D942" s="867" t="s">
        <v>6735</v>
      </c>
      <c r="E942" s="868" t="s">
        <v>819</v>
      </c>
      <c r="F942" s="867" t="s">
        <v>819</v>
      </c>
      <c r="G942" s="867">
        <v>91691</v>
      </c>
      <c r="H942" s="867" t="s">
        <v>7105</v>
      </c>
      <c r="I942" s="867" t="s">
        <v>280</v>
      </c>
      <c r="J942" s="867" t="s">
        <v>6229</v>
      </c>
      <c r="K942" s="868">
        <v>1.87</v>
      </c>
      <c r="L942" s="867" t="s">
        <v>6143</v>
      </c>
    </row>
    <row r="943" spans="1:12" ht="13.5">
      <c r="A943" s="867" t="s">
        <v>6436</v>
      </c>
      <c r="B943" s="867" t="s">
        <v>6437</v>
      </c>
      <c r="C943" s="867" t="s">
        <v>6734</v>
      </c>
      <c r="D943" s="867" t="s">
        <v>6735</v>
      </c>
      <c r="E943" s="868" t="s">
        <v>819</v>
      </c>
      <c r="F943" s="867" t="s">
        <v>819</v>
      </c>
      <c r="G943" s="867">
        <v>92040</v>
      </c>
      <c r="H943" s="867" t="s">
        <v>7106</v>
      </c>
      <c r="I943" s="867" t="s">
        <v>280</v>
      </c>
      <c r="J943" s="867" t="s">
        <v>6142</v>
      </c>
      <c r="K943" s="868">
        <v>4.13</v>
      </c>
      <c r="L943" s="867" t="s">
        <v>6143</v>
      </c>
    </row>
    <row r="944" spans="1:12" ht="13.5">
      <c r="A944" s="867" t="s">
        <v>6436</v>
      </c>
      <c r="B944" s="867" t="s">
        <v>6437</v>
      </c>
      <c r="C944" s="867" t="s">
        <v>6734</v>
      </c>
      <c r="D944" s="867" t="s">
        <v>6735</v>
      </c>
      <c r="E944" s="868" t="s">
        <v>819</v>
      </c>
      <c r="F944" s="867" t="s">
        <v>819</v>
      </c>
      <c r="G944" s="867">
        <v>92041</v>
      </c>
      <c r="H944" s="867" t="s">
        <v>7107</v>
      </c>
      <c r="I944" s="867" t="s">
        <v>280</v>
      </c>
      <c r="J944" s="867" t="s">
        <v>6142</v>
      </c>
      <c r="K944" s="868">
        <v>0.43</v>
      </c>
      <c r="L944" s="867" t="s">
        <v>6143</v>
      </c>
    </row>
    <row r="945" spans="1:12" ht="13.5">
      <c r="A945" s="867" t="s">
        <v>6436</v>
      </c>
      <c r="B945" s="867" t="s">
        <v>6437</v>
      </c>
      <c r="C945" s="867" t="s">
        <v>6734</v>
      </c>
      <c r="D945" s="867" t="s">
        <v>6735</v>
      </c>
      <c r="E945" s="868" t="s">
        <v>819</v>
      </c>
      <c r="F945" s="867" t="s">
        <v>819</v>
      </c>
      <c r="G945" s="867">
        <v>92042</v>
      </c>
      <c r="H945" s="867" t="s">
        <v>7108</v>
      </c>
      <c r="I945" s="867" t="s">
        <v>280</v>
      </c>
      <c r="J945" s="867" t="s">
        <v>6142</v>
      </c>
      <c r="K945" s="868">
        <v>3.44</v>
      </c>
      <c r="L945" s="867" t="s">
        <v>6143</v>
      </c>
    </row>
    <row r="946" spans="1:12" ht="13.5">
      <c r="A946" s="867" t="s">
        <v>6436</v>
      </c>
      <c r="B946" s="867" t="s">
        <v>6437</v>
      </c>
      <c r="C946" s="867" t="s">
        <v>6734</v>
      </c>
      <c r="D946" s="867" t="s">
        <v>6735</v>
      </c>
      <c r="E946" s="868" t="s">
        <v>819</v>
      </c>
      <c r="F946" s="867" t="s">
        <v>819</v>
      </c>
      <c r="G946" s="867">
        <v>92101</v>
      </c>
      <c r="H946" s="867" t="s">
        <v>7109</v>
      </c>
      <c r="I946" s="867" t="s">
        <v>280</v>
      </c>
      <c r="J946" s="867" t="s">
        <v>6142</v>
      </c>
      <c r="K946" s="868">
        <v>14.09</v>
      </c>
      <c r="L946" s="867" t="s">
        <v>6143</v>
      </c>
    </row>
    <row r="947" spans="1:12" ht="13.5">
      <c r="A947" s="867" t="s">
        <v>6436</v>
      </c>
      <c r="B947" s="867" t="s">
        <v>6437</v>
      </c>
      <c r="C947" s="867" t="s">
        <v>6734</v>
      </c>
      <c r="D947" s="867" t="s">
        <v>6735</v>
      </c>
      <c r="E947" s="868" t="s">
        <v>819</v>
      </c>
      <c r="F947" s="867" t="s">
        <v>819</v>
      </c>
      <c r="G947" s="867">
        <v>92102</v>
      </c>
      <c r="H947" s="867" t="s">
        <v>7110</v>
      </c>
      <c r="I947" s="867" t="s">
        <v>280</v>
      </c>
      <c r="J947" s="867" t="s">
        <v>6142</v>
      </c>
      <c r="K947" s="868">
        <v>2.95</v>
      </c>
      <c r="L947" s="867" t="s">
        <v>6143</v>
      </c>
    </row>
    <row r="948" spans="1:12" ht="13.5">
      <c r="A948" s="867" t="s">
        <v>6436</v>
      </c>
      <c r="B948" s="867" t="s">
        <v>6437</v>
      </c>
      <c r="C948" s="867" t="s">
        <v>6734</v>
      </c>
      <c r="D948" s="867" t="s">
        <v>6735</v>
      </c>
      <c r="E948" s="868" t="s">
        <v>819</v>
      </c>
      <c r="F948" s="867" t="s">
        <v>819</v>
      </c>
      <c r="G948" s="867">
        <v>92103</v>
      </c>
      <c r="H948" s="867" t="s">
        <v>7111</v>
      </c>
      <c r="I948" s="867" t="s">
        <v>280</v>
      </c>
      <c r="J948" s="867" t="s">
        <v>6142</v>
      </c>
      <c r="K948" s="868">
        <v>1.1399999999999999</v>
      </c>
      <c r="L948" s="867" t="s">
        <v>6143</v>
      </c>
    </row>
    <row r="949" spans="1:12" ht="13.5">
      <c r="A949" s="867" t="s">
        <v>6436</v>
      </c>
      <c r="B949" s="867" t="s">
        <v>6437</v>
      </c>
      <c r="C949" s="867" t="s">
        <v>6734</v>
      </c>
      <c r="D949" s="867" t="s">
        <v>6735</v>
      </c>
      <c r="E949" s="868" t="s">
        <v>819</v>
      </c>
      <c r="F949" s="867" t="s">
        <v>819</v>
      </c>
      <c r="G949" s="867">
        <v>92104</v>
      </c>
      <c r="H949" s="867" t="s">
        <v>7112</v>
      </c>
      <c r="I949" s="867" t="s">
        <v>280</v>
      </c>
      <c r="J949" s="867" t="s">
        <v>6142</v>
      </c>
      <c r="K949" s="868">
        <v>26.43</v>
      </c>
      <c r="L949" s="867" t="s">
        <v>6143</v>
      </c>
    </row>
    <row r="950" spans="1:12" ht="13.5">
      <c r="A950" s="867" t="s">
        <v>6436</v>
      </c>
      <c r="B950" s="867" t="s">
        <v>6437</v>
      </c>
      <c r="C950" s="867" t="s">
        <v>6734</v>
      </c>
      <c r="D950" s="867" t="s">
        <v>6735</v>
      </c>
      <c r="E950" s="868" t="s">
        <v>819</v>
      </c>
      <c r="F950" s="867" t="s">
        <v>819</v>
      </c>
      <c r="G950" s="867">
        <v>92105</v>
      </c>
      <c r="H950" s="867" t="s">
        <v>7113</v>
      </c>
      <c r="I950" s="867" t="s">
        <v>280</v>
      </c>
      <c r="J950" s="867" t="s">
        <v>6635</v>
      </c>
      <c r="K950" s="868">
        <v>108.7</v>
      </c>
      <c r="L950" s="867" t="s">
        <v>6143</v>
      </c>
    </row>
    <row r="951" spans="1:12" ht="13.5">
      <c r="A951" s="867" t="s">
        <v>6436</v>
      </c>
      <c r="B951" s="867" t="s">
        <v>6437</v>
      </c>
      <c r="C951" s="867" t="s">
        <v>6734</v>
      </c>
      <c r="D951" s="867" t="s">
        <v>6735</v>
      </c>
      <c r="E951" s="868" t="s">
        <v>819</v>
      </c>
      <c r="F951" s="867" t="s">
        <v>819</v>
      </c>
      <c r="G951" s="867">
        <v>92108</v>
      </c>
      <c r="H951" s="867" t="s">
        <v>7114</v>
      </c>
      <c r="I951" s="867" t="s">
        <v>280</v>
      </c>
      <c r="J951" s="867" t="s">
        <v>6229</v>
      </c>
      <c r="K951" s="868">
        <v>0.71</v>
      </c>
      <c r="L951" s="867" t="s">
        <v>6143</v>
      </c>
    </row>
    <row r="952" spans="1:12" ht="13.5">
      <c r="A952" s="867" t="s">
        <v>6436</v>
      </c>
      <c r="B952" s="867" t="s">
        <v>6437</v>
      </c>
      <c r="C952" s="867" t="s">
        <v>6734</v>
      </c>
      <c r="D952" s="867" t="s">
        <v>6735</v>
      </c>
      <c r="E952" s="868" t="s">
        <v>819</v>
      </c>
      <c r="F952" s="867" t="s">
        <v>819</v>
      </c>
      <c r="G952" s="867">
        <v>92109</v>
      </c>
      <c r="H952" s="867" t="s">
        <v>7115</v>
      </c>
      <c r="I952" s="867" t="s">
        <v>280</v>
      </c>
      <c r="J952" s="867" t="s">
        <v>6229</v>
      </c>
      <c r="K952" s="868">
        <v>0.08</v>
      </c>
      <c r="L952" s="867" t="s">
        <v>6143</v>
      </c>
    </row>
    <row r="953" spans="1:12" ht="13.5">
      <c r="A953" s="867" t="s">
        <v>6436</v>
      </c>
      <c r="B953" s="867" t="s">
        <v>6437</v>
      </c>
      <c r="C953" s="867" t="s">
        <v>6734</v>
      </c>
      <c r="D953" s="867" t="s">
        <v>6735</v>
      </c>
      <c r="E953" s="868" t="s">
        <v>819</v>
      </c>
      <c r="F953" s="867" t="s">
        <v>819</v>
      </c>
      <c r="G953" s="867">
        <v>92110</v>
      </c>
      <c r="H953" s="867" t="s">
        <v>7116</v>
      </c>
      <c r="I953" s="867" t="s">
        <v>280</v>
      </c>
      <c r="J953" s="867" t="s">
        <v>6229</v>
      </c>
      <c r="K953" s="868">
        <v>0.55000000000000004</v>
      </c>
      <c r="L953" s="867" t="s">
        <v>6143</v>
      </c>
    </row>
    <row r="954" spans="1:12" ht="13.5">
      <c r="A954" s="867" t="s">
        <v>6436</v>
      </c>
      <c r="B954" s="867" t="s">
        <v>6437</v>
      </c>
      <c r="C954" s="867" t="s">
        <v>6734</v>
      </c>
      <c r="D954" s="867" t="s">
        <v>6735</v>
      </c>
      <c r="E954" s="868" t="s">
        <v>819</v>
      </c>
      <c r="F954" s="867" t="s">
        <v>819</v>
      </c>
      <c r="G954" s="867">
        <v>92111</v>
      </c>
      <c r="H954" s="867" t="s">
        <v>7117</v>
      </c>
      <c r="I954" s="867" t="s">
        <v>280</v>
      </c>
      <c r="J954" s="867" t="s">
        <v>6229</v>
      </c>
      <c r="K954" s="868">
        <v>0.73</v>
      </c>
      <c r="L954" s="867" t="s">
        <v>6143</v>
      </c>
    </row>
    <row r="955" spans="1:12" ht="13.5">
      <c r="A955" s="867" t="s">
        <v>6436</v>
      </c>
      <c r="B955" s="867" t="s">
        <v>6437</v>
      </c>
      <c r="C955" s="867" t="s">
        <v>6734</v>
      </c>
      <c r="D955" s="867" t="s">
        <v>6735</v>
      </c>
      <c r="E955" s="868" t="s">
        <v>819</v>
      </c>
      <c r="F955" s="867" t="s">
        <v>819</v>
      </c>
      <c r="G955" s="867">
        <v>92114</v>
      </c>
      <c r="H955" s="867" t="s">
        <v>7118</v>
      </c>
      <c r="I955" s="867" t="s">
        <v>280</v>
      </c>
      <c r="J955" s="867" t="s">
        <v>6229</v>
      </c>
      <c r="K955" s="868">
        <v>0.08</v>
      </c>
      <c r="L955" s="867" t="s">
        <v>6143</v>
      </c>
    </row>
    <row r="956" spans="1:12" ht="13.5">
      <c r="A956" s="867" t="s">
        <v>6436</v>
      </c>
      <c r="B956" s="867" t="s">
        <v>6437</v>
      </c>
      <c r="C956" s="867" t="s">
        <v>6734</v>
      </c>
      <c r="D956" s="867" t="s">
        <v>6735</v>
      </c>
      <c r="E956" s="868" t="s">
        <v>819</v>
      </c>
      <c r="F956" s="867" t="s">
        <v>819</v>
      </c>
      <c r="G956" s="867">
        <v>92115</v>
      </c>
      <c r="H956" s="867" t="s">
        <v>7119</v>
      </c>
      <c r="I956" s="867" t="s">
        <v>280</v>
      </c>
      <c r="J956" s="867" t="s">
        <v>6229</v>
      </c>
      <c r="K956" s="868">
        <v>0</v>
      </c>
      <c r="L956" s="867" t="s">
        <v>6143</v>
      </c>
    </row>
    <row r="957" spans="1:12" ht="13.5">
      <c r="A957" s="867" t="s">
        <v>6436</v>
      </c>
      <c r="B957" s="867" t="s">
        <v>6437</v>
      </c>
      <c r="C957" s="867" t="s">
        <v>6734</v>
      </c>
      <c r="D957" s="867" t="s">
        <v>6735</v>
      </c>
      <c r="E957" s="868" t="s">
        <v>819</v>
      </c>
      <c r="F957" s="867" t="s">
        <v>819</v>
      </c>
      <c r="G957" s="867">
        <v>92116</v>
      </c>
      <c r="H957" s="867" t="s">
        <v>7120</v>
      </c>
      <c r="I957" s="867" t="s">
        <v>280</v>
      </c>
      <c r="J957" s="867" t="s">
        <v>6229</v>
      </c>
      <c r="K957" s="868">
        <v>0.1</v>
      </c>
      <c r="L957" s="867" t="s">
        <v>6143</v>
      </c>
    </row>
    <row r="958" spans="1:12" ht="13.5">
      <c r="A958" s="867" t="s">
        <v>6436</v>
      </c>
      <c r="B958" s="867" t="s">
        <v>6437</v>
      </c>
      <c r="C958" s="867" t="s">
        <v>6734</v>
      </c>
      <c r="D958" s="867" t="s">
        <v>6735</v>
      </c>
      <c r="E958" s="868" t="s">
        <v>819</v>
      </c>
      <c r="F958" s="867" t="s">
        <v>819</v>
      </c>
      <c r="G958" s="867">
        <v>92133</v>
      </c>
      <c r="H958" s="867" t="s">
        <v>7121</v>
      </c>
      <c r="I958" s="867" t="s">
        <v>280</v>
      </c>
      <c r="J958" s="867" t="s">
        <v>6635</v>
      </c>
      <c r="K958" s="868">
        <v>7.84</v>
      </c>
      <c r="L958" s="867" t="s">
        <v>6143</v>
      </c>
    </row>
    <row r="959" spans="1:12" ht="13.5">
      <c r="A959" s="867" t="s">
        <v>6436</v>
      </c>
      <c r="B959" s="867" t="s">
        <v>6437</v>
      </c>
      <c r="C959" s="867" t="s">
        <v>6734</v>
      </c>
      <c r="D959" s="867" t="s">
        <v>6735</v>
      </c>
      <c r="E959" s="868" t="s">
        <v>819</v>
      </c>
      <c r="F959" s="867" t="s">
        <v>819</v>
      </c>
      <c r="G959" s="867">
        <v>92134</v>
      </c>
      <c r="H959" s="867" t="s">
        <v>7122</v>
      </c>
      <c r="I959" s="867" t="s">
        <v>280</v>
      </c>
      <c r="J959" s="867" t="s">
        <v>6635</v>
      </c>
      <c r="K959" s="868">
        <v>1.24</v>
      </c>
      <c r="L959" s="867" t="s">
        <v>6143</v>
      </c>
    </row>
    <row r="960" spans="1:12" ht="13.5">
      <c r="A960" s="867" t="s">
        <v>6436</v>
      </c>
      <c r="B960" s="867" t="s">
        <v>6437</v>
      </c>
      <c r="C960" s="867" t="s">
        <v>6734</v>
      </c>
      <c r="D960" s="867" t="s">
        <v>6735</v>
      </c>
      <c r="E960" s="868" t="s">
        <v>819</v>
      </c>
      <c r="F960" s="867" t="s">
        <v>819</v>
      </c>
      <c r="G960" s="867">
        <v>92135</v>
      </c>
      <c r="H960" s="867" t="s">
        <v>7123</v>
      </c>
      <c r="I960" s="867" t="s">
        <v>280</v>
      </c>
      <c r="J960" s="867" t="s">
        <v>6635</v>
      </c>
      <c r="K960" s="868">
        <v>0.49</v>
      </c>
      <c r="L960" s="867" t="s">
        <v>6143</v>
      </c>
    </row>
    <row r="961" spans="1:12" ht="13.5">
      <c r="A961" s="867" t="s">
        <v>6436</v>
      </c>
      <c r="B961" s="867" t="s">
        <v>6437</v>
      </c>
      <c r="C961" s="867" t="s">
        <v>6734</v>
      </c>
      <c r="D961" s="867" t="s">
        <v>6735</v>
      </c>
      <c r="E961" s="868" t="s">
        <v>819</v>
      </c>
      <c r="F961" s="867" t="s">
        <v>819</v>
      </c>
      <c r="G961" s="867">
        <v>92136</v>
      </c>
      <c r="H961" s="867" t="s">
        <v>7124</v>
      </c>
      <c r="I961" s="867" t="s">
        <v>280</v>
      </c>
      <c r="J961" s="867" t="s">
        <v>6635</v>
      </c>
      <c r="K961" s="868">
        <v>9.81</v>
      </c>
      <c r="L961" s="867" t="s">
        <v>6143</v>
      </c>
    </row>
    <row r="962" spans="1:12" ht="13.5">
      <c r="A962" s="867" t="s">
        <v>6436</v>
      </c>
      <c r="B962" s="867" t="s">
        <v>6437</v>
      </c>
      <c r="C962" s="867" t="s">
        <v>6734</v>
      </c>
      <c r="D962" s="867" t="s">
        <v>6735</v>
      </c>
      <c r="E962" s="868" t="s">
        <v>819</v>
      </c>
      <c r="F962" s="867" t="s">
        <v>819</v>
      </c>
      <c r="G962" s="867">
        <v>92137</v>
      </c>
      <c r="H962" s="867" t="s">
        <v>7125</v>
      </c>
      <c r="I962" s="867" t="s">
        <v>280</v>
      </c>
      <c r="J962" s="867" t="s">
        <v>6635</v>
      </c>
      <c r="K962" s="868">
        <v>22.37</v>
      </c>
      <c r="L962" s="867" t="s">
        <v>6143</v>
      </c>
    </row>
    <row r="963" spans="1:12" ht="13.5">
      <c r="A963" s="867" t="s">
        <v>6436</v>
      </c>
      <c r="B963" s="867" t="s">
        <v>6437</v>
      </c>
      <c r="C963" s="867" t="s">
        <v>6734</v>
      </c>
      <c r="D963" s="867" t="s">
        <v>6735</v>
      </c>
      <c r="E963" s="868" t="s">
        <v>819</v>
      </c>
      <c r="F963" s="867" t="s">
        <v>819</v>
      </c>
      <c r="G963" s="867">
        <v>92140</v>
      </c>
      <c r="H963" s="867" t="s">
        <v>7126</v>
      </c>
      <c r="I963" s="867" t="s">
        <v>280</v>
      </c>
      <c r="J963" s="867" t="s">
        <v>6229</v>
      </c>
      <c r="K963" s="868">
        <v>2.39</v>
      </c>
      <c r="L963" s="867" t="s">
        <v>6143</v>
      </c>
    </row>
    <row r="964" spans="1:12" ht="13.5">
      <c r="A964" s="867" t="s">
        <v>6436</v>
      </c>
      <c r="B964" s="867" t="s">
        <v>6437</v>
      </c>
      <c r="C964" s="867" t="s">
        <v>6734</v>
      </c>
      <c r="D964" s="867" t="s">
        <v>6735</v>
      </c>
      <c r="E964" s="868" t="s">
        <v>819</v>
      </c>
      <c r="F964" s="867" t="s">
        <v>819</v>
      </c>
      <c r="G964" s="867">
        <v>92141</v>
      </c>
      <c r="H964" s="867" t="s">
        <v>7127</v>
      </c>
      <c r="I964" s="867" t="s">
        <v>280</v>
      </c>
      <c r="J964" s="867" t="s">
        <v>6229</v>
      </c>
      <c r="K964" s="868">
        <v>0.37</v>
      </c>
      <c r="L964" s="867" t="s">
        <v>6143</v>
      </c>
    </row>
    <row r="965" spans="1:12" ht="13.5">
      <c r="A965" s="867" t="s">
        <v>6436</v>
      </c>
      <c r="B965" s="867" t="s">
        <v>6437</v>
      </c>
      <c r="C965" s="867" t="s">
        <v>6734</v>
      </c>
      <c r="D965" s="867" t="s">
        <v>6735</v>
      </c>
      <c r="E965" s="868" t="s">
        <v>819</v>
      </c>
      <c r="F965" s="867" t="s">
        <v>819</v>
      </c>
      <c r="G965" s="867">
        <v>92142</v>
      </c>
      <c r="H965" s="867" t="s">
        <v>7128</v>
      </c>
      <c r="I965" s="867" t="s">
        <v>280</v>
      </c>
      <c r="J965" s="867" t="s">
        <v>6229</v>
      </c>
      <c r="K965" s="868">
        <v>0.14000000000000001</v>
      </c>
      <c r="L965" s="867" t="s">
        <v>6143</v>
      </c>
    </row>
    <row r="966" spans="1:12" ht="13.5">
      <c r="A966" s="867" t="s">
        <v>6436</v>
      </c>
      <c r="B966" s="867" t="s">
        <v>6437</v>
      </c>
      <c r="C966" s="867" t="s">
        <v>6734</v>
      </c>
      <c r="D966" s="867" t="s">
        <v>6735</v>
      </c>
      <c r="E966" s="868" t="s">
        <v>819</v>
      </c>
      <c r="F966" s="867" t="s">
        <v>819</v>
      </c>
      <c r="G966" s="867">
        <v>92143</v>
      </c>
      <c r="H966" s="867" t="s">
        <v>7129</v>
      </c>
      <c r="I966" s="867" t="s">
        <v>280</v>
      </c>
      <c r="J966" s="867" t="s">
        <v>6229</v>
      </c>
      <c r="K966" s="868">
        <v>2.99</v>
      </c>
      <c r="L966" s="867" t="s">
        <v>6143</v>
      </c>
    </row>
    <row r="967" spans="1:12" ht="13.5">
      <c r="A967" s="867" t="s">
        <v>6436</v>
      </c>
      <c r="B967" s="867" t="s">
        <v>6437</v>
      </c>
      <c r="C967" s="867" t="s">
        <v>6734</v>
      </c>
      <c r="D967" s="867" t="s">
        <v>6735</v>
      </c>
      <c r="E967" s="868" t="s">
        <v>819</v>
      </c>
      <c r="F967" s="867" t="s">
        <v>819</v>
      </c>
      <c r="G967" s="867">
        <v>92144</v>
      </c>
      <c r="H967" s="867" t="s">
        <v>7130</v>
      </c>
      <c r="I967" s="867" t="s">
        <v>280</v>
      </c>
      <c r="J967" s="867" t="s">
        <v>6635</v>
      </c>
      <c r="K967" s="868">
        <v>27.69</v>
      </c>
      <c r="L967" s="867" t="s">
        <v>6143</v>
      </c>
    </row>
    <row r="968" spans="1:12" ht="13.5">
      <c r="A968" s="867" t="s">
        <v>6436</v>
      </c>
      <c r="B968" s="867" t="s">
        <v>6437</v>
      </c>
      <c r="C968" s="867" t="s">
        <v>6734</v>
      </c>
      <c r="D968" s="867" t="s">
        <v>6735</v>
      </c>
      <c r="E968" s="868" t="s">
        <v>819</v>
      </c>
      <c r="F968" s="867" t="s">
        <v>819</v>
      </c>
      <c r="G968" s="867">
        <v>92237</v>
      </c>
      <c r="H968" s="867" t="s">
        <v>7131</v>
      </c>
      <c r="I968" s="867" t="s">
        <v>280</v>
      </c>
      <c r="J968" s="867" t="s">
        <v>6142</v>
      </c>
      <c r="K968" s="868">
        <v>16.29</v>
      </c>
      <c r="L968" s="867" t="s">
        <v>6143</v>
      </c>
    </row>
    <row r="969" spans="1:12" ht="13.5">
      <c r="A969" s="867" t="s">
        <v>6436</v>
      </c>
      <c r="B969" s="867" t="s">
        <v>6437</v>
      </c>
      <c r="C969" s="867" t="s">
        <v>6734</v>
      </c>
      <c r="D969" s="867" t="s">
        <v>6735</v>
      </c>
      <c r="E969" s="868" t="s">
        <v>819</v>
      </c>
      <c r="F969" s="867" t="s">
        <v>819</v>
      </c>
      <c r="G969" s="867">
        <v>92238</v>
      </c>
      <c r="H969" s="867" t="s">
        <v>7132</v>
      </c>
      <c r="I969" s="867" t="s">
        <v>280</v>
      </c>
      <c r="J969" s="867" t="s">
        <v>6142</v>
      </c>
      <c r="K969" s="868">
        <v>3.42</v>
      </c>
      <c r="L969" s="867" t="s">
        <v>6143</v>
      </c>
    </row>
    <row r="970" spans="1:12" ht="13.5">
      <c r="A970" s="867" t="s">
        <v>6436</v>
      </c>
      <c r="B970" s="867" t="s">
        <v>6437</v>
      </c>
      <c r="C970" s="867" t="s">
        <v>6734</v>
      </c>
      <c r="D970" s="867" t="s">
        <v>6735</v>
      </c>
      <c r="E970" s="868" t="s">
        <v>819</v>
      </c>
      <c r="F970" s="867" t="s">
        <v>819</v>
      </c>
      <c r="G970" s="867">
        <v>92239</v>
      </c>
      <c r="H970" s="867" t="s">
        <v>7133</v>
      </c>
      <c r="I970" s="867" t="s">
        <v>280</v>
      </c>
      <c r="J970" s="867" t="s">
        <v>6142</v>
      </c>
      <c r="K970" s="868">
        <v>1.32</v>
      </c>
      <c r="L970" s="867" t="s">
        <v>6143</v>
      </c>
    </row>
    <row r="971" spans="1:12" ht="13.5">
      <c r="A971" s="867" t="s">
        <v>6436</v>
      </c>
      <c r="B971" s="867" t="s">
        <v>6437</v>
      </c>
      <c r="C971" s="867" t="s">
        <v>6734</v>
      </c>
      <c r="D971" s="867" t="s">
        <v>6735</v>
      </c>
      <c r="E971" s="868" t="s">
        <v>819</v>
      </c>
      <c r="F971" s="867" t="s">
        <v>819</v>
      </c>
      <c r="G971" s="867">
        <v>92240</v>
      </c>
      <c r="H971" s="867" t="s">
        <v>7134</v>
      </c>
      <c r="I971" s="867" t="s">
        <v>280</v>
      </c>
      <c r="J971" s="867" t="s">
        <v>6142</v>
      </c>
      <c r="K971" s="868">
        <v>30.54</v>
      </c>
      <c r="L971" s="867" t="s">
        <v>6143</v>
      </c>
    </row>
    <row r="972" spans="1:12" ht="13.5">
      <c r="A972" s="867" t="s">
        <v>6436</v>
      </c>
      <c r="B972" s="867" t="s">
        <v>6437</v>
      </c>
      <c r="C972" s="867" t="s">
        <v>6734</v>
      </c>
      <c r="D972" s="867" t="s">
        <v>6735</v>
      </c>
      <c r="E972" s="868" t="s">
        <v>819</v>
      </c>
      <c r="F972" s="867" t="s">
        <v>819</v>
      </c>
      <c r="G972" s="867">
        <v>92241</v>
      </c>
      <c r="H972" s="867" t="s">
        <v>7135</v>
      </c>
      <c r="I972" s="867" t="s">
        <v>280</v>
      </c>
      <c r="J972" s="867" t="s">
        <v>6635</v>
      </c>
      <c r="K972" s="868">
        <v>155.97999999999999</v>
      </c>
      <c r="L972" s="867" t="s">
        <v>6143</v>
      </c>
    </row>
    <row r="973" spans="1:12" ht="13.5">
      <c r="A973" s="867" t="s">
        <v>6436</v>
      </c>
      <c r="B973" s="867" t="s">
        <v>6437</v>
      </c>
      <c r="C973" s="867" t="s">
        <v>6734</v>
      </c>
      <c r="D973" s="867" t="s">
        <v>6735</v>
      </c>
      <c r="E973" s="868" t="s">
        <v>819</v>
      </c>
      <c r="F973" s="867" t="s">
        <v>819</v>
      </c>
      <c r="G973" s="867">
        <v>92712</v>
      </c>
      <c r="H973" s="867" t="s">
        <v>7136</v>
      </c>
      <c r="I973" s="867" t="s">
        <v>280</v>
      </c>
      <c r="J973" s="867" t="s">
        <v>6142</v>
      </c>
      <c r="K973" s="868">
        <v>0.16</v>
      </c>
      <c r="L973" s="867" t="s">
        <v>6143</v>
      </c>
    </row>
    <row r="974" spans="1:12" ht="13.5">
      <c r="A974" s="867" t="s">
        <v>6436</v>
      </c>
      <c r="B974" s="867" t="s">
        <v>6437</v>
      </c>
      <c r="C974" s="867" t="s">
        <v>6734</v>
      </c>
      <c r="D974" s="867" t="s">
        <v>6735</v>
      </c>
      <c r="E974" s="868" t="s">
        <v>819</v>
      </c>
      <c r="F974" s="867" t="s">
        <v>819</v>
      </c>
      <c r="G974" s="867">
        <v>92713</v>
      </c>
      <c r="H974" s="867" t="s">
        <v>7137</v>
      </c>
      <c r="I974" s="867" t="s">
        <v>280</v>
      </c>
      <c r="J974" s="867" t="s">
        <v>6142</v>
      </c>
      <c r="K974" s="868">
        <v>0.01</v>
      </c>
      <c r="L974" s="867" t="s">
        <v>6143</v>
      </c>
    </row>
    <row r="975" spans="1:12" ht="13.5">
      <c r="A975" s="867" t="s">
        <v>6436</v>
      </c>
      <c r="B975" s="867" t="s">
        <v>6437</v>
      </c>
      <c r="C975" s="867" t="s">
        <v>6734</v>
      </c>
      <c r="D975" s="867" t="s">
        <v>6735</v>
      </c>
      <c r="E975" s="868" t="s">
        <v>819</v>
      </c>
      <c r="F975" s="867" t="s">
        <v>819</v>
      </c>
      <c r="G975" s="867">
        <v>92714</v>
      </c>
      <c r="H975" s="867" t="s">
        <v>7138</v>
      </c>
      <c r="I975" s="867" t="s">
        <v>280</v>
      </c>
      <c r="J975" s="867" t="s">
        <v>6142</v>
      </c>
      <c r="K975" s="868">
        <v>0.2</v>
      </c>
      <c r="L975" s="867" t="s">
        <v>6143</v>
      </c>
    </row>
    <row r="976" spans="1:12" ht="13.5">
      <c r="A976" s="867" t="s">
        <v>6436</v>
      </c>
      <c r="B976" s="867" t="s">
        <v>6437</v>
      </c>
      <c r="C976" s="867" t="s">
        <v>6734</v>
      </c>
      <c r="D976" s="867" t="s">
        <v>6735</v>
      </c>
      <c r="E976" s="868" t="s">
        <v>819</v>
      </c>
      <c r="F976" s="867" t="s">
        <v>819</v>
      </c>
      <c r="G976" s="867">
        <v>92715</v>
      </c>
      <c r="H976" s="867" t="s">
        <v>7139</v>
      </c>
      <c r="I976" s="867" t="s">
        <v>280</v>
      </c>
      <c r="J976" s="867" t="s">
        <v>6229</v>
      </c>
      <c r="K976" s="868">
        <v>20.350000000000001</v>
      </c>
      <c r="L976" s="867" t="s">
        <v>6143</v>
      </c>
    </row>
    <row r="977" spans="1:12" ht="13.5">
      <c r="A977" s="867" t="s">
        <v>6436</v>
      </c>
      <c r="B977" s="867" t="s">
        <v>6437</v>
      </c>
      <c r="C977" s="867" t="s">
        <v>6734</v>
      </c>
      <c r="D977" s="867" t="s">
        <v>6735</v>
      </c>
      <c r="E977" s="868" t="s">
        <v>819</v>
      </c>
      <c r="F977" s="867" t="s">
        <v>819</v>
      </c>
      <c r="G977" s="867">
        <v>92956</v>
      </c>
      <c r="H977" s="867" t="s">
        <v>7140</v>
      </c>
      <c r="I977" s="867" t="s">
        <v>280</v>
      </c>
      <c r="J977" s="867" t="s">
        <v>6142</v>
      </c>
      <c r="K977" s="868">
        <v>3.88</v>
      </c>
      <c r="L977" s="867" t="s">
        <v>6143</v>
      </c>
    </row>
    <row r="978" spans="1:12" ht="13.5">
      <c r="A978" s="867" t="s">
        <v>6436</v>
      </c>
      <c r="B978" s="867" t="s">
        <v>6437</v>
      </c>
      <c r="C978" s="867" t="s">
        <v>6734</v>
      </c>
      <c r="D978" s="867" t="s">
        <v>6735</v>
      </c>
      <c r="E978" s="868" t="s">
        <v>819</v>
      </c>
      <c r="F978" s="867" t="s">
        <v>819</v>
      </c>
      <c r="G978" s="867">
        <v>92957</v>
      </c>
      <c r="H978" s="867" t="s">
        <v>7141</v>
      </c>
      <c r="I978" s="867" t="s">
        <v>280</v>
      </c>
      <c r="J978" s="867" t="s">
        <v>6142</v>
      </c>
      <c r="K978" s="868">
        <v>0.46</v>
      </c>
      <c r="L978" s="867" t="s">
        <v>6143</v>
      </c>
    </row>
    <row r="979" spans="1:12" ht="13.5">
      <c r="A979" s="867" t="s">
        <v>6436</v>
      </c>
      <c r="B979" s="867" t="s">
        <v>6437</v>
      </c>
      <c r="C979" s="867" t="s">
        <v>6734</v>
      </c>
      <c r="D979" s="867" t="s">
        <v>6735</v>
      </c>
      <c r="E979" s="868" t="s">
        <v>819</v>
      </c>
      <c r="F979" s="867" t="s">
        <v>819</v>
      </c>
      <c r="G979" s="867">
        <v>92958</v>
      </c>
      <c r="H979" s="867" t="s">
        <v>7142</v>
      </c>
      <c r="I979" s="867" t="s">
        <v>280</v>
      </c>
      <c r="J979" s="867" t="s">
        <v>6142</v>
      </c>
      <c r="K979" s="868">
        <v>4.24</v>
      </c>
      <c r="L979" s="867" t="s">
        <v>6143</v>
      </c>
    </row>
    <row r="980" spans="1:12" ht="13.5">
      <c r="A980" s="867" t="s">
        <v>6436</v>
      </c>
      <c r="B980" s="867" t="s">
        <v>6437</v>
      </c>
      <c r="C980" s="867" t="s">
        <v>6734</v>
      </c>
      <c r="D980" s="867" t="s">
        <v>6735</v>
      </c>
      <c r="E980" s="868" t="s">
        <v>819</v>
      </c>
      <c r="F980" s="867" t="s">
        <v>819</v>
      </c>
      <c r="G980" s="867">
        <v>92959</v>
      </c>
      <c r="H980" s="867" t="s">
        <v>7143</v>
      </c>
      <c r="I980" s="867" t="s">
        <v>280</v>
      </c>
      <c r="J980" s="867" t="s">
        <v>6635</v>
      </c>
      <c r="K980" s="868">
        <v>5.23</v>
      </c>
      <c r="L980" s="867" t="s">
        <v>6143</v>
      </c>
    </row>
    <row r="981" spans="1:12" ht="13.5">
      <c r="A981" s="867" t="s">
        <v>6436</v>
      </c>
      <c r="B981" s="867" t="s">
        <v>6437</v>
      </c>
      <c r="C981" s="867" t="s">
        <v>6734</v>
      </c>
      <c r="D981" s="867" t="s">
        <v>6735</v>
      </c>
      <c r="E981" s="868" t="s">
        <v>819</v>
      </c>
      <c r="F981" s="867" t="s">
        <v>819</v>
      </c>
      <c r="G981" s="867">
        <v>92963</v>
      </c>
      <c r="H981" s="867" t="s">
        <v>7144</v>
      </c>
      <c r="I981" s="867" t="s">
        <v>280</v>
      </c>
      <c r="J981" s="867" t="s">
        <v>6142</v>
      </c>
      <c r="K981" s="868">
        <v>1.1399999999999999</v>
      </c>
      <c r="L981" s="867" t="s">
        <v>6143</v>
      </c>
    </row>
    <row r="982" spans="1:12" ht="13.5">
      <c r="A982" s="867" t="s">
        <v>6436</v>
      </c>
      <c r="B982" s="867" t="s">
        <v>6437</v>
      </c>
      <c r="C982" s="867" t="s">
        <v>6734</v>
      </c>
      <c r="D982" s="867" t="s">
        <v>6735</v>
      </c>
      <c r="E982" s="868" t="s">
        <v>819</v>
      </c>
      <c r="F982" s="867" t="s">
        <v>819</v>
      </c>
      <c r="G982" s="867">
        <v>92964</v>
      </c>
      <c r="H982" s="867" t="s">
        <v>7145</v>
      </c>
      <c r="I982" s="867" t="s">
        <v>280</v>
      </c>
      <c r="J982" s="867" t="s">
        <v>6142</v>
      </c>
      <c r="K982" s="868">
        <v>0.13</v>
      </c>
      <c r="L982" s="867" t="s">
        <v>6143</v>
      </c>
    </row>
    <row r="983" spans="1:12" ht="13.5">
      <c r="A983" s="867" t="s">
        <v>6436</v>
      </c>
      <c r="B983" s="867" t="s">
        <v>6437</v>
      </c>
      <c r="C983" s="867" t="s">
        <v>6734</v>
      </c>
      <c r="D983" s="867" t="s">
        <v>6735</v>
      </c>
      <c r="E983" s="868" t="s">
        <v>819</v>
      </c>
      <c r="F983" s="867" t="s">
        <v>819</v>
      </c>
      <c r="G983" s="867">
        <v>92965</v>
      </c>
      <c r="H983" s="867" t="s">
        <v>7146</v>
      </c>
      <c r="I983" s="867" t="s">
        <v>280</v>
      </c>
      <c r="J983" s="867" t="s">
        <v>6142</v>
      </c>
      <c r="K983" s="868">
        <v>1.42</v>
      </c>
      <c r="L983" s="867" t="s">
        <v>6143</v>
      </c>
    </row>
    <row r="984" spans="1:12" ht="13.5">
      <c r="A984" s="867" t="s">
        <v>6436</v>
      </c>
      <c r="B984" s="867" t="s">
        <v>6437</v>
      </c>
      <c r="C984" s="867" t="s">
        <v>6734</v>
      </c>
      <c r="D984" s="867" t="s">
        <v>6735</v>
      </c>
      <c r="E984" s="868" t="s">
        <v>819</v>
      </c>
      <c r="F984" s="867" t="s">
        <v>819</v>
      </c>
      <c r="G984" s="867">
        <v>93220</v>
      </c>
      <c r="H984" s="867" t="s">
        <v>7147</v>
      </c>
      <c r="I984" s="867" t="s">
        <v>280</v>
      </c>
      <c r="J984" s="867" t="s">
        <v>6142</v>
      </c>
      <c r="K984" s="868">
        <v>187.11</v>
      </c>
      <c r="L984" s="867" t="s">
        <v>6143</v>
      </c>
    </row>
    <row r="985" spans="1:12" ht="13.5">
      <c r="A985" s="867" t="s">
        <v>6436</v>
      </c>
      <c r="B985" s="867" t="s">
        <v>6437</v>
      </c>
      <c r="C985" s="867" t="s">
        <v>6734</v>
      </c>
      <c r="D985" s="867" t="s">
        <v>6735</v>
      </c>
      <c r="E985" s="868" t="s">
        <v>819</v>
      </c>
      <c r="F985" s="867" t="s">
        <v>819</v>
      </c>
      <c r="G985" s="867">
        <v>93221</v>
      </c>
      <c r="H985" s="867" t="s">
        <v>7148</v>
      </c>
      <c r="I985" s="867" t="s">
        <v>280</v>
      </c>
      <c r="J985" s="867" t="s">
        <v>6142</v>
      </c>
      <c r="K985" s="868">
        <v>25.97</v>
      </c>
      <c r="L985" s="867" t="s">
        <v>6143</v>
      </c>
    </row>
    <row r="986" spans="1:12" ht="13.5">
      <c r="A986" s="867" t="s">
        <v>6436</v>
      </c>
      <c r="B986" s="867" t="s">
        <v>6437</v>
      </c>
      <c r="C986" s="867" t="s">
        <v>6734</v>
      </c>
      <c r="D986" s="867" t="s">
        <v>6735</v>
      </c>
      <c r="E986" s="868" t="s">
        <v>819</v>
      </c>
      <c r="F986" s="867" t="s">
        <v>819</v>
      </c>
      <c r="G986" s="867">
        <v>93222</v>
      </c>
      <c r="H986" s="867" t="s">
        <v>7149</v>
      </c>
      <c r="I986" s="867" t="s">
        <v>280</v>
      </c>
      <c r="J986" s="867" t="s">
        <v>6142</v>
      </c>
      <c r="K986" s="868">
        <v>234.15</v>
      </c>
      <c r="L986" s="867" t="s">
        <v>6143</v>
      </c>
    </row>
    <row r="987" spans="1:12" ht="13.5">
      <c r="A987" s="867" t="s">
        <v>6436</v>
      </c>
      <c r="B987" s="867" t="s">
        <v>6437</v>
      </c>
      <c r="C987" s="867" t="s">
        <v>6734</v>
      </c>
      <c r="D987" s="867" t="s">
        <v>6735</v>
      </c>
      <c r="E987" s="868" t="s">
        <v>819</v>
      </c>
      <c r="F987" s="867" t="s">
        <v>819</v>
      </c>
      <c r="G987" s="867">
        <v>93223</v>
      </c>
      <c r="H987" s="867" t="s">
        <v>7150</v>
      </c>
      <c r="I987" s="867" t="s">
        <v>280</v>
      </c>
      <c r="J987" s="867" t="s">
        <v>6635</v>
      </c>
      <c r="K987" s="868">
        <v>88.28</v>
      </c>
      <c r="L987" s="867" t="s">
        <v>6143</v>
      </c>
    </row>
    <row r="988" spans="1:12" ht="13.5">
      <c r="A988" s="867" t="s">
        <v>6436</v>
      </c>
      <c r="B988" s="867" t="s">
        <v>6437</v>
      </c>
      <c r="C988" s="867" t="s">
        <v>6734</v>
      </c>
      <c r="D988" s="867" t="s">
        <v>6735</v>
      </c>
      <c r="E988" s="868" t="s">
        <v>819</v>
      </c>
      <c r="F988" s="867" t="s">
        <v>819</v>
      </c>
      <c r="G988" s="867">
        <v>93229</v>
      </c>
      <c r="H988" s="867" t="s">
        <v>7151</v>
      </c>
      <c r="I988" s="867" t="s">
        <v>280</v>
      </c>
      <c r="J988" s="867" t="s">
        <v>6229</v>
      </c>
      <c r="K988" s="868">
        <v>0.3</v>
      </c>
      <c r="L988" s="867" t="s">
        <v>6143</v>
      </c>
    </row>
    <row r="989" spans="1:12" ht="13.5">
      <c r="A989" s="867" t="s">
        <v>6436</v>
      </c>
      <c r="B989" s="867" t="s">
        <v>6437</v>
      </c>
      <c r="C989" s="867" t="s">
        <v>6734</v>
      </c>
      <c r="D989" s="867" t="s">
        <v>6735</v>
      </c>
      <c r="E989" s="868" t="s">
        <v>819</v>
      </c>
      <c r="F989" s="867" t="s">
        <v>819</v>
      </c>
      <c r="G989" s="867">
        <v>93230</v>
      </c>
      <c r="H989" s="867" t="s">
        <v>7152</v>
      </c>
      <c r="I989" s="867" t="s">
        <v>280</v>
      </c>
      <c r="J989" s="867" t="s">
        <v>6229</v>
      </c>
      <c r="K989" s="868">
        <v>0.03</v>
      </c>
      <c r="L989" s="867" t="s">
        <v>6143</v>
      </c>
    </row>
    <row r="990" spans="1:12" ht="13.5">
      <c r="A990" s="867" t="s">
        <v>6436</v>
      </c>
      <c r="B990" s="867" t="s">
        <v>6437</v>
      </c>
      <c r="C990" s="867" t="s">
        <v>6734</v>
      </c>
      <c r="D990" s="867" t="s">
        <v>6735</v>
      </c>
      <c r="E990" s="868" t="s">
        <v>819</v>
      </c>
      <c r="F990" s="867" t="s">
        <v>819</v>
      </c>
      <c r="G990" s="867">
        <v>93231</v>
      </c>
      <c r="H990" s="867" t="s">
        <v>7153</v>
      </c>
      <c r="I990" s="867" t="s">
        <v>280</v>
      </c>
      <c r="J990" s="867" t="s">
        <v>6229</v>
      </c>
      <c r="K990" s="868">
        <v>0.28000000000000003</v>
      </c>
      <c r="L990" s="867" t="s">
        <v>6143</v>
      </c>
    </row>
    <row r="991" spans="1:12" ht="13.5">
      <c r="A991" s="867" t="s">
        <v>6436</v>
      </c>
      <c r="B991" s="867" t="s">
        <v>6437</v>
      </c>
      <c r="C991" s="867" t="s">
        <v>6734</v>
      </c>
      <c r="D991" s="867" t="s">
        <v>6735</v>
      </c>
      <c r="E991" s="868" t="s">
        <v>819</v>
      </c>
      <c r="F991" s="867" t="s">
        <v>819</v>
      </c>
      <c r="G991" s="867">
        <v>93232</v>
      </c>
      <c r="H991" s="867" t="s">
        <v>7154</v>
      </c>
      <c r="I991" s="867" t="s">
        <v>280</v>
      </c>
      <c r="J991" s="867" t="s">
        <v>6635</v>
      </c>
      <c r="K991" s="868">
        <v>5.96</v>
      </c>
      <c r="L991" s="867" t="s">
        <v>6143</v>
      </c>
    </row>
    <row r="992" spans="1:12" ht="13.5">
      <c r="A992" s="867" t="s">
        <v>6436</v>
      </c>
      <c r="B992" s="867" t="s">
        <v>6437</v>
      </c>
      <c r="C992" s="867" t="s">
        <v>6734</v>
      </c>
      <c r="D992" s="867" t="s">
        <v>6735</v>
      </c>
      <c r="E992" s="868" t="s">
        <v>819</v>
      </c>
      <c r="F992" s="867" t="s">
        <v>819</v>
      </c>
      <c r="G992" s="867">
        <v>93235</v>
      </c>
      <c r="H992" s="867" t="s">
        <v>7155</v>
      </c>
      <c r="I992" s="867" t="s">
        <v>280</v>
      </c>
      <c r="J992" s="867" t="s">
        <v>6142</v>
      </c>
      <c r="K992" s="868">
        <v>0.79</v>
      </c>
      <c r="L992" s="867" t="s">
        <v>6143</v>
      </c>
    </row>
    <row r="993" spans="1:12" ht="13.5">
      <c r="A993" s="867" t="s">
        <v>6436</v>
      </c>
      <c r="B993" s="867" t="s">
        <v>6437</v>
      </c>
      <c r="C993" s="867" t="s">
        <v>6734</v>
      </c>
      <c r="D993" s="867" t="s">
        <v>6735</v>
      </c>
      <c r="E993" s="868" t="s">
        <v>819</v>
      </c>
      <c r="F993" s="867" t="s">
        <v>819</v>
      </c>
      <c r="G993" s="867">
        <v>93238</v>
      </c>
      <c r="H993" s="867" t="s">
        <v>7156</v>
      </c>
      <c r="I993" s="867" t="s">
        <v>280</v>
      </c>
      <c r="J993" s="867" t="s">
        <v>6142</v>
      </c>
      <c r="K993" s="868">
        <v>0.66</v>
      </c>
      <c r="L993" s="867" t="s">
        <v>6143</v>
      </c>
    </row>
    <row r="994" spans="1:12" ht="13.5">
      <c r="A994" s="867" t="s">
        <v>6436</v>
      </c>
      <c r="B994" s="867" t="s">
        <v>6437</v>
      </c>
      <c r="C994" s="867" t="s">
        <v>6734</v>
      </c>
      <c r="D994" s="867" t="s">
        <v>6735</v>
      </c>
      <c r="E994" s="868" t="s">
        <v>819</v>
      </c>
      <c r="F994" s="867" t="s">
        <v>819</v>
      </c>
      <c r="G994" s="867">
        <v>93239</v>
      </c>
      <c r="H994" s="867" t="s">
        <v>7157</v>
      </c>
      <c r="I994" s="867" t="s">
        <v>280</v>
      </c>
      <c r="J994" s="867" t="s">
        <v>6142</v>
      </c>
      <c r="K994" s="868">
        <v>3.02</v>
      </c>
      <c r="L994" s="867" t="s">
        <v>6143</v>
      </c>
    </row>
    <row r="995" spans="1:12" ht="13.5">
      <c r="A995" s="867" t="s">
        <v>6436</v>
      </c>
      <c r="B995" s="867" t="s">
        <v>6437</v>
      </c>
      <c r="C995" s="867" t="s">
        <v>6734</v>
      </c>
      <c r="D995" s="867" t="s">
        <v>6735</v>
      </c>
      <c r="E995" s="868" t="s">
        <v>819</v>
      </c>
      <c r="F995" s="867" t="s">
        <v>819</v>
      </c>
      <c r="G995" s="867">
        <v>93240</v>
      </c>
      <c r="H995" s="867" t="s">
        <v>7158</v>
      </c>
      <c r="I995" s="867" t="s">
        <v>280</v>
      </c>
      <c r="J995" s="867" t="s">
        <v>6635</v>
      </c>
      <c r="K995" s="868">
        <v>6.76</v>
      </c>
      <c r="L995" s="867" t="s">
        <v>6143</v>
      </c>
    </row>
    <row r="996" spans="1:12" ht="13.5">
      <c r="A996" s="867" t="s">
        <v>6436</v>
      </c>
      <c r="B996" s="867" t="s">
        <v>6437</v>
      </c>
      <c r="C996" s="867" t="s">
        <v>6734</v>
      </c>
      <c r="D996" s="867" t="s">
        <v>6735</v>
      </c>
      <c r="E996" s="868" t="s">
        <v>819</v>
      </c>
      <c r="F996" s="867" t="s">
        <v>819</v>
      </c>
      <c r="G996" s="867">
        <v>93267</v>
      </c>
      <c r="H996" s="867" t="s">
        <v>7159</v>
      </c>
      <c r="I996" s="867" t="s">
        <v>280</v>
      </c>
      <c r="J996" s="867" t="s">
        <v>6142</v>
      </c>
      <c r="K996" s="868">
        <v>24.17</v>
      </c>
      <c r="L996" s="867" t="s">
        <v>6143</v>
      </c>
    </row>
    <row r="997" spans="1:12" ht="13.5">
      <c r="A997" s="867" t="s">
        <v>6436</v>
      </c>
      <c r="B997" s="867" t="s">
        <v>6437</v>
      </c>
      <c r="C997" s="867" t="s">
        <v>6734</v>
      </c>
      <c r="D997" s="867" t="s">
        <v>6735</v>
      </c>
      <c r="E997" s="868" t="s">
        <v>819</v>
      </c>
      <c r="F997" s="867" t="s">
        <v>819</v>
      </c>
      <c r="G997" s="867">
        <v>93269</v>
      </c>
      <c r="H997" s="867" t="s">
        <v>7160</v>
      </c>
      <c r="I997" s="867" t="s">
        <v>280</v>
      </c>
      <c r="J997" s="867" t="s">
        <v>6142</v>
      </c>
      <c r="K997" s="868">
        <v>2.87</v>
      </c>
      <c r="L997" s="867" t="s">
        <v>6143</v>
      </c>
    </row>
    <row r="998" spans="1:12" ht="13.5">
      <c r="A998" s="867" t="s">
        <v>6436</v>
      </c>
      <c r="B998" s="867" t="s">
        <v>6437</v>
      </c>
      <c r="C998" s="867" t="s">
        <v>6734</v>
      </c>
      <c r="D998" s="867" t="s">
        <v>6735</v>
      </c>
      <c r="E998" s="868" t="s">
        <v>819</v>
      </c>
      <c r="F998" s="867" t="s">
        <v>819</v>
      </c>
      <c r="G998" s="867">
        <v>93270</v>
      </c>
      <c r="H998" s="867" t="s">
        <v>7161</v>
      </c>
      <c r="I998" s="867" t="s">
        <v>280</v>
      </c>
      <c r="J998" s="867" t="s">
        <v>6142</v>
      </c>
      <c r="K998" s="868">
        <v>26.44</v>
      </c>
      <c r="L998" s="867" t="s">
        <v>6143</v>
      </c>
    </row>
    <row r="999" spans="1:12" ht="13.5">
      <c r="A999" s="867" t="s">
        <v>6436</v>
      </c>
      <c r="B999" s="867" t="s">
        <v>6437</v>
      </c>
      <c r="C999" s="867" t="s">
        <v>6734</v>
      </c>
      <c r="D999" s="867" t="s">
        <v>6735</v>
      </c>
      <c r="E999" s="868" t="s">
        <v>819</v>
      </c>
      <c r="F999" s="867" t="s">
        <v>819</v>
      </c>
      <c r="G999" s="867">
        <v>93271</v>
      </c>
      <c r="H999" s="867" t="s">
        <v>7162</v>
      </c>
      <c r="I999" s="867" t="s">
        <v>280</v>
      </c>
      <c r="J999" s="867" t="s">
        <v>6229</v>
      </c>
      <c r="K999" s="868">
        <v>5.51</v>
      </c>
      <c r="L999" s="867" t="s">
        <v>6143</v>
      </c>
    </row>
    <row r="1000" spans="1:12" ht="13.5">
      <c r="A1000" s="867" t="s">
        <v>6436</v>
      </c>
      <c r="B1000" s="867" t="s">
        <v>6437</v>
      </c>
      <c r="C1000" s="867" t="s">
        <v>6734</v>
      </c>
      <c r="D1000" s="867" t="s">
        <v>6735</v>
      </c>
      <c r="E1000" s="868" t="s">
        <v>819</v>
      </c>
      <c r="F1000" s="867" t="s">
        <v>819</v>
      </c>
      <c r="G1000" s="867">
        <v>93277</v>
      </c>
      <c r="H1000" s="867" t="s">
        <v>7163</v>
      </c>
      <c r="I1000" s="867" t="s">
        <v>280</v>
      </c>
      <c r="J1000" s="867" t="s">
        <v>6142</v>
      </c>
      <c r="K1000" s="868">
        <v>0.28000000000000003</v>
      </c>
      <c r="L1000" s="867" t="s">
        <v>6143</v>
      </c>
    </row>
    <row r="1001" spans="1:12" ht="13.5">
      <c r="A1001" s="867" t="s">
        <v>6436</v>
      </c>
      <c r="B1001" s="867" t="s">
        <v>6437</v>
      </c>
      <c r="C1001" s="867" t="s">
        <v>6734</v>
      </c>
      <c r="D1001" s="867" t="s">
        <v>6735</v>
      </c>
      <c r="E1001" s="868" t="s">
        <v>819</v>
      </c>
      <c r="F1001" s="867" t="s">
        <v>819</v>
      </c>
      <c r="G1001" s="867">
        <v>93278</v>
      </c>
      <c r="H1001" s="867" t="s">
        <v>7164</v>
      </c>
      <c r="I1001" s="867" t="s">
        <v>280</v>
      </c>
      <c r="J1001" s="867" t="s">
        <v>6142</v>
      </c>
      <c r="K1001" s="868">
        <v>0.03</v>
      </c>
      <c r="L1001" s="867" t="s">
        <v>6143</v>
      </c>
    </row>
    <row r="1002" spans="1:12" ht="13.5">
      <c r="A1002" s="867" t="s">
        <v>6436</v>
      </c>
      <c r="B1002" s="867" t="s">
        <v>6437</v>
      </c>
      <c r="C1002" s="867" t="s">
        <v>6734</v>
      </c>
      <c r="D1002" s="867" t="s">
        <v>6735</v>
      </c>
      <c r="E1002" s="868" t="s">
        <v>819</v>
      </c>
      <c r="F1002" s="867" t="s">
        <v>819</v>
      </c>
      <c r="G1002" s="867">
        <v>93279</v>
      </c>
      <c r="H1002" s="867" t="s">
        <v>7165</v>
      </c>
      <c r="I1002" s="867" t="s">
        <v>280</v>
      </c>
      <c r="J1002" s="867" t="s">
        <v>6142</v>
      </c>
      <c r="K1002" s="868">
        <v>0.26</v>
      </c>
      <c r="L1002" s="867" t="s">
        <v>6143</v>
      </c>
    </row>
    <row r="1003" spans="1:12" ht="13.5">
      <c r="A1003" s="867" t="s">
        <v>6436</v>
      </c>
      <c r="B1003" s="867" t="s">
        <v>6437</v>
      </c>
      <c r="C1003" s="867" t="s">
        <v>6734</v>
      </c>
      <c r="D1003" s="867" t="s">
        <v>6735</v>
      </c>
      <c r="E1003" s="868" t="s">
        <v>819</v>
      </c>
      <c r="F1003" s="867" t="s">
        <v>819</v>
      </c>
      <c r="G1003" s="867">
        <v>93280</v>
      </c>
      <c r="H1003" s="867" t="s">
        <v>7166</v>
      </c>
      <c r="I1003" s="867" t="s">
        <v>280</v>
      </c>
      <c r="J1003" s="867" t="s">
        <v>6229</v>
      </c>
      <c r="K1003" s="868">
        <v>0.46</v>
      </c>
      <c r="L1003" s="867" t="s">
        <v>6143</v>
      </c>
    </row>
    <row r="1004" spans="1:12" ht="13.5">
      <c r="A1004" s="867" t="s">
        <v>6436</v>
      </c>
      <c r="B1004" s="867" t="s">
        <v>6437</v>
      </c>
      <c r="C1004" s="867" t="s">
        <v>6734</v>
      </c>
      <c r="D1004" s="867" t="s">
        <v>6735</v>
      </c>
      <c r="E1004" s="868" t="s">
        <v>819</v>
      </c>
      <c r="F1004" s="867" t="s">
        <v>819</v>
      </c>
      <c r="G1004" s="867">
        <v>93283</v>
      </c>
      <c r="H1004" s="867" t="s">
        <v>7167</v>
      </c>
      <c r="I1004" s="867" t="s">
        <v>280</v>
      </c>
      <c r="J1004" s="867" t="s">
        <v>6142</v>
      </c>
      <c r="K1004" s="868">
        <v>50.81</v>
      </c>
      <c r="L1004" s="867" t="s">
        <v>6143</v>
      </c>
    </row>
    <row r="1005" spans="1:12" ht="13.5">
      <c r="A1005" s="867" t="s">
        <v>6436</v>
      </c>
      <c r="B1005" s="867" t="s">
        <v>6437</v>
      </c>
      <c r="C1005" s="867" t="s">
        <v>6734</v>
      </c>
      <c r="D1005" s="867" t="s">
        <v>6735</v>
      </c>
      <c r="E1005" s="868" t="s">
        <v>819</v>
      </c>
      <c r="F1005" s="867" t="s">
        <v>819</v>
      </c>
      <c r="G1005" s="867">
        <v>93284</v>
      </c>
      <c r="H1005" s="867" t="s">
        <v>7168</v>
      </c>
      <c r="I1005" s="867" t="s">
        <v>280</v>
      </c>
      <c r="J1005" s="867" t="s">
        <v>6142</v>
      </c>
      <c r="K1005" s="868">
        <v>9.65</v>
      </c>
      <c r="L1005" s="867" t="s">
        <v>6143</v>
      </c>
    </row>
    <row r="1006" spans="1:12" ht="13.5">
      <c r="A1006" s="867" t="s">
        <v>6436</v>
      </c>
      <c r="B1006" s="867" t="s">
        <v>6437</v>
      </c>
      <c r="C1006" s="867" t="s">
        <v>6734</v>
      </c>
      <c r="D1006" s="867" t="s">
        <v>6735</v>
      </c>
      <c r="E1006" s="868" t="s">
        <v>819</v>
      </c>
      <c r="F1006" s="867" t="s">
        <v>819</v>
      </c>
      <c r="G1006" s="867">
        <v>93285</v>
      </c>
      <c r="H1006" s="867" t="s">
        <v>7169</v>
      </c>
      <c r="I1006" s="867" t="s">
        <v>280</v>
      </c>
      <c r="J1006" s="867" t="s">
        <v>6142</v>
      </c>
      <c r="K1006" s="868">
        <v>81.69</v>
      </c>
      <c r="L1006" s="867" t="s">
        <v>6143</v>
      </c>
    </row>
    <row r="1007" spans="1:12" ht="13.5">
      <c r="A1007" s="867" t="s">
        <v>6436</v>
      </c>
      <c r="B1007" s="867" t="s">
        <v>6437</v>
      </c>
      <c r="C1007" s="867" t="s">
        <v>6734</v>
      </c>
      <c r="D1007" s="867" t="s">
        <v>6735</v>
      </c>
      <c r="E1007" s="868" t="s">
        <v>819</v>
      </c>
      <c r="F1007" s="867" t="s">
        <v>819</v>
      </c>
      <c r="G1007" s="867">
        <v>93286</v>
      </c>
      <c r="H1007" s="867" t="s">
        <v>7170</v>
      </c>
      <c r="I1007" s="867" t="s">
        <v>280</v>
      </c>
      <c r="J1007" s="867" t="s">
        <v>6229</v>
      </c>
      <c r="K1007" s="868">
        <v>130.38999999999999</v>
      </c>
      <c r="L1007" s="867" t="s">
        <v>6143</v>
      </c>
    </row>
    <row r="1008" spans="1:12" ht="13.5">
      <c r="A1008" s="867" t="s">
        <v>6436</v>
      </c>
      <c r="B1008" s="867" t="s">
        <v>6437</v>
      </c>
      <c r="C1008" s="867" t="s">
        <v>6734</v>
      </c>
      <c r="D1008" s="867" t="s">
        <v>6735</v>
      </c>
      <c r="E1008" s="868" t="s">
        <v>819</v>
      </c>
      <c r="F1008" s="867" t="s">
        <v>819</v>
      </c>
      <c r="G1008" s="867">
        <v>93296</v>
      </c>
      <c r="H1008" s="867" t="s">
        <v>7171</v>
      </c>
      <c r="I1008" s="867" t="s">
        <v>280</v>
      </c>
      <c r="J1008" s="867" t="s">
        <v>6142</v>
      </c>
      <c r="K1008" s="868">
        <v>3.55</v>
      </c>
      <c r="L1008" s="867" t="s">
        <v>6143</v>
      </c>
    </row>
    <row r="1009" spans="1:12" ht="13.5">
      <c r="A1009" s="867" t="s">
        <v>6436</v>
      </c>
      <c r="B1009" s="867" t="s">
        <v>6437</v>
      </c>
      <c r="C1009" s="867" t="s">
        <v>6734</v>
      </c>
      <c r="D1009" s="867" t="s">
        <v>6735</v>
      </c>
      <c r="E1009" s="868" t="s">
        <v>819</v>
      </c>
      <c r="F1009" s="867" t="s">
        <v>819</v>
      </c>
      <c r="G1009" s="867">
        <v>93397</v>
      </c>
      <c r="H1009" s="867" t="s">
        <v>7172</v>
      </c>
      <c r="I1009" s="867" t="s">
        <v>280</v>
      </c>
      <c r="J1009" s="867" t="s">
        <v>6142</v>
      </c>
      <c r="K1009" s="868">
        <v>9.0399999999999991</v>
      </c>
      <c r="L1009" s="867" t="s">
        <v>6143</v>
      </c>
    </row>
    <row r="1010" spans="1:12" ht="13.5">
      <c r="A1010" s="867" t="s">
        <v>6436</v>
      </c>
      <c r="B1010" s="867" t="s">
        <v>6437</v>
      </c>
      <c r="C1010" s="867" t="s">
        <v>6734</v>
      </c>
      <c r="D1010" s="867" t="s">
        <v>6735</v>
      </c>
      <c r="E1010" s="868" t="s">
        <v>819</v>
      </c>
      <c r="F1010" s="867" t="s">
        <v>819</v>
      </c>
      <c r="G1010" s="867">
        <v>93398</v>
      </c>
      <c r="H1010" s="867" t="s">
        <v>7173</v>
      </c>
      <c r="I1010" s="867" t="s">
        <v>280</v>
      </c>
      <c r="J1010" s="867" t="s">
        <v>6142</v>
      </c>
      <c r="K1010" s="868">
        <v>1.89</v>
      </c>
      <c r="L1010" s="867" t="s">
        <v>6143</v>
      </c>
    </row>
    <row r="1011" spans="1:12" ht="13.5">
      <c r="A1011" s="867" t="s">
        <v>6436</v>
      </c>
      <c r="B1011" s="867" t="s">
        <v>6437</v>
      </c>
      <c r="C1011" s="867" t="s">
        <v>6734</v>
      </c>
      <c r="D1011" s="867" t="s">
        <v>6735</v>
      </c>
      <c r="E1011" s="868" t="s">
        <v>819</v>
      </c>
      <c r="F1011" s="867" t="s">
        <v>819</v>
      </c>
      <c r="G1011" s="867">
        <v>93399</v>
      </c>
      <c r="H1011" s="867" t="s">
        <v>7174</v>
      </c>
      <c r="I1011" s="867" t="s">
        <v>280</v>
      </c>
      <c r="J1011" s="867" t="s">
        <v>6142</v>
      </c>
      <c r="K1011" s="868">
        <v>0.73</v>
      </c>
      <c r="L1011" s="867" t="s">
        <v>6143</v>
      </c>
    </row>
    <row r="1012" spans="1:12" ht="13.5">
      <c r="A1012" s="867" t="s">
        <v>6436</v>
      </c>
      <c r="B1012" s="867" t="s">
        <v>6437</v>
      </c>
      <c r="C1012" s="867" t="s">
        <v>6734</v>
      </c>
      <c r="D1012" s="867" t="s">
        <v>6735</v>
      </c>
      <c r="E1012" s="868" t="s">
        <v>819</v>
      </c>
      <c r="F1012" s="867" t="s">
        <v>819</v>
      </c>
      <c r="G1012" s="867">
        <v>93400</v>
      </c>
      <c r="H1012" s="867" t="s">
        <v>7175</v>
      </c>
      <c r="I1012" s="867" t="s">
        <v>280</v>
      </c>
      <c r="J1012" s="867" t="s">
        <v>6142</v>
      </c>
      <c r="K1012" s="868">
        <v>16.97</v>
      </c>
      <c r="L1012" s="867" t="s">
        <v>6143</v>
      </c>
    </row>
    <row r="1013" spans="1:12" ht="13.5">
      <c r="A1013" s="867" t="s">
        <v>6436</v>
      </c>
      <c r="B1013" s="867" t="s">
        <v>6437</v>
      </c>
      <c r="C1013" s="867" t="s">
        <v>6734</v>
      </c>
      <c r="D1013" s="867" t="s">
        <v>6735</v>
      </c>
      <c r="E1013" s="868" t="s">
        <v>819</v>
      </c>
      <c r="F1013" s="867" t="s">
        <v>819</v>
      </c>
      <c r="G1013" s="867">
        <v>93401</v>
      </c>
      <c r="H1013" s="867" t="s">
        <v>7176</v>
      </c>
      <c r="I1013" s="867" t="s">
        <v>280</v>
      </c>
      <c r="J1013" s="867" t="s">
        <v>6635</v>
      </c>
      <c r="K1013" s="868">
        <v>89.33</v>
      </c>
      <c r="L1013" s="867" t="s">
        <v>6143</v>
      </c>
    </row>
    <row r="1014" spans="1:12" ht="13.5">
      <c r="A1014" s="867" t="s">
        <v>6436</v>
      </c>
      <c r="B1014" s="867" t="s">
        <v>6437</v>
      </c>
      <c r="C1014" s="867" t="s">
        <v>6734</v>
      </c>
      <c r="D1014" s="867" t="s">
        <v>6735</v>
      </c>
      <c r="E1014" s="868" t="s">
        <v>819</v>
      </c>
      <c r="F1014" s="867" t="s">
        <v>819</v>
      </c>
      <c r="G1014" s="867">
        <v>93404</v>
      </c>
      <c r="H1014" s="867" t="s">
        <v>7177</v>
      </c>
      <c r="I1014" s="867" t="s">
        <v>280</v>
      </c>
      <c r="J1014" s="867" t="s">
        <v>6142</v>
      </c>
      <c r="K1014" s="868">
        <v>5.26</v>
      </c>
      <c r="L1014" s="867" t="s">
        <v>6143</v>
      </c>
    </row>
    <row r="1015" spans="1:12" ht="13.5">
      <c r="A1015" s="867" t="s">
        <v>6436</v>
      </c>
      <c r="B1015" s="867" t="s">
        <v>6437</v>
      </c>
      <c r="C1015" s="867" t="s">
        <v>6734</v>
      </c>
      <c r="D1015" s="867" t="s">
        <v>6735</v>
      </c>
      <c r="E1015" s="868" t="s">
        <v>819</v>
      </c>
      <c r="F1015" s="867" t="s">
        <v>819</v>
      </c>
      <c r="G1015" s="867">
        <v>93405</v>
      </c>
      <c r="H1015" s="867" t="s">
        <v>7178</v>
      </c>
      <c r="I1015" s="867" t="s">
        <v>280</v>
      </c>
      <c r="J1015" s="867" t="s">
        <v>6142</v>
      </c>
      <c r="K1015" s="868">
        <v>0.53</v>
      </c>
      <c r="L1015" s="867" t="s">
        <v>6143</v>
      </c>
    </row>
    <row r="1016" spans="1:12" ht="13.5">
      <c r="A1016" s="867" t="s">
        <v>6436</v>
      </c>
      <c r="B1016" s="867" t="s">
        <v>6437</v>
      </c>
      <c r="C1016" s="867" t="s">
        <v>6734</v>
      </c>
      <c r="D1016" s="867" t="s">
        <v>6735</v>
      </c>
      <c r="E1016" s="868" t="s">
        <v>819</v>
      </c>
      <c r="F1016" s="867" t="s">
        <v>819</v>
      </c>
      <c r="G1016" s="867">
        <v>93406</v>
      </c>
      <c r="H1016" s="867" t="s">
        <v>7179</v>
      </c>
      <c r="I1016" s="867" t="s">
        <v>280</v>
      </c>
      <c r="J1016" s="867" t="s">
        <v>6142</v>
      </c>
      <c r="K1016" s="868">
        <v>6.57</v>
      </c>
      <c r="L1016" s="867" t="s">
        <v>6143</v>
      </c>
    </row>
    <row r="1017" spans="1:12" ht="13.5">
      <c r="A1017" s="867" t="s">
        <v>6436</v>
      </c>
      <c r="B1017" s="867" t="s">
        <v>6437</v>
      </c>
      <c r="C1017" s="867" t="s">
        <v>6734</v>
      </c>
      <c r="D1017" s="867" t="s">
        <v>6735</v>
      </c>
      <c r="E1017" s="868" t="s">
        <v>819</v>
      </c>
      <c r="F1017" s="867" t="s">
        <v>819</v>
      </c>
      <c r="G1017" s="867">
        <v>93407</v>
      </c>
      <c r="H1017" s="867" t="s">
        <v>7180</v>
      </c>
      <c r="I1017" s="867" t="s">
        <v>280</v>
      </c>
      <c r="J1017" s="867" t="s">
        <v>6635</v>
      </c>
      <c r="K1017" s="868">
        <v>26.63</v>
      </c>
      <c r="L1017" s="867" t="s">
        <v>6143</v>
      </c>
    </row>
    <row r="1018" spans="1:12" ht="13.5">
      <c r="A1018" s="867" t="s">
        <v>6436</v>
      </c>
      <c r="B1018" s="867" t="s">
        <v>6437</v>
      </c>
      <c r="C1018" s="867" t="s">
        <v>6734</v>
      </c>
      <c r="D1018" s="867" t="s">
        <v>6735</v>
      </c>
      <c r="E1018" s="868" t="s">
        <v>819</v>
      </c>
      <c r="F1018" s="867" t="s">
        <v>819</v>
      </c>
      <c r="G1018" s="867">
        <v>93411</v>
      </c>
      <c r="H1018" s="867" t="s">
        <v>7181</v>
      </c>
      <c r="I1018" s="867" t="s">
        <v>280</v>
      </c>
      <c r="J1018" s="867" t="s">
        <v>6142</v>
      </c>
      <c r="K1018" s="868">
        <v>0.21</v>
      </c>
      <c r="L1018" s="867" t="s">
        <v>6143</v>
      </c>
    </row>
    <row r="1019" spans="1:12" ht="13.5">
      <c r="A1019" s="867" t="s">
        <v>6436</v>
      </c>
      <c r="B1019" s="867" t="s">
        <v>6437</v>
      </c>
      <c r="C1019" s="867" t="s">
        <v>6734</v>
      </c>
      <c r="D1019" s="867" t="s">
        <v>6735</v>
      </c>
      <c r="E1019" s="868" t="s">
        <v>819</v>
      </c>
      <c r="F1019" s="867" t="s">
        <v>819</v>
      </c>
      <c r="G1019" s="867">
        <v>93412</v>
      </c>
      <c r="H1019" s="867" t="s">
        <v>7182</v>
      </c>
      <c r="I1019" s="867" t="s">
        <v>280</v>
      </c>
      <c r="J1019" s="867" t="s">
        <v>6142</v>
      </c>
      <c r="K1019" s="868">
        <v>0.03</v>
      </c>
      <c r="L1019" s="867" t="s">
        <v>6143</v>
      </c>
    </row>
    <row r="1020" spans="1:12" ht="13.5">
      <c r="A1020" s="867" t="s">
        <v>6436</v>
      </c>
      <c r="B1020" s="867" t="s">
        <v>6437</v>
      </c>
      <c r="C1020" s="867" t="s">
        <v>6734</v>
      </c>
      <c r="D1020" s="867" t="s">
        <v>6735</v>
      </c>
      <c r="E1020" s="868" t="s">
        <v>819</v>
      </c>
      <c r="F1020" s="867" t="s">
        <v>819</v>
      </c>
      <c r="G1020" s="867">
        <v>93413</v>
      </c>
      <c r="H1020" s="867" t="s">
        <v>7183</v>
      </c>
      <c r="I1020" s="867" t="s">
        <v>280</v>
      </c>
      <c r="J1020" s="867" t="s">
        <v>6142</v>
      </c>
      <c r="K1020" s="868">
        <v>0.18</v>
      </c>
      <c r="L1020" s="867" t="s">
        <v>6143</v>
      </c>
    </row>
    <row r="1021" spans="1:12" ht="13.5">
      <c r="A1021" s="867" t="s">
        <v>6436</v>
      </c>
      <c r="B1021" s="867" t="s">
        <v>6437</v>
      </c>
      <c r="C1021" s="867" t="s">
        <v>6734</v>
      </c>
      <c r="D1021" s="867" t="s">
        <v>6735</v>
      </c>
      <c r="E1021" s="868" t="s">
        <v>819</v>
      </c>
      <c r="F1021" s="867" t="s">
        <v>819</v>
      </c>
      <c r="G1021" s="867">
        <v>93414</v>
      </c>
      <c r="H1021" s="867" t="s">
        <v>7184</v>
      </c>
      <c r="I1021" s="867" t="s">
        <v>280</v>
      </c>
      <c r="J1021" s="867" t="s">
        <v>6635</v>
      </c>
      <c r="K1021" s="868">
        <v>10.27</v>
      </c>
      <c r="L1021" s="867" t="s">
        <v>6143</v>
      </c>
    </row>
    <row r="1022" spans="1:12" ht="13.5">
      <c r="A1022" s="867" t="s">
        <v>6436</v>
      </c>
      <c r="B1022" s="867" t="s">
        <v>6437</v>
      </c>
      <c r="C1022" s="867" t="s">
        <v>6734</v>
      </c>
      <c r="D1022" s="867" t="s">
        <v>6735</v>
      </c>
      <c r="E1022" s="868" t="s">
        <v>819</v>
      </c>
      <c r="F1022" s="867" t="s">
        <v>819</v>
      </c>
      <c r="G1022" s="867">
        <v>93417</v>
      </c>
      <c r="H1022" s="867" t="s">
        <v>7185</v>
      </c>
      <c r="I1022" s="867" t="s">
        <v>280</v>
      </c>
      <c r="J1022" s="867" t="s">
        <v>6142</v>
      </c>
      <c r="K1022" s="868">
        <v>2.76</v>
      </c>
      <c r="L1022" s="867" t="s">
        <v>6143</v>
      </c>
    </row>
    <row r="1023" spans="1:12" ht="13.5">
      <c r="A1023" s="867" t="s">
        <v>6436</v>
      </c>
      <c r="B1023" s="867" t="s">
        <v>6437</v>
      </c>
      <c r="C1023" s="867" t="s">
        <v>6734</v>
      </c>
      <c r="D1023" s="867" t="s">
        <v>6735</v>
      </c>
      <c r="E1023" s="868" t="s">
        <v>819</v>
      </c>
      <c r="F1023" s="867" t="s">
        <v>819</v>
      </c>
      <c r="G1023" s="867">
        <v>93418</v>
      </c>
      <c r="H1023" s="867" t="s">
        <v>7186</v>
      </c>
      <c r="I1023" s="867" t="s">
        <v>280</v>
      </c>
      <c r="J1023" s="867" t="s">
        <v>6142</v>
      </c>
      <c r="K1023" s="868">
        <v>0.49</v>
      </c>
      <c r="L1023" s="867" t="s">
        <v>6143</v>
      </c>
    </row>
    <row r="1024" spans="1:12" ht="13.5">
      <c r="A1024" s="867" t="s">
        <v>6436</v>
      </c>
      <c r="B1024" s="867" t="s">
        <v>6437</v>
      </c>
      <c r="C1024" s="867" t="s">
        <v>6734</v>
      </c>
      <c r="D1024" s="867" t="s">
        <v>6735</v>
      </c>
      <c r="E1024" s="868" t="s">
        <v>819</v>
      </c>
      <c r="F1024" s="867" t="s">
        <v>819</v>
      </c>
      <c r="G1024" s="867">
        <v>93419</v>
      </c>
      <c r="H1024" s="867" t="s">
        <v>7187</v>
      </c>
      <c r="I1024" s="867" t="s">
        <v>280</v>
      </c>
      <c r="J1024" s="867" t="s">
        <v>6142</v>
      </c>
      <c r="K1024" s="868">
        <v>2.46</v>
      </c>
      <c r="L1024" s="867" t="s">
        <v>6143</v>
      </c>
    </row>
    <row r="1025" spans="1:12" ht="13.5">
      <c r="A1025" s="867" t="s">
        <v>6436</v>
      </c>
      <c r="B1025" s="867" t="s">
        <v>6437</v>
      </c>
      <c r="C1025" s="867" t="s">
        <v>6734</v>
      </c>
      <c r="D1025" s="867" t="s">
        <v>6735</v>
      </c>
      <c r="E1025" s="868" t="s">
        <v>819</v>
      </c>
      <c r="F1025" s="867" t="s">
        <v>819</v>
      </c>
      <c r="G1025" s="867">
        <v>93420</v>
      </c>
      <c r="H1025" s="867" t="s">
        <v>7188</v>
      </c>
      <c r="I1025" s="867" t="s">
        <v>280</v>
      </c>
      <c r="J1025" s="867" t="s">
        <v>6635</v>
      </c>
      <c r="K1025" s="868">
        <v>37.880000000000003</v>
      </c>
      <c r="L1025" s="867" t="s">
        <v>6143</v>
      </c>
    </row>
    <row r="1026" spans="1:12" ht="13.5">
      <c r="A1026" s="867" t="s">
        <v>6436</v>
      </c>
      <c r="B1026" s="867" t="s">
        <v>6437</v>
      </c>
      <c r="C1026" s="867" t="s">
        <v>6734</v>
      </c>
      <c r="D1026" s="867" t="s">
        <v>6735</v>
      </c>
      <c r="E1026" s="868" t="s">
        <v>819</v>
      </c>
      <c r="F1026" s="867" t="s">
        <v>819</v>
      </c>
      <c r="G1026" s="867">
        <v>93423</v>
      </c>
      <c r="H1026" s="867" t="s">
        <v>7189</v>
      </c>
      <c r="I1026" s="867" t="s">
        <v>280</v>
      </c>
      <c r="J1026" s="867" t="s">
        <v>6142</v>
      </c>
      <c r="K1026" s="868">
        <v>3.91</v>
      </c>
      <c r="L1026" s="867" t="s">
        <v>6143</v>
      </c>
    </row>
    <row r="1027" spans="1:12" ht="13.5">
      <c r="A1027" s="867" t="s">
        <v>6436</v>
      </c>
      <c r="B1027" s="867" t="s">
        <v>6437</v>
      </c>
      <c r="C1027" s="867" t="s">
        <v>6734</v>
      </c>
      <c r="D1027" s="867" t="s">
        <v>6735</v>
      </c>
      <c r="E1027" s="868" t="s">
        <v>819</v>
      </c>
      <c r="F1027" s="867" t="s">
        <v>819</v>
      </c>
      <c r="G1027" s="867">
        <v>93424</v>
      </c>
      <c r="H1027" s="867" t="s">
        <v>7190</v>
      </c>
      <c r="I1027" s="867" t="s">
        <v>280</v>
      </c>
      <c r="J1027" s="867" t="s">
        <v>6142</v>
      </c>
      <c r="K1027" s="868">
        <v>0.7</v>
      </c>
      <c r="L1027" s="867" t="s">
        <v>6143</v>
      </c>
    </row>
    <row r="1028" spans="1:12" ht="13.5">
      <c r="A1028" s="867" t="s">
        <v>6436</v>
      </c>
      <c r="B1028" s="867" t="s">
        <v>6437</v>
      </c>
      <c r="C1028" s="867" t="s">
        <v>6734</v>
      </c>
      <c r="D1028" s="867" t="s">
        <v>6735</v>
      </c>
      <c r="E1028" s="868" t="s">
        <v>819</v>
      </c>
      <c r="F1028" s="867" t="s">
        <v>819</v>
      </c>
      <c r="G1028" s="867">
        <v>93425</v>
      </c>
      <c r="H1028" s="867" t="s">
        <v>7191</v>
      </c>
      <c r="I1028" s="867" t="s">
        <v>280</v>
      </c>
      <c r="J1028" s="867" t="s">
        <v>6142</v>
      </c>
      <c r="K1028" s="868">
        <v>3.48</v>
      </c>
      <c r="L1028" s="867" t="s">
        <v>6143</v>
      </c>
    </row>
    <row r="1029" spans="1:12" ht="13.5">
      <c r="A1029" s="867" t="s">
        <v>6436</v>
      </c>
      <c r="B1029" s="867" t="s">
        <v>6437</v>
      </c>
      <c r="C1029" s="867" t="s">
        <v>6734</v>
      </c>
      <c r="D1029" s="867" t="s">
        <v>6735</v>
      </c>
      <c r="E1029" s="868" t="s">
        <v>819</v>
      </c>
      <c r="F1029" s="867" t="s">
        <v>819</v>
      </c>
      <c r="G1029" s="867">
        <v>93426</v>
      </c>
      <c r="H1029" s="867" t="s">
        <v>7192</v>
      </c>
      <c r="I1029" s="867" t="s">
        <v>280</v>
      </c>
      <c r="J1029" s="867" t="s">
        <v>6635</v>
      </c>
      <c r="K1029" s="868">
        <v>90.55</v>
      </c>
      <c r="L1029" s="867" t="s">
        <v>6143</v>
      </c>
    </row>
    <row r="1030" spans="1:12" ht="13.5">
      <c r="A1030" s="867" t="s">
        <v>6436</v>
      </c>
      <c r="B1030" s="867" t="s">
        <v>6437</v>
      </c>
      <c r="C1030" s="867" t="s">
        <v>6734</v>
      </c>
      <c r="D1030" s="867" t="s">
        <v>6735</v>
      </c>
      <c r="E1030" s="868" t="s">
        <v>819</v>
      </c>
      <c r="F1030" s="867" t="s">
        <v>819</v>
      </c>
      <c r="G1030" s="867">
        <v>93429</v>
      </c>
      <c r="H1030" s="867" t="s">
        <v>7193</v>
      </c>
      <c r="I1030" s="867" t="s">
        <v>280</v>
      </c>
      <c r="J1030" s="867" t="s">
        <v>6142</v>
      </c>
      <c r="K1030" s="868">
        <v>66</v>
      </c>
      <c r="L1030" s="867" t="s">
        <v>6143</v>
      </c>
    </row>
    <row r="1031" spans="1:12" ht="13.5">
      <c r="A1031" s="867" t="s">
        <v>6436</v>
      </c>
      <c r="B1031" s="867" t="s">
        <v>6437</v>
      </c>
      <c r="C1031" s="867" t="s">
        <v>6734</v>
      </c>
      <c r="D1031" s="867" t="s">
        <v>6735</v>
      </c>
      <c r="E1031" s="868" t="s">
        <v>819</v>
      </c>
      <c r="F1031" s="867" t="s">
        <v>819</v>
      </c>
      <c r="G1031" s="867">
        <v>93430</v>
      </c>
      <c r="H1031" s="867" t="s">
        <v>7194</v>
      </c>
      <c r="I1031" s="867" t="s">
        <v>280</v>
      </c>
      <c r="J1031" s="867" t="s">
        <v>6142</v>
      </c>
      <c r="K1031" s="868">
        <v>11.88</v>
      </c>
      <c r="L1031" s="867" t="s">
        <v>6143</v>
      </c>
    </row>
    <row r="1032" spans="1:12" ht="13.5">
      <c r="A1032" s="867" t="s">
        <v>6436</v>
      </c>
      <c r="B1032" s="867" t="s">
        <v>6437</v>
      </c>
      <c r="C1032" s="867" t="s">
        <v>6734</v>
      </c>
      <c r="D1032" s="867" t="s">
        <v>6735</v>
      </c>
      <c r="E1032" s="868" t="s">
        <v>819</v>
      </c>
      <c r="F1032" s="867" t="s">
        <v>819</v>
      </c>
      <c r="G1032" s="867">
        <v>93431</v>
      </c>
      <c r="H1032" s="867" t="s">
        <v>7195</v>
      </c>
      <c r="I1032" s="867" t="s">
        <v>280</v>
      </c>
      <c r="J1032" s="867" t="s">
        <v>6142</v>
      </c>
      <c r="K1032" s="868">
        <v>106.09</v>
      </c>
      <c r="L1032" s="867" t="s">
        <v>6143</v>
      </c>
    </row>
    <row r="1033" spans="1:12" ht="13.5">
      <c r="A1033" s="867" t="s">
        <v>6436</v>
      </c>
      <c r="B1033" s="867" t="s">
        <v>6437</v>
      </c>
      <c r="C1033" s="867" t="s">
        <v>6734</v>
      </c>
      <c r="D1033" s="867" t="s">
        <v>6735</v>
      </c>
      <c r="E1033" s="868" t="s">
        <v>819</v>
      </c>
      <c r="F1033" s="867" t="s">
        <v>819</v>
      </c>
      <c r="G1033" s="867">
        <v>93432</v>
      </c>
      <c r="H1033" s="867" t="s">
        <v>7196</v>
      </c>
      <c r="I1033" s="867" t="s">
        <v>280</v>
      </c>
      <c r="J1033" s="867" t="s">
        <v>6635</v>
      </c>
      <c r="K1033" s="869">
        <v>1622.4</v>
      </c>
      <c r="L1033" s="867" t="s">
        <v>6143</v>
      </c>
    </row>
    <row r="1034" spans="1:12" ht="13.5">
      <c r="A1034" s="867" t="s">
        <v>6436</v>
      </c>
      <c r="B1034" s="867" t="s">
        <v>6437</v>
      </c>
      <c r="C1034" s="867" t="s">
        <v>6734</v>
      </c>
      <c r="D1034" s="867" t="s">
        <v>6735</v>
      </c>
      <c r="E1034" s="868" t="s">
        <v>819</v>
      </c>
      <c r="F1034" s="867" t="s">
        <v>819</v>
      </c>
      <c r="G1034" s="867">
        <v>93435</v>
      </c>
      <c r="H1034" s="867" t="s">
        <v>7197</v>
      </c>
      <c r="I1034" s="867" t="s">
        <v>280</v>
      </c>
      <c r="J1034" s="867" t="s">
        <v>6142</v>
      </c>
      <c r="K1034" s="868">
        <v>3.57</v>
      </c>
      <c r="L1034" s="867" t="s">
        <v>6143</v>
      </c>
    </row>
    <row r="1035" spans="1:12" ht="13.5">
      <c r="A1035" s="867" t="s">
        <v>6436</v>
      </c>
      <c r="B1035" s="867" t="s">
        <v>6437</v>
      </c>
      <c r="C1035" s="867" t="s">
        <v>6734</v>
      </c>
      <c r="D1035" s="867" t="s">
        <v>6735</v>
      </c>
      <c r="E1035" s="868" t="s">
        <v>819</v>
      </c>
      <c r="F1035" s="867" t="s">
        <v>819</v>
      </c>
      <c r="G1035" s="867">
        <v>93436</v>
      </c>
      <c r="H1035" s="867" t="s">
        <v>7198</v>
      </c>
      <c r="I1035" s="867" t="s">
        <v>280</v>
      </c>
      <c r="J1035" s="867" t="s">
        <v>6142</v>
      </c>
      <c r="K1035" s="868">
        <v>0.75</v>
      </c>
      <c r="L1035" s="867" t="s">
        <v>6143</v>
      </c>
    </row>
    <row r="1036" spans="1:12" ht="13.5">
      <c r="A1036" s="867" t="s">
        <v>6436</v>
      </c>
      <c r="B1036" s="867" t="s">
        <v>6437</v>
      </c>
      <c r="C1036" s="867" t="s">
        <v>6734</v>
      </c>
      <c r="D1036" s="867" t="s">
        <v>6735</v>
      </c>
      <c r="E1036" s="868" t="s">
        <v>819</v>
      </c>
      <c r="F1036" s="867" t="s">
        <v>819</v>
      </c>
      <c r="G1036" s="867">
        <v>93437</v>
      </c>
      <c r="H1036" s="867" t="s">
        <v>7199</v>
      </c>
      <c r="I1036" s="867" t="s">
        <v>280</v>
      </c>
      <c r="J1036" s="867" t="s">
        <v>6142</v>
      </c>
      <c r="K1036" s="868">
        <v>6.69</v>
      </c>
      <c r="L1036" s="867" t="s">
        <v>6143</v>
      </c>
    </row>
    <row r="1037" spans="1:12" ht="13.5">
      <c r="A1037" s="867" t="s">
        <v>6436</v>
      </c>
      <c r="B1037" s="867" t="s">
        <v>6437</v>
      </c>
      <c r="C1037" s="867" t="s">
        <v>6734</v>
      </c>
      <c r="D1037" s="867" t="s">
        <v>6735</v>
      </c>
      <c r="E1037" s="868" t="s">
        <v>819</v>
      </c>
      <c r="F1037" s="867" t="s">
        <v>819</v>
      </c>
      <c r="G1037" s="867">
        <v>93438</v>
      </c>
      <c r="H1037" s="867" t="s">
        <v>7200</v>
      </c>
      <c r="I1037" s="867" t="s">
        <v>280</v>
      </c>
      <c r="J1037" s="867" t="s">
        <v>6635</v>
      </c>
      <c r="K1037" s="868">
        <v>16.77</v>
      </c>
      <c r="L1037" s="867" t="s">
        <v>6143</v>
      </c>
    </row>
    <row r="1038" spans="1:12" ht="13.5">
      <c r="A1038" s="867" t="s">
        <v>6436</v>
      </c>
      <c r="B1038" s="867" t="s">
        <v>6437</v>
      </c>
      <c r="C1038" s="867" t="s">
        <v>6734</v>
      </c>
      <c r="D1038" s="867" t="s">
        <v>6735</v>
      </c>
      <c r="E1038" s="868" t="s">
        <v>819</v>
      </c>
      <c r="F1038" s="867" t="s">
        <v>819</v>
      </c>
      <c r="G1038" s="867">
        <v>95114</v>
      </c>
      <c r="H1038" s="867" t="s">
        <v>7201</v>
      </c>
      <c r="I1038" s="867" t="s">
        <v>280</v>
      </c>
      <c r="J1038" s="867" t="s">
        <v>6142</v>
      </c>
      <c r="K1038" s="868">
        <v>1.1000000000000001</v>
      </c>
      <c r="L1038" s="867" t="s">
        <v>6143</v>
      </c>
    </row>
    <row r="1039" spans="1:12" ht="13.5">
      <c r="A1039" s="867" t="s">
        <v>6436</v>
      </c>
      <c r="B1039" s="867" t="s">
        <v>6437</v>
      </c>
      <c r="C1039" s="867" t="s">
        <v>6734</v>
      </c>
      <c r="D1039" s="867" t="s">
        <v>6735</v>
      </c>
      <c r="E1039" s="868" t="s">
        <v>819</v>
      </c>
      <c r="F1039" s="867" t="s">
        <v>819</v>
      </c>
      <c r="G1039" s="867">
        <v>95115</v>
      </c>
      <c r="H1039" s="867" t="s">
        <v>7202</v>
      </c>
      <c r="I1039" s="867" t="s">
        <v>280</v>
      </c>
      <c r="J1039" s="867" t="s">
        <v>6142</v>
      </c>
      <c r="K1039" s="868">
        <v>0.13</v>
      </c>
      <c r="L1039" s="867" t="s">
        <v>6143</v>
      </c>
    </row>
    <row r="1040" spans="1:12" ht="13.5">
      <c r="A1040" s="867" t="s">
        <v>6436</v>
      </c>
      <c r="B1040" s="867" t="s">
        <v>6437</v>
      </c>
      <c r="C1040" s="867" t="s">
        <v>6734</v>
      </c>
      <c r="D1040" s="867" t="s">
        <v>6735</v>
      </c>
      <c r="E1040" s="868" t="s">
        <v>819</v>
      </c>
      <c r="F1040" s="867" t="s">
        <v>819</v>
      </c>
      <c r="G1040" s="867">
        <v>95116</v>
      </c>
      <c r="H1040" s="867" t="s">
        <v>7203</v>
      </c>
      <c r="I1040" s="867" t="s">
        <v>280</v>
      </c>
      <c r="J1040" s="867" t="s">
        <v>6142</v>
      </c>
      <c r="K1040" s="868">
        <v>31.99</v>
      </c>
      <c r="L1040" s="867" t="s">
        <v>6143</v>
      </c>
    </row>
    <row r="1041" spans="1:12" ht="13.5">
      <c r="A1041" s="867" t="s">
        <v>6436</v>
      </c>
      <c r="B1041" s="867" t="s">
        <v>6437</v>
      </c>
      <c r="C1041" s="867" t="s">
        <v>6734</v>
      </c>
      <c r="D1041" s="867" t="s">
        <v>6735</v>
      </c>
      <c r="E1041" s="868" t="s">
        <v>819</v>
      </c>
      <c r="F1041" s="867" t="s">
        <v>819</v>
      </c>
      <c r="G1041" s="867">
        <v>95117</v>
      </c>
      <c r="H1041" s="867" t="s">
        <v>7204</v>
      </c>
      <c r="I1041" s="867" t="s">
        <v>280</v>
      </c>
      <c r="J1041" s="867" t="s">
        <v>6142</v>
      </c>
      <c r="K1041" s="868">
        <v>5.04</v>
      </c>
      <c r="L1041" s="867" t="s">
        <v>6143</v>
      </c>
    </row>
    <row r="1042" spans="1:12" ht="13.5">
      <c r="A1042" s="867" t="s">
        <v>6436</v>
      </c>
      <c r="B1042" s="867" t="s">
        <v>6437</v>
      </c>
      <c r="C1042" s="867" t="s">
        <v>6734</v>
      </c>
      <c r="D1042" s="867" t="s">
        <v>6735</v>
      </c>
      <c r="E1042" s="868" t="s">
        <v>819</v>
      </c>
      <c r="F1042" s="867" t="s">
        <v>819</v>
      </c>
      <c r="G1042" s="867">
        <v>95118</v>
      </c>
      <c r="H1042" s="867" t="s">
        <v>7205</v>
      </c>
      <c r="I1042" s="867" t="s">
        <v>280</v>
      </c>
      <c r="J1042" s="867" t="s">
        <v>6142</v>
      </c>
      <c r="K1042" s="868">
        <v>34.04</v>
      </c>
      <c r="L1042" s="867" t="s">
        <v>6143</v>
      </c>
    </row>
    <row r="1043" spans="1:12" ht="13.5">
      <c r="A1043" s="867" t="s">
        <v>6436</v>
      </c>
      <c r="B1043" s="867" t="s">
        <v>6437</v>
      </c>
      <c r="C1043" s="867" t="s">
        <v>6734</v>
      </c>
      <c r="D1043" s="867" t="s">
        <v>6735</v>
      </c>
      <c r="E1043" s="868" t="s">
        <v>819</v>
      </c>
      <c r="F1043" s="867" t="s">
        <v>819</v>
      </c>
      <c r="G1043" s="867">
        <v>95119</v>
      </c>
      <c r="H1043" s="867" t="s">
        <v>7206</v>
      </c>
      <c r="I1043" s="867" t="s">
        <v>280</v>
      </c>
      <c r="J1043" s="867" t="s">
        <v>6142</v>
      </c>
      <c r="K1043" s="868">
        <v>6.12</v>
      </c>
      <c r="L1043" s="867" t="s">
        <v>6143</v>
      </c>
    </row>
    <row r="1044" spans="1:12" ht="13.5">
      <c r="A1044" s="867" t="s">
        <v>6436</v>
      </c>
      <c r="B1044" s="867" t="s">
        <v>6437</v>
      </c>
      <c r="C1044" s="867" t="s">
        <v>6734</v>
      </c>
      <c r="D1044" s="867" t="s">
        <v>6735</v>
      </c>
      <c r="E1044" s="868" t="s">
        <v>819</v>
      </c>
      <c r="F1044" s="867" t="s">
        <v>819</v>
      </c>
      <c r="G1044" s="867">
        <v>95120</v>
      </c>
      <c r="H1044" s="867" t="s">
        <v>7207</v>
      </c>
      <c r="I1044" s="867" t="s">
        <v>280</v>
      </c>
      <c r="J1044" s="867" t="s">
        <v>6229</v>
      </c>
      <c r="K1044" s="868">
        <v>37.61</v>
      </c>
      <c r="L1044" s="867" t="s">
        <v>6143</v>
      </c>
    </row>
    <row r="1045" spans="1:12" ht="13.5">
      <c r="A1045" s="867" t="s">
        <v>6436</v>
      </c>
      <c r="B1045" s="867" t="s">
        <v>6437</v>
      </c>
      <c r="C1045" s="867" t="s">
        <v>6734</v>
      </c>
      <c r="D1045" s="867" t="s">
        <v>6735</v>
      </c>
      <c r="E1045" s="868" t="s">
        <v>819</v>
      </c>
      <c r="F1045" s="867" t="s">
        <v>819</v>
      </c>
      <c r="G1045" s="867">
        <v>95123</v>
      </c>
      <c r="H1045" s="867" t="s">
        <v>7208</v>
      </c>
      <c r="I1045" s="867" t="s">
        <v>280</v>
      </c>
      <c r="J1045" s="867" t="s">
        <v>6142</v>
      </c>
      <c r="K1045" s="868">
        <v>11.4</v>
      </c>
      <c r="L1045" s="867" t="s">
        <v>6143</v>
      </c>
    </row>
    <row r="1046" spans="1:12" ht="13.5">
      <c r="A1046" s="867" t="s">
        <v>6436</v>
      </c>
      <c r="B1046" s="867" t="s">
        <v>6437</v>
      </c>
      <c r="C1046" s="867" t="s">
        <v>6734</v>
      </c>
      <c r="D1046" s="867" t="s">
        <v>6735</v>
      </c>
      <c r="E1046" s="868" t="s">
        <v>819</v>
      </c>
      <c r="F1046" s="867" t="s">
        <v>819</v>
      </c>
      <c r="G1046" s="867">
        <v>95124</v>
      </c>
      <c r="H1046" s="867" t="s">
        <v>7209</v>
      </c>
      <c r="I1046" s="867" t="s">
        <v>280</v>
      </c>
      <c r="J1046" s="867" t="s">
        <v>6142</v>
      </c>
      <c r="K1046" s="868">
        <v>1.79</v>
      </c>
      <c r="L1046" s="867" t="s">
        <v>6143</v>
      </c>
    </row>
    <row r="1047" spans="1:12" ht="13.5">
      <c r="A1047" s="867" t="s">
        <v>6436</v>
      </c>
      <c r="B1047" s="867" t="s">
        <v>6437</v>
      </c>
      <c r="C1047" s="867" t="s">
        <v>6734</v>
      </c>
      <c r="D1047" s="867" t="s">
        <v>6735</v>
      </c>
      <c r="E1047" s="868" t="s">
        <v>819</v>
      </c>
      <c r="F1047" s="867" t="s">
        <v>819</v>
      </c>
      <c r="G1047" s="867">
        <v>95125</v>
      </c>
      <c r="H1047" s="867" t="s">
        <v>7210</v>
      </c>
      <c r="I1047" s="867" t="s">
        <v>280</v>
      </c>
      <c r="J1047" s="867" t="s">
        <v>6142</v>
      </c>
      <c r="K1047" s="868">
        <v>12.47</v>
      </c>
      <c r="L1047" s="867" t="s">
        <v>6143</v>
      </c>
    </row>
    <row r="1048" spans="1:12" ht="13.5">
      <c r="A1048" s="867" t="s">
        <v>6436</v>
      </c>
      <c r="B1048" s="867" t="s">
        <v>6437</v>
      </c>
      <c r="C1048" s="867" t="s">
        <v>6734</v>
      </c>
      <c r="D1048" s="867" t="s">
        <v>6735</v>
      </c>
      <c r="E1048" s="868" t="s">
        <v>819</v>
      </c>
      <c r="F1048" s="867" t="s">
        <v>819</v>
      </c>
      <c r="G1048" s="867">
        <v>95126</v>
      </c>
      <c r="H1048" s="867" t="s">
        <v>7211</v>
      </c>
      <c r="I1048" s="867" t="s">
        <v>280</v>
      </c>
      <c r="J1048" s="867" t="s">
        <v>6635</v>
      </c>
      <c r="K1048" s="868">
        <v>83.18</v>
      </c>
      <c r="L1048" s="867" t="s">
        <v>6143</v>
      </c>
    </row>
    <row r="1049" spans="1:12" ht="13.5">
      <c r="A1049" s="867" t="s">
        <v>6436</v>
      </c>
      <c r="B1049" s="867" t="s">
        <v>6437</v>
      </c>
      <c r="C1049" s="867" t="s">
        <v>6734</v>
      </c>
      <c r="D1049" s="867" t="s">
        <v>6735</v>
      </c>
      <c r="E1049" s="868" t="s">
        <v>819</v>
      </c>
      <c r="F1049" s="867" t="s">
        <v>819</v>
      </c>
      <c r="G1049" s="867">
        <v>95129</v>
      </c>
      <c r="H1049" s="867" t="s">
        <v>7212</v>
      </c>
      <c r="I1049" s="867" t="s">
        <v>280</v>
      </c>
      <c r="J1049" s="867" t="s">
        <v>6142</v>
      </c>
      <c r="K1049" s="868">
        <v>20.23</v>
      </c>
      <c r="L1049" s="867" t="s">
        <v>6143</v>
      </c>
    </row>
    <row r="1050" spans="1:12" ht="13.5">
      <c r="A1050" s="867" t="s">
        <v>6436</v>
      </c>
      <c r="B1050" s="867" t="s">
        <v>6437</v>
      </c>
      <c r="C1050" s="867" t="s">
        <v>6734</v>
      </c>
      <c r="D1050" s="867" t="s">
        <v>6735</v>
      </c>
      <c r="E1050" s="868" t="s">
        <v>819</v>
      </c>
      <c r="F1050" s="867" t="s">
        <v>819</v>
      </c>
      <c r="G1050" s="867">
        <v>95130</v>
      </c>
      <c r="H1050" s="867" t="s">
        <v>7213</v>
      </c>
      <c r="I1050" s="867" t="s">
        <v>280</v>
      </c>
      <c r="J1050" s="867" t="s">
        <v>6142</v>
      </c>
      <c r="K1050" s="868">
        <v>3.64</v>
      </c>
      <c r="L1050" s="867" t="s">
        <v>6143</v>
      </c>
    </row>
    <row r="1051" spans="1:12" ht="13.5">
      <c r="A1051" s="867" t="s">
        <v>6436</v>
      </c>
      <c r="B1051" s="867" t="s">
        <v>6437</v>
      </c>
      <c r="C1051" s="867" t="s">
        <v>6734</v>
      </c>
      <c r="D1051" s="867" t="s">
        <v>6735</v>
      </c>
      <c r="E1051" s="868" t="s">
        <v>819</v>
      </c>
      <c r="F1051" s="867" t="s">
        <v>819</v>
      </c>
      <c r="G1051" s="867">
        <v>95131</v>
      </c>
      <c r="H1051" s="867" t="s">
        <v>7214</v>
      </c>
      <c r="I1051" s="867" t="s">
        <v>280</v>
      </c>
      <c r="J1051" s="867" t="s">
        <v>6142</v>
      </c>
      <c r="K1051" s="868">
        <v>37.94</v>
      </c>
      <c r="L1051" s="867" t="s">
        <v>6143</v>
      </c>
    </row>
    <row r="1052" spans="1:12" ht="13.5">
      <c r="A1052" s="867" t="s">
        <v>6436</v>
      </c>
      <c r="B1052" s="867" t="s">
        <v>6437</v>
      </c>
      <c r="C1052" s="867" t="s">
        <v>6734</v>
      </c>
      <c r="D1052" s="867" t="s">
        <v>6735</v>
      </c>
      <c r="E1052" s="868" t="s">
        <v>819</v>
      </c>
      <c r="F1052" s="867" t="s">
        <v>819</v>
      </c>
      <c r="G1052" s="867">
        <v>95132</v>
      </c>
      <c r="H1052" s="867" t="s">
        <v>7215</v>
      </c>
      <c r="I1052" s="867" t="s">
        <v>280</v>
      </c>
      <c r="J1052" s="867" t="s">
        <v>6635</v>
      </c>
      <c r="K1052" s="868">
        <v>18.21</v>
      </c>
      <c r="L1052" s="867" t="s">
        <v>6143</v>
      </c>
    </row>
    <row r="1053" spans="1:12" ht="13.5">
      <c r="A1053" s="867" t="s">
        <v>6436</v>
      </c>
      <c r="B1053" s="867" t="s">
        <v>6437</v>
      </c>
      <c r="C1053" s="867" t="s">
        <v>6734</v>
      </c>
      <c r="D1053" s="867" t="s">
        <v>6735</v>
      </c>
      <c r="E1053" s="868" t="s">
        <v>819</v>
      </c>
      <c r="F1053" s="867" t="s">
        <v>819</v>
      </c>
      <c r="G1053" s="867">
        <v>95136</v>
      </c>
      <c r="H1053" s="867" t="s">
        <v>7216</v>
      </c>
      <c r="I1053" s="867" t="s">
        <v>280</v>
      </c>
      <c r="J1053" s="867" t="s">
        <v>6142</v>
      </c>
      <c r="K1053" s="868">
        <v>0.03</v>
      </c>
      <c r="L1053" s="867" t="s">
        <v>6143</v>
      </c>
    </row>
    <row r="1054" spans="1:12" ht="13.5">
      <c r="A1054" s="867" t="s">
        <v>6436</v>
      </c>
      <c r="B1054" s="867" t="s">
        <v>6437</v>
      </c>
      <c r="C1054" s="867" t="s">
        <v>6734</v>
      </c>
      <c r="D1054" s="867" t="s">
        <v>6735</v>
      </c>
      <c r="E1054" s="868" t="s">
        <v>819</v>
      </c>
      <c r="F1054" s="867" t="s">
        <v>819</v>
      </c>
      <c r="G1054" s="867">
        <v>95137</v>
      </c>
      <c r="H1054" s="867" t="s">
        <v>7217</v>
      </c>
      <c r="I1054" s="867" t="s">
        <v>280</v>
      </c>
      <c r="J1054" s="867" t="s">
        <v>6142</v>
      </c>
      <c r="K1054" s="868">
        <v>0.01</v>
      </c>
      <c r="L1054" s="867" t="s">
        <v>6143</v>
      </c>
    </row>
    <row r="1055" spans="1:12" ht="13.5">
      <c r="A1055" s="867" t="s">
        <v>6436</v>
      </c>
      <c r="B1055" s="867" t="s">
        <v>6437</v>
      </c>
      <c r="C1055" s="867" t="s">
        <v>6734</v>
      </c>
      <c r="D1055" s="867" t="s">
        <v>6735</v>
      </c>
      <c r="E1055" s="868" t="s">
        <v>819</v>
      </c>
      <c r="F1055" s="867" t="s">
        <v>819</v>
      </c>
      <c r="G1055" s="867">
        <v>95138</v>
      </c>
      <c r="H1055" s="867" t="s">
        <v>7218</v>
      </c>
      <c r="I1055" s="867" t="s">
        <v>280</v>
      </c>
      <c r="J1055" s="867" t="s">
        <v>6142</v>
      </c>
      <c r="K1055" s="868">
        <v>0.02</v>
      </c>
      <c r="L1055" s="867" t="s">
        <v>6143</v>
      </c>
    </row>
    <row r="1056" spans="1:12" ht="13.5">
      <c r="A1056" s="867" t="s">
        <v>6436</v>
      </c>
      <c r="B1056" s="867" t="s">
        <v>6437</v>
      </c>
      <c r="C1056" s="867" t="s">
        <v>6734</v>
      </c>
      <c r="D1056" s="867" t="s">
        <v>6735</v>
      </c>
      <c r="E1056" s="868" t="s">
        <v>819</v>
      </c>
      <c r="F1056" s="867" t="s">
        <v>819</v>
      </c>
      <c r="G1056" s="867">
        <v>95208</v>
      </c>
      <c r="H1056" s="867" t="s">
        <v>7219</v>
      </c>
      <c r="I1056" s="867" t="s">
        <v>280</v>
      </c>
      <c r="J1056" s="867" t="s">
        <v>6142</v>
      </c>
      <c r="K1056" s="868">
        <v>27.39</v>
      </c>
      <c r="L1056" s="867" t="s">
        <v>6143</v>
      </c>
    </row>
    <row r="1057" spans="1:12" ht="13.5">
      <c r="A1057" s="867" t="s">
        <v>6436</v>
      </c>
      <c r="B1057" s="867" t="s">
        <v>6437</v>
      </c>
      <c r="C1057" s="867" t="s">
        <v>6734</v>
      </c>
      <c r="D1057" s="867" t="s">
        <v>6735</v>
      </c>
      <c r="E1057" s="868" t="s">
        <v>819</v>
      </c>
      <c r="F1057" s="867" t="s">
        <v>819</v>
      </c>
      <c r="G1057" s="867">
        <v>95209</v>
      </c>
      <c r="H1057" s="867" t="s">
        <v>7220</v>
      </c>
      <c r="I1057" s="867" t="s">
        <v>280</v>
      </c>
      <c r="J1057" s="867" t="s">
        <v>6142</v>
      </c>
      <c r="K1057" s="868">
        <v>3.25</v>
      </c>
      <c r="L1057" s="867" t="s">
        <v>6143</v>
      </c>
    </row>
    <row r="1058" spans="1:12" ht="13.5">
      <c r="A1058" s="867" t="s">
        <v>6436</v>
      </c>
      <c r="B1058" s="867" t="s">
        <v>6437</v>
      </c>
      <c r="C1058" s="867" t="s">
        <v>6734</v>
      </c>
      <c r="D1058" s="867" t="s">
        <v>6735</v>
      </c>
      <c r="E1058" s="868" t="s">
        <v>819</v>
      </c>
      <c r="F1058" s="867" t="s">
        <v>819</v>
      </c>
      <c r="G1058" s="867">
        <v>95210</v>
      </c>
      <c r="H1058" s="867" t="s">
        <v>7221</v>
      </c>
      <c r="I1058" s="867" t="s">
        <v>280</v>
      </c>
      <c r="J1058" s="867" t="s">
        <v>6142</v>
      </c>
      <c r="K1058" s="868">
        <v>29.96</v>
      </c>
      <c r="L1058" s="867" t="s">
        <v>6143</v>
      </c>
    </row>
    <row r="1059" spans="1:12" ht="13.5">
      <c r="A1059" s="867" t="s">
        <v>6436</v>
      </c>
      <c r="B1059" s="867" t="s">
        <v>6437</v>
      </c>
      <c r="C1059" s="867" t="s">
        <v>6734</v>
      </c>
      <c r="D1059" s="867" t="s">
        <v>6735</v>
      </c>
      <c r="E1059" s="868" t="s">
        <v>819</v>
      </c>
      <c r="F1059" s="867" t="s">
        <v>819</v>
      </c>
      <c r="G1059" s="867">
        <v>95211</v>
      </c>
      <c r="H1059" s="867" t="s">
        <v>7222</v>
      </c>
      <c r="I1059" s="867" t="s">
        <v>280</v>
      </c>
      <c r="J1059" s="867" t="s">
        <v>6229</v>
      </c>
      <c r="K1059" s="868">
        <v>5.51</v>
      </c>
      <c r="L1059" s="867" t="s">
        <v>6143</v>
      </c>
    </row>
    <row r="1060" spans="1:12" ht="13.5">
      <c r="A1060" s="867" t="s">
        <v>6436</v>
      </c>
      <c r="B1060" s="867" t="s">
        <v>6437</v>
      </c>
      <c r="C1060" s="867" t="s">
        <v>6734</v>
      </c>
      <c r="D1060" s="867" t="s">
        <v>6735</v>
      </c>
      <c r="E1060" s="868" t="s">
        <v>819</v>
      </c>
      <c r="F1060" s="867" t="s">
        <v>819</v>
      </c>
      <c r="G1060" s="867">
        <v>95214</v>
      </c>
      <c r="H1060" s="867" t="s">
        <v>7223</v>
      </c>
      <c r="I1060" s="867" t="s">
        <v>280</v>
      </c>
      <c r="J1060" s="867" t="s">
        <v>6142</v>
      </c>
      <c r="K1060" s="868">
        <v>0.22</v>
      </c>
      <c r="L1060" s="867" t="s">
        <v>6143</v>
      </c>
    </row>
    <row r="1061" spans="1:12" ht="13.5">
      <c r="A1061" s="867" t="s">
        <v>6436</v>
      </c>
      <c r="B1061" s="867" t="s">
        <v>6437</v>
      </c>
      <c r="C1061" s="867" t="s">
        <v>6734</v>
      </c>
      <c r="D1061" s="867" t="s">
        <v>6735</v>
      </c>
      <c r="E1061" s="868" t="s">
        <v>819</v>
      </c>
      <c r="F1061" s="867" t="s">
        <v>819</v>
      </c>
      <c r="G1061" s="867">
        <v>95215</v>
      </c>
      <c r="H1061" s="867" t="s">
        <v>7224</v>
      </c>
      <c r="I1061" s="867" t="s">
        <v>280</v>
      </c>
      <c r="J1061" s="867" t="s">
        <v>6142</v>
      </c>
      <c r="K1061" s="868">
        <v>0.02</v>
      </c>
      <c r="L1061" s="867" t="s">
        <v>6143</v>
      </c>
    </row>
    <row r="1062" spans="1:12" ht="13.5">
      <c r="A1062" s="867" t="s">
        <v>6436</v>
      </c>
      <c r="B1062" s="867" t="s">
        <v>6437</v>
      </c>
      <c r="C1062" s="867" t="s">
        <v>6734</v>
      </c>
      <c r="D1062" s="867" t="s">
        <v>6735</v>
      </c>
      <c r="E1062" s="868" t="s">
        <v>819</v>
      </c>
      <c r="F1062" s="867" t="s">
        <v>819</v>
      </c>
      <c r="G1062" s="867">
        <v>95216</v>
      </c>
      <c r="H1062" s="867" t="s">
        <v>7225</v>
      </c>
      <c r="I1062" s="867" t="s">
        <v>280</v>
      </c>
      <c r="J1062" s="867" t="s">
        <v>6142</v>
      </c>
      <c r="K1062" s="868">
        <v>0.15</v>
      </c>
      <c r="L1062" s="867" t="s">
        <v>6143</v>
      </c>
    </row>
    <row r="1063" spans="1:12" ht="13.5">
      <c r="A1063" s="867" t="s">
        <v>6436</v>
      </c>
      <c r="B1063" s="867" t="s">
        <v>6437</v>
      </c>
      <c r="C1063" s="867" t="s">
        <v>6734</v>
      </c>
      <c r="D1063" s="867" t="s">
        <v>6735</v>
      </c>
      <c r="E1063" s="868" t="s">
        <v>819</v>
      </c>
      <c r="F1063" s="867" t="s">
        <v>819</v>
      </c>
      <c r="G1063" s="867">
        <v>95217</v>
      </c>
      <c r="H1063" s="867" t="s">
        <v>7226</v>
      </c>
      <c r="I1063" s="867" t="s">
        <v>280</v>
      </c>
      <c r="J1063" s="867" t="s">
        <v>6229</v>
      </c>
      <c r="K1063" s="868">
        <v>0.37</v>
      </c>
      <c r="L1063" s="867" t="s">
        <v>6143</v>
      </c>
    </row>
    <row r="1064" spans="1:12" ht="13.5">
      <c r="A1064" s="867" t="s">
        <v>6436</v>
      </c>
      <c r="B1064" s="867" t="s">
        <v>6437</v>
      </c>
      <c r="C1064" s="867" t="s">
        <v>6734</v>
      </c>
      <c r="D1064" s="867" t="s">
        <v>6735</v>
      </c>
      <c r="E1064" s="868" t="s">
        <v>819</v>
      </c>
      <c r="F1064" s="867" t="s">
        <v>819</v>
      </c>
      <c r="G1064" s="867">
        <v>95255</v>
      </c>
      <c r="H1064" s="867" t="s">
        <v>7227</v>
      </c>
      <c r="I1064" s="867" t="s">
        <v>280</v>
      </c>
      <c r="J1064" s="867" t="s">
        <v>6142</v>
      </c>
      <c r="K1064" s="868">
        <v>0.98</v>
      </c>
      <c r="L1064" s="867" t="s">
        <v>6143</v>
      </c>
    </row>
    <row r="1065" spans="1:12" ht="13.5">
      <c r="A1065" s="867" t="s">
        <v>6436</v>
      </c>
      <c r="B1065" s="867" t="s">
        <v>6437</v>
      </c>
      <c r="C1065" s="867" t="s">
        <v>6734</v>
      </c>
      <c r="D1065" s="867" t="s">
        <v>6735</v>
      </c>
      <c r="E1065" s="868" t="s">
        <v>819</v>
      </c>
      <c r="F1065" s="867" t="s">
        <v>819</v>
      </c>
      <c r="G1065" s="867">
        <v>95256</v>
      </c>
      <c r="H1065" s="867" t="s">
        <v>7228</v>
      </c>
      <c r="I1065" s="867" t="s">
        <v>280</v>
      </c>
      <c r="J1065" s="867" t="s">
        <v>6142</v>
      </c>
      <c r="K1065" s="868">
        <v>0.11</v>
      </c>
      <c r="L1065" s="867" t="s">
        <v>6143</v>
      </c>
    </row>
    <row r="1066" spans="1:12" ht="13.5">
      <c r="A1066" s="867" t="s">
        <v>6436</v>
      </c>
      <c r="B1066" s="867" t="s">
        <v>6437</v>
      </c>
      <c r="C1066" s="867" t="s">
        <v>6734</v>
      </c>
      <c r="D1066" s="867" t="s">
        <v>6735</v>
      </c>
      <c r="E1066" s="868" t="s">
        <v>819</v>
      </c>
      <c r="F1066" s="867" t="s">
        <v>819</v>
      </c>
      <c r="G1066" s="867">
        <v>95257</v>
      </c>
      <c r="H1066" s="867" t="s">
        <v>7229</v>
      </c>
      <c r="I1066" s="867" t="s">
        <v>280</v>
      </c>
      <c r="J1066" s="867" t="s">
        <v>6142</v>
      </c>
      <c r="K1066" s="868">
        <v>1.23</v>
      </c>
      <c r="L1066" s="867" t="s">
        <v>6143</v>
      </c>
    </row>
    <row r="1067" spans="1:12" ht="13.5">
      <c r="A1067" s="867" t="s">
        <v>6436</v>
      </c>
      <c r="B1067" s="867" t="s">
        <v>6437</v>
      </c>
      <c r="C1067" s="867" t="s">
        <v>6734</v>
      </c>
      <c r="D1067" s="867" t="s">
        <v>6735</v>
      </c>
      <c r="E1067" s="868" t="s">
        <v>819</v>
      </c>
      <c r="F1067" s="867" t="s">
        <v>819</v>
      </c>
      <c r="G1067" s="867">
        <v>95260</v>
      </c>
      <c r="H1067" s="867" t="s">
        <v>7230</v>
      </c>
      <c r="I1067" s="867" t="s">
        <v>280</v>
      </c>
      <c r="J1067" s="867" t="s">
        <v>6635</v>
      </c>
      <c r="K1067" s="868">
        <v>0.79</v>
      </c>
      <c r="L1067" s="867" t="s">
        <v>6143</v>
      </c>
    </row>
    <row r="1068" spans="1:12" ht="13.5">
      <c r="A1068" s="867" t="s">
        <v>6436</v>
      </c>
      <c r="B1068" s="867" t="s">
        <v>6437</v>
      </c>
      <c r="C1068" s="867" t="s">
        <v>6734</v>
      </c>
      <c r="D1068" s="867" t="s">
        <v>6735</v>
      </c>
      <c r="E1068" s="868" t="s">
        <v>819</v>
      </c>
      <c r="F1068" s="867" t="s">
        <v>819</v>
      </c>
      <c r="G1068" s="867">
        <v>95261</v>
      </c>
      <c r="H1068" s="867" t="s">
        <v>7231</v>
      </c>
      <c r="I1068" s="867" t="s">
        <v>280</v>
      </c>
      <c r="J1068" s="867" t="s">
        <v>6142</v>
      </c>
      <c r="K1068" s="868">
        <v>0.11</v>
      </c>
      <c r="L1068" s="867" t="s">
        <v>6143</v>
      </c>
    </row>
    <row r="1069" spans="1:12" ht="13.5">
      <c r="A1069" s="867" t="s">
        <v>6436</v>
      </c>
      <c r="B1069" s="867" t="s">
        <v>6437</v>
      </c>
      <c r="C1069" s="867" t="s">
        <v>6734</v>
      </c>
      <c r="D1069" s="867" t="s">
        <v>6735</v>
      </c>
      <c r="E1069" s="868" t="s">
        <v>819</v>
      </c>
      <c r="F1069" s="867" t="s">
        <v>819</v>
      </c>
      <c r="G1069" s="867">
        <v>95262</v>
      </c>
      <c r="H1069" s="867" t="s">
        <v>7232</v>
      </c>
      <c r="I1069" s="867" t="s">
        <v>280</v>
      </c>
      <c r="J1069" s="867" t="s">
        <v>6142</v>
      </c>
      <c r="K1069" s="868">
        <v>1.02</v>
      </c>
      <c r="L1069" s="867" t="s">
        <v>6143</v>
      </c>
    </row>
    <row r="1070" spans="1:12" ht="13.5">
      <c r="A1070" s="867" t="s">
        <v>6436</v>
      </c>
      <c r="B1070" s="867" t="s">
        <v>6437</v>
      </c>
      <c r="C1070" s="867" t="s">
        <v>6734</v>
      </c>
      <c r="D1070" s="867" t="s">
        <v>6735</v>
      </c>
      <c r="E1070" s="868" t="s">
        <v>819</v>
      </c>
      <c r="F1070" s="867" t="s">
        <v>819</v>
      </c>
      <c r="G1070" s="867">
        <v>95263</v>
      </c>
      <c r="H1070" s="867" t="s">
        <v>7233</v>
      </c>
      <c r="I1070" s="867" t="s">
        <v>280</v>
      </c>
      <c r="J1070" s="867" t="s">
        <v>6635</v>
      </c>
      <c r="K1070" s="868">
        <v>3.18</v>
      </c>
      <c r="L1070" s="867" t="s">
        <v>6143</v>
      </c>
    </row>
    <row r="1071" spans="1:12" ht="13.5">
      <c r="A1071" s="867" t="s">
        <v>6436</v>
      </c>
      <c r="B1071" s="867" t="s">
        <v>6437</v>
      </c>
      <c r="C1071" s="867" t="s">
        <v>6734</v>
      </c>
      <c r="D1071" s="867" t="s">
        <v>6735</v>
      </c>
      <c r="E1071" s="868" t="s">
        <v>819</v>
      </c>
      <c r="F1071" s="867" t="s">
        <v>819</v>
      </c>
      <c r="G1071" s="867">
        <v>95266</v>
      </c>
      <c r="H1071" s="867" t="s">
        <v>7234</v>
      </c>
      <c r="I1071" s="867" t="s">
        <v>280</v>
      </c>
      <c r="J1071" s="867" t="s">
        <v>6142</v>
      </c>
      <c r="K1071" s="868">
        <v>0.41</v>
      </c>
      <c r="L1071" s="867" t="s">
        <v>6143</v>
      </c>
    </row>
    <row r="1072" spans="1:12" ht="13.5">
      <c r="A1072" s="867" t="s">
        <v>6436</v>
      </c>
      <c r="B1072" s="867" t="s">
        <v>6437</v>
      </c>
      <c r="C1072" s="867" t="s">
        <v>6734</v>
      </c>
      <c r="D1072" s="867" t="s">
        <v>6735</v>
      </c>
      <c r="E1072" s="868" t="s">
        <v>819</v>
      </c>
      <c r="F1072" s="867" t="s">
        <v>819</v>
      </c>
      <c r="G1072" s="867">
        <v>95267</v>
      </c>
      <c r="H1072" s="867" t="s">
        <v>7235</v>
      </c>
      <c r="I1072" s="867" t="s">
        <v>280</v>
      </c>
      <c r="J1072" s="867" t="s">
        <v>6142</v>
      </c>
      <c r="K1072" s="868">
        <v>0.04</v>
      </c>
      <c r="L1072" s="867" t="s">
        <v>6143</v>
      </c>
    </row>
    <row r="1073" spans="1:12" ht="13.5">
      <c r="A1073" s="867" t="s">
        <v>6436</v>
      </c>
      <c r="B1073" s="867" t="s">
        <v>6437</v>
      </c>
      <c r="C1073" s="867" t="s">
        <v>6734</v>
      </c>
      <c r="D1073" s="867" t="s">
        <v>6735</v>
      </c>
      <c r="E1073" s="868" t="s">
        <v>819</v>
      </c>
      <c r="F1073" s="867" t="s">
        <v>819</v>
      </c>
      <c r="G1073" s="867">
        <v>95268</v>
      </c>
      <c r="H1073" s="867" t="s">
        <v>7236</v>
      </c>
      <c r="I1073" s="867" t="s">
        <v>280</v>
      </c>
      <c r="J1073" s="867" t="s">
        <v>6142</v>
      </c>
      <c r="K1073" s="868">
        <v>0.4</v>
      </c>
      <c r="L1073" s="867" t="s">
        <v>6143</v>
      </c>
    </row>
    <row r="1074" spans="1:12" ht="13.5">
      <c r="A1074" s="867" t="s">
        <v>6436</v>
      </c>
      <c r="B1074" s="867" t="s">
        <v>6437</v>
      </c>
      <c r="C1074" s="867" t="s">
        <v>6734</v>
      </c>
      <c r="D1074" s="867" t="s">
        <v>6735</v>
      </c>
      <c r="E1074" s="868" t="s">
        <v>819</v>
      </c>
      <c r="F1074" s="867" t="s">
        <v>819</v>
      </c>
      <c r="G1074" s="867">
        <v>95269</v>
      </c>
      <c r="H1074" s="867" t="s">
        <v>7237</v>
      </c>
      <c r="I1074" s="867" t="s">
        <v>280</v>
      </c>
      <c r="J1074" s="867" t="s">
        <v>6635</v>
      </c>
      <c r="K1074" s="868">
        <v>5.96</v>
      </c>
      <c r="L1074" s="867" t="s">
        <v>6143</v>
      </c>
    </row>
    <row r="1075" spans="1:12" ht="13.5">
      <c r="A1075" s="867" t="s">
        <v>6436</v>
      </c>
      <c r="B1075" s="867" t="s">
        <v>6437</v>
      </c>
      <c r="C1075" s="867" t="s">
        <v>6734</v>
      </c>
      <c r="D1075" s="867" t="s">
        <v>6735</v>
      </c>
      <c r="E1075" s="868" t="s">
        <v>819</v>
      </c>
      <c r="F1075" s="867" t="s">
        <v>819</v>
      </c>
      <c r="G1075" s="867">
        <v>95272</v>
      </c>
      <c r="H1075" s="867" t="s">
        <v>7238</v>
      </c>
      <c r="I1075" s="867" t="s">
        <v>280</v>
      </c>
      <c r="J1075" s="867" t="s">
        <v>6142</v>
      </c>
      <c r="K1075" s="868">
        <v>0.4</v>
      </c>
      <c r="L1075" s="867" t="s">
        <v>6143</v>
      </c>
    </row>
    <row r="1076" spans="1:12" ht="13.5">
      <c r="A1076" s="867" t="s">
        <v>6436</v>
      </c>
      <c r="B1076" s="867" t="s">
        <v>6437</v>
      </c>
      <c r="C1076" s="867" t="s">
        <v>6734</v>
      </c>
      <c r="D1076" s="867" t="s">
        <v>6735</v>
      </c>
      <c r="E1076" s="868" t="s">
        <v>819</v>
      </c>
      <c r="F1076" s="867" t="s">
        <v>819</v>
      </c>
      <c r="G1076" s="867">
        <v>95273</v>
      </c>
      <c r="H1076" s="867" t="s">
        <v>7239</v>
      </c>
      <c r="I1076" s="867" t="s">
        <v>280</v>
      </c>
      <c r="J1076" s="867" t="s">
        <v>6142</v>
      </c>
      <c r="K1076" s="868">
        <v>0.04</v>
      </c>
      <c r="L1076" s="867" t="s">
        <v>6143</v>
      </c>
    </row>
    <row r="1077" spans="1:12" ht="13.5">
      <c r="A1077" s="867" t="s">
        <v>6436</v>
      </c>
      <c r="B1077" s="867" t="s">
        <v>6437</v>
      </c>
      <c r="C1077" s="867" t="s">
        <v>6734</v>
      </c>
      <c r="D1077" s="867" t="s">
        <v>6735</v>
      </c>
      <c r="E1077" s="868" t="s">
        <v>819</v>
      </c>
      <c r="F1077" s="867" t="s">
        <v>819</v>
      </c>
      <c r="G1077" s="867">
        <v>95274</v>
      </c>
      <c r="H1077" s="867" t="s">
        <v>7240</v>
      </c>
      <c r="I1077" s="867" t="s">
        <v>280</v>
      </c>
      <c r="J1077" s="867" t="s">
        <v>6142</v>
      </c>
      <c r="K1077" s="868">
        <v>0.31</v>
      </c>
      <c r="L1077" s="867" t="s">
        <v>6143</v>
      </c>
    </row>
    <row r="1078" spans="1:12" ht="13.5">
      <c r="A1078" s="867" t="s">
        <v>6436</v>
      </c>
      <c r="B1078" s="867" t="s">
        <v>6437</v>
      </c>
      <c r="C1078" s="867" t="s">
        <v>6734</v>
      </c>
      <c r="D1078" s="867" t="s">
        <v>6735</v>
      </c>
      <c r="E1078" s="868" t="s">
        <v>819</v>
      </c>
      <c r="F1078" s="867" t="s">
        <v>819</v>
      </c>
      <c r="G1078" s="867">
        <v>95275</v>
      </c>
      <c r="H1078" s="867" t="s">
        <v>7241</v>
      </c>
      <c r="I1078" s="867" t="s">
        <v>280</v>
      </c>
      <c r="J1078" s="867" t="s">
        <v>6229</v>
      </c>
      <c r="K1078" s="868">
        <v>1.49</v>
      </c>
      <c r="L1078" s="867" t="s">
        <v>6143</v>
      </c>
    </row>
    <row r="1079" spans="1:12" ht="13.5">
      <c r="A1079" s="867" t="s">
        <v>6436</v>
      </c>
      <c r="B1079" s="867" t="s">
        <v>6437</v>
      </c>
      <c r="C1079" s="867" t="s">
        <v>6734</v>
      </c>
      <c r="D1079" s="867" t="s">
        <v>6735</v>
      </c>
      <c r="E1079" s="868" t="s">
        <v>819</v>
      </c>
      <c r="F1079" s="867" t="s">
        <v>819</v>
      </c>
      <c r="G1079" s="867">
        <v>95278</v>
      </c>
      <c r="H1079" s="867" t="s">
        <v>7242</v>
      </c>
      <c r="I1079" s="867" t="s">
        <v>280</v>
      </c>
      <c r="J1079" s="867" t="s">
        <v>6142</v>
      </c>
      <c r="K1079" s="868">
        <v>0.44</v>
      </c>
      <c r="L1079" s="867" t="s">
        <v>6143</v>
      </c>
    </row>
    <row r="1080" spans="1:12" ht="13.5">
      <c r="A1080" s="867" t="s">
        <v>6436</v>
      </c>
      <c r="B1080" s="867" t="s">
        <v>6437</v>
      </c>
      <c r="C1080" s="867" t="s">
        <v>6734</v>
      </c>
      <c r="D1080" s="867" t="s">
        <v>6735</v>
      </c>
      <c r="E1080" s="868" t="s">
        <v>819</v>
      </c>
      <c r="F1080" s="867" t="s">
        <v>819</v>
      </c>
      <c r="G1080" s="867">
        <v>95279</v>
      </c>
      <c r="H1080" s="867" t="s">
        <v>7243</v>
      </c>
      <c r="I1080" s="867" t="s">
        <v>280</v>
      </c>
      <c r="J1080" s="867" t="s">
        <v>6142</v>
      </c>
      <c r="K1080" s="868">
        <v>0.05</v>
      </c>
      <c r="L1080" s="867" t="s">
        <v>6143</v>
      </c>
    </row>
    <row r="1081" spans="1:12" ht="13.5">
      <c r="A1081" s="867" t="s">
        <v>6436</v>
      </c>
      <c r="B1081" s="867" t="s">
        <v>6437</v>
      </c>
      <c r="C1081" s="867" t="s">
        <v>6734</v>
      </c>
      <c r="D1081" s="867" t="s">
        <v>6735</v>
      </c>
      <c r="E1081" s="868" t="s">
        <v>819</v>
      </c>
      <c r="F1081" s="867" t="s">
        <v>819</v>
      </c>
      <c r="G1081" s="867">
        <v>95280</v>
      </c>
      <c r="H1081" s="867" t="s">
        <v>7244</v>
      </c>
      <c r="I1081" s="867" t="s">
        <v>280</v>
      </c>
      <c r="J1081" s="867" t="s">
        <v>6142</v>
      </c>
      <c r="K1081" s="868">
        <v>0.34</v>
      </c>
      <c r="L1081" s="867" t="s">
        <v>6143</v>
      </c>
    </row>
    <row r="1082" spans="1:12" ht="13.5">
      <c r="A1082" s="867" t="s">
        <v>6436</v>
      </c>
      <c r="B1082" s="867" t="s">
        <v>6437</v>
      </c>
      <c r="C1082" s="867" t="s">
        <v>6734</v>
      </c>
      <c r="D1082" s="867" t="s">
        <v>6735</v>
      </c>
      <c r="E1082" s="868" t="s">
        <v>819</v>
      </c>
      <c r="F1082" s="867" t="s">
        <v>819</v>
      </c>
      <c r="G1082" s="867">
        <v>95281</v>
      </c>
      <c r="H1082" s="867" t="s">
        <v>7245</v>
      </c>
      <c r="I1082" s="867" t="s">
        <v>280</v>
      </c>
      <c r="J1082" s="867" t="s">
        <v>6635</v>
      </c>
      <c r="K1082" s="868">
        <v>5.96</v>
      </c>
      <c r="L1082" s="867" t="s">
        <v>6143</v>
      </c>
    </row>
    <row r="1083" spans="1:12" ht="13.5">
      <c r="A1083" s="867" t="s">
        <v>6436</v>
      </c>
      <c r="B1083" s="867" t="s">
        <v>6437</v>
      </c>
      <c r="C1083" s="867" t="s">
        <v>6734</v>
      </c>
      <c r="D1083" s="867" t="s">
        <v>6735</v>
      </c>
      <c r="E1083" s="868" t="s">
        <v>819</v>
      </c>
      <c r="F1083" s="867" t="s">
        <v>819</v>
      </c>
      <c r="G1083" s="867">
        <v>95617</v>
      </c>
      <c r="H1083" s="867" t="s">
        <v>7246</v>
      </c>
      <c r="I1083" s="867" t="s">
        <v>280</v>
      </c>
      <c r="J1083" s="867" t="s">
        <v>6142</v>
      </c>
      <c r="K1083" s="868">
        <v>0.8</v>
      </c>
      <c r="L1083" s="867" t="s">
        <v>6143</v>
      </c>
    </row>
    <row r="1084" spans="1:12" ht="13.5">
      <c r="A1084" s="867" t="s">
        <v>6436</v>
      </c>
      <c r="B1084" s="867" t="s">
        <v>6437</v>
      </c>
      <c r="C1084" s="867" t="s">
        <v>6734</v>
      </c>
      <c r="D1084" s="867" t="s">
        <v>6735</v>
      </c>
      <c r="E1084" s="868" t="s">
        <v>819</v>
      </c>
      <c r="F1084" s="867" t="s">
        <v>819</v>
      </c>
      <c r="G1084" s="867">
        <v>95618</v>
      </c>
      <c r="H1084" s="867" t="s">
        <v>7247</v>
      </c>
      <c r="I1084" s="867" t="s">
        <v>280</v>
      </c>
      <c r="J1084" s="867" t="s">
        <v>6142</v>
      </c>
      <c r="K1084" s="868">
        <v>0.09</v>
      </c>
      <c r="L1084" s="867" t="s">
        <v>6143</v>
      </c>
    </row>
    <row r="1085" spans="1:12" ht="13.5">
      <c r="A1085" s="867" t="s">
        <v>6436</v>
      </c>
      <c r="B1085" s="867" t="s">
        <v>6437</v>
      </c>
      <c r="C1085" s="867" t="s">
        <v>6734</v>
      </c>
      <c r="D1085" s="867" t="s">
        <v>6735</v>
      </c>
      <c r="E1085" s="868" t="s">
        <v>819</v>
      </c>
      <c r="F1085" s="867" t="s">
        <v>819</v>
      </c>
      <c r="G1085" s="867">
        <v>95619</v>
      </c>
      <c r="H1085" s="867" t="s">
        <v>7248</v>
      </c>
      <c r="I1085" s="867" t="s">
        <v>280</v>
      </c>
      <c r="J1085" s="867" t="s">
        <v>6142</v>
      </c>
      <c r="K1085" s="868">
        <v>1.01</v>
      </c>
      <c r="L1085" s="867" t="s">
        <v>6143</v>
      </c>
    </row>
    <row r="1086" spans="1:12" ht="13.5">
      <c r="A1086" s="867" t="s">
        <v>6436</v>
      </c>
      <c r="B1086" s="867" t="s">
        <v>6437</v>
      </c>
      <c r="C1086" s="867" t="s">
        <v>6734</v>
      </c>
      <c r="D1086" s="867" t="s">
        <v>6735</v>
      </c>
      <c r="E1086" s="868" t="s">
        <v>819</v>
      </c>
      <c r="F1086" s="867" t="s">
        <v>819</v>
      </c>
      <c r="G1086" s="867">
        <v>95627</v>
      </c>
      <c r="H1086" s="867" t="s">
        <v>7249</v>
      </c>
      <c r="I1086" s="867" t="s">
        <v>280</v>
      </c>
      <c r="J1086" s="867" t="s">
        <v>6142</v>
      </c>
      <c r="K1086" s="868">
        <v>23.87</v>
      </c>
      <c r="L1086" s="867" t="s">
        <v>6143</v>
      </c>
    </row>
    <row r="1087" spans="1:12" ht="13.5">
      <c r="A1087" s="867" t="s">
        <v>6436</v>
      </c>
      <c r="B1087" s="867" t="s">
        <v>6437</v>
      </c>
      <c r="C1087" s="867" t="s">
        <v>6734</v>
      </c>
      <c r="D1087" s="867" t="s">
        <v>6735</v>
      </c>
      <c r="E1087" s="868" t="s">
        <v>819</v>
      </c>
      <c r="F1087" s="867" t="s">
        <v>819</v>
      </c>
      <c r="G1087" s="867">
        <v>95628</v>
      </c>
      <c r="H1087" s="867" t="s">
        <v>7250</v>
      </c>
      <c r="I1087" s="867" t="s">
        <v>280</v>
      </c>
      <c r="J1087" s="867" t="s">
        <v>6142</v>
      </c>
      <c r="K1087" s="868">
        <v>3.31</v>
      </c>
      <c r="L1087" s="867" t="s">
        <v>6143</v>
      </c>
    </row>
    <row r="1088" spans="1:12" ht="13.5">
      <c r="A1088" s="867" t="s">
        <v>6436</v>
      </c>
      <c r="B1088" s="867" t="s">
        <v>6437</v>
      </c>
      <c r="C1088" s="867" t="s">
        <v>6734</v>
      </c>
      <c r="D1088" s="867" t="s">
        <v>6735</v>
      </c>
      <c r="E1088" s="868" t="s">
        <v>819</v>
      </c>
      <c r="F1088" s="867" t="s">
        <v>819</v>
      </c>
      <c r="G1088" s="867">
        <v>95629</v>
      </c>
      <c r="H1088" s="867" t="s">
        <v>7251</v>
      </c>
      <c r="I1088" s="867" t="s">
        <v>280</v>
      </c>
      <c r="J1088" s="867" t="s">
        <v>6142</v>
      </c>
      <c r="K1088" s="868">
        <v>29.87</v>
      </c>
      <c r="L1088" s="867" t="s">
        <v>6143</v>
      </c>
    </row>
    <row r="1089" spans="1:12" ht="13.5">
      <c r="A1089" s="867" t="s">
        <v>6436</v>
      </c>
      <c r="B1089" s="867" t="s">
        <v>6437</v>
      </c>
      <c r="C1089" s="867" t="s">
        <v>6734</v>
      </c>
      <c r="D1089" s="867" t="s">
        <v>6735</v>
      </c>
      <c r="E1089" s="868" t="s">
        <v>819</v>
      </c>
      <c r="F1089" s="867" t="s">
        <v>819</v>
      </c>
      <c r="G1089" s="867">
        <v>95630</v>
      </c>
      <c r="H1089" s="867" t="s">
        <v>7252</v>
      </c>
      <c r="I1089" s="867" t="s">
        <v>280</v>
      </c>
      <c r="J1089" s="867" t="s">
        <v>6635</v>
      </c>
      <c r="K1089" s="868">
        <v>50.42</v>
      </c>
      <c r="L1089" s="867" t="s">
        <v>6143</v>
      </c>
    </row>
    <row r="1090" spans="1:12" ht="13.5">
      <c r="A1090" s="867" t="s">
        <v>6436</v>
      </c>
      <c r="B1090" s="867" t="s">
        <v>6437</v>
      </c>
      <c r="C1090" s="867" t="s">
        <v>6734</v>
      </c>
      <c r="D1090" s="867" t="s">
        <v>6735</v>
      </c>
      <c r="E1090" s="868" t="s">
        <v>819</v>
      </c>
      <c r="F1090" s="867" t="s">
        <v>819</v>
      </c>
      <c r="G1090" s="867">
        <v>95698</v>
      </c>
      <c r="H1090" s="867" t="s">
        <v>7253</v>
      </c>
      <c r="I1090" s="867" t="s">
        <v>280</v>
      </c>
      <c r="J1090" s="867" t="s">
        <v>6142</v>
      </c>
      <c r="K1090" s="868">
        <v>3.27</v>
      </c>
      <c r="L1090" s="867" t="s">
        <v>6143</v>
      </c>
    </row>
    <row r="1091" spans="1:12" ht="13.5">
      <c r="A1091" s="867" t="s">
        <v>6436</v>
      </c>
      <c r="B1091" s="867" t="s">
        <v>6437</v>
      </c>
      <c r="C1091" s="867" t="s">
        <v>6734</v>
      </c>
      <c r="D1091" s="867" t="s">
        <v>6735</v>
      </c>
      <c r="E1091" s="868" t="s">
        <v>819</v>
      </c>
      <c r="F1091" s="867" t="s">
        <v>819</v>
      </c>
      <c r="G1091" s="867">
        <v>95699</v>
      </c>
      <c r="H1091" s="867" t="s">
        <v>7254</v>
      </c>
      <c r="I1091" s="867" t="s">
        <v>280</v>
      </c>
      <c r="J1091" s="867" t="s">
        <v>6142</v>
      </c>
      <c r="K1091" s="868">
        <v>0.38</v>
      </c>
      <c r="L1091" s="867" t="s">
        <v>6143</v>
      </c>
    </row>
    <row r="1092" spans="1:12" ht="13.5">
      <c r="A1092" s="867" t="s">
        <v>6436</v>
      </c>
      <c r="B1092" s="867" t="s">
        <v>6437</v>
      </c>
      <c r="C1092" s="867" t="s">
        <v>6734</v>
      </c>
      <c r="D1092" s="867" t="s">
        <v>6735</v>
      </c>
      <c r="E1092" s="868" t="s">
        <v>819</v>
      </c>
      <c r="F1092" s="867" t="s">
        <v>819</v>
      </c>
      <c r="G1092" s="867">
        <v>95700</v>
      </c>
      <c r="H1092" s="867" t="s">
        <v>7255</v>
      </c>
      <c r="I1092" s="867" t="s">
        <v>280</v>
      </c>
      <c r="J1092" s="867" t="s">
        <v>6142</v>
      </c>
      <c r="K1092" s="868">
        <v>4.09</v>
      </c>
      <c r="L1092" s="867" t="s">
        <v>6143</v>
      </c>
    </row>
    <row r="1093" spans="1:12" ht="13.5">
      <c r="A1093" s="867" t="s">
        <v>6436</v>
      </c>
      <c r="B1093" s="867" t="s">
        <v>6437</v>
      </c>
      <c r="C1093" s="867" t="s">
        <v>6734</v>
      </c>
      <c r="D1093" s="867" t="s">
        <v>6735</v>
      </c>
      <c r="E1093" s="868" t="s">
        <v>819</v>
      </c>
      <c r="F1093" s="867" t="s">
        <v>819</v>
      </c>
      <c r="G1093" s="867">
        <v>95701</v>
      </c>
      <c r="H1093" s="867" t="s">
        <v>7256</v>
      </c>
      <c r="I1093" s="867" t="s">
        <v>280</v>
      </c>
      <c r="J1093" s="867" t="s">
        <v>6229</v>
      </c>
      <c r="K1093" s="868">
        <v>1.84</v>
      </c>
      <c r="L1093" s="867" t="s">
        <v>6143</v>
      </c>
    </row>
    <row r="1094" spans="1:12" ht="13.5">
      <c r="A1094" s="867" t="s">
        <v>6436</v>
      </c>
      <c r="B1094" s="867" t="s">
        <v>6437</v>
      </c>
      <c r="C1094" s="867" t="s">
        <v>6734</v>
      </c>
      <c r="D1094" s="867" t="s">
        <v>6735</v>
      </c>
      <c r="E1094" s="868" t="s">
        <v>819</v>
      </c>
      <c r="F1094" s="867" t="s">
        <v>819</v>
      </c>
      <c r="G1094" s="867">
        <v>95704</v>
      </c>
      <c r="H1094" s="867" t="s">
        <v>7257</v>
      </c>
      <c r="I1094" s="867" t="s">
        <v>280</v>
      </c>
      <c r="J1094" s="867" t="s">
        <v>6142</v>
      </c>
      <c r="K1094" s="868">
        <v>25.13</v>
      </c>
      <c r="L1094" s="867" t="s">
        <v>6143</v>
      </c>
    </row>
    <row r="1095" spans="1:12" ht="13.5">
      <c r="A1095" s="867" t="s">
        <v>6436</v>
      </c>
      <c r="B1095" s="867" t="s">
        <v>6437</v>
      </c>
      <c r="C1095" s="867" t="s">
        <v>6734</v>
      </c>
      <c r="D1095" s="867" t="s">
        <v>6735</v>
      </c>
      <c r="E1095" s="868" t="s">
        <v>819</v>
      </c>
      <c r="F1095" s="867" t="s">
        <v>819</v>
      </c>
      <c r="G1095" s="867">
        <v>95705</v>
      </c>
      <c r="H1095" s="867" t="s">
        <v>7258</v>
      </c>
      <c r="I1095" s="867" t="s">
        <v>280</v>
      </c>
      <c r="J1095" s="867" t="s">
        <v>6142</v>
      </c>
      <c r="K1095" s="868">
        <v>3.58</v>
      </c>
      <c r="L1095" s="867" t="s">
        <v>6143</v>
      </c>
    </row>
    <row r="1096" spans="1:12" ht="13.5">
      <c r="A1096" s="867" t="s">
        <v>6436</v>
      </c>
      <c r="B1096" s="867" t="s">
        <v>6437</v>
      </c>
      <c r="C1096" s="867" t="s">
        <v>6734</v>
      </c>
      <c r="D1096" s="867" t="s">
        <v>6735</v>
      </c>
      <c r="E1096" s="868" t="s">
        <v>819</v>
      </c>
      <c r="F1096" s="867" t="s">
        <v>819</v>
      </c>
      <c r="G1096" s="867">
        <v>95706</v>
      </c>
      <c r="H1096" s="867" t="s">
        <v>7259</v>
      </c>
      <c r="I1096" s="867" t="s">
        <v>280</v>
      </c>
      <c r="J1096" s="867" t="s">
        <v>6142</v>
      </c>
      <c r="K1096" s="868">
        <v>31.44</v>
      </c>
      <c r="L1096" s="867" t="s">
        <v>6143</v>
      </c>
    </row>
    <row r="1097" spans="1:12" ht="13.5">
      <c r="A1097" s="867" t="s">
        <v>6436</v>
      </c>
      <c r="B1097" s="867" t="s">
        <v>6437</v>
      </c>
      <c r="C1097" s="867" t="s">
        <v>6734</v>
      </c>
      <c r="D1097" s="867" t="s">
        <v>6735</v>
      </c>
      <c r="E1097" s="868" t="s">
        <v>819</v>
      </c>
      <c r="F1097" s="867" t="s">
        <v>819</v>
      </c>
      <c r="G1097" s="867">
        <v>95707</v>
      </c>
      <c r="H1097" s="867" t="s">
        <v>7260</v>
      </c>
      <c r="I1097" s="867" t="s">
        <v>280</v>
      </c>
      <c r="J1097" s="867" t="s">
        <v>6229</v>
      </c>
      <c r="K1097" s="868">
        <v>20.57</v>
      </c>
      <c r="L1097" s="867" t="s">
        <v>6143</v>
      </c>
    </row>
    <row r="1098" spans="1:12" ht="13.5">
      <c r="A1098" s="867" t="s">
        <v>6436</v>
      </c>
      <c r="B1098" s="867" t="s">
        <v>6437</v>
      </c>
      <c r="C1098" s="867" t="s">
        <v>6734</v>
      </c>
      <c r="D1098" s="867" t="s">
        <v>6735</v>
      </c>
      <c r="E1098" s="868" t="s">
        <v>819</v>
      </c>
      <c r="F1098" s="867" t="s">
        <v>819</v>
      </c>
      <c r="G1098" s="867">
        <v>95710</v>
      </c>
      <c r="H1098" s="867" t="s">
        <v>7261</v>
      </c>
      <c r="I1098" s="867" t="s">
        <v>280</v>
      </c>
      <c r="J1098" s="867" t="s">
        <v>6142</v>
      </c>
      <c r="K1098" s="868">
        <v>30.2</v>
      </c>
      <c r="L1098" s="867" t="s">
        <v>6143</v>
      </c>
    </row>
    <row r="1099" spans="1:12" ht="13.5">
      <c r="A1099" s="867" t="s">
        <v>6436</v>
      </c>
      <c r="B1099" s="867" t="s">
        <v>6437</v>
      </c>
      <c r="C1099" s="867" t="s">
        <v>6734</v>
      </c>
      <c r="D1099" s="867" t="s">
        <v>6735</v>
      </c>
      <c r="E1099" s="868" t="s">
        <v>819</v>
      </c>
      <c r="F1099" s="867" t="s">
        <v>819</v>
      </c>
      <c r="G1099" s="867">
        <v>95711</v>
      </c>
      <c r="H1099" s="867" t="s">
        <v>7262</v>
      </c>
      <c r="I1099" s="867" t="s">
        <v>280</v>
      </c>
      <c r="J1099" s="867" t="s">
        <v>6142</v>
      </c>
      <c r="K1099" s="868">
        <v>4.09</v>
      </c>
      <c r="L1099" s="867" t="s">
        <v>6143</v>
      </c>
    </row>
    <row r="1100" spans="1:12" ht="13.5">
      <c r="A1100" s="867" t="s">
        <v>6436</v>
      </c>
      <c r="B1100" s="867" t="s">
        <v>6437</v>
      </c>
      <c r="C1100" s="867" t="s">
        <v>6734</v>
      </c>
      <c r="D1100" s="867" t="s">
        <v>6735</v>
      </c>
      <c r="E1100" s="868" t="s">
        <v>819</v>
      </c>
      <c r="F1100" s="867" t="s">
        <v>819</v>
      </c>
      <c r="G1100" s="867">
        <v>95712</v>
      </c>
      <c r="H1100" s="867" t="s">
        <v>7263</v>
      </c>
      <c r="I1100" s="867" t="s">
        <v>280</v>
      </c>
      <c r="J1100" s="867" t="s">
        <v>6142</v>
      </c>
      <c r="K1100" s="868">
        <v>37.75</v>
      </c>
      <c r="L1100" s="867" t="s">
        <v>6143</v>
      </c>
    </row>
    <row r="1101" spans="1:12" ht="13.5">
      <c r="A1101" s="867" t="s">
        <v>6436</v>
      </c>
      <c r="B1101" s="867" t="s">
        <v>6437</v>
      </c>
      <c r="C1101" s="867" t="s">
        <v>6734</v>
      </c>
      <c r="D1101" s="867" t="s">
        <v>6735</v>
      </c>
      <c r="E1101" s="868" t="s">
        <v>819</v>
      </c>
      <c r="F1101" s="867" t="s">
        <v>819</v>
      </c>
      <c r="G1101" s="867">
        <v>95713</v>
      </c>
      <c r="H1101" s="867" t="s">
        <v>7264</v>
      </c>
      <c r="I1101" s="867" t="s">
        <v>280</v>
      </c>
      <c r="J1101" s="867" t="s">
        <v>6635</v>
      </c>
      <c r="K1101" s="868">
        <v>50.8</v>
      </c>
      <c r="L1101" s="867" t="s">
        <v>6143</v>
      </c>
    </row>
    <row r="1102" spans="1:12" ht="13.5">
      <c r="A1102" s="867" t="s">
        <v>6436</v>
      </c>
      <c r="B1102" s="867" t="s">
        <v>6437</v>
      </c>
      <c r="C1102" s="867" t="s">
        <v>6734</v>
      </c>
      <c r="D1102" s="867" t="s">
        <v>6735</v>
      </c>
      <c r="E1102" s="868" t="s">
        <v>819</v>
      </c>
      <c r="F1102" s="867" t="s">
        <v>819</v>
      </c>
      <c r="G1102" s="867">
        <v>95716</v>
      </c>
      <c r="H1102" s="867" t="s">
        <v>7265</v>
      </c>
      <c r="I1102" s="867" t="s">
        <v>280</v>
      </c>
      <c r="J1102" s="867" t="s">
        <v>6142</v>
      </c>
      <c r="K1102" s="868">
        <v>29.07</v>
      </c>
      <c r="L1102" s="867" t="s">
        <v>6143</v>
      </c>
    </row>
    <row r="1103" spans="1:12" ht="13.5">
      <c r="A1103" s="867" t="s">
        <v>6436</v>
      </c>
      <c r="B1103" s="867" t="s">
        <v>6437</v>
      </c>
      <c r="C1103" s="867" t="s">
        <v>6734</v>
      </c>
      <c r="D1103" s="867" t="s">
        <v>6735</v>
      </c>
      <c r="E1103" s="868" t="s">
        <v>819</v>
      </c>
      <c r="F1103" s="867" t="s">
        <v>819</v>
      </c>
      <c r="G1103" s="867">
        <v>95717</v>
      </c>
      <c r="H1103" s="867" t="s">
        <v>7266</v>
      </c>
      <c r="I1103" s="867" t="s">
        <v>280</v>
      </c>
      <c r="J1103" s="867" t="s">
        <v>6142</v>
      </c>
      <c r="K1103" s="868">
        <v>3.94</v>
      </c>
      <c r="L1103" s="867" t="s">
        <v>6143</v>
      </c>
    </row>
    <row r="1104" spans="1:12" ht="13.5">
      <c r="A1104" s="867" t="s">
        <v>6436</v>
      </c>
      <c r="B1104" s="867" t="s">
        <v>6437</v>
      </c>
      <c r="C1104" s="867" t="s">
        <v>6734</v>
      </c>
      <c r="D1104" s="867" t="s">
        <v>6735</v>
      </c>
      <c r="E1104" s="868" t="s">
        <v>819</v>
      </c>
      <c r="F1104" s="867" t="s">
        <v>819</v>
      </c>
      <c r="G1104" s="867">
        <v>95718</v>
      </c>
      <c r="H1104" s="867" t="s">
        <v>7267</v>
      </c>
      <c r="I1104" s="867" t="s">
        <v>280</v>
      </c>
      <c r="J1104" s="867" t="s">
        <v>6142</v>
      </c>
      <c r="K1104" s="868">
        <v>36.340000000000003</v>
      </c>
      <c r="L1104" s="867" t="s">
        <v>6143</v>
      </c>
    </row>
    <row r="1105" spans="1:12" ht="13.5">
      <c r="A1105" s="867" t="s">
        <v>6436</v>
      </c>
      <c r="B1105" s="867" t="s">
        <v>6437</v>
      </c>
      <c r="C1105" s="867" t="s">
        <v>6734</v>
      </c>
      <c r="D1105" s="867" t="s">
        <v>6735</v>
      </c>
      <c r="E1105" s="868" t="s">
        <v>819</v>
      </c>
      <c r="F1105" s="867" t="s">
        <v>819</v>
      </c>
      <c r="G1105" s="867">
        <v>95719</v>
      </c>
      <c r="H1105" s="867" t="s">
        <v>7268</v>
      </c>
      <c r="I1105" s="867" t="s">
        <v>280</v>
      </c>
      <c r="J1105" s="867" t="s">
        <v>6635</v>
      </c>
      <c r="K1105" s="868">
        <v>50.8</v>
      </c>
      <c r="L1105" s="867" t="s">
        <v>6143</v>
      </c>
    </row>
    <row r="1106" spans="1:12" ht="13.5">
      <c r="A1106" s="867" t="s">
        <v>6436</v>
      </c>
      <c r="B1106" s="867" t="s">
        <v>6437</v>
      </c>
      <c r="C1106" s="867" t="s">
        <v>6734</v>
      </c>
      <c r="D1106" s="867" t="s">
        <v>6735</v>
      </c>
      <c r="E1106" s="868" t="s">
        <v>819</v>
      </c>
      <c r="F1106" s="867" t="s">
        <v>819</v>
      </c>
      <c r="G1106" s="867">
        <v>95869</v>
      </c>
      <c r="H1106" s="867" t="s">
        <v>7269</v>
      </c>
      <c r="I1106" s="867" t="s">
        <v>280</v>
      </c>
      <c r="J1106" s="867" t="s">
        <v>6142</v>
      </c>
      <c r="K1106" s="868">
        <v>1.1200000000000001</v>
      </c>
      <c r="L1106" s="867" t="s">
        <v>6143</v>
      </c>
    </row>
    <row r="1107" spans="1:12" ht="13.5">
      <c r="A1107" s="867" t="s">
        <v>6436</v>
      </c>
      <c r="B1107" s="867" t="s">
        <v>6437</v>
      </c>
      <c r="C1107" s="867" t="s">
        <v>6734</v>
      </c>
      <c r="D1107" s="867" t="s">
        <v>6735</v>
      </c>
      <c r="E1107" s="868" t="s">
        <v>819</v>
      </c>
      <c r="F1107" s="867" t="s">
        <v>819</v>
      </c>
      <c r="G1107" s="867">
        <v>95870</v>
      </c>
      <c r="H1107" s="867" t="s">
        <v>7270</v>
      </c>
      <c r="I1107" s="867" t="s">
        <v>280</v>
      </c>
      <c r="J1107" s="867" t="s">
        <v>6142</v>
      </c>
      <c r="K1107" s="868">
        <v>5.57</v>
      </c>
      <c r="L1107" s="867" t="s">
        <v>6143</v>
      </c>
    </row>
    <row r="1108" spans="1:12" ht="13.5">
      <c r="A1108" s="867" t="s">
        <v>6436</v>
      </c>
      <c r="B1108" s="867" t="s">
        <v>6437</v>
      </c>
      <c r="C1108" s="867" t="s">
        <v>6734</v>
      </c>
      <c r="D1108" s="867" t="s">
        <v>6735</v>
      </c>
      <c r="E1108" s="868" t="s">
        <v>819</v>
      </c>
      <c r="F1108" s="867" t="s">
        <v>819</v>
      </c>
      <c r="G1108" s="867">
        <v>95871</v>
      </c>
      <c r="H1108" s="867" t="s">
        <v>7271</v>
      </c>
      <c r="I1108" s="867" t="s">
        <v>280</v>
      </c>
      <c r="J1108" s="867" t="s">
        <v>6635</v>
      </c>
      <c r="K1108" s="868">
        <v>154.26</v>
      </c>
      <c r="L1108" s="867" t="s">
        <v>6143</v>
      </c>
    </row>
    <row r="1109" spans="1:12" ht="13.5">
      <c r="A1109" s="867" t="s">
        <v>6436</v>
      </c>
      <c r="B1109" s="867" t="s">
        <v>6437</v>
      </c>
      <c r="C1109" s="867" t="s">
        <v>6734</v>
      </c>
      <c r="D1109" s="867" t="s">
        <v>6735</v>
      </c>
      <c r="E1109" s="868" t="s">
        <v>819</v>
      </c>
      <c r="F1109" s="867" t="s">
        <v>819</v>
      </c>
      <c r="G1109" s="867">
        <v>95874</v>
      </c>
      <c r="H1109" s="867" t="s">
        <v>7272</v>
      </c>
      <c r="I1109" s="867" t="s">
        <v>280</v>
      </c>
      <c r="J1109" s="867" t="s">
        <v>6142</v>
      </c>
      <c r="K1109" s="868">
        <v>6.24</v>
      </c>
      <c r="L1109" s="867" t="s">
        <v>6143</v>
      </c>
    </row>
    <row r="1110" spans="1:12" ht="13.5">
      <c r="A1110" s="867" t="s">
        <v>6436</v>
      </c>
      <c r="B1110" s="867" t="s">
        <v>6437</v>
      </c>
      <c r="C1110" s="867" t="s">
        <v>6734</v>
      </c>
      <c r="D1110" s="867" t="s">
        <v>6735</v>
      </c>
      <c r="E1110" s="868" t="s">
        <v>819</v>
      </c>
      <c r="F1110" s="867" t="s">
        <v>819</v>
      </c>
      <c r="G1110" s="867">
        <v>96008</v>
      </c>
      <c r="H1110" s="867" t="s">
        <v>7273</v>
      </c>
      <c r="I1110" s="867" t="s">
        <v>280</v>
      </c>
      <c r="J1110" s="867" t="s">
        <v>6142</v>
      </c>
      <c r="K1110" s="868">
        <v>12.4</v>
      </c>
      <c r="L1110" s="867" t="s">
        <v>6143</v>
      </c>
    </row>
    <row r="1111" spans="1:12" ht="13.5">
      <c r="A1111" s="867" t="s">
        <v>6436</v>
      </c>
      <c r="B1111" s="867" t="s">
        <v>6437</v>
      </c>
      <c r="C1111" s="867" t="s">
        <v>6734</v>
      </c>
      <c r="D1111" s="867" t="s">
        <v>6735</v>
      </c>
      <c r="E1111" s="868" t="s">
        <v>819</v>
      </c>
      <c r="F1111" s="867" t="s">
        <v>819</v>
      </c>
      <c r="G1111" s="867">
        <v>96009</v>
      </c>
      <c r="H1111" s="867" t="s">
        <v>7274</v>
      </c>
      <c r="I1111" s="867" t="s">
        <v>280</v>
      </c>
      <c r="J1111" s="867" t="s">
        <v>6142</v>
      </c>
      <c r="K1111" s="868">
        <v>1.71</v>
      </c>
      <c r="L1111" s="867" t="s">
        <v>6143</v>
      </c>
    </row>
    <row r="1112" spans="1:12" ht="13.5">
      <c r="A1112" s="867" t="s">
        <v>6436</v>
      </c>
      <c r="B1112" s="867" t="s">
        <v>6437</v>
      </c>
      <c r="C1112" s="867" t="s">
        <v>6734</v>
      </c>
      <c r="D1112" s="867" t="s">
        <v>6735</v>
      </c>
      <c r="E1112" s="868" t="s">
        <v>819</v>
      </c>
      <c r="F1112" s="867" t="s">
        <v>819</v>
      </c>
      <c r="G1112" s="867">
        <v>96011</v>
      </c>
      <c r="H1112" s="867" t="s">
        <v>7275</v>
      </c>
      <c r="I1112" s="867" t="s">
        <v>280</v>
      </c>
      <c r="J1112" s="867" t="s">
        <v>6142</v>
      </c>
      <c r="K1112" s="868">
        <v>13.57</v>
      </c>
      <c r="L1112" s="867" t="s">
        <v>6143</v>
      </c>
    </row>
    <row r="1113" spans="1:12" ht="13.5">
      <c r="A1113" s="867" t="s">
        <v>6436</v>
      </c>
      <c r="B1113" s="867" t="s">
        <v>6437</v>
      </c>
      <c r="C1113" s="867" t="s">
        <v>6734</v>
      </c>
      <c r="D1113" s="867" t="s">
        <v>6735</v>
      </c>
      <c r="E1113" s="868" t="s">
        <v>819</v>
      </c>
      <c r="F1113" s="867" t="s">
        <v>819</v>
      </c>
      <c r="G1113" s="867">
        <v>96012</v>
      </c>
      <c r="H1113" s="867" t="s">
        <v>7276</v>
      </c>
      <c r="I1113" s="867" t="s">
        <v>280</v>
      </c>
      <c r="J1113" s="867" t="s">
        <v>6635</v>
      </c>
      <c r="K1113" s="868">
        <v>97.1</v>
      </c>
      <c r="L1113" s="867" t="s">
        <v>6143</v>
      </c>
    </row>
    <row r="1114" spans="1:12" ht="13.5">
      <c r="A1114" s="867" t="s">
        <v>6436</v>
      </c>
      <c r="B1114" s="867" t="s">
        <v>6437</v>
      </c>
      <c r="C1114" s="867" t="s">
        <v>6734</v>
      </c>
      <c r="D1114" s="867" t="s">
        <v>6735</v>
      </c>
      <c r="E1114" s="868" t="s">
        <v>819</v>
      </c>
      <c r="F1114" s="867" t="s">
        <v>819</v>
      </c>
      <c r="G1114" s="867">
        <v>96015</v>
      </c>
      <c r="H1114" s="867" t="s">
        <v>7277</v>
      </c>
      <c r="I1114" s="867" t="s">
        <v>280</v>
      </c>
      <c r="J1114" s="867" t="s">
        <v>6142</v>
      </c>
      <c r="K1114" s="868">
        <v>12.29</v>
      </c>
      <c r="L1114" s="867" t="s">
        <v>6143</v>
      </c>
    </row>
    <row r="1115" spans="1:12" ht="13.5">
      <c r="A1115" s="867" t="s">
        <v>6436</v>
      </c>
      <c r="B1115" s="867" t="s">
        <v>6437</v>
      </c>
      <c r="C1115" s="867" t="s">
        <v>6734</v>
      </c>
      <c r="D1115" s="867" t="s">
        <v>6735</v>
      </c>
      <c r="E1115" s="868" t="s">
        <v>819</v>
      </c>
      <c r="F1115" s="867" t="s">
        <v>819</v>
      </c>
      <c r="G1115" s="867">
        <v>96016</v>
      </c>
      <c r="H1115" s="867" t="s">
        <v>7278</v>
      </c>
      <c r="I1115" s="867" t="s">
        <v>280</v>
      </c>
      <c r="J1115" s="867" t="s">
        <v>6142</v>
      </c>
      <c r="K1115" s="868">
        <v>1.7</v>
      </c>
      <c r="L1115" s="867" t="s">
        <v>6143</v>
      </c>
    </row>
    <row r="1116" spans="1:12" ht="13.5">
      <c r="A1116" s="867" t="s">
        <v>6436</v>
      </c>
      <c r="B1116" s="867" t="s">
        <v>6437</v>
      </c>
      <c r="C1116" s="867" t="s">
        <v>6734</v>
      </c>
      <c r="D1116" s="867" t="s">
        <v>6735</v>
      </c>
      <c r="E1116" s="868" t="s">
        <v>819</v>
      </c>
      <c r="F1116" s="867" t="s">
        <v>819</v>
      </c>
      <c r="G1116" s="867">
        <v>96018</v>
      </c>
      <c r="H1116" s="867" t="s">
        <v>7279</v>
      </c>
      <c r="I1116" s="867" t="s">
        <v>280</v>
      </c>
      <c r="J1116" s="867" t="s">
        <v>6142</v>
      </c>
      <c r="K1116" s="868">
        <v>13.45</v>
      </c>
      <c r="L1116" s="867" t="s">
        <v>6143</v>
      </c>
    </row>
    <row r="1117" spans="1:12" ht="13.5">
      <c r="A1117" s="867" t="s">
        <v>6436</v>
      </c>
      <c r="B1117" s="867" t="s">
        <v>6437</v>
      </c>
      <c r="C1117" s="867" t="s">
        <v>6734</v>
      </c>
      <c r="D1117" s="867" t="s">
        <v>6735</v>
      </c>
      <c r="E1117" s="868" t="s">
        <v>819</v>
      </c>
      <c r="F1117" s="867" t="s">
        <v>819</v>
      </c>
      <c r="G1117" s="867">
        <v>96019</v>
      </c>
      <c r="H1117" s="867" t="s">
        <v>7280</v>
      </c>
      <c r="I1117" s="867" t="s">
        <v>280</v>
      </c>
      <c r="J1117" s="867" t="s">
        <v>6635</v>
      </c>
      <c r="K1117" s="868">
        <v>97.1</v>
      </c>
      <c r="L1117" s="867" t="s">
        <v>6143</v>
      </c>
    </row>
    <row r="1118" spans="1:12" ht="13.5">
      <c r="A1118" s="867" t="s">
        <v>6436</v>
      </c>
      <c r="B1118" s="867" t="s">
        <v>6437</v>
      </c>
      <c r="C1118" s="867" t="s">
        <v>6734</v>
      </c>
      <c r="D1118" s="867" t="s">
        <v>6735</v>
      </c>
      <c r="E1118" s="868" t="s">
        <v>819</v>
      </c>
      <c r="F1118" s="867" t="s">
        <v>819</v>
      </c>
      <c r="G1118" s="867">
        <v>96023</v>
      </c>
      <c r="H1118" s="867" t="s">
        <v>7281</v>
      </c>
      <c r="I1118" s="867" t="s">
        <v>280</v>
      </c>
      <c r="J1118" s="867" t="s">
        <v>6142</v>
      </c>
      <c r="K1118" s="868">
        <v>9.49</v>
      </c>
      <c r="L1118" s="867" t="s">
        <v>6143</v>
      </c>
    </row>
    <row r="1119" spans="1:12" ht="13.5">
      <c r="A1119" s="867" t="s">
        <v>6436</v>
      </c>
      <c r="B1119" s="867" t="s">
        <v>6437</v>
      </c>
      <c r="C1119" s="867" t="s">
        <v>6734</v>
      </c>
      <c r="D1119" s="867" t="s">
        <v>6735</v>
      </c>
      <c r="E1119" s="868" t="s">
        <v>819</v>
      </c>
      <c r="F1119" s="867" t="s">
        <v>819</v>
      </c>
      <c r="G1119" s="867">
        <v>96024</v>
      </c>
      <c r="H1119" s="867" t="s">
        <v>7282</v>
      </c>
      <c r="I1119" s="867" t="s">
        <v>280</v>
      </c>
      <c r="J1119" s="867" t="s">
        <v>6142</v>
      </c>
      <c r="K1119" s="868">
        <v>1.31</v>
      </c>
      <c r="L1119" s="867" t="s">
        <v>6143</v>
      </c>
    </row>
    <row r="1120" spans="1:12" ht="13.5">
      <c r="A1120" s="867" t="s">
        <v>6436</v>
      </c>
      <c r="B1120" s="867" t="s">
        <v>6437</v>
      </c>
      <c r="C1120" s="867" t="s">
        <v>6734</v>
      </c>
      <c r="D1120" s="867" t="s">
        <v>6735</v>
      </c>
      <c r="E1120" s="868" t="s">
        <v>819</v>
      </c>
      <c r="F1120" s="867" t="s">
        <v>819</v>
      </c>
      <c r="G1120" s="867">
        <v>96026</v>
      </c>
      <c r="H1120" s="867" t="s">
        <v>7283</v>
      </c>
      <c r="I1120" s="867" t="s">
        <v>280</v>
      </c>
      <c r="J1120" s="867" t="s">
        <v>6142</v>
      </c>
      <c r="K1120" s="868">
        <v>10.39</v>
      </c>
      <c r="L1120" s="867" t="s">
        <v>6143</v>
      </c>
    </row>
    <row r="1121" spans="1:12" ht="13.5">
      <c r="A1121" s="867" t="s">
        <v>6436</v>
      </c>
      <c r="B1121" s="867" t="s">
        <v>6437</v>
      </c>
      <c r="C1121" s="867" t="s">
        <v>6734</v>
      </c>
      <c r="D1121" s="867" t="s">
        <v>6735</v>
      </c>
      <c r="E1121" s="868" t="s">
        <v>819</v>
      </c>
      <c r="F1121" s="867" t="s">
        <v>819</v>
      </c>
      <c r="G1121" s="867">
        <v>96027</v>
      </c>
      <c r="H1121" s="867" t="s">
        <v>7284</v>
      </c>
      <c r="I1121" s="867" t="s">
        <v>280</v>
      </c>
      <c r="J1121" s="867" t="s">
        <v>6635</v>
      </c>
      <c r="K1121" s="868">
        <v>67.66</v>
      </c>
      <c r="L1121" s="867" t="s">
        <v>6143</v>
      </c>
    </row>
    <row r="1122" spans="1:12" ht="13.5">
      <c r="A1122" s="867" t="s">
        <v>6436</v>
      </c>
      <c r="B1122" s="867" t="s">
        <v>6437</v>
      </c>
      <c r="C1122" s="867" t="s">
        <v>6734</v>
      </c>
      <c r="D1122" s="867" t="s">
        <v>6735</v>
      </c>
      <c r="E1122" s="868" t="s">
        <v>819</v>
      </c>
      <c r="F1122" s="867" t="s">
        <v>819</v>
      </c>
      <c r="G1122" s="867">
        <v>96030</v>
      </c>
      <c r="H1122" s="867" t="s">
        <v>7285</v>
      </c>
      <c r="I1122" s="867" t="s">
        <v>280</v>
      </c>
      <c r="J1122" s="867" t="s">
        <v>6142</v>
      </c>
      <c r="K1122" s="868">
        <v>16.690000000000001</v>
      </c>
      <c r="L1122" s="867" t="s">
        <v>6143</v>
      </c>
    </row>
    <row r="1123" spans="1:12" ht="13.5">
      <c r="A1123" s="867" t="s">
        <v>6436</v>
      </c>
      <c r="B1123" s="867" t="s">
        <v>6437</v>
      </c>
      <c r="C1123" s="867" t="s">
        <v>6734</v>
      </c>
      <c r="D1123" s="867" t="s">
        <v>6735</v>
      </c>
      <c r="E1123" s="868" t="s">
        <v>819</v>
      </c>
      <c r="F1123" s="867" t="s">
        <v>819</v>
      </c>
      <c r="G1123" s="867">
        <v>96031</v>
      </c>
      <c r="H1123" s="867" t="s">
        <v>7286</v>
      </c>
      <c r="I1123" s="867" t="s">
        <v>280</v>
      </c>
      <c r="J1123" s="867" t="s">
        <v>6142</v>
      </c>
      <c r="K1123" s="868">
        <v>3.08</v>
      </c>
      <c r="L1123" s="867" t="s">
        <v>6143</v>
      </c>
    </row>
    <row r="1124" spans="1:12" ht="13.5">
      <c r="A1124" s="867" t="s">
        <v>6436</v>
      </c>
      <c r="B1124" s="867" t="s">
        <v>6437</v>
      </c>
      <c r="C1124" s="867" t="s">
        <v>6734</v>
      </c>
      <c r="D1124" s="867" t="s">
        <v>6735</v>
      </c>
      <c r="E1124" s="868" t="s">
        <v>819</v>
      </c>
      <c r="F1124" s="867" t="s">
        <v>819</v>
      </c>
      <c r="G1124" s="867">
        <v>96032</v>
      </c>
      <c r="H1124" s="867" t="s">
        <v>7287</v>
      </c>
      <c r="I1124" s="867" t="s">
        <v>280</v>
      </c>
      <c r="J1124" s="867" t="s">
        <v>6142</v>
      </c>
      <c r="K1124" s="868">
        <v>1.19</v>
      </c>
      <c r="L1124" s="867" t="s">
        <v>6143</v>
      </c>
    </row>
    <row r="1125" spans="1:12" ht="13.5">
      <c r="A1125" s="867" t="s">
        <v>6436</v>
      </c>
      <c r="B1125" s="867" t="s">
        <v>6437</v>
      </c>
      <c r="C1125" s="867" t="s">
        <v>6734</v>
      </c>
      <c r="D1125" s="867" t="s">
        <v>6735</v>
      </c>
      <c r="E1125" s="868" t="s">
        <v>819</v>
      </c>
      <c r="F1125" s="867" t="s">
        <v>819</v>
      </c>
      <c r="G1125" s="867">
        <v>96033</v>
      </c>
      <c r="H1125" s="867" t="s">
        <v>7288</v>
      </c>
      <c r="I1125" s="867" t="s">
        <v>280</v>
      </c>
      <c r="J1125" s="867" t="s">
        <v>6142</v>
      </c>
      <c r="K1125" s="868">
        <v>31.3</v>
      </c>
      <c r="L1125" s="867" t="s">
        <v>6143</v>
      </c>
    </row>
    <row r="1126" spans="1:12" ht="13.5">
      <c r="A1126" s="867" t="s">
        <v>6436</v>
      </c>
      <c r="B1126" s="867" t="s">
        <v>6437</v>
      </c>
      <c r="C1126" s="867" t="s">
        <v>6734</v>
      </c>
      <c r="D1126" s="867" t="s">
        <v>6735</v>
      </c>
      <c r="E1126" s="868" t="s">
        <v>819</v>
      </c>
      <c r="F1126" s="867" t="s">
        <v>819</v>
      </c>
      <c r="G1126" s="867">
        <v>96034</v>
      </c>
      <c r="H1126" s="867" t="s">
        <v>7289</v>
      </c>
      <c r="I1126" s="867" t="s">
        <v>280</v>
      </c>
      <c r="J1126" s="867" t="s">
        <v>6635</v>
      </c>
      <c r="K1126" s="868">
        <v>80.099999999999994</v>
      </c>
      <c r="L1126" s="867" t="s">
        <v>6143</v>
      </c>
    </row>
    <row r="1127" spans="1:12" ht="13.5">
      <c r="A1127" s="867" t="s">
        <v>6436</v>
      </c>
      <c r="B1127" s="867" t="s">
        <v>6437</v>
      </c>
      <c r="C1127" s="867" t="s">
        <v>6734</v>
      </c>
      <c r="D1127" s="867" t="s">
        <v>6735</v>
      </c>
      <c r="E1127" s="868" t="s">
        <v>819</v>
      </c>
      <c r="F1127" s="867" t="s">
        <v>819</v>
      </c>
      <c r="G1127" s="867">
        <v>96053</v>
      </c>
      <c r="H1127" s="867" t="s">
        <v>7290</v>
      </c>
      <c r="I1127" s="867" t="s">
        <v>280</v>
      </c>
      <c r="J1127" s="867" t="s">
        <v>6142</v>
      </c>
      <c r="K1127" s="868">
        <v>9.6</v>
      </c>
      <c r="L1127" s="867" t="s">
        <v>6143</v>
      </c>
    </row>
    <row r="1128" spans="1:12" ht="13.5">
      <c r="A1128" s="867" t="s">
        <v>6436</v>
      </c>
      <c r="B1128" s="867" t="s">
        <v>6437</v>
      </c>
      <c r="C1128" s="867" t="s">
        <v>6734</v>
      </c>
      <c r="D1128" s="867" t="s">
        <v>6735</v>
      </c>
      <c r="E1128" s="868" t="s">
        <v>819</v>
      </c>
      <c r="F1128" s="867" t="s">
        <v>819</v>
      </c>
      <c r="G1128" s="867">
        <v>96054</v>
      </c>
      <c r="H1128" s="867" t="s">
        <v>7291</v>
      </c>
      <c r="I1128" s="867" t="s">
        <v>280</v>
      </c>
      <c r="J1128" s="867" t="s">
        <v>6142</v>
      </c>
      <c r="K1128" s="868">
        <v>16.29</v>
      </c>
      <c r="L1128" s="867" t="s">
        <v>6143</v>
      </c>
    </row>
    <row r="1129" spans="1:12" ht="13.5">
      <c r="A1129" s="867" t="s">
        <v>6436</v>
      </c>
      <c r="B1129" s="867" t="s">
        <v>6437</v>
      </c>
      <c r="C1129" s="867" t="s">
        <v>6734</v>
      </c>
      <c r="D1129" s="867" t="s">
        <v>6735</v>
      </c>
      <c r="E1129" s="868" t="s">
        <v>819</v>
      </c>
      <c r="F1129" s="867" t="s">
        <v>819</v>
      </c>
      <c r="G1129" s="867">
        <v>96055</v>
      </c>
      <c r="H1129" s="867" t="s">
        <v>7292</v>
      </c>
      <c r="I1129" s="867" t="s">
        <v>280</v>
      </c>
      <c r="J1129" s="867" t="s">
        <v>6142</v>
      </c>
      <c r="K1129" s="868">
        <v>1.32</v>
      </c>
      <c r="L1129" s="867" t="s">
        <v>6143</v>
      </c>
    </row>
    <row r="1130" spans="1:12" ht="13.5">
      <c r="A1130" s="867" t="s">
        <v>6436</v>
      </c>
      <c r="B1130" s="867" t="s">
        <v>6437</v>
      </c>
      <c r="C1130" s="867" t="s">
        <v>6734</v>
      </c>
      <c r="D1130" s="867" t="s">
        <v>6735</v>
      </c>
      <c r="E1130" s="868" t="s">
        <v>819</v>
      </c>
      <c r="F1130" s="867" t="s">
        <v>819</v>
      </c>
      <c r="G1130" s="867">
        <v>96056</v>
      </c>
      <c r="H1130" s="867" t="s">
        <v>7293</v>
      </c>
      <c r="I1130" s="867" t="s">
        <v>280</v>
      </c>
      <c r="J1130" s="867" t="s">
        <v>6142</v>
      </c>
      <c r="K1130" s="868">
        <v>10.51</v>
      </c>
      <c r="L1130" s="867" t="s">
        <v>6143</v>
      </c>
    </row>
    <row r="1131" spans="1:12" ht="13.5">
      <c r="A1131" s="867" t="s">
        <v>6436</v>
      </c>
      <c r="B1131" s="867" t="s">
        <v>6437</v>
      </c>
      <c r="C1131" s="867" t="s">
        <v>6734</v>
      </c>
      <c r="D1131" s="867" t="s">
        <v>6735</v>
      </c>
      <c r="E1131" s="868" t="s">
        <v>819</v>
      </c>
      <c r="F1131" s="867" t="s">
        <v>819</v>
      </c>
      <c r="G1131" s="867">
        <v>96057</v>
      </c>
      <c r="H1131" s="867" t="s">
        <v>7294</v>
      </c>
      <c r="I1131" s="867" t="s">
        <v>280</v>
      </c>
      <c r="J1131" s="867" t="s">
        <v>6635</v>
      </c>
      <c r="K1131" s="868">
        <v>67.66</v>
      </c>
      <c r="L1131" s="867" t="s">
        <v>6143</v>
      </c>
    </row>
    <row r="1132" spans="1:12" ht="13.5">
      <c r="A1132" s="867" t="s">
        <v>6436</v>
      </c>
      <c r="B1132" s="867" t="s">
        <v>6437</v>
      </c>
      <c r="C1132" s="867" t="s">
        <v>6734</v>
      </c>
      <c r="D1132" s="867" t="s">
        <v>6735</v>
      </c>
      <c r="E1132" s="868" t="s">
        <v>819</v>
      </c>
      <c r="F1132" s="867" t="s">
        <v>819</v>
      </c>
      <c r="G1132" s="867">
        <v>96060</v>
      </c>
      <c r="H1132" s="867" t="s">
        <v>7295</v>
      </c>
      <c r="I1132" s="867" t="s">
        <v>280</v>
      </c>
      <c r="J1132" s="867" t="s">
        <v>6142</v>
      </c>
      <c r="K1132" s="868">
        <v>1.64</v>
      </c>
      <c r="L1132" s="867" t="s">
        <v>6143</v>
      </c>
    </row>
    <row r="1133" spans="1:12" ht="13.5">
      <c r="A1133" s="867" t="s">
        <v>6436</v>
      </c>
      <c r="B1133" s="867" t="s">
        <v>6437</v>
      </c>
      <c r="C1133" s="867" t="s">
        <v>6734</v>
      </c>
      <c r="D1133" s="867" t="s">
        <v>6735</v>
      </c>
      <c r="E1133" s="868" t="s">
        <v>819</v>
      </c>
      <c r="F1133" s="867" t="s">
        <v>819</v>
      </c>
      <c r="G1133" s="867">
        <v>96061</v>
      </c>
      <c r="H1133" s="867" t="s">
        <v>7296</v>
      </c>
      <c r="I1133" s="867" t="s">
        <v>280</v>
      </c>
      <c r="J1133" s="867" t="s">
        <v>6142</v>
      </c>
      <c r="K1133" s="868">
        <v>20.36</v>
      </c>
      <c r="L1133" s="867" t="s">
        <v>6143</v>
      </c>
    </row>
    <row r="1134" spans="1:12" ht="13.5">
      <c r="A1134" s="867" t="s">
        <v>6436</v>
      </c>
      <c r="B1134" s="867" t="s">
        <v>6437</v>
      </c>
      <c r="C1134" s="867" t="s">
        <v>6734</v>
      </c>
      <c r="D1134" s="867" t="s">
        <v>6735</v>
      </c>
      <c r="E1134" s="868" t="s">
        <v>819</v>
      </c>
      <c r="F1134" s="867" t="s">
        <v>819</v>
      </c>
      <c r="G1134" s="867">
        <v>96062</v>
      </c>
      <c r="H1134" s="867" t="s">
        <v>7297</v>
      </c>
      <c r="I1134" s="867" t="s">
        <v>280</v>
      </c>
      <c r="J1134" s="867" t="s">
        <v>6635</v>
      </c>
      <c r="K1134" s="868">
        <v>29.6</v>
      </c>
      <c r="L1134" s="867" t="s">
        <v>6143</v>
      </c>
    </row>
    <row r="1135" spans="1:12" ht="13.5">
      <c r="A1135" s="867" t="s">
        <v>6436</v>
      </c>
      <c r="B1135" s="867" t="s">
        <v>6437</v>
      </c>
      <c r="C1135" s="867" t="s">
        <v>6734</v>
      </c>
      <c r="D1135" s="867" t="s">
        <v>6735</v>
      </c>
      <c r="E1135" s="868" t="s">
        <v>819</v>
      </c>
      <c r="F1135" s="867" t="s">
        <v>819</v>
      </c>
      <c r="G1135" s="867">
        <v>96241</v>
      </c>
      <c r="H1135" s="867" t="s">
        <v>7298</v>
      </c>
      <c r="I1135" s="867" t="s">
        <v>280</v>
      </c>
      <c r="J1135" s="867" t="s">
        <v>6142</v>
      </c>
      <c r="K1135" s="868">
        <v>14.22</v>
      </c>
      <c r="L1135" s="867" t="s">
        <v>6143</v>
      </c>
    </row>
    <row r="1136" spans="1:12" ht="13.5">
      <c r="A1136" s="867" t="s">
        <v>6436</v>
      </c>
      <c r="B1136" s="867" t="s">
        <v>6437</v>
      </c>
      <c r="C1136" s="867" t="s">
        <v>6734</v>
      </c>
      <c r="D1136" s="867" t="s">
        <v>6735</v>
      </c>
      <c r="E1136" s="868" t="s">
        <v>819</v>
      </c>
      <c r="F1136" s="867" t="s">
        <v>819</v>
      </c>
      <c r="G1136" s="867">
        <v>96242</v>
      </c>
      <c r="H1136" s="867" t="s">
        <v>7299</v>
      </c>
      <c r="I1136" s="867" t="s">
        <v>280</v>
      </c>
      <c r="J1136" s="867" t="s">
        <v>6142</v>
      </c>
      <c r="K1136" s="868">
        <v>1.93</v>
      </c>
      <c r="L1136" s="867" t="s">
        <v>6143</v>
      </c>
    </row>
    <row r="1137" spans="1:12" ht="13.5">
      <c r="A1137" s="867" t="s">
        <v>6436</v>
      </c>
      <c r="B1137" s="867" t="s">
        <v>6437</v>
      </c>
      <c r="C1137" s="867" t="s">
        <v>6734</v>
      </c>
      <c r="D1137" s="867" t="s">
        <v>6735</v>
      </c>
      <c r="E1137" s="868" t="s">
        <v>819</v>
      </c>
      <c r="F1137" s="867" t="s">
        <v>819</v>
      </c>
      <c r="G1137" s="867">
        <v>96243</v>
      </c>
      <c r="H1137" s="867" t="s">
        <v>7300</v>
      </c>
      <c r="I1137" s="867" t="s">
        <v>280</v>
      </c>
      <c r="J1137" s="867" t="s">
        <v>6142</v>
      </c>
      <c r="K1137" s="868">
        <v>17.78</v>
      </c>
      <c r="L1137" s="867" t="s">
        <v>6143</v>
      </c>
    </row>
    <row r="1138" spans="1:12" ht="13.5">
      <c r="A1138" s="867" t="s">
        <v>6436</v>
      </c>
      <c r="B1138" s="867" t="s">
        <v>6437</v>
      </c>
      <c r="C1138" s="867" t="s">
        <v>6734</v>
      </c>
      <c r="D1138" s="867" t="s">
        <v>6735</v>
      </c>
      <c r="E1138" s="868" t="s">
        <v>819</v>
      </c>
      <c r="F1138" s="867" t="s">
        <v>819</v>
      </c>
      <c r="G1138" s="867">
        <v>96244</v>
      </c>
      <c r="H1138" s="867" t="s">
        <v>7301</v>
      </c>
      <c r="I1138" s="867" t="s">
        <v>280</v>
      </c>
      <c r="J1138" s="867" t="s">
        <v>6635</v>
      </c>
      <c r="K1138" s="868">
        <v>9.83</v>
      </c>
      <c r="L1138" s="867" t="s">
        <v>6143</v>
      </c>
    </row>
    <row r="1139" spans="1:12" ht="13.5">
      <c r="A1139" s="867" t="s">
        <v>6436</v>
      </c>
      <c r="B1139" s="867" t="s">
        <v>6437</v>
      </c>
      <c r="C1139" s="867" t="s">
        <v>6734</v>
      </c>
      <c r="D1139" s="867" t="s">
        <v>6735</v>
      </c>
      <c r="E1139" s="868" t="s">
        <v>819</v>
      </c>
      <c r="F1139" s="867" t="s">
        <v>819</v>
      </c>
      <c r="G1139" s="867">
        <v>96298</v>
      </c>
      <c r="H1139" s="867" t="s">
        <v>7302</v>
      </c>
      <c r="I1139" s="867" t="s">
        <v>280</v>
      </c>
      <c r="J1139" s="867" t="s">
        <v>6142</v>
      </c>
      <c r="K1139" s="868">
        <v>39.229999999999997</v>
      </c>
      <c r="L1139" s="867" t="s">
        <v>6143</v>
      </c>
    </row>
    <row r="1140" spans="1:12" ht="13.5">
      <c r="A1140" s="867" t="s">
        <v>6436</v>
      </c>
      <c r="B1140" s="867" t="s">
        <v>6437</v>
      </c>
      <c r="C1140" s="867" t="s">
        <v>6734</v>
      </c>
      <c r="D1140" s="867" t="s">
        <v>6735</v>
      </c>
      <c r="E1140" s="868" t="s">
        <v>819</v>
      </c>
      <c r="F1140" s="867" t="s">
        <v>819</v>
      </c>
      <c r="G1140" s="867">
        <v>96299</v>
      </c>
      <c r="H1140" s="867" t="s">
        <v>7303</v>
      </c>
      <c r="I1140" s="867" t="s">
        <v>280</v>
      </c>
      <c r="J1140" s="867" t="s">
        <v>6142</v>
      </c>
      <c r="K1140" s="868">
        <v>5.44</v>
      </c>
      <c r="L1140" s="867" t="s">
        <v>6143</v>
      </c>
    </row>
    <row r="1141" spans="1:12" ht="13.5">
      <c r="A1141" s="867" t="s">
        <v>6436</v>
      </c>
      <c r="B1141" s="867" t="s">
        <v>6437</v>
      </c>
      <c r="C1141" s="867" t="s">
        <v>6734</v>
      </c>
      <c r="D1141" s="867" t="s">
        <v>6735</v>
      </c>
      <c r="E1141" s="868" t="s">
        <v>819</v>
      </c>
      <c r="F1141" s="867" t="s">
        <v>819</v>
      </c>
      <c r="G1141" s="867">
        <v>96300</v>
      </c>
      <c r="H1141" s="867" t="s">
        <v>7304</v>
      </c>
      <c r="I1141" s="867" t="s">
        <v>280</v>
      </c>
      <c r="J1141" s="867" t="s">
        <v>6142</v>
      </c>
      <c r="K1141" s="868">
        <v>49.09</v>
      </c>
      <c r="L1141" s="867" t="s">
        <v>6143</v>
      </c>
    </row>
    <row r="1142" spans="1:12" ht="13.5">
      <c r="A1142" s="867" t="s">
        <v>6436</v>
      </c>
      <c r="B1142" s="867" t="s">
        <v>6437</v>
      </c>
      <c r="C1142" s="867" t="s">
        <v>6734</v>
      </c>
      <c r="D1142" s="867" t="s">
        <v>6735</v>
      </c>
      <c r="E1142" s="868" t="s">
        <v>819</v>
      </c>
      <c r="F1142" s="867" t="s">
        <v>819</v>
      </c>
      <c r="G1142" s="867">
        <v>96301</v>
      </c>
      <c r="H1142" s="867" t="s">
        <v>7305</v>
      </c>
      <c r="I1142" s="867" t="s">
        <v>280</v>
      </c>
      <c r="J1142" s="867" t="s">
        <v>6635</v>
      </c>
      <c r="K1142" s="868">
        <v>27.74</v>
      </c>
      <c r="L1142" s="867" t="s">
        <v>6143</v>
      </c>
    </row>
    <row r="1143" spans="1:12" ht="13.5">
      <c r="A1143" s="867" t="s">
        <v>6436</v>
      </c>
      <c r="B1143" s="867" t="s">
        <v>6437</v>
      </c>
      <c r="C1143" s="867" t="s">
        <v>6734</v>
      </c>
      <c r="D1143" s="867" t="s">
        <v>6735</v>
      </c>
      <c r="E1143" s="868" t="s">
        <v>819</v>
      </c>
      <c r="F1143" s="867" t="s">
        <v>819</v>
      </c>
      <c r="G1143" s="867">
        <v>96304</v>
      </c>
      <c r="H1143" s="867" t="s">
        <v>7306</v>
      </c>
      <c r="I1143" s="867" t="s">
        <v>280</v>
      </c>
      <c r="J1143" s="867" t="s">
        <v>6142</v>
      </c>
      <c r="K1143" s="868">
        <v>0.13</v>
      </c>
      <c r="L1143" s="867" t="s">
        <v>6143</v>
      </c>
    </row>
    <row r="1144" spans="1:12" ht="13.5">
      <c r="A1144" s="867" t="s">
        <v>6436</v>
      </c>
      <c r="B1144" s="867" t="s">
        <v>6437</v>
      </c>
      <c r="C1144" s="867" t="s">
        <v>6734</v>
      </c>
      <c r="D1144" s="867" t="s">
        <v>6735</v>
      </c>
      <c r="E1144" s="868" t="s">
        <v>819</v>
      </c>
      <c r="F1144" s="867" t="s">
        <v>819</v>
      </c>
      <c r="G1144" s="867">
        <v>96305</v>
      </c>
      <c r="H1144" s="867" t="s">
        <v>7307</v>
      </c>
      <c r="I1144" s="867" t="s">
        <v>280</v>
      </c>
      <c r="J1144" s="867" t="s">
        <v>6142</v>
      </c>
      <c r="K1144" s="868">
        <v>0.01</v>
      </c>
      <c r="L1144" s="867" t="s">
        <v>6143</v>
      </c>
    </row>
    <row r="1145" spans="1:12" ht="13.5">
      <c r="A1145" s="867" t="s">
        <v>6436</v>
      </c>
      <c r="B1145" s="867" t="s">
        <v>6437</v>
      </c>
      <c r="C1145" s="867" t="s">
        <v>6734</v>
      </c>
      <c r="D1145" s="867" t="s">
        <v>6735</v>
      </c>
      <c r="E1145" s="868" t="s">
        <v>819</v>
      </c>
      <c r="F1145" s="867" t="s">
        <v>819</v>
      </c>
      <c r="G1145" s="867">
        <v>96306</v>
      </c>
      <c r="H1145" s="867" t="s">
        <v>7308</v>
      </c>
      <c r="I1145" s="867" t="s">
        <v>280</v>
      </c>
      <c r="J1145" s="867" t="s">
        <v>6142</v>
      </c>
      <c r="K1145" s="868">
        <v>0.17</v>
      </c>
      <c r="L1145" s="867" t="s">
        <v>6143</v>
      </c>
    </row>
    <row r="1146" spans="1:12" ht="13.5">
      <c r="A1146" s="867" t="s">
        <v>6436</v>
      </c>
      <c r="B1146" s="867" t="s">
        <v>6437</v>
      </c>
      <c r="C1146" s="867" t="s">
        <v>6734</v>
      </c>
      <c r="D1146" s="867" t="s">
        <v>6735</v>
      </c>
      <c r="E1146" s="868" t="s">
        <v>819</v>
      </c>
      <c r="F1146" s="867" t="s">
        <v>819</v>
      </c>
      <c r="G1146" s="867">
        <v>96307</v>
      </c>
      <c r="H1146" s="867" t="s">
        <v>7309</v>
      </c>
      <c r="I1146" s="867" t="s">
        <v>280</v>
      </c>
      <c r="J1146" s="867" t="s">
        <v>6229</v>
      </c>
      <c r="K1146" s="868">
        <v>0.74</v>
      </c>
      <c r="L1146" s="867" t="s">
        <v>6143</v>
      </c>
    </row>
    <row r="1147" spans="1:12" ht="13.5">
      <c r="A1147" s="867" t="s">
        <v>6436</v>
      </c>
      <c r="B1147" s="867" t="s">
        <v>6437</v>
      </c>
      <c r="C1147" s="867" t="s">
        <v>6734</v>
      </c>
      <c r="D1147" s="867" t="s">
        <v>6735</v>
      </c>
      <c r="E1147" s="868" t="s">
        <v>819</v>
      </c>
      <c r="F1147" s="867" t="s">
        <v>819</v>
      </c>
      <c r="G1147" s="867">
        <v>96457</v>
      </c>
      <c r="H1147" s="867" t="s">
        <v>7310</v>
      </c>
      <c r="I1147" s="867" t="s">
        <v>280</v>
      </c>
      <c r="J1147" s="867" t="s">
        <v>6635</v>
      </c>
      <c r="K1147" s="868">
        <v>36.06</v>
      </c>
      <c r="L1147" s="867" t="s">
        <v>6143</v>
      </c>
    </row>
    <row r="1148" spans="1:12" ht="13.5">
      <c r="A1148" s="867" t="s">
        <v>6436</v>
      </c>
      <c r="B1148" s="867" t="s">
        <v>6437</v>
      </c>
      <c r="C1148" s="867" t="s">
        <v>6734</v>
      </c>
      <c r="D1148" s="867" t="s">
        <v>6735</v>
      </c>
      <c r="E1148" s="868" t="s">
        <v>819</v>
      </c>
      <c r="F1148" s="867" t="s">
        <v>819</v>
      </c>
      <c r="G1148" s="867">
        <v>96458</v>
      </c>
      <c r="H1148" s="867" t="s">
        <v>7311</v>
      </c>
      <c r="I1148" s="867" t="s">
        <v>280</v>
      </c>
      <c r="J1148" s="867" t="s">
        <v>6142</v>
      </c>
      <c r="K1148" s="868">
        <v>33.130000000000003</v>
      </c>
      <c r="L1148" s="867" t="s">
        <v>6143</v>
      </c>
    </row>
    <row r="1149" spans="1:12" ht="13.5">
      <c r="A1149" s="867" t="s">
        <v>6436</v>
      </c>
      <c r="B1149" s="867" t="s">
        <v>6437</v>
      </c>
      <c r="C1149" s="867" t="s">
        <v>6734</v>
      </c>
      <c r="D1149" s="867" t="s">
        <v>6735</v>
      </c>
      <c r="E1149" s="868" t="s">
        <v>819</v>
      </c>
      <c r="F1149" s="867" t="s">
        <v>819</v>
      </c>
      <c r="G1149" s="867">
        <v>96459</v>
      </c>
      <c r="H1149" s="867" t="s">
        <v>7312</v>
      </c>
      <c r="I1149" s="867" t="s">
        <v>280</v>
      </c>
      <c r="J1149" s="867" t="s">
        <v>6142</v>
      </c>
      <c r="K1149" s="868">
        <v>3.67</v>
      </c>
      <c r="L1149" s="867" t="s">
        <v>6143</v>
      </c>
    </row>
    <row r="1150" spans="1:12" ht="13.5">
      <c r="A1150" s="867" t="s">
        <v>6436</v>
      </c>
      <c r="B1150" s="867" t="s">
        <v>6437</v>
      </c>
      <c r="C1150" s="867" t="s">
        <v>6734</v>
      </c>
      <c r="D1150" s="867" t="s">
        <v>6735</v>
      </c>
      <c r="E1150" s="868" t="s">
        <v>819</v>
      </c>
      <c r="F1150" s="867" t="s">
        <v>819</v>
      </c>
      <c r="G1150" s="867">
        <v>96460</v>
      </c>
      <c r="H1150" s="867" t="s">
        <v>7313</v>
      </c>
      <c r="I1150" s="867" t="s">
        <v>280</v>
      </c>
      <c r="J1150" s="867" t="s">
        <v>6142</v>
      </c>
      <c r="K1150" s="868">
        <v>26.47</v>
      </c>
      <c r="L1150" s="867" t="s">
        <v>6143</v>
      </c>
    </row>
    <row r="1151" spans="1:12" ht="13.5">
      <c r="A1151" s="867" t="s">
        <v>6436</v>
      </c>
      <c r="B1151" s="867" t="s">
        <v>6437</v>
      </c>
      <c r="C1151" s="867" t="s">
        <v>6734</v>
      </c>
      <c r="D1151" s="867" t="s">
        <v>6735</v>
      </c>
      <c r="E1151" s="868" t="s">
        <v>819</v>
      </c>
      <c r="F1151" s="867" t="s">
        <v>819</v>
      </c>
      <c r="G1151" s="867">
        <v>98760</v>
      </c>
      <c r="H1151" s="867" t="s">
        <v>7314</v>
      </c>
      <c r="I1151" s="867" t="s">
        <v>280</v>
      </c>
      <c r="J1151" s="867" t="s">
        <v>6142</v>
      </c>
      <c r="K1151" s="868">
        <v>0.06</v>
      </c>
      <c r="L1151" s="867" t="s">
        <v>6143</v>
      </c>
    </row>
    <row r="1152" spans="1:12" ht="13.5">
      <c r="A1152" s="867" t="s">
        <v>6436</v>
      </c>
      <c r="B1152" s="867" t="s">
        <v>6437</v>
      </c>
      <c r="C1152" s="867" t="s">
        <v>6734</v>
      </c>
      <c r="D1152" s="867" t="s">
        <v>6735</v>
      </c>
      <c r="E1152" s="868" t="s">
        <v>819</v>
      </c>
      <c r="F1152" s="867" t="s">
        <v>819</v>
      </c>
      <c r="G1152" s="867">
        <v>98761</v>
      </c>
      <c r="H1152" s="867" t="s">
        <v>7315</v>
      </c>
      <c r="I1152" s="867" t="s">
        <v>280</v>
      </c>
      <c r="J1152" s="867" t="s">
        <v>6142</v>
      </c>
      <c r="K1152" s="868">
        <v>0.01</v>
      </c>
      <c r="L1152" s="867" t="s">
        <v>6143</v>
      </c>
    </row>
    <row r="1153" spans="1:12" ht="13.5">
      <c r="A1153" s="867" t="s">
        <v>6436</v>
      </c>
      <c r="B1153" s="867" t="s">
        <v>6437</v>
      </c>
      <c r="C1153" s="867" t="s">
        <v>6734</v>
      </c>
      <c r="D1153" s="867" t="s">
        <v>6735</v>
      </c>
      <c r="E1153" s="868" t="s">
        <v>819</v>
      </c>
      <c r="F1153" s="867" t="s">
        <v>819</v>
      </c>
      <c r="G1153" s="867">
        <v>98762</v>
      </c>
      <c r="H1153" s="867" t="s">
        <v>7316</v>
      </c>
      <c r="I1153" s="867" t="s">
        <v>280</v>
      </c>
      <c r="J1153" s="867" t="s">
        <v>6142</v>
      </c>
      <c r="K1153" s="868">
        <v>7.0000000000000007E-2</v>
      </c>
      <c r="L1153" s="867" t="s">
        <v>6143</v>
      </c>
    </row>
    <row r="1154" spans="1:12" ht="13.5">
      <c r="A1154" s="867" t="s">
        <v>6436</v>
      </c>
      <c r="B1154" s="867" t="s">
        <v>6437</v>
      </c>
      <c r="C1154" s="867" t="s">
        <v>6734</v>
      </c>
      <c r="D1154" s="867" t="s">
        <v>6735</v>
      </c>
      <c r="E1154" s="868" t="s">
        <v>819</v>
      </c>
      <c r="F1154" s="867" t="s">
        <v>819</v>
      </c>
      <c r="G1154" s="867">
        <v>98763</v>
      </c>
      <c r="H1154" s="867" t="s">
        <v>7317</v>
      </c>
      <c r="I1154" s="867" t="s">
        <v>280</v>
      </c>
      <c r="J1154" s="867" t="s">
        <v>6229</v>
      </c>
      <c r="K1154" s="868">
        <v>2.7</v>
      </c>
      <c r="L1154" s="867" t="s">
        <v>6143</v>
      </c>
    </row>
    <row r="1155" spans="1:12" ht="13.5">
      <c r="A1155" s="867" t="s">
        <v>6436</v>
      </c>
      <c r="B1155" s="867" t="s">
        <v>6437</v>
      </c>
      <c r="C1155" s="867" t="s">
        <v>6734</v>
      </c>
      <c r="D1155" s="867" t="s">
        <v>6735</v>
      </c>
      <c r="E1155" s="868" t="s">
        <v>819</v>
      </c>
      <c r="F1155" s="867" t="s">
        <v>819</v>
      </c>
      <c r="G1155" s="867">
        <v>99829</v>
      </c>
      <c r="H1155" s="867" t="s">
        <v>7318</v>
      </c>
      <c r="I1155" s="867" t="s">
        <v>280</v>
      </c>
      <c r="J1155" s="867" t="s">
        <v>6142</v>
      </c>
      <c r="K1155" s="868">
        <v>0.12</v>
      </c>
      <c r="L1155" s="867" t="s">
        <v>6143</v>
      </c>
    </row>
    <row r="1156" spans="1:12" ht="13.5">
      <c r="A1156" s="867" t="s">
        <v>6436</v>
      </c>
      <c r="B1156" s="867" t="s">
        <v>6437</v>
      </c>
      <c r="C1156" s="867" t="s">
        <v>6734</v>
      </c>
      <c r="D1156" s="867" t="s">
        <v>6735</v>
      </c>
      <c r="E1156" s="868" t="s">
        <v>819</v>
      </c>
      <c r="F1156" s="867" t="s">
        <v>819</v>
      </c>
      <c r="G1156" s="867">
        <v>99830</v>
      </c>
      <c r="H1156" s="867" t="s">
        <v>7319</v>
      </c>
      <c r="I1156" s="867" t="s">
        <v>280</v>
      </c>
      <c r="J1156" s="867" t="s">
        <v>6142</v>
      </c>
      <c r="K1156" s="868">
        <v>0.01</v>
      </c>
      <c r="L1156" s="867" t="s">
        <v>6143</v>
      </c>
    </row>
    <row r="1157" spans="1:12" ht="13.5">
      <c r="A1157" s="867" t="s">
        <v>6436</v>
      </c>
      <c r="B1157" s="867" t="s">
        <v>6437</v>
      </c>
      <c r="C1157" s="867" t="s">
        <v>6734</v>
      </c>
      <c r="D1157" s="867" t="s">
        <v>6735</v>
      </c>
      <c r="E1157" s="868" t="s">
        <v>819</v>
      </c>
      <c r="F1157" s="867" t="s">
        <v>819</v>
      </c>
      <c r="G1157" s="867">
        <v>99831</v>
      </c>
      <c r="H1157" s="867" t="s">
        <v>7320</v>
      </c>
      <c r="I1157" s="867" t="s">
        <v>280</v>
      </c>
      <c r="J1157" s="867" t="s">
        <v>6142</v>
      </c>
      <c r="K1157" s="868">
        <v>0.17</v>
      </c>
      <c r="L1157" s="867" t="s">
        <v>6143</v>
      </c>
    </row>
    <row r="1158" spans="1:12" ht="13.5">
      <c r="A1158" s="867" t="s">
        <v>6436</v>
      </c>
      <c r="B1158" s="867" t="s">
        <v>6437</v>
      </c>
      <c r="C1158" s="867" t="s">
        <v>6734</v>
      </c>
      <c r="D1158" s="867" t="s">
        <v>6735</v>
      </c>
      <c r="E1158" s="868" t="s">
        <v>819</v>
      </c>
      <c r="F1158" s="867" t="s">
        <v>819</v>
      </c>
      <c r="G1158" s="867">
        <v>99832</v>
      </c>
      <c r="H1158" s="867" t="s">
        <v>7321</v>
      </c>
      <c r="I1158" s="867" t="s">
        <v>280</v>
      </c>
      <c r="J1158" s="867" t="s">
        <v>6229</v>
      </c>
      <c r="K1158" s="868">
        <v>0.7</v>
      </c>
      <c r="L1158" s="867" t="s">
        <v>6143</v>
      </c>
    </row>
    <row r="1159" spans="1:12" ht="13.5">
      <c r="A1159" s="867" t="s">
        <v>6436</v>
      </c>
      <c r="B1159" s="867" t="s">
        <v>6437</v>
      </c>
      <c r="C1159" s="867" t="s">
        <v>6734</v>
      </c>
      <c r="D1159" s="867" t="s">
        <v>6735</v>
      </c>
      <c r="E1159" s="868" t="s">
        <v>819</v>
      </c>
      <c r="F1159" s="867" t="s">
        <v>819</v>
      </c>
      <c r="G1159" s="867">
        <v>100637</v>
      </c>
      <c r="H1159" s="867" t="s">
        <v>7322</v>
      </c>
      <c r="I1159" s="867" t="s">
        <v>280</v>
      </c>
      <c r="J1159" s="867" t="s">
        <v>6142</v>
      </c>
      <c r="K1159" s="868">
        <v>81.06</v>
      </c>
      <c r="L1159" s="867" t="s">
        <v>6143</v>
      </c>
    </row>
    <row r="1160" spans="1:12" ht="13.5">
      <c r="A1160" s="867" t="s">
        <v>6436</v>
      </c>
      <c r="B1160" s="867" t="s">
        <v>6437</v>
      </c>
      <c r="C1160" s="867" t="s">
        <v>6734</v>
      </c>
      <c r="D1160" s="867" t="s">
        <v>6735</v>
      </c>
      <c r="E1160" s="868" t="s">
        <v>819</v>
      </c>
      <c r="F1160" s="867" t="s">
        <v>819</v>
      </c>
      <c r="G1160" s="867">
        <v>100638</v>
      </c>
      <c r="H1160" s="867" t="s">
        <v>7323</v>
      </c>
      <c r="I1160" s="867" t="s">
        <v>280</v>
      </c>
      <c r="J1160" s="867" t="s">
        <v>6142</v>
      </c>
      <c r="K1160" s="868">
        <v>14.59</v>
      </c>
      <c r="L1160" s="867" t="s">
        <v>6143</v>
      </c>
    </row>
    <row r="1161" spans="1:12" ht="13.5">
      <c r="A1161" s="867" t="s">
        <v>6436</v>
      </c>
      <c r="B1161" s="867" t="s">
        <v>6437</v>
      </c>
      <c r="C1161" s="867" t="s">
        <v>6734</v>
      </c>
      <c r="D1161" s="867" t="s">
        <v>6735</v>
      </c>
      <c r="E1161" s="868" t="s">
        <v>819</v>
      </c>
      <c r="F1161" s="867" t="s">
        <v>819</v>
      </c>
      <c r="G1161" s="867">
        <v>100639</v>
      </c>
      <c r="H1161" s="867" t="s">
        <v>7324</v>
      </c>
      <c r="I1161" s="867" t="s">
        <v>280</v>
      </c>
      <c r="J1161" s="867" t="s">
        <v>6142</v>
      </c>
      <c r="K1161" s="868">
        <v>130.31</v>
      </c>
      <c r="L1161" s="867" t="s">
        <v>6143</v>
      </c>
    </row>
    <row r="1162" spans="1:12" ht="13.5">
      <c r="A1162" s="867" t="s">
        <v>6436</v>
      </c>
      <c r="B1162" s="867" t="s">
        <v>6437</v>
      </c>
      <c r="C1162" s="867" t="s">
        <v>6734</v>
      </c>
      <c r="D1162" s="867" t="s">
        <v>6735</v>
      </c>
      <c r="E1162" s="868" t="s">
        <v>819</v>
      </c>
      <c r="F1162" s="867" t="s">
        <v>819</v>
      </c>
      <c r="G1162" s="867">
        <v>100640</v>
      </c>
      <c r="H1162" s="867" t="s">
        <v>7325</v>
      </c>
      <c r="I1162" s="867" t="s">
        <v>280</v>
      </c>
      <c r="J1162" s="867" t="s">
        <v>6229</v>
      </c>
      <c r="K1162" s="868">
        <v>140.41999999999999</v>
      </c>
      <c r="L1162" s="867" t="s">
        <v>6143</v>
      </c>
    </row>
    <row r="1163" spans="1:12" ht="13.5">
      <c r="A1163" s="867" t="s">
        <v>6436</v>
      </c>
      <c r="B1163" s="867" t="s">
        <v>6437</v>
      </c>
      <c r="C1163" s="867" t="s">
        <v>6734</v>
      </c>
      <c r="D1163" s="867" t="s">
        <v>6735</v>
      </c>
      <c r="E1163" s="868" t="s">
        <v>819</v>
      </c>
      <c r="F1163" s="867" t="s">
        <v>819</v>
      </c>
      <c r="G1163" s="867">
        <v>100643</v>
      </c>
      <c r="H1163" s="867" t="s">
        <v>7326</v>
      </c>
      <c r="I1163" s="867" t="s">
        <v>280</v>
      </c>
      <c r="J1163" s="867" t="s">
        <v>6142</v>
      </c>
      <c r="K1163" s="868">
        <v>213.45</v>
      </c>
      <c r="L1163" s="867" t="s">
        <v>6143</v>
      </c>
    </row>
    <row r="1164" spans="1:12" ht="13.5">
      <c r="A1164" s="867" t="s">
        <v>6436</v>
      </c>
      <c r="B1164" s="867" t="s">
        <v>6437</v>
      </c>
      <c r="C1164" s="867" t="s">
        <v>6734</v>
      </c>
      <c r="D1164" s="867" t="s">
        <v>6735</v>
      </c>
      <c r="E1164" s="868" t="s">
        <v>819</v>
      </c>
      <c r="F1164" s="867" t="s">
        <v>819</v>
      </c>
      <c r="G1164" s="867">
        <v>100644</v>
      </c>
      <c r="H1164" s="867" t="s">
        <v>7327</v>
      </c>
      <c r="I1164" s="867" t="s">
        <v>280</v>
      </c>
      <c r="J1164" s="867" t="s">
        <v>6142</v>
      </c>
      <c r="K1164" s="868">
        <v>38.42</v>
      </c>
      <c r="L1164" s="867" t="s">
        <v>6143</v>
      </c>
    </row>
    <row r="1165" spans="1:12" ht="13.5">
      <c r="A1165" s="867" t="s">
        <v>6436</v>
      </c>
      <c r="B1165" s="867" t="s">
        <v>6437</v>
      </c>
      <c r="C1165" s="867" t="s">
        <v>6734</v>
      </c>
      <c r="D1165" s="867" t="s">
        <v>6735</v>
      </c>
      <c r="E1165" s="868" t="s">
        <v>819</v>
      </c>
      <c r="F1165" s="867" t="s">
        <v>819</v>
      </c>
      <c r="G1165" s="867">
        <v>100645</v>
      </c>
      <c r="H1165" s="867" t="s">
        <v>7328</v>
      </c>
      <c r="I1165" s="867" t="s">
        <v>280</v>
      </c>
      <c r="J1165" s="867" t="s">
        <v>6142</v>
      </c>
      <c r="K1165" s="868">
        <v>343.12</v>
      </c>
      <c r="L1165" s="867" t="s">
        <v>6143</v>
      </c>
    </row>
    <row r="1166" spans="1:12" ht="13.5">
      <c r="A1166" s="867" t="s">
        <v>6436</v>
      </c>
      <c r="B1166" s="867" t="s">
        <v>6437</v>
      </c>
      <c r="C1166" s="867" t="s">
        <v>6734</v>
      </c>
      <c r="D1166" s="867" t="s">
        <v>6735</v>
      </c>
      <c r="E1166" s="868" t="s">
        <v>819</v>
      </c>
      <c r="F1166" s="867" t="s">
        <v>819</v>
      </c>
      <c r="G1166" s="867">
        <v>100646</v>
      </c>
      <c r="H1166" s="867" t="s">
        <v>7329</v>
      </c>
      <c r="I1166" s="867" t="s">
        <v>280</v>
      </c>
      <c r="J1166" s="867" t="s">
        <v>6229</v>
      </c>
      <c r="K1166" s="868">
        <v>200.6</v>
      </c>
      <c r="L1166" s="867" t="s">
        <v>6143</v>
      </c>
    </row>
    <row r="1167" spans="1:12" ht="13.5">
      <c r="A1167" s="867" t="s">
        <v>7330</v>
      </c>
      <c r="B1167" s="867" t="s">
        <v>7331</v>
      </c>
      <c r="C1167" s="867" t="s">
        <v>7332</v>
      </c>
      <c r="D1167" s="867" t="s">
        <v>7333</v>
      </c>
      <c r="E1167" s="868" t="s">
        <v>819</v>
      </c>
      <c r="F1167" s="867" t="s">
        <v>819</v>
      </c>
      <c r="G1167" s="867">
        <v>55960</v>
      </c>
      <c r="H1167" s="867" t="s">
        <v>7334</v>
      </c>
      <c r="I1167" s="867" t="s">
        <v>6401</v>
      </c>
      <c r="J1167" s="867" t="s">
        <v>6229</v>
      </c>
      <c r="K1167" s="868">
        <v>5.55</v>
      </c>
      <c r="L1167" s="867" t="s">
        <v>6143</v>
      </c>
    </row>
    <row r="1168" spans="1:12" ht="13.5">
      <c r="A1168" s="867" t="s">
        <v>7330</v>
      </c>
      <c r="B1168" s="867" t="s">
        <v>7331</v>
      </c>
      <c r="C1168" s="867" t="s">
        <v>7332</v>
      </c>
      <c r="D1168" s="867" t="s">
        <v>7333</v>
      </c>
      <c r="E1168" s="868" t="s">
        <v>819</v>
      </c>
      <c r="F1168" s="867" t="s">
        <v>819</v>
      </c>
      <c r="G1168" s="867">
        <v>92259</v>
      </c>
      <c r="H1168" s="867" t="s">
        <v>7335</v>
      </c>
      <c r="I1168" s="867" t="s">
        <v>6228</v>
      </c>
      <c r="J1168" s="867" t="s">
        <v>6142</v>
      </c>
      <c r="K1168" s="868">
        <v>339.44</v>
      </c>
      <c r="L1168" s="867" t="s">
        <v>6143</v>
      </c>
    </row>
    <row r="1169" spans="1:12" ht="13.5">
      <c r="A1169" s="867" t="s">
        <v>7330</v>
      </c>
      <c r="B1169" s="867" t="s">
        <v>7331</v>
      </c>
      <c r="C1169" s="867" t="s">
        <v>7332</v>
      </c>
      <c r="D1169" s="867" t="s">
        <v>7333</v>
      </c>
      <c r="E1169" s="868" t="s">
        <v>819</v>
      </c>
      <c r="F1169" s="867" t="s">
        <v>819</v>
      </c>
      <c r="G1169" s="867">
        <v>92260</v>
      </c>
      <c r="H1169" s="867" t="s">
        <v>7336</v>
      </c>
      <c r="I1169" s="867" t="s">
        <v>6228</v>
      </c>
      <c r="J1169" s="867" t="s">
        <v>6142</v>
      </c>
      <c r="K1169" s="868">
        <v>392.68</v>
      </c>
      <c r="L1169" s="867" t="s">
        <v>6143</v>
      </c>
    </row>
    <row r="1170" spans="1:12" ht="13.5">
      <c r="A1170" s="867" t="s">
        <v>7330</v>
      </c>
      <c r="B1170" s="867" t="s">
        <v>7331</v>
      </c>
      <c r="C1170" s="867" t="s">
        <v>7332</v>
      </c>
      <c r="D1170" s="867" t="s">
        <v>7333</v>
      </c>
      <c r="E1170" s="868" t="s">
        <v>819</v>
      </c>
      <c r="F1170" s="867" t="s">
        <v>819</v>
      </c>
      <c r="G1170" s="867">
        <v>92261</v>
      </c>
      <c r="H1170" s="867" t="s">
        <v>7337</v>
      </c>
      <c r="I1170" s="867" t="s">
        <v>6228</v>
      </c>
      <c r="J1170" s="867" t="s">
        <v>6142</v>
      </c>
      <c r="K1170" s="868">
        <v>444.31</v>
      </c>
      <c r="L1170" s="867" t="s">
        <v>6143</v>
      </c>
    </row>
    <row r="1171" spans="1:12" ht="13.5">
      <c r="A1171" s="867" t="s">
        <v>7330</v>
      </c>
      <c r="B1171" s="867" t="s">
        <v>7331</v>
      </c>
      <c r="C1171" s="867" t="s">
        <v>7332</v>
      </c>
      <c r="D1171" s="867" t="s">
        <v>7333</v>
      </c>
      <c r="E1171" s="868" t="s">
        <v>819</v>
      </c>
      <c r="F1171" s="867" t="s">
        <v>819</v>
      </c>
      <c r="G1171" s="867">
        <v>92262</v>
      </c>
      <c r="H1171" s="867" t="s">
        <v>7338</v>
      </c>
      <c r="I1171" s="867" t="s">
        <v>6228</v>
      </c>
      <c r="J1171" s="867" t="s">
        <v>6142</v>
      </c>
      <c r="K1171" s="868">
        <v>527.42999999999995</v>
      </c>
      <c r="L1171" s="867" t="s">
        <v>6143</v>
      </c>
    </row>
    <row r="1172" spans="1:12" ht="13.5">
      <c r="A1172" s="867" t="s">
        <v>7330</v>
      </c>
      <c r="B1172" s="867" t="s">
        <v>7331</v>
      </c>
      <c r="C1172" s="867" t="s">
        <v>7332</v>
      </c>
      <c r="D1172" s="867" t="s">
        <v>7333</v>
      </c>
      <c r="E1172" s="868" t="s">
        <v>819</v>
      </c>
      <c r="F1172" s="867" t="s">
        <v>819</v>
      </c>
      <c r="G1172" s="867">
        <v>92539</v>
      </c>
      <c r="H1172" s="867" t="s">
        <v>7339</v>
      </c>
      <c r="I1172" s="867" t="s">
        <v>6401</v>
      </c>
      <c r="J1172" s="867" t="s">
        <v>6142</v>
      </c>
      <c r="K1172" s="868">
        <v>59.18</v>
      </c>
      <c r="L1172" s="867" t="s">
        <v>6143</v>
      </c>
    </row>
    <row r="1173" spans="1:12" ht="13.5">
      <c r="A1173" s="867" t="s">
        <v>7330</v>
      </c>
      <c r="B1173" s="867" t="s">
        <v>7331</v>
      </c>
      <c r="C1173" s="867" t="s">
        <v>7332</v>
      </c>
      <c r="D1173" s="867" t="s">
        <v>7333</v>
      </c>
      <c r="E1173" s="868" t="s">
        <v>819</v>
      </c>
      <c r="F1173" s="867" t="s">
        <v>819</v>
      </c>
      <c r="G1173" s="867">
        <v>92540</v>
      </c>
      <c r="H1173" s="867" t="s">
        <v>7340</v>
      </c>
      <c r="I1173" s="867" t="s">
        <v>6401</v>
      </c>
      <c r="J1173" s="867" t="s">
        <v>6142</v>
      </c>
      <c r="K1173" s="868">
        <v>67.09</v>
      </c>
      <c r="L1173" s="867" t="s">
        <v>6143</v>
      </c>
    </row>
    <row r="1174" spans="1:12" ht="13.5">
      <c r="A1174" s="867" t="s">
        <v>7330</v>
      </c>
      <c r="B1174" s="867" t="s">
        <v>7331</v>
      </c>
      <c r="C1174" s="867" t="s">
        <v>7332</v>
      </c>
      <c r="D1174" s="867" t="s">
        <v>7333</v>
      </c>
      <c r="E1174" s="868" t="s">
        <v>819</v>
      </c>
      <c r="F1174" s="867" t="s">
        <v>819</v>
      </c>
      <c r="G1174" s="867">
        <v>92541</v>
      </c>
      <c r="H1174" s="867" t="s">
        <v>7341</v>
      </c>
      <c r="I1174" s="867" t="s">
        <v>6401</v>
      </c>
      <c r="J1174" s="867" t="s">
        <v>6142</v>
      </c>
      <c r="K1174" s="868">
        <v>63.48</v>
      </c>
      <c r="L1174" s="867" t="s">
        <v>6143</v>
      </c>
    </row>
    <row r="1175" spans="1:12" ht="13.5">
      <c r="A1175" s="867" t="s">
        <v>7330</v>
      </c>
      <c r="B1175" s="867" t="s">
        <v>7331</v>
      </c>
      <c r="C1175" s="867" t="s">
        <v>7332</v>
      </c>
      <c r="D1175" s="867" t="s">
        <v>7333</v>
      </c>
      <c r="E1175" s="868" t="s">
        <v>819</v>
      </c>
      <c r="F1175" s="867" t="s">
        <v>819</v>
      </c>
      <c r="G1175" s="867">
        <v>92542</v>
      </c>
      <c r="H1175" s="867" t="s">
        <v>7342</v>
      </c>
      <c r="I1175" s="867" t="s">
        <v>6401</v>
      </c>
      <c r="J1175" s="867" t="s">
        <v>6142</v>
      </c>
      <c r="K1175" s="868">
        <v>77.239999999999995</v>
      </c>
      <c r="L1175" s="867" t="s">
        <v>6143</v>
      </c>
    </row>
    <row r="1176" spans="1:12" ht="13.5">
      <c r="A1176" s="867" t="s">
        <v>7330</v>
      </c>
      <c r="B1176" s="867" t="s">
        <v>7331</v>
      </c>
      <c r="C1176" s="867" t="s">
        <v>7332</v>
      </c>
      <c r="D1176" s="867" t="s">
        <v>7333</v>
      </c>
      <c r="E1176" s="868" t="s">
        <v>819</v>
      </c>
      <c r="F1176" s="867" t="s">
        <v>819</v>
      </c>
      <c r="G1176" s="867">
        <v>92543</v>
      </c>
      <c r="H1176" s="867" t="s">
        <v>7343</v>
      </c>
      <c r="I1176" s="867" t="s">
        <v>6401</v>
      </c>
      <c r="J1176" s="867" t="s">
        <v>6142</v>
      </c>
      <c r="K1176" s="868">
        <v>16.71</v>
      </c>
      <c r="L1176" s="867" t="s">
        <v>6143</v>
      </c>
    </row>
    <row r="1177" spans="1:12" ht="13.5">
      <c r="A1177" s="867" t="s">
        <v>7330</v>
      </c>
      <c r="B1177" s="867" t="s">
        <v>7331</v>
      </c>
      <c r="C1177" s="867" t="s">
        <v>7332</v>
      </c>
      <c r="D1177" s="867" t="s">
        <v>7333</v>
      </c>
      <c r="E1177" s="868" t="s">
        <v>819</v>
      </c>
      <c r="F1177" s="867" t="s">
        <v>819</v>
      </c>
      <c r="G1177" s="867">
        <v>92544</v>
      </c>
      <c r="H1177" s="867" t="s">
        <v>7344</v>
      </c>
      <c r="I1177" s="867" t="s">
        <v>6401</v>
      </c>
      <c r="J1177" s="867" t="s">
        <v>6142</v>
      </c>
      <c r="K1177" s="868">
        <v>14.19</v>
      </c>
      <c r="L1177" s="867" t="s">
        <v>6143</v>
      </c>
    </row>
    <row r="1178" spans="1:12" ht="13.5">
      <c r="A1178" s="867" t="s">
        <v>7330</v>
      </c>
      <c r="B1178" s="867" t="s">
        <v>7331</v>
      </c>
      <c r="C1178" s="867" t="s">
        <v>7332</v>
      </c>
      <c r="D1178" s="867" t="s">
        <v>7333</v>
      </c>
      <c r="E1178" s="868" t="s">
        <v>819</v>
      </c>
      <c r="F1178" s="867" t="s">
        <v>819</v>
      </c>
      <c r="G1178" s="867">
        <v>92545</v>
      </c>
      <c r="H1178" s="867" t="s">
        <v>7345</v>
      </c>
      <c r="I1178" s="867" t="s">
        <v>6228</v>
      </c>
      <c r="J1178" s="867" t="s">
        <v>6142</v>
      </c>
      <c r="K1178" s="868">
        <v>746.76</v>
      </c>
      <c r="L1178" s="867" t="s">
        <v>6143</v>
      </c>
    </row>
    <row r="1179" spans="1:12" ht="13.5">
      <c r="A1179" s="867" t="s">
        <v>7330</v>
      </c>
      <c r="B1179" s="867" t="s">
        <v>7331</v>
      </c>
      <c r="C1179" s="867" t="s">
        <v>7332</v>
      </c>
      <c r="D1179" s="867" t="s">
        <v>7333</v>
      </c>
      <c r="E1179" s="868" t="s">
        <v>819</v>
      </c>
      <c r="F1179" s="867" t="s">
        <v>819</v>
      </c>
      <c r="G1179" s="867">
        <v>92546</v>
      </c>
      <c r="H1179" s="867" t="s">
        <v>7346</v>
      </c>
      <c r="I1179" s="867" t="s">
        <v>6228</v>
      </c>
      <c r="J1179" s="867" t="s">
        <v>6142</v>
      </c>
      <c r="K1179" s="868">
        <v>920.28</v>
      </c>
      <c r="L1179" s="867" t="s">
        <v>6143</v>
      </c>
    </row>
    <row r="1180" spans="1:12" ht="13.5">
      <c r="A1180" s="867" t="s">
        <v>7330</v>
      </c>
      <c r="B1180" s="867" t="s">
        <v>7331</v>
      </c>
      <c r="C1180" s="867" t="s">
        <v>7332</v>
      </c>
      <c r="D1180" s="867" t="s">
        <v>7333</v>
      </c>
      <c r="E1180" s="868" t="s">
        <v>819</v>
      </c>
      <c r="F1180" s="867" t="s">
        <v>819</v>
      </c>
      <c r="G1180" s="867">
        <v>92547</v>
      </c>
      <c r="H1180" s="867" t="s">
        <v>7347</v>
      </c>
      <c r="I1180" s="867" t="s">
        <v>6228</v>
      </c>
      <c r="J1180" s="867" t="s">
        <v>6142</v>
      </c>
      <c r="K1180" s="868">
        <v>968.57</v>
      </c>
      <c r="L1180" s="867" t="s">
        <v>6143</v>
      </c>
    </row>
    <row r="1181" spans="1:12" ht="13.5">
      <c r="A1181" s="867" t="s">
        <v>7330</v>
      </c>
      <c r="B1181" s="867" t="s">
        <v>7331</v>
      </c>
      <c r="C1181" s="867" t="s">
        <v>7332</v>
      </c>
      <c r="D1181" s="867" t="s">
        <v>7333</v>
      </c>
      <c r="E1181" s="868" t="s">
        <v>819</v>
      </c>
      <c r="F1181" s="867" t="s">
        <v>819</v>
      </c>
      <c r="G1181" s="867">
        <v>92548</v>
      </c>
      <c r="H1181" s="867" t="s">
        <v>7348</v>
      </c>
      <c r="I1181" s="867" t="s">
        <v>6228</v>
      </c>
      <c r="J1181" s="867" t="s">
        <v>6142</v>
      </c>
      <c r="K1181" s="869">
        <v>1079.8399999999999</v>
      </c>
      <c r="L1181" s="867" t="s">
        <v>6143</v>
      </c>
    </row>
    <row r="1182" spans="1:12" ht="13.5">
      <c r="A1182" s="867" t="s">
        <v>7330</v>
      </c>
      <c r="B1182" s="867" t="s">
        <v>7331</v>
      </c>
      <c r="C1182" s="867" t="s">
        <v>7332</v>
      </c>
      <c r="D1182" s="867" t="s">
        <v>7333</v>
      </c>
      <c r="E1182" s="868" t="s">
        <v>819</v>
      </c>
      <c r="F1182" s="867" t="s">
        <v>819</v>
      </c>
      <c r="G1182" s="867">
        <v>92549</v>
      </c>
      <c r="H1182" s="867" t="s">
        <v>7349</v>
      </c>
      <c r="I1182" s="867" t="s">
        <v>6228</v>
      </c>
      <c r="J1182" s="867" t="s">
        <v>6142</v>
      </c>
      <c r="K1182" s="869">
        <v>1368.71</v>
      </c>
      <c r="L1182" s="867" t="s">
        <v>6143</v>
      </c>
    </row>
    <row r="1183" spans="1:12" ht="13.5">
      <c r="A1183" s="867" t="s">
        <v>7330</v>
      </c>
      <c r="B1183" s="867" t="s">
        <v>7331</v>
      </c>
      <c r="C1183" s="867" t="s">
        <v>7332</v>
      </c>
      <c r="D1183" s="867" t="s">
        <v>7333</v>
      </c>
      <c r="E1183" s="868" t="s">
        <v>819</v>
      </c>
      <c r="F1183" s="867" t="s">
        <v>819</v>
      </c>
      <c r="G1183" s="867">
        <v>92550</v>
      </c>
      <c r="H1183" s="867" t="s">
        <v>7350</v>
      </c>
      <c r="I1183" s="867" t="s">
        <v>6228</v>
      </c>
      <c r="J1183" s="867" t="s">
        <v>6142</v>
      </c>
      <c r="K1183" s="869">
        <v>1679</v>
      </c>
      <c r="L1183" s="867" t="s">
        <v>6143</v>
      </c>
    </row>
    <row r="1184" spans="1:12" ht="13.5">
      <c r="A1184" s="867" t="s">
        <v>7330</v>
      </c>
      <c r="B1184" s="867" t="s">
        <v>7331</v>
      </c>
      <c r="C1184" s="867" t="s">
        <v>7332</v>
      </c>
      <c r="D1184" s="867" t="s">
        <v>7333</v>
      </c>
      <c r="E1184" s="868" t="s">
        <v>819</v>
      </c>
      <c r="F1184" s="867" t="s">
        <v>819</v>
      </c>
      <c r="G1184" s="867">
        <v>92551</v>
      </c>
      <c r="H1184" s="867" t="s">
        <v>7351</v>
      </c>
      <c r="I1184" s="867" t="s">
        <v>6228</v>
      </c>
      <c r="J1184" s="867" t="s">
        <v>6142</v>
      </c>
      <c r="K1184" s="869">
        <v>1743.17</v>
      </c>
      <c r="L1184" s="867" t="s">
        <v>6143</v>
      </c>
    </row>
    <row r="1185" spans="1:12" ht="13.5">
      <c r="A1185" s="867" t="s">
        <v>7330</v>
      </c>
      <c r="B1185" s="867" t="s">
        <v>7331</v>
      </c>
      <c r="C1185" s="867" t="s">
        <v>7332</v>
      </c>
      <c r="D1185" s="867" t="s">
        <v>7333</v>
      </c>
      <c r="E1185" s="868" t="s">
        <v>819</v>
      </c>
      <c r="F1185" s="867" t="s">
        <v>819</v>
      </c>
      <c r="G1185" s="867">
        <v>92552</v>
      </c>
      <c r="H1185" s="867" t="s">
        <v>7352</v>
      </c>
      <c r="I1185" s="867" t="s">
        <v>6228</v>
      </c>
      <c r="J1185" s="867" t="s">
        <v>6142</v>
      </c>
      <c r="K1185" s="869">
        <v>1900.21</v>
      </c>
      <c r="L1185" s="867" t="s">
        <v>6143</v>
      </c>
    </row>
    <row r="1186" spans="1:12" ht="13.5">
      <c r="A1186" s="867" t="s">
        <v>7330</v>
      </c>
      <c r="B1186" s="867" t="s">
        <v>7331</v>
      </c>
      <c r="C1186" s="867" t="s">
        <v>7332</v>
      </c>
      <c r="D1186" s="867" t="s">
        <v>7333</v>
      </c>
      <c r="E1186" s="868" t="s">
        <v>819</v>
      </c>
      <c r="F1186" s="867" t="s">
        <v>819</v>
      </c>
      <c r="G1186" s="867">
        <v>92553</v>
      </c>
      <c r="H1186" s="867" t="s">
        <v>7353</v>
      </c>
      <c r="I1186" s="867" t="s">
        <v>6228</v>
      </c>
      <c r="J1186" s="867" t="s">
        <v>6142</v>
      </c>
      <c r="K1186" s="869">
        <v>2199.69</v>
      </c>
      <c r="L1186" s="867" t="s">
        <v>6143</v>
      </c>
    </row>
    <row r="1187" spans="1:12" ht="13.5">
      <c r="A1187" s="867" t="s">
        <v>7330</v>
      </c>
      <c r="B1187" s="867" t="s">
        <v>7331</v>
      </c>
      <c r="C1187" s="867" t="s">
        <v>7332</v>
      </c>
      <c r="D1187" s="867" t="s">
        <v>7333</v>
      </c>
      <c r="E1187" s="868" t="s">
        <v>819</v>
      </c>
      <c r="F1187" s="867" t="s">
        <v>819</v>
      </c>
      <c r="G1187" s="867">
        <v>92554</v>
      </c>
      <c r="H1187" s="867" t="s">
        <v>7354</v>
      </c>
      <c r="I1187" s="867" t="s">
        <v>6228</v>
      </c>
      <c r="J1187" s="867" t="s">
        <v>6142</v>
      </c>
      <c r="K1187" s="869">
        <v>2272.6999999999998</v>
      </c>
      <c r="L1187" s="867" t="s">
        <v>6143</v>
      </c>
    </row>
    <row r="1188" spans="1:12" ht="13.5">
      <c r="A1188" s="867" t="s">
        <v>7330</v>
      </c>
      <c r="B1188" s="867" t="s">
        <v>7331</v>
      </c>
      <c r="C1188" s="867" t="s">
        <v>7332</v>
      </c>
      <c r="D1188" s="867" t="s">
        <v>7333</v>
      </c>
      <c r="E1188" s="868" t="s">
        <v>819</v>
      </c>
      <c r="F1188" s="867" t="s">
        <v>819</v>
      </c>
      <c r="G1188" s="867">
        <v>92555</v>
      </c>
      <c r="H1188" s="867" t="s">
        <v>7355</v>
      </c>
      <c r="I1188" s="867" t="s">
        <v>6228</v>
      </c>
      <c r="J1188" s="867" t="s">
        <v>6142</v>
      </c>
      <c r="K1188" s="868">
        <v>737.02</v>
      </c>
      <c r="L1188" s="867" t="s">
        <v>6143</v>
      </c>
    </row>
    <row r="1189" spans="1:12" ht="13.5">
      <c r="A1189" s="867" t="s">
        <v>7330</v>
      </c>
      <c r="B1189" s="867" t="s">
        <v>7331</v>
      </c>
      <c r="C1189" s="867" t="s">
        <v>7332</v>
      </c>
      <c r="D1189" s="867" t="s">
        <v>7333</v>
      </c>
      <c r="E1189" s="868" t="s">
        <v>819</v>
      </c>
      <c r="F1189" s="867" t="s">
        <v>819</v>
      </c>
      <c r="G1189" s="867">
        <v>92556</v>
      </c>
      <c r="H1189" s="867" t="s">
        <v>7356</v>
      </c>
      <c r="I1189" s="867" t="s">
        <v>6228</v>
      </c>
      <c r="J1189" s="867" t="s">
        <v>6142</v>
      </c>
      <c r="K1189" s="868">
        <v>904.19</v>
      </c>
      <c r="L1189" s="867" t="s">
        <v>6143</v>
      </c>
    </row>
    <row r="1190" spans="1:12" ht="13.5">
      <c r="A1190" s="867" t="s">
        <v>7330</v>
      </c>
      <c r="B1190" s="867" t="s">
        <v>7331</v>
      </c>
      <c r="C1190" s="867" t="s">
        <v>7332</v>
      </c>
      <c r="D1190" s="867" t="s">
        <v>7333</v>
      </c>
      <c r="E1190" s="868" t="s">
        <v>819</v>
      </c>
      <c r="F1190" s="867" t="s">
        <v>819</v>
      </c>
      <c r="G1190" s="867">
        <v>92557</v>
      </c>
      <c r="H1190" s="867" t="s">
        <v>7357</v>
      </c>
      <c r="I1190" s="867" t="s">
        <v>6228</v>
      </c>
      <c r="J1190" s="867" t="s">
        <v>6142</v>
      </c>
      <c r="K1190" s="868">
        <v>952.48</v>
      </c>
      <c r="L1190" s="867" t="s">
        <v>6143</v>
      </c>
    </row>
    <row r="1191" spans="1:12" ht="13.5">
      <c r="A1191" s="867" t="s">
        <v>7330</v>
      </c>
      <c r="B1191" s="867" t="s">
        <v>7331</v>
      </c>
      <c r="C1191" s="867" t="s">
        <v>7332</v>
      </c>
      <c r="D1191" s="867" t="s">
        <v>7333</v>
      </c>
      <c r="E1191" s="868" t="s">
        <v>819</v>
      </c>
      <c r="F1191" s="867" t="s">
        <v>819</v>
      </c>
      <c r="G1191" s="867">
        <v>92558</v>
      </c>
      <c r="H1191" s="867" t="s">
        <v>7358</v>
      </c>
      <c r="I1191" s="867" t="s">
        <v>6228</v>
      </c>
      <c r="J1191" s="867" t="s">
        <v>6142</v>
      </c>
      <c r="K1191" s="869">
        <v>1070.0999999999999</v>
      </c>
      <c r="L1191" s="867" t="s">
        <v>6143</v>
      </c>
    </row>
    <row r="1192" spans="1:12" ht="13.5">
      <c r="A1192" s="867" t="s">
        <v>7330</v>
      </c>
      <c r="B1192" s="867" t="s">
        <v>7331</v>
      </c>
      <c r="C1192" s="867" t="s">
        <v>7332</v>
      </c>
      <c r="D1192" s="867" t="s">
        <v>7333</v>
      </c>
      <c r="E1192" s="868" t="s">
        <v>819</v>
      </c>
      <c r="F1192" s="867" t="s">
        <v>819</v>
      </c>
      <c r="G1192" s="867">
        <v>92559</v>
      </c>
      <c r="H1192" s="867" t="s">
        <v>7359</v>
      </c>
      <c r="I1192" s="867" t="s">
        <v>6228</v>
      </c>
      <c r="J1192" s="867" t="s">
        <v>6142</v>
      </c>
      <c r="K1192" s="869">
        <v>1351.57</v>
      </c>
      <c r="L1192" s="867" t="s">
        <v>6143</v>
      </c>
    </row>
    <row r="1193" spans="1:12" ht="13.5">
      <c r="A1193" s="867" t="s">
        <v>7330</v>
      </c>
      <c r="B1193" s="867" t="s">
        <v>7331</v>
      </c>
      <c r="C1193" s="867" t="s">
        <v>7332</v>
      </c>
      <c r="D1193" s="867" t="s">
        <v>7333</v>
      </c>
      <c r="E1193" s="868" t="s">
        <v>819</v>
      </c>
      <c r="F1193" s="867" t="s">
        <v>819</v>
      </c>
      <c r="G1193" s="867">
        <v>92560</v>
      </c>
      <c r="H1193" s="867" t="s">
        <v>7360</v>
      </c>
      <c r="I1193" s="867" t="s">
        <v>6228</v>
      </c>
      <c r="J1193" s="867" t="s">
        <v>6142</v>
      </c>
      <c r="K1193" s="869">
        <v>1652.86</v>
      </c>
      <c r="L1193" s="867" t="s">
        <v>6143</v>
      </c>
    </row>
    <row r="1194" spans="1:12" ht="13.5">
      <c r="A1194" s="867" t="s">
        <v>7330</v>
      </c>
      <c r="B1194" s="867" t="s">
        <v>7331</v>
      </c>
      <c r="C1194" s="867" t="s">
        <v>7332</v>
      </c>
      <c r="D1194" s="867" t="s">
        <v>7333</v>
      </c>
      <c r="E1194" s="868" t="s">
        <v>819</v>
      </c>
      <c r="F1194" s="867" t="s">
        <v>819</v>
      </c>
      <c r="G1194" s="867">
        <v>92561</v>
      </c>
      <c r="H1194" s="867" t="s">
        <v>7361</v>
      </c>
      <c r="I1194" s="867" t="s">
        <v>6228</v>
      </c>
      <c r="J1194" s="867" t="s">
        <v>6142</v>
      </c>
      <c r="K1194" s="869">
        <v>1718.2</v>
      </c>
      <c r="L1194" s="867" t="s">
        <v>6143</v>
      </c>
    </row>
    <row r="1195" spans="1:12" ht="13.5">
      <c r="A1195" s="867" t="s">
        <v>7330</v>
      </c>
      <c r="B1195" s="867" t="s">
        <v>7331</v>
      </c>
      <c r="C1195" s="867" t="s">
        <v>7332</v>
      </c>
      <c r="D1195" s="867" t="s">
        <v>7333</v>
      </c>
      <c r="E1195" s="868" t="s">
        <v>819</v>
      </c>
      <c r="F1195" s="867" t="s">
        <v>819</v>
      </c>
      <c r="G1195" s="867">
        <v>92562</v>
      </c>
      <c r="H1195" s="867" t="s">
        <v>7362</v>
      </c>
      <c r="I1195" s="867" t="s">
        <v>6228</v>
      </c>
      <c r="J1195" s="867" t="s">
        <v>6142</v>
      </c>
      <c r="K1195" s="869">
        <v>1859.15</v>
      </c>
      <c r="L1195" s="867" t="s">
        <v>6143</v>
      </c>
    </row>
    <row r="1196" spans="1:12" ht="13.5">
      <c r="A1196" s="867" t="s">
        <v>7330</v>
      </c>
      <c r="B1196" s="867" t="s">
        <v>7331</v>
      </c>
      <c r="C1196" s="867" t="s">
        <v>7332</v>
      </c>
      <c r="D1196" s="867" t="s">
        <v>7333</v>
      </c>
      <c r="E1196" s="868" t="s">
        <v>819</v>
      </c>
      <c r="F1196" s="867" t="s">
        <v>819</v>
      </c>
      <c r="G1196" s="867">
        <v>92563</v>
      </c>
      <c r="H1196" s="867" t="s">
        <v>7363</v>
      </c>
      <c r="I1196" s="867" t="s">
        <v>6228</v>
      </c>
      <c r="J1196" s="867" t="s">
        <v>6142</v>
      </c>
      <c r="K1196" s="869">
        <v>2149.75</v>
      </c>
      <c r="L1196" s="867" t="s">
        <v>6143</v>
      </c>
    </row>
    <row r="1197" spans="1:12" ht="13.5">
      <c r="A1197" s="867" t="s">
        <v>7330</v>
      </c>
      <c r="B1197" s="867" t="s">
        <v>7331</v>
      </c>
      <c r="C1197" s="867" t="s">
        <v>7332</v>
      </c>
      <c r="D1197" s="867" t="s">
        <v>7333</v>
      </c>
      <c r="E1197" s="868" t="s">
        <v>819</v>
      </c>
      <c r="F1197" s="867" t="s">
        <v>819</v>
      </c>
      <c r="G1197" s="867">
        <v>92564</v>
      </c>
      <c r="H1197" s="867" t="s">
        <v>7364</v>
      </c>
      <c r="I1197" s="867" t="s">
        <v>6228</v>
      </c>
      <c r="J1197" s="867" t="s">
        <v>6142</v>
      </c>
      <c r="K1197" s="869">
        <v>2211.9699999999998</v>
      </c>
      <c r="L1197" s="867" t="s">
        <v>6143</v>
      </c>
    </row>
    <row r="1198" spans="1:12" ht="13.5">
      <c r="A1198" s="867" t="s">
        <v>7330</v>
      </c>
      <c r="B1198" s="867" t="s">
        <v>7331</v>
      </c>
      <c r="C1198" s="867" t="s">
        <v>7332</v>
      </c>
      <c r="D1198" s="867" t="s">
        <v>7333</v>
      </c>
      <c r="E1198" s="868" t="s">
        <v>819</v>
      </c>
      <c r="F1198" s="867" t="s">
        <v>819</v>
      </c>
      <c r="G1198" s="867">
        <v>92565</v>
      </c>
      <c r="H1198" s="867" t="s">
        <v>7365</v>
      </c>
      <c r="I1198" s="867" t="s">
        <v>6401</v>
      </c>
      <c r="J1198" s="867" t="s">
        <v>6142</v>
      </c>
      <c r="K1198" s="868">
        <v>28.62</v>
      </c>
      <c r="L1198" s="867" t="s">
        <v>6143</v>
      </c>
    </row>
    <row r="1199" spans="1:12" ht="13.5">
      <c r="A1199" s="867" t="s">
        <v>7330</v>
      </c>
      <c r="B1199" s="867" t="s">
        <v>7331</v>
      </c>
      <c r="C1199" s="867" t="s">
        <v>7332</v>
      </c>
      <c r="D1199" s="867" t="s">
        <v>7333</v>
      </c>
      <c r="E1199" s="868" t="s">
        <v>819</v>
      </c>
      <c r="F1199" s="867" t="s">
        <v>819</v>
      </c>
      <c r="G1199" s="867">
        <v>92566</v>
      </c>
      <c r="H1199" s="867" t="s">
        <v>7366</v>
      </c>
      <c r="I1199" s="867" t="s">
        <v>6401</v>
      </c>
      <c r="J1199" s="867" t="s">
        <v>6142</v>
      </c>
      <c r="K1199" s="868">
        <v>17.39</v>
      </c>
      <c r="L1199" s="867" t="s">
        <v>6143</v>
      </c>
    </row>
    <row r="1200" spans="1:12" ht="13.5">
      <c r="A1200" s="867" t="s">
        <v>7330</v>
      </c>
      <c r="B1200" s="867" t="s">
        <v>7331</v>
      </c>
      <c r="C1200" s="867" t="s">
        <v>7332</v>
      </c>
      <c r="D1200" s="867" t="s">
        <v>7333</v>
      </c>
      <c r="E1200" s="868" t="s">
        <v>819</v>
      </c>
      <c r="F1200" s="867" t="s">
        <v>819</v>
      </c>
      <c r="G1200" s="867">
        <v>92567</v>
      </c>
      <c r="H1200" s="867" t="s">
        <v>7367</v>
      </c>
      <c r="I1200" s="867" t="s">
        <v>6401</v>
      </c>
      <c r="J1200" s="867" t="s">
        <v>6142</v>
      </c>
      <c r="K1200" s="868">
        <v>25.44</v>
      </c>
      <c r="L1200" s="867" t="s">
        <v>6143</v>
      </c>
    </row>
    <row r="1201" spans="1:12" ht="13.5">
      <c r="A1201" s="867" t="s">
        <v>7330</v>
      </c>
      <c r="B1201" s="867" t="s">
        <v>7331</v>
      </c>
      <c r="C1201" s="867" t="s">
        <v>7332</v>
      </c>
      <c r="D1201" s="867" t="s">
        <v>7333</v>
      </c>
      <c r="E1201" s="868" t="s">
        <v>819</v>
      </c>
      <c r="F1201" s="867" t="s">
        <v>819</v>
      </c>
      <c r="G1201" s="867">
        <v>100379</v>
      </c>
      <c r="H1201" s="867" t="s">
        <v>7368</v>
      </c>
      <c r="I1201" s="867" t="s">
        <v>6401</v>
      </c>
      <c r="J1201" s="867" t="s">
        <v>6142</v>
      </c>
      <c r="K1201" s="868">
        <v>28.62</v>
      </c>
      <c r="L1201" s="867" t="s">
        <v>6143</v>
      </c>
    </row>
    <row r="1202" spans="1:12" ht="13.5">
      <c r="A1202" s="867" t="s">
        <v>7330</v>
      </c>
      <c r="B1202" s="867" t="s">
        <v>7331</v>
      </c>
      <c r="C1202" s="867" t="s">
        <v>7332</v>
      </c>
      <c r="D1202" s="867" t="s">
        <v>7333</v>
      </c>
      <c r="E1202" s="868" t="s">
        <v>819</v>
      </c>
      <c r="F1202" s="867" t="s">
        <v>819</v>
      </c>
      <c r="G1202" s="867">
        <v>100380</v>
      </c>
      <c r="H1202" s="867" t="s">
        <v>7369</v>
      </c>
      <c r="I1202" s="867" t="s">
        <v>6401</v>
      </c>
      <c r="J1202" s="867" t="s">
        <v>6142</v>
      </c>
      <c r="K1202" s="868">
        <v>38.46</v>
      </c>
      <c r="L1202" s="867" t="s">
        <v>6143</v>
      </c>
    </row>
    <row r="1203" spans="1:12" ht="13.5">
      <c r="A1203" s="867" t="s">
        <v>7330</v>
      </c>
      <c r="B1203" s="867" t="s">
        <v>7331</v>
      </c>
      <c r="C1203" s="867" t="s">
        <v>7332</v>
      </c>
      <c r="D1203" s="867" t="s">
        <v>7333</v>
      </c>
      <c r="E1203" s="868" t="s">
        <v>819</v>
      </c>
      <c r="F1203" s="867" t="s">
        <v>819</v>
      </c>
      <c r="G1203" s="867">
        <v>100381</v>
      </c>
      <c r="H1203" s="867" t="s">
        <v>7370</v>
      </c>
      <c r="I1203" s="867" t="s">
        <v>6401</v>
      </c>
      <c r="J1203" s="867" t="s">
        <v>6142</v>
      </c>
      <c r="K1203" s="868">
        <v>43.56</v>
      </c>
      <c r="L1203" s="867" t="s">
        <v>6143</v>
      </c>
    </row>
    <row r="1204" spans="1:12" ht="13.5">
      <c r="A1204" s="867" t="s">
        <v>7330</v>
      </c>
      <c r="B1204" s="867" t="s">
        <v>7331</v>
      </c>
      <c r="C1204" s="867" t="s">
        <v>7332</v>
      </c>
      <c r="D1204" s="867" t="s">
        <v>7333</v>
      </c>
      <c r="E1204" s="868" t="s">
        <v>819</v>
      </c>
      <c r="F1204" s="867" t="s">
        <v>819</v>
      </c>
      <c r="G1204" s="867">
        <v>100383</v>
      </c>
      <c r="H1204" s="867" t="s">
        <v>7371</v>
      </c>
      <c r="I1204" s="867" t="s">
        <v>6401</v>
      </c>
      <c r="J1204" s="867" t="s">
        <v>6142</v>
      </c>
      <c r="K1204" s="868">
        <v>18.899999999999999</v>
      </c>
      <c r="L1204" s="867" t="s">
        <v>6143</v>
      </c>
    </row>
    <row r="1205" spans="1:12" ht="13.5">
      <c r="A1205" s="867" t="s">
        <v>7330</v>
      </c>
      <c r="B1205" s="867" t="s">
        <v>7331</v>
      </c>
      <c r="C1205" s="867" t="s">
        <v>7332</v>
      </c>
      <c r="D1205" s="867" t="s">
        <v>7333</v>
      </c>
      <c r="E1205" s="868" t="s">
        <v>819</v>
      </c>
      <c r="F1205" s="867" t="s">
        <v>819</v>
      </c>
      <c r="G1205" s="867">
        <v>100384</v>
      </c>
      <c r="H1205" s="867" t="s">
        <v>7372</v>
      </c>
      <c r="I1205" s="867" t="s">
        <v>6401</v>
      </c>
      <c r="J1205" s="867" t="s">
        <v>6142</v>
      </c>
      <c r="K1205" s="868">
        <v>20.07</v>
      </c>
      <c r="L1205" s="867" t="s">
        <v>6143</v>
      </c>
    </row>
    <row r="1206" spans="1:12" ht="13.5">
      <c r="A1206" s="867" t="s">
        <v>7330</v>
      </c>
      <c r="B1206" s="867" t="s">
        <v>7331</v>
      </c>
      <c r="C1206" s="867" t="s">
        <v>7332</v>
      </c>
      <c r="D1206" s="867" t="s">
        <v>7333</v>
      </c>
      <c r="E1206" s="868" t="s">
        <v>819</v>
      </c>
      <c r="F1206" s="867" t="s">
        <v>819</v>
      </c>
      <c r="G1206" s="867">
        <v>100385</v>
      </c>
      <c r="H1206" s="867" t="s">
        <v>7373</v>
      </c>
      <c r="I1206" s="867" t="s">
        <v>6401</v>
      </c>
      <c r="J1206" s="867" t="s">
        <v>6142</v>
      </c>
      <c r="K1206" s="868">
        <v>25.44</v>
      </c>
      <c r="L1206" s="867" t="s">
        <v>6143</v>
      </c>
    </row>
    <row r="1207" spans="1:12" ht="13.5">
      <c r="A1207" s="867" t="s">
        <v>7330</v>
      </c>
      <c r="B1207" s="867" t="s">
        <v>7331</v>
      </c>
      <c r="C1207" s="867" t="s">
        <v>7332</v>
      </c>
      <c r="D1207" s="867" t="s">
        <v>7333</v>
      </c>
      <c r="E1207" s="868" t="s">
        <v>819</v>
      </c>
      <c r="F1207" s="867" t="s">
        <v>819</v>
      </c>
      <c r="G1207" s="867">
        <v>100386</v>
      </c>
      <c r="H1207" s="867" t="s">
        <v>7374</v>
      </c>
      <c r="I1207" s="867" t="s">
        <v>6401</v>
      </c>
      <c r="J1207" s="867" t="s">
        <v>6142</v>
      </c>
      <c r="K1207" s="868">
        <v>33.08</v>
      </c>
      <c r="L1207" s="867" t="s">
        <v>6143</v>
      </c>
    </row>
    <row r="1208" spans="1:12" ht="13.5">
      <c r="A1208" s="867" t="s">
        <v>7330</v>
      </c>
      <c r="B1208" s="867" t="s">
        <v>7331</v>
      </c>
      <c r="C1208" s="867" t="s">
        <v>7332</v>
      </c>
      <c r="D1208" s="867" t="s">
        <v>7333</v>
      </c>
      <c r="E1208" s="868" t="s">
        <v>819</v>
      </c>
      <c r="F1208" s="867" t="s">
        <v>819</v>
      </c>
      <c r="G1208" s="867">
        <v>100387</v>
      </c>
      <c r="H1208" s="867" t="s">
        <v>7375</v>
      </c>
      <c r="I1208" s="867" t="s">
        <v>6401</v>
      </c>
      <c r="J1208" s="867" t="s">
        <v>6142</v>
      </c>
      <c r="K1208" s="868">
        <v>40.81</v>
      </c>
      <c r="L1208" s="867" t="s">
        <v>6143</v>
      </c>
    </row>
    <row r="1209" spans="1:12" ht="13.5">
      <c r="A1209" s="867" t="s">
        <v>7330</v>
      </c>
      <c r="B1209" s="867" t="s">
        <v>7331</v>
      </c>
      <c r="C1209" s="867" t="s">
        <v>7332</v>
      </c>
      <c r="D1209" s="867" t="s">
        <v>7333</v>
      </c>
      <c r="E1209" s="868" t="s">
        <v>819</v>
      </c>
      <c r="F1209" s="867" t="s">
        <v>819</v>
      </c>
      <c r="G1209" s="867">
        <v>100388</v>
      </c>
      <c r="H1209" s="867" t="s">
        <v>7376</v>
      </c>
      <c r="I1209" s="867" t="s">
        <v>6401</v>
      </c>
      <c r="J1209" s="867" t="s">
        <v>6142</v>
      </c>
      <c r="K1209" s="868">
        <v>16.3</v>
      </c>
      <c r="L1209" s="867" t="s">
        <v>6143</v>
      </c>
    </row>
    <row r="1210" spans="1:12" ht="13.5">
      <c r="A1210" s="867" t="s">
        <v>7330</v>
      </c>
      <c r="B1210" s="867" t="s">
        <v>7331</v>
      </c>
      <c r="C1210" s="867" t="s">
        <v>7332</v>
      </c>
      <c r="D1210" s="867" t="s">
        <v>7333</v>
      </c>
      <c r="E1210" s="868" t="s">
        <v>819</v>
      </c>
      <c r="F1210" s="867" t="s">
        <v>819</v>
      </c>
      <c r="G1210" s="867">
        <v>100389</v>
      </c>
      <c r="H1210" s="867" t="s">
        <v>7377</v>
      </c>
      <c r="I1210" s="867" t="s">
        <v>6401</v>
      </c>
      <c r="J1210" s="867" t="s">
        <v>6142</v>
      </c>
      <c r="K1210" s="868">
        <v>13.77</v>
      </c>
      <c r="L1210" s="867" t="s">
        <v>6143</v>
      </c>
    </row>
    <row r="1211" spans="1:12" ht="13.5">
      <c r="A1211" s="867" t="s">
        <v>7330</v>
      </c>
      <c r="B1211" s="867" t="s">
        <v>7331</v>
      </c>
      <c r="C1211" s="867" t="s">
        <v>7332</v>
      </c>
      <c r="D1211" s="867" t="s">
        <v>7333</v>
      </c>
      <c r="E1211" s="868" t="s">
        <v>819</v>
      </c>
      <c r="F1211" s="867" t="s">
        <v>819</v>
      </c>
      <c r="G1211" s="867">
        <v>100390</v>
      </c>
      <c r="H1211" s="867" t="s">
        <v>7378</v>
      </c>
      <c r="I1211" s="867" t="s">
        <v>6401</v>
      </c>
      <c r="J1211" s="867" t="s">
        <v>6142</v>
      </c>
      <c r="K1211" s="868">
        <v>19.45</v>
      </c>
      <c r="L1211" s="867" t="s">
        <v>6143</v>
      </c>
    </row>
    <row r="1212" spans="1:12" ht="13.5">
      <c r="A1212" s="867" t="s">
        <v>7330</v>
      </c>
      <c r="B1212" s="867" t="s">
        <v>7331</v>
      </c>
      <c r="C1212" s="867" t="s">
        <v>7332</v>
      </c>
      <c r="D1212" s="867" t="s">
        <v>7333</v>
      </c>
      <c r="E1212" s="868" t="s">
        <v>819</v>
      </c>
      <c r="F1212" s="867" t="s">
        <v>819</v>
      </c>
      <c r="G1212" s="867">
        <v>100391</v>
      </c>
      <c r="H1212" s="867" t="s">
        <v>7379</v>
      </c>
      <c r="I1212" s="867" t="s">
        <v>6401</v>
      </c>
      <c r="J1212" s="867" t="s">
        <v>6142</v>
      </c>
      <c r="K1212" s="868">
        <v>15.92</v>
      </c>
      <c r="L1212" s="867" t="s">
        <v>6143</v>
      </c>
    </row>
    <row r="1213" spans="1:12" ht="13.5">
      <c r="A1213" s="867" t="s">
        <v>7330</v>
      </c>
      <c r="B1213" s="867" t="s">
        <v>7331</v>
      </c>
      <c r="C1213" s="867" t="s">
        <v>7332</v>
      </c>
      <c r="D1213" s="867" t="s">
        <v>7333</v>
      </c>
      <c r="E1213" s="868" t="s">
        <v>819</v>
      </c>
      <c r="F1213" s="867" t="s">
        <v>819</v>
      </c>
      <c r="G1213" s="867">
        <v>100392</v>
      </c>
      <c r="H1213" s="867" t="s">
        <v>7380</v>
      </c>
      <c r="I1213" s="867" t="s">
        <v>6401</v>
      </c>
      <c r="J1213" s="867" t="s">
        <v>6142</v>
      </c>
      <c r="K1213" s="868">
        <v>12.81</v>
      </c>
      <c r="L1213" s="867" t="s">
        <v>6143</v>
      </c>
    </row>
    <row r="1214" spans="1:12" ht="13.5">
      <c r="A1214" s="867" t="s">
        <v>7330</v>
      </c>
      <c r="B1214" s="867" t="s">
        <v>7331</v>
      </c>
      <c r="C1214" s="867" t="s">
        <v>7332</v>
      </c>
      <c r="D1214" s="867" t="s">
        <v>7333</v>
      </c>
      <c r="E1214" s="868" t="s">
        <v>819</v>
      </c>
      <c r="F1214" s="867" t="s">
        <v>819</v>
      </c>
      <c r="G1214" s="867">
        <v>100393</v>
      </c>
      <c r="H1214" s="867" t="s">
        <v>7381</v>
      </c>
      <c r="I1214" s="867" t="s">
        <v>6401</v>
      </c>
      <c r="J1214" s="867" t="s">
        <v>6142</v>
      </c>
      <c r="K1214" s="868">
        <v>15.86</v>
      </c>
      <c r="L1214" s="867" t="s">
        <v>6143</v>
      </c>
    </row>
    <row r="1215" spans="1:12" ht="13.5">
      <c r="A1215" s="867" t="s">
        <v>7330</v>
      </c>
      <c r="B1215" s="867" t="s">
        <v>7331</v>
      </c>
      <c r="C1215" s="867" t="s">
        <v>7332</v>
      </c>
      <c r="D1215" s="867" t="s">
        <v>7333</v>
      </c>
      <c r="E1215" s="868" t="s">
        <v>819</v>
      </c>
      <c r="F1215" s="867" t="s">
        <v>819</v>
      </c>
      <c r="G1215" s="867">
        <v>100394</v>
      </c>
      <c r="H1215" s="867" t="s">
        <v>7382</v>
      </c>
      <c r="I1215" s="867" t="s">
        <v>6401</v>
      </c>
      <c r="J1215" s="867" t="s">
        <v>6142</v>
      </c>
      <c r="K1215" s="868">
        <v>15.28</v>
      </c>
      <c r="L1215" s="867" t="s">
        <v>6143</v>
      </c>
    </row>
    <row r="1216" spans="1:12" ht="13.5">
      <c r="A1216" s="867" t="s">
        <v>7330</v>
      </c>
      <c r="B1216" s="867" t="s">
        <v>7331</v>
      </c>
      <c r="C1216" s="867" t="s">
        <v>7332</v>
      </c>
      <c r="D1216" s="867" t="s">
        <v>7333</v>
      </c>
      <c r="E1216" s="868" t="s">
        <v>819</v>
      </c>
      <c r="F1216" s="867" t="s">
        <v>819</v>
      </c>
      <c r="G1216" s="867">
        <v>100395</v>
      </c>
      <c r="H1216" s="867" t="s">
        <v>7383</v>
      </c>
      <c r="I1216" s="867" t="s">
        <v>6401</v>
      </c>
      <c r="J1216" s="867" t="s">
        <v>6142</v>
      </c>
      <c r="K1216" s="868">
        <v>19.010000000000002</v>
      </c>
      <c r="L1216" s="867" t="s">
        <v>6143</v>
      </c>
    </row>
    <row r="1217" spans="1:12" ht="13.5">
      <c r="A1217" s="867" t="s">
        <v>7330</v>
      </c>
      <c r="B1217" s="867" t="s">
        <v>7331</v>
      </c>
      <c r="C1217" s="867" t="s">
        <v>7384</v>
      </c>
      <c r="D1217" s="867" t="s">
        <v>7385</v>
      </c>
      <c r="E1217" s="868" t="s">
        <v>819</v>
      </c>
      <c r="F1217" s="867" t="s">
        <v>819</v>
      </c>
      <c r="G1217" s="867">
        <v>94189</v>
      </c>
      <c r="H1217" s="867" t="s">
        <v>7386</v>
      </c>
      <c r="I1217" s="867" t="s">
        <v>6401</v>
      </c>
      <c r="J1217" s="867" t="s">
        <v>6142</v>
      </c>
      <c r="K1217" s="868">
        <v>26.35</v>
      </c>
      <c r="L1217" s="867" t="s">
        <v>6143</v>
      </c>
    </row>
    <row r="1218" spans="1:12" ht="13.5">
      <c r="A1218" s="867" t="s">
        <v>7330</v>
      </c>
      <c r="B1218" s="867" t="s">
        <v>7331</v>
      </c>
      <c r="C1218" s="867" t="s">
        <v>7384</v>
      </c>
      <c r="D1218" s="867" t="s">
        <v>7385</v>
      </c>
      <c r="E1218" s="868" t="s">
        <v>819</v>
      </c>
      <c r="F1218" s="867" t="s">
        <v>819</v>
      </c>
      <c r="G1218" s="867">
        <v>94192</v>
      </c>
      <c r="H1218" s="867" t="s">
        <v>7387</v>
      </c>
      <c r="I1218" s="867" t="s">
        <v>6401</v>
      </c>
      <c r="J1218" s="867" t="s">
        <v>6142</v>
      </c>
      <c r="K1218" s="868">
        <v>28.53</v>
      </c>
      <c r="L1218" s="867" t="s">
        <v>6143</v>
      </c>
    </row>
    <row r="1219" spans="1:12" ht="13.5">
      <c r="A1219" s="867" t="s">
        <v>7330</v>
      </c>
      <c r="B1219" s="867" t="s">
        <v>7331</v>
      </c>
      <c r="C1219" s="867" t="s">
        <v>7384</v>
      </c>
      <c r="D1219" s="867" t="s">
        <v>7385</v>
      </c>
      <c r="E1219" s="868" t="s">
        <v>819</v>
      </c>
      <c r="F1219" s="867" t="s">
        <v>819</v>
      </c>
      <c r="G1219" s="867">
        <v>94195</v>
      </c>
      <c r="H1219" s="867" t="s">
        <v>7388</v>
      </c>
      <c r="I1219" s="867" t="s">
        <v>6401</v>
      </c>
      <c r="J1219" s="867" t="s">
        <v>6142</v>
      </c>
      <c r="K1219" s="868">
        <v>25.8</v>
      </c>
      <c r="L1219" s="867" t="s">
        <v>6143</v>
      </c>
    </row>
    <row r="1220" spans="1:12" ht="13.5">
      <c r="A1220" s="867" t="s">
        <v>7330</v>
      </c>
      <c r="B1220" s="867" t="s">
        <v>7331</v>
      </c>
      <c r="C1220" s="867" t="s">
        <v>7384</v>
      </c>
      <c r="D1220" s="867" t="s">
        <v>7385</v>
      </c>
      <c r="E1220" s="868" t="s">
        <v>819</v>
      </c>
      <c r="F1220" s="867" t="s">
        <v>819</v>
      </c>
      <c r="G1220" s="867">
        <v>94198</v>
      </c>
      <c r="H1220" s="867" t="s">
        <v>7389</v>
      </c>
      <c r="I1220" s="867" t="s">
        <v>6401</v>
      </c>
      <c r="J1220" s="867" t="s">
        <v>6142</v>
      </c>
      <c r="K1220" s="868">
        <v>28.68</v>
      </c>
      <c r="L1220" s="867" t="s">
        <v>6143</v>
      </c>
    </row>
    <row r="1221" spans="1:12" ht="13.5">
      <c r="A1221" s="867" t="s">
        <v>7330</v>
      </c>
      <c r="B1221" s="867" t="s">
        <v>7331</v>
      </c>
      <c r="C1221" s="867" t="s">
        <v>7384</v>
      </c>
      <c r="D1221" s="867" t="s">
        <v>7385</v>
      </c>
      <c r="E1221" s="868" t="s">
        <v>819</v>
      </c>
      <c r="F1221" s="867" t="s">
        <v>819</v>
      </c>
      <c r="G1221" s="867">
        <v>94201</v>
      </c>
      <c r="H1221" s="867" t="s">
        <v>7390</v>
      </c>
      <c r="I1221" s="867" t="s">
        <v>6401</v>
      </c>
      <c r="J1221" s="867" t="s">
        <v>6142</v>
      </c>
      <c r="K1221" s="868">
        <v>37.03</v>
      </c>
      <c r="L1221" s="867" t="s">
        <v>6143</v>
      </c>
    </row>
    <row r="1222" spans="1:12" ht="13.5">
      <c r="A1222" s="867" t="s">
        <v>7330</v>
      </c>
      <c r="B1222" s="867" t="s">
        <v>7331</v>
      </c>
      <c r="C1222" s="867" t="s">
        <v>7384</v>
      </c>
      <c r="D1222" s="867" t="s">
        <v>7385</v>
      </c>
      <c r="E1222" s="868" t="s">
        <v>819</v>
      </c>
      <c r="F1222" s="867" t="s">
        <v>819</v>
      </c>
      <c r="G1222" s="867">
        <v>94204</v>
      </c>
      <c r="H1222" s="867" t="s">
        <v>7391</v>
      </c>
      <c r="I1222" s="867" t="s">
        <v>6401</v>
      </c>
      <c r="J1222" s="867" t="s">
        <v>6142</v>
      </c>
      <c r="K1222" s="868">
        <v>41.93</v>
      </c>
      <c r="L1222" s="867" t="s">
        <v>6143</v>
      </c>
    </row>
    <row r="1223" spans="1:12" ht="13.5">
      <c r="A1223" s="867" t="s">
        <v>7330</v>
      </c>
      <c r="B1223" s="867" t="s">
        <v>7331</v>
      </c>
      <c r="C1223" s="867" t="s">
        <v>7384</v>
      </c>
      <c r="D1223" s="867" t="s">
        <v>7385</v>
      </c>
      <c r="E1223" s="868" t="s">
        <v>819</v>
      </c>
      <c r="F1223" s="867" t="s">
        <v>819</v>
      </c>
      <c r="G1223" s="867">
        <v>94224</v>
      </c>
      <c r="H1223" s="867" t="s">
        <v>7392</v>
      </c>
      <c r="I1223" s="867" t="s">
        <v>272</v>
      </c>
      <c r="J1223" s="867" t="s">
        <v>6229</v>
      </c>
      <c r="K1223" s="868">
        <v>21.28</v>
      </c>
      <c r="L1223" s="867" t="s">
        <v>6143</v>
      </c>
    </row>
    <row r="1224" spans="1:12" ht="13.5">
      <c r="A1224" s="867" t="s">
        <v>7330</v>
      </c>
      <c r="B1224" s="867" t="s">
        <v>7331</v>
      </c>
      <c r="C1224" s="867" t="s">
        <v>7384</v>
      </c>
      <c r="D1224" s="867" t="s">
        <v>7385</v>
      </c>
      <c r="E1224" s="868" t="s">
        <v>819</v>
      </c>
      <c r="F1224" s="867" t="s">
        <v>819</v>
      </c>
      <c r="G1224" s="867">
        <v>94225</v>
      </c>
      <c r="H1224" s="867" t="s">
        <v>7393</v>
      </c>
      <c r="I1224" s="867" t="s">
        <v>6401</v>
      </c>
      <c r="J1224" s="867" t="s">
        <v>6142</v>
      </c>
      <c r="K1224" s="868">
        <v>23.91</v>
      </c>
      <c r="L1224" s="867" t="s">
        <v>6143</v>
      </c>
    </row>
    <row r="1225" spans="1:12" ht="13.5">
      <c r="A1225" s="867" t="s">
        <v>7330</v>
      </c>
      <c r="B1225" s="867" t="s">
        <v>7331</v>
      </c>
      <c r="C1225" s="867" t="s">
        <v>7384</v>
      </c>
      <c r="D1225" s="867" t="s">
        <v>7385</v>
      </c>
      <c r="E1225" s="868" t="s">
        <v>819</v>
      </c>
      <c r="F1225" s="867" t="s">
        <v>819</v>
      </c>
      <c r="G1225" s="867">
        <v>94226</v>
      </c>
      <c r="H1225" s="867" t="s">
        <v>7394</v>
      </c>
      <c r="I1225" s="867" t="s">
        <v>6401</v>
      </c>
      <c r="J1225" s="867" t="s">
        <v>6142</v>
      </c>
      <c r="K1225" s="868">
        <v>15.12</v>
      </c>
      <c r="L1225" s="867" t="s">
        <v>6143</v>
      </c>
    </row>
    <row r="1226" spans="1:12" ht="13.5">
      <c r="A1226" s="867" t="s">
        <v>7330</v>
      </c>
      <c r="B1226" s="867" t="s">
        <v>7331</v>
      </c>
      <c r="C1226" s="867" t="s">
        <v>7384</v>
      </c>
      <c r="D1226" s="867" t="s">
        <v>7385</v>
      </c>
      <c r="E1226" s="868" t="s">
        <v>819</v>
      </c>
      <c r="F1226" s="867" t="s">
        <v>819</v>
      </c>
      <c r="G1226" s="867">
        <v>94232</v>
      </c>
      <c r="H1226" s="867" t="s">
        <v>7395</v>
      </c>
      <c r="I1226" s="867" t="s">
        <v>6228</v>
      </c>
      <c r="J1226" s="867" t="s">
        <v>6229</v>
      </c>
      <c r="K1226" s="868">
        <v>2.52</v>
      </c>
      <c r="L1226" s="867" t="s">
        <v>6143</v>
      </c>
    </row>
    <row r="1227" spans="1:12" ht="13.5">
      <c r="A1227" s="867" t="s">
        <v>7330</v>
      </c>
      <c r="B1227" s="867" t="s">
        <v>7331</v>
      </c>
      <c r="C1227" s="867" t="s">
        <v>7384</v>
      </c>
      <c r="D1227" s="867" t="s">
        <v>7385</v>
      </c>
      <c r="E1227" s="868" t="s">
        <v>819</v>
      </c>
      <c r="F1227" s="867" t="s">
        <v>819</v>
      </c>
      <c r="G1227" s="867">
        <v>94440</v>
      </c>
      <c r="H1227" s="867" t="s">
        <v>7396</v>
      </c>
      <c r="I1227" s="867" t="s">
        <v>6401</v>
      </c>
      <c r="J1227" s="867" t="s">
        <v>6142</v>
      </c>
      <c r="K1227" s="868">
        <v>25.8</v>
      </c>
      <c r="L1227" s="867" t="s">
        <v>6143</v>
      </c>
    </row>
    <row r="1228" spans="1:12" ht="13.5">
      <c r="A1228" s="867" t="s">
        <v>7330</v>
      </c>
      <c r="B1228" s="867" t="s">
        <v>7331</v>
      </c>
      <c r="C1228" s="867" t="s">
        <v>7384</v>
      </c>
      <c r="D1228" s="867" t="s">
        <v>7385</v>
      </c>
      <c r="E1228" s="868" t="s">
        <v>819</v>
      </c>
      <c r="F1228" s="867" t="s">
        <v>819</v>
      </c>
      <c r="G1228" s="867">
        <v>94441</v>
      </c>
      <c r="H1228" s="867" t="s">
        <v>7397</v>
      </c>
      <c r="I1228" s="867" t="s">
        <v>6401</v>
      </c>
      <c r="J1228" s="867" t="s">
        <v>6142</v>
      </c>
      <c r="K1228" s="868">
        <v>28.68</v>
      </c>
      <c r="L1228" s="867" t="s">
        <v>6143</v>
      </c>
    </row>
    <row r="1229" spans="1:12" ht="13.5">
      <c r="A1229" s="867" t="s">
        <v>7330</v>
      </c>
      <c r="B1229" s="867" t="s">
        <v>7331</v>
      </c>
      <c r="C1229" s="867" t="s">
        <v>7384</v>
      </c>
      <c r="D1229" s="867" t="s">
        <v>7385</v>
      </c>
      <c r="E1229" s="868" t="s">
        <v>819</v>
      </c>
      <c r="F1229" s="867" t="s">
        <v>819</v>
      </c>
      <c r="G1229" s="867">
        <v>94442</v>
      </c>
      <c r="H1229" s="867" t="s">
        <v>7398</v>
      </c>
      <c r="I1229" s="867" t="s">
        <v>6401</v>
      </c>
      <c r="J1229" s="867" t="s">
        <v>6142</v>
      </c>
      <c r="K1229" s="868">
        <v>25.8</v>
      </c>
      <c r="L1229" s="867" t="s">
        <v>6143</v>
      </c>
    </row>
    <row r="1230" spans="1:12" ht="13.5">
      <c r="A1230" s="867" t="s">
        <v>7330</v>
      </c>
      <c r="B1230" s="867" t="s">
        <v>7331</v>
      </c>
      <c r="C1230" s="867" t="s">
        <v>7384</v>
      </c>
      <c r="D1230" s="867" t="s">
        <v>7385</v>
      </c>
      <c r="E1230" s="868" t="s">
        <v>819</v>
      </c>
      <c r="F1230" s="867" t="s">
        <v>819</v>
      </c>
      <c r="G1230" s="867">
        <v>94443</v>
      </c>
      <c r="H1230" s="867" t="s">
        <v>7399</v>
      </c>
      <c r="I1230" s="867" t="s">
        <v>6401</v>
      </c>
      <c r="J1230" s="867" t="s">
        <v>6142</v>
      </c>
      <c r="K1230" s="868">
        <v>28.68</v>
      </c>
      <c r="L1230" s="867" t="s">
        <v>6143</v>
      </c>
    </row>
    <row r="1231" spans="1:12" ht="13.5">
      <c r="A1231" s="867" t="s">
        <v>7330</v>
      </c>
      <c r="B1231" s="867" t="s">
        <v>7331</v>
      </c>
      <c r="C1231" s="867" t="s">
        <v>7384</v>
      </c>
      <c r="D1231" s="867" t="s">
        <v>7385</v>
      </c>
      <c r="E1231" s="868" t="s">
        <v>819</v>
      </c>
      <c r="F1231" s="867" t="s">
        <v>819</v>
      </c>
      <c r="G1231" s="867">
        <v>94445</v>
      </c>
      <c r="H1231" s="867" t="s">
        <v>7400</v>
      </c>
      <c r="I1231" s="867" t="s">
        <v>6401</v>
      </c>
      <c r="J1231" s="867" t="s">
        <v>6142</v>
      </c>
      <c r="K1231" s="868">
        <v>37.03</v>
      </c>
      <c r="L1231" s="867" t="s">
        <v>6143</v>
      </c>
    </row>
    <row r="1232" spans="1:12" ht="13.5">
      <c r="A1232" s="867" t="s">
        <v>7330</v>
      </c>
      <c r="B1232" s="867" t="s">
        <v>7331</v>
      </c>
      <c r="C1232" s="867" t="s">
        <v>7384</v>
      </c>
      <c r="D1232" s="867" t="s">
        <v>7385</v>
      </c>
      <c r="E1232" s="868" t="s">
        <v>819</v>
      </c>
      <c r="F1232" s="867" t="s">
        <v>819</v>
      </c>
      <c r="G1232" s="867">
        <v>94446</v>
      </c>
      <c r="H1232" s="867" t="s">
        <v>7401</v>
      </c>
      <c r="I1232" s="867" t="s">
        <v>6401</v>
      </c>
      <c r="J1232" s="867" t="s">
        <v>6142</v>
      </c>
      <c r="K1232" s="868">
        <v>41.93</v>
      </c>
      <c r="L1232" s="867" t="s">
        <v>6143</v>
      </c>
    </row>
    <row r="1233" spans="1:12" ht="13.5">
      <c r="A1233" s="867" t="s">
        <v>7330</v>
      </c>
      <c r="B1233" s="867" t="s">
        <v>7331</v>
      </c>
      <c r="C1233" s="867" t="s">
        <v>7384</v>
      </c>
      <c r="D1233" s="867" t="s">
        <v>7385</v>
      </c>
      <c r="E1233" s="868" t="s">
        <v>819</v>
      </c>
      <c r="F1233" s="867" t="s">
        <v>819</v>
      </c>
      <c r="G1233" s="867">
        <v>94447</v>
      </c>
      <c r="H1233" s="867" t="s">
        <v>7402</v>
      </c>
      <c r="I1233" s="867" t="s">
        <v>6401</v>
      </c>
      <c r="J1233" s="867" t="s">
        <v>6142</v>
      </c>
      <c r="K1233" s="868">
        <v>37.03</v>
      </c>
      <c r="L1233" s="867" t="s">
        <v>6143</v>
      </c>
    </row>
    <row r="1234" spans="1:12" ht="13.5">
      <c r="A1234" s="867" t="s">
        <v>7330</v>
      </c>
      <c r="B1234" s="867" t="s">
        <v>7331</v>
      </c>
      <c r="C1234" s="867" t="s">
        <v>7384</v>
      </c>
      <c r="D1234" s="867" t="s">
        <v>7385</v>
      </c>
      <c r="E1234" s="868" t="s">
        <v>819</v>
      </c>
      <c r="F1234" s="867" t="s">
        <v>819</v>
      </c>
      <c r="G1234" s="867">
        <v>94448</v>
      </c>
      <c r="H1234" s="867" t="s">
        <v>7403</v>
      </c>
      <c r="I1234" s="867" t="s">
        <v>6401</v>
      </c>
      <c r="J1234" s="867" t="s">
        <v>6142</v>
      </c>
      <c r="K1234" s="868">
        <v>41.93</v>
      </c>
      <c r="L1234" s="867" t="s">
        <v>6143</v>
      </c>
    </row>
    <row r="1235" spans="1:12" ht="13.5">
      <c r="A1235" s="867" t="s">
        <v>7330</v>
      </c>
      <c r="B1235" s="867" t="s">
        <v>7331</v>
      </c>
      <c r="C1235" s="867" t="s">
        <v>7404</v>
      </c>
      <c r="D1235" s="867" t="s">
        <v>7405</v>
      </c>
      <c r="E1235" s="868" t="s">
        <v>819</v>
      </c>
      <c r="F1235" s="867" t="s">
        <v>819</v>
      </c>
      <c r="G1235" s="867">
        <v>94207</v>
      </c>
      <c r="H1235" s="867" t="s">
        <v>7406</v>
      </c>
      <c r="I1235" s="867" t="s">
        <v>6401</v>
      </c>
      <c r="J1235" s="867" t="s">
        <v>6142</v>
      </c>
      <c r="K1235" s="868">
        <v>29.68</v>
      </c>
      <c r="L1235" s="867" t="s">
        <v>6143</v>
      </c>
    </row>
    <row r="1236" spans="1:12" ht="13.5">
      <c r="A1236" s="867" t="s">
        <v>7330</v>
      </c>
      <c r="B1236" s="867" t="s">
        <v>7331</v>
      </c>
      <c r="C1236" s="867" t="s">
        <v>7404</v>
      </c>
      <c r="D1236" s="867" t="s">
        <v>7405</v>
      </c>
      <c r="E1236" s="868" t="s">
        <v>819</v>
      </c>
      <c r="F1236" s="867" t="s">
        <v>819</v>
      </c>
      <c r="G1236" s="867">
        <v>94210</v>
      </c>
      <c r="H1236" s="867" t="s">
        <v>7407</v>
      </c>
      <c r="I1236" s="867" t="s">
        <v>6401</v>
      </c>
      <c r="J1236" s="867" t="s">
        <v>6142</v>
      </c>
      <c r="K1236" s="868">
        <v>31.58</v>
      </c>
      <c r="L1236" s="867" t="s">
        <v>6143</v>
      </c>
    </row>
    <row r="1237" spans="1:12" ht="13.5">
      <c r="A1237" s="867" t="s">
        <v>7330</v>
      </c>
      <c r="B1237" s="867" t="s">
        <v>7331</v>
      </c>
      <c r="C1237" s="867" t="s">
        <v>7404</v>
      </c>
      <c r="D1237" s="867" t="s">
        <v>7405</v>
      </c>
      <c r="E1237" s="868" t="s">
        <v>819</v>
      </c>
      <c r="F1237" s="867" t="s">
        <v>819</v>
      </c>
      <c r="G1237" s="867">
        <v>94218</v>
      </c>
      <c r="H1237" s="867" t="s">
        <v>7408</v>
      </c>
      <c r="I1237" s="867" t="s">
        <v>6401</v>
      </c>
      <c r="J1237" s="867" t="s">
        <v>6142</v>
      </c>
      <c r="K1237" s="868">
        <v>62.25</v>
      </c>
      <c r="L1237" s="867" t="s">
        <v>6143</v>
      </c>
    </row>
    <row r="1238" spans="1:12" ht="13.5">
      <c r="A1238" s="867" t="s">
        <v>7330</v>
      </c>
      <c r="B1238" s="867" t="s">
        <v>7331</v>
      </c>
      <c r="C1238" s="867" t="s">
        <v>7409</v>
      </c>
      <c r="D1238" s="867" t="s">
        <v>7410</v>
      </c>
      <c r="E1238" s="868" t="s">
        <v>819</v>
      </c>
      <c r="F1238" s="867" t="s">
        <v>819</v>
      </c>
      <c r="G1238" s="867">
        <v>94213</v>
      </c>
      <c r="H1238" s="867" t="s">
        <v>7411</v>
      </c>
      <c r="I1238" s="867" t="s">
        <v>6401</v>
      </c>
      <c r="J1238" s="867" t="s">
        <v>6142</v>
      </c>
      <c r="K1238" s="868">
        <v>49.95</v>
      </c>
      <c r="L1238" s="867" t="s">
        <v>6143</v>
      </c>
    </row>
    <row r="1239" spans="1:12" ht="13.5">
      <c r="A1239" s="867" t="s">
        <v>7330</v>
      </c>
      <c r="B1239" s="867" t="s">
        <v>7331</v>
      </c>
      <c r="C1239" s="867" t="s">
        <v>7409</v>
      </c>
      <c r="D1239" s="867" t="s">
        <v>7410</v>
      </c>
      <c r="E1239" s="868" t="s">
        <v>819</v>
      </c>
      <c r="F1239" s="867" t="s">
        <v>819</v>
      </c>
      <c r="G1239" s="867">
        <v>94216</v>
      </c>
      <c r="H1239" s="867" t="s">
        <v>7412</v>
      </c>
      <c r="I1239" s="867" t="s">
        <v>6401</v>
      </c>
      <c r="J1239" s="867" t="s">
        <v>6142</v>
      </c>
      <c r="K1239" s="868">
        <v>142.05000000000001</v>
      </c>
      <c r="L1239" s="867" t="s">
        <v>6143</v>
      </c>
    </row>
    <row r="1240" spans="1:12" ht="13.5">
      <c r="A1240" s="867" t="s">
        <v>7330</v>
      </c>
      <c r="B1240" s="867" t="s">
        <v>7331</v>
      </c>
      <c r="C1240" s="867" t="s">
        <v>7413</v>
      </c>
      <c r="D1240" s="867" t="s">
        <v>7414</v>
      </c>
      <c r="E1240" s="868" t="s">
        <v>819</v>
      </c>
      <c r="F1240" s="867" t="s">
        <v>819</v>
      </c>
      <c r="G1240" s="867">
        <v>94219</v>
      </c>
      <c r="H1240" s="867" t="s">
        <v>7415</v>
      </c>
      <c r="I1240" s="867" t="s">
        <v>272</v>
      </c>
      <c r="J1240" s="867" t="s">
        <v>6142</v>
      </c>
      <c r="K1240" s="868">
        <v>25.24</v>
      </c>
      <c r="L1240" s="867" t="s">
        <v>6143</v>
      </c>
    </row>
    <row r="1241" spans="1:12" ht="13.5">
      <c r="A1241" s="867" t="s">
        <v>7330</v>
      </c>
      <c r="B1241" s="867" t="s">
        <v>7331</v>
      </c>
      <c r="C1241" s="867" t="s">
        <v>7413</v>
      </c>
      <c r="D1241" s="867" t="s">
        <v>7414</v>
      </c>
      <c r="E1241" s="868" t="s">
        <v>819</v>
      </c>
      <c r="F1241" s="867" t="s">
        <v>819</v>
      </c>
      <c r="G1241" s="867">
        <v>94220</v>
      </c>
      <c r="H1241" s="867" t="s">
        <v>7416</v>
      </c>
      <c r="I1241" s="867" t="s">
        <v>272</v>
      </c>
      <c r="J1241" s="867" t="s">
        <v>6142</v>
      </c>
      <c r="K1241" s="868">
        <v>38.979999999999997</v>
      </c>
      <c r="L1241" s="867" t="s">
        <v>6143</v>
      </c>
    </row>
    <row r="1242" spans="1:12" ht="13.5">
      <c r="A1242" s="867" t="s">
        <v>7330</v>
      </c>
      <c r="B1242" s="867" t="s">
        <v>7331</v>
      </c>
      <c r="C1242" s="867" t="s">
        <v>7413</v>
      </c>
      <c r="D1242" s="867" t="s">
        <v>7414</v>
      </c>
      <c r="E1242" s="868" t="s">
        <v>819</v>
      </c>
      <c r="F1242" s="867" t="s">
        <v>819</v>
      </c>
      <c r="G1242" s="867">
        <v>94221</v>
      </c>
      <c r="H1242" s="867" t="s">
        <v>7417</v>
      </c>
      <c r="I1242" s="867" t="s">
        <v>272</v>
      </c>
      <c r="J1242" s="867" t="s">
        <v>6142</v>
      </c>
      <c r="K1242" s="868">
        <v>19.54</v>
      </c>
      <c r="L1242" s="867" t="s">
        <v>6143</v>
      </c>
    </row>
    <row r="1243" spans="1:12" ht="13.5">
      <c r="A1243" s="867" t="s">
        <v>7330</v>
      </c>
      <c r="B1243" s="867" t="s">
        <v>7331</v>
      </c>
      <c r="C1243" s="867" t="s">
        <v>7413</v>
      </c>
      <c r="D1243" s="867" t="s">
        <v>7414</v>
      </c>
      <c r="E1243" s="868" t="s">
        <v>819</v>
      </c>
      <c r="F1243" s="867" t="s">
        <v>819</v>
      </c>
      <c r="G1243" s="867">
        <v>94222</v>
      </c>
      <c r="H1243" s="867" t="s">
        <v>7418</v>
      </c>
      <c r="I1243" s="867" t="s">
        <v>272</v>
      </c>
      <c r="J1243" s="867" t="s">
        <v>6142</v>
      </c>
      <c r="K1243" s="868">
        <v>33.28</v>
      </c>
      <c r="L1243" s="867" t="s">
        <v>6143</v>
      </c>
    </row>
    <row r="1244" spans="1:12" ht="13.5">
      <c r="A1244" s="867" t="s">
        <v>7330</v>
      </c>
      <c r="B1244" s="867" t="s">
        <v>7331</v>
      </c>
      <c r="C1244" s="867" t="s">
        <v>7419</v>
      </c>
      <c r="D1244" s="867" t="s">
        <v>7420</v>
      </c>
      <c r="E1244" s="868" t="s">
        <v>819</v>
      </c>
      <c r="F1244" s="867" t="s">
        <v>819</v>
      </c>
      <c r="G1244" s="867">
        <v>94223</v>
      </c>
      <c r="H1244" s="867" t="s">
        <v>7421</v>
      </c>
      <c r="I1244" s="867" t="s">
        <v>272</v>
      </c>
      <c r="J1244" s="867" t="s">
        <v>6142</v>
      </c>
      <c r="K1244" s="868">
        <v>38.04</v>
      </c>
      <c r="L1244" s="867" t="s">
        <v>6143</v>
      </c>
    </row>
    <row r="1245" spans="1:12" ht="13.5">
      <c r="A1245" s="867" t="s">
        <v>7330</v>
      </c>
      <c r="B1245" s="867" t="s">
        <v>7331</v>
      </c>
      <c r="C1245" s="867" t="s">
        <v>7419</v>
      </c>
      <c r="D1245" s="867" t="s">
        <v>7420</v>
      </c>
      <c r="E1245" s="868" t="s">
        <v>819</v>
      </c>
      <c r="F1245" s="867" t="s">
        <v>819</v>
      </c>
      <c r="G1245" s="867">
        <v>94451</v>
      </c>
      <c r="H1245" s="867" t="s">
        <v>7422</v>
      </c>
      <c r="I1245" s="867" t="s">
        <v>272</v>
      </c>
      <c r="J1245" s="867" t="s">
        <v>6142</v>
      </c>
      <c r="K1245" s="868">
        <v>81.510000000000005</v>
      </c>
      <c r="L1245" s="867" t="s">
        <v>6143</v>
      </c>
    </row>
    <row r="1246" spans="1:12" ht="13.5">
      <c r="A1246" s="867" t="s">
        <v>7330</v>
      </c>
      <c r="B1246" s="867" t="s">
        <v>7331</v>
      </c>
      <c r="C1246" s="867" t="s">
        <v>7419</v>
      </c>
      <c r="D1246" s="867" t="s">
        <v>7420</v>
      </c>
      <c r="E1246" s="868" t="s">
        <v>819</v>
      </c>
      <c r="F1246" s="867" t="s">
        <v>819</v>
      </c>
      <c r="G1246" s="867">
        <v>100325</v>
      </c>
      <c r="H1246" s="867" t="s">
        <v>7423</v>
      </c>
      <c r="I1246" s="867" t="s">
        <v>272</v>
      </c>
      <c r="J1246" s="867" t="s">
        <v>6142</v>
      </c>
      <c r="K1246" s="868">
        <v>36.479999999999997</v>
      </c>
      <c r="L1246" s="867" t="s">
        <v>6143</v>
      </c>
    </row>
    <row r="1247" spans="1:12" ht="13.5">
      <c r="A1247" s="867" t="s">
        <v>7330</v>
      </c>
      <c r="B1247" s="867" t="s">
        <v>7331</v>
      </c>
      <c r="C1247" s="867" t="s">
        <v>7419</v>
      </c>
      <c r="D1247" s="867" t="s">
        <v>7420</v>
      </c>
      <c r="E1247" s="868" t="s">
        <v>819</v>
      </c>
      <c r="F1247" s="867" t="s">
        <v>819</v>
      </c>
      <c r="G1247" s="867">
        <v>100327</v>
      </c>
      <c r="H1247" s="867" t="s">
        <v>7424</v>
      </c>
      <c r="I1247" s="867" t="s">
        <v>272</v>
      </c>
      <c r="J1247" s="867" t="s">
        <v>6142</v>
      </c>
      <c r="K1247" s="868">
        <v>36.659999999999997</v>
      </c>
      <c r="L1247" s="867" t="s">
        <v>6143</v>
      </c>
    </row>
    <row r="1248" spans="1:12" ht="13.5">
      <c r="A1248" s="867" t="s">
        <v>7330</v>
      </c>
      <c r="B1248" s="867" t="s">
        <v>7331</v>
      </c>
      <c r="C1248" s="867" t="s">
        <v>7419</v>
      </c>
      <c r="D1248" s="867" t="s">
        <v>7420</v>
      </c>
      <c r="E1248" s="868" t="s">
        <v>819</v>
      </c>
      <c r="F1248" s="867" t="s">
        <v>819</v>
      </c>
      <c r="G1248" s="867">
        <v>100328</v>
      </c>
      <c r="H1248" s="867" t="s">
        <v>7425</v>
      </c>
      <c r="I1248" s="867" t="s">
        <v>6401</v>
      </c>
      <c r="J1248" s="867" t="s">
        <v>6142</v>
      </c>
      <c r="K1248" s="868">
        <v>10.69</v>
      </c>
      <c r="L1248" s="867" t="s">
        <v>6143</v>
      </c>
    </row>
    <row r="1249" spans="1:12" ht="13.5">
      <c r="A1249" s="867" t="s">
        <v>7330</v>
      </c>
      <c r="B1249" s="867" t="s">
        <v>7331</v>
      </c>
      <c r="C1249" s="867" t="s">
        <v>7419</v>
      </c>
      <c r="D1249" s="867" t="s">
        <v>7420</v>
      </c>
      <c r="E1249" s="868" t="s">
        <v>819</v>
      </c>
      <c r="F1249" s="867" t="s">
        <v>819</v>
      </c>
      <c r="G1249" s="867">
        <v>100329</v>
      </c>
      <c r="H1249" s="867" t="s">
        <v>7426</v>
      </c>
      <c r="I1249" s="867" t="s">
        <v>6401</v>
      </c>
      <c r="J1249" s="867" t="s">
        <v>6142</v>
      </c>
      <c r="K1249" s="868">
        <v>13.59</v>
      </c>
      <c r="L1249" s="867" t="s">
        <v>6143</v>
      </c>
    </row>
    <row r="1250" spans="1:12" ht="13.5">
      <c r="A1250" s="867" t="s">
        <v>7330</v>
      </c>
      <c r="B1250" s="867" t="s">
        <v>7331</v>
      </c>
      <c r="C1250" s="867" t="s">
        <v>7419</v>
      </c>
      <c r="D1250" s="867" t="s">
        <v>7420</v>
      </c>
      <c r="E1250" s="868" t="s">
        <v>819</v>
      </c>
      <c r="F1250" s="867" t="s">
        <v>819</v>
      </c>
      <c r="G1250" s="867">
        <v>100330</v>
      </c>
      <c r="H1250" s="867" t="s">
        <v>7427</v>
      </c>
      <c r="I1250" s="867" t="s">
        <v>6401</v>
      </c>
      <c r="J1250" s="867" t="s">
        <v>6142</v>
      </c>
      <c r="K1250" s="868">
        <v>14.51</v>
      </c>
      <c r="L1250" s="867" t="s">
        <v>6143</v>
      </c>
    </row>
    <row r="1251" spans="1:12" ht="13.5">
      <c r="A1251" s="867" t="s">
        <v>7330</v>
      </c>
      <c r="B1251" s="867" t="s">
        <v>7331</v>
      </c>
      <c r="C1251" s="867" t="s">
        <v>7419</v>
      </c>
      <c r="D1251" s="867" t="s">
        <v>7420</v>
      </c>
      <c r="E1251" s="868" t="s">
        <v>819</v>
      </c>
      <c r="F1251" s="867" t="s">
        <v>819</v>
      </c>
      <c r="G1251" s="867">
        <v>100331</v>
      </c>
      <c r="H1251" s="867" t="s">
        <v>7428</v>
      </c>
      <c r="I1251" s="867" t="s">
        <v>6401</v>
      </c>
      <c r="J1251" s="867" t="s">
        <v>6142</v>
      </c>
      <c r="K1251" s="868">
        <v>19.440000000000001</v>
      </c>
      <c r="L1251" s="867" t="s">
        <v>6143</v>
      </c>
    </row>
    <row r="1252" spans="1:12" ht="13.5">
      <c r="A1252" s="867" t="s">
        <v>7330</v>
      </c>
      <c r="B1252" s="867" t="s">
        <v>7331</v>
      </c>
      <c r="C1252" s="867" t="s">
        <v>7429</v>
      </c>
      <c r="D1252" s="867" t="s">
        <v>7430</v>
      </c>
      <c r="E1252" s="868" t="s">
        <v>819</v>
      </c>
      <c r="F1252" s="867" t="s">
        <v>819</v>
      </c>
      <c r="G1252" s="867">
        <v>100434</v>
      </c>
      <c r="H1252" s="867" t="s">
        <v>7431</v>
      </c>
      <c r="I1252" s="867" t="s">
        <v>272</v>
      </c>
      <c r="J1252" s="867" t="s">
        <v>6142</v>
      </c>
      <c r="K1252" s="868">
        <v>45.19</v>
      </c>
      <c r="L1252" s="867" t="s">
        <v>6143</v>
      </c>
    </row>
    <row r="1253" spans="1:12" ht="13.5">
      <c r="A1253" s="867" t="s">
        <v>7330</v>
      </c>
      <c r="B1253" s="867" t="s">
        <v>7331</v>
      </c>
      <c r="C1253" s="867" t="s">
        <v>7429</v>
      </c>
      <c r="D1253" s="867" t="s">
        <v>7430</v>
      </c>
      <c r="E1253" s="868" t="s">
        <v>819</v>
      </c>
      <c r="F1253" s="867" t="s">
        <v>819</v>
      </c>
      <c r="G1253" s="867">
        <v>100435</v>
      </c>
      <c r="H1253" s="867" t="s">
        <v>7432</v>
      </c>
      <c r="I1253" s="867" t="s">
        <v>272</v>
      </c>
      <c r="J1253" s="867" t="s">
        <v>6142</v>
      </c>
      <c r="K1253" s="868">
        <v>19.899999999999999</v>
      </c>
      <c r="L1253" s="867" t="s">
        <v>6143</v>
      </c>
    </row>
    <row r="1254" spans="1:12" ht="13.5">
      <c r="A1254" s="867" t="s">
        <v>7330</v>
      </c>
      <c r="B1254" s="867" t="s">
        <v>7331</v>
      </c>
      <c r="C1254" s="867" t="s">
        <v>7433</v>
      </c>
      <c r="D1254" s="867" t="s">
        <v>7434</v>
      </c>
      <c r="E1254" s="868" t="s">
        <v>819</v>
      </c>
      <c r="F1254" s="867" t="s">
        <v>819</v>
      </c>
      <c r="G1254" s="867">
        <v>94227</v>
      </c>
      <c r="H1254" s="867" t="s">
        <v>7435</v>
      </c>
      <c r="I1254" s="867" t="s">
        <v>272</v>
      </c>
      <c r="J1254" s="867" t="s">
        <v>6142</v>
      </c>
      <c r="K1254" s="868">
        <v>39.799999999999997</v>
      </c>
      <c r="L1254" s="867" t="s">
        <v>6143</v>
      </c>
    </row>
    <row r="1255" spans="1:12" ht="13.5">
      <c r="A1255" s="867" t="s">
        <v>7330</v>
      </c>
      <c r="B1255" s="867" t="s">
        <v>7331</v>
      </c>
      <c r="C1255" s="867" t="s">
        <v>7433</v>
      </c>
      <c r="D1255" s="867" t="s">
        <v>7434</v>
      </c>
      <c r="E1255" s="868" t="s">
        <v>819</v>
      </c>
      <c r="F1255" s="867" t="s">
        <v>819</v>
      </c>
      <c r="G1255" s="867">
        <v>94228</v>
      </c>
      <c r="H1255" s="867" t="s">
        <v>7436</v>
      </c>
      <c r="I1255" s="867" t="s">
        <v>272</v>
      </c>
      <c r="J1255" s="867" t="s">
        <v>6142</v>
      </c>
      <c r="K1255" s="868">
        <v>53.97</v>
      </c>
      <c r="L1255" s="867" t="s">
        <v>6143</v>
      </c>
    </row>
    <row r="1256" spans="1:12" ht="13.5">
      <c r="A1256" s="867" t="s">
        <v>7330</v>
      </c>
      <c r="B1256" s="867" t="s">
        <v>7331</v>
      </c>
      <c r="C1256" s="867" t="s">
        <v>7433</v>
      </c>
      <c r="D1256" s="867" t="s">
        <v>7434</v>
      </c>
      <c r="E1256" s="868" t="s">
        <v>819</v>
      </c>
      <c r="F1256" s="867" t="s">
        <v>819</v>
      </c>
      <c r="G1256" s="867">
        <v>94229</v>
      </c>
      <c r="H1256" s="867" t="s">
        <v>7437</v>
      </c>
      <c r="I1256" s="867" t="s">
        <v>272</v>
      </c>
      <c r="J1256" s="867" t="s">
        <v>6142</v>
      </c>
      <c r="K1256" s="868">
        <v>103.85</v>
      </c>
      <c r="L1256" s="867" t="s">
        <v>6143</v>
      </c>
    </row>
    <row r="1257" spans="1:12" ht="13.5">
      <c r="A1257" s="867" t="s">
        <v>7330</v>
      </c>
      <c r="B1257" s="867" t="s">
        <v>7331</v>
      </c>
      <c r="C1257" s="867" t="s">
        <v>7438</v>
      </c>
      <c r="D1257" s="867" t="s">
        <v>7439</v>
      </c>
      <c r="E1257" s="868" t="s">
        <v>819</v>
      </c>
      <c r="F1257" s="867" t="s">
        <v>819</v>
      </c>
      <c r="G1257" s="867">
        <v>94231</v>
      </c>
      <c r="H1257" s="867" t="s">
        <v>7440</v>
      </c>
      <c r="I1257" s="867" t="s">
        <v>272</v>
      </c>
      <c r="J1257" s="867" t="s">
        <v>6142</v>
      </c>
      <c r="K1257" s="868">
        <v>32.549999999999997</v>
      </c>
      <c r="L1257" s="867" t="s">
        <v>6143</v>
      </c>
    </row>
    <row r="1258" spans="1:12" ht="13.5">
      <c r="A1258" s="867" t="s">
        <v>7330</v>
      </c>
      <c r="B1258" s="867" t="s">
        <v>7331</v>
      </c>
      <c r="C1258" s="867" t="s">
        <v>7441</v>
      </c>
      <c r="D1258" s="867" t="s">
        <v>7442</v>
      </c>
      <c r="E1258" s="868" t="s">
        <v>819</v>
      </c>
      <c r="F1258" s="867" t="s">
        <v>819</v>
      </c>
      <c r="G1258" s="867">
        <v>94449</v>
      </c>
      <c r="H1258" s="867" t="s">
        <v>7443</v>
      </c>
      <c r="I1258" s="867" t="s">
        <v>6401</v>
      </c>
      <c r="J1258" s="867" t="s">
        <v>6142</v>
      </c>
      <c r="K1258" s="868">
        <v>44.59</v>
      </c>
      <c r="L1258" s="867" t="s">
        <v>6143</v>
      </c>
    </row>
    <row r="1259" spans="1:12" ht="13.5">
      <c r="A1259" s="867" t="s">
        <v>7330</v>
      </c>
      <c r="B1259" s="867" t="s">
        <v>7331</v>
      </c>
      <c r="C1259" s="867" t="s">
        <v>7444</v>
      </c>
      <c r="D1259" s="867" t="s">
        <v>7445</v>
      </c>
      <c r="E1259" s="868" t="s">
        <v>819</v>
      </c>
      <c r="F1259" s="867" t="s">
        <v>819</v>
      </c>
      <c r="G1259" s="867">
        <v>92255</v>
      </c>
      <c r="H1259" s="867" t="s">
        <v>7446</v>
      </c>
      <c r="I1259" s="867" t="s">
        <v>6228</v>
      </c>
      <c r="J1259" s="867" t="s">
        <v>6142</v>
      </c>
      <c r="K1259" s="868">
        <v>136.82</v>
      </c>
      <c r="L1259" s="867" t="s">
        <v>6143</v>
      </c>
    </row>
    <row r="1260" spans="1:12" ht="13.5">
      <c r="A1260" s="867" t="s">
        <v>7330</v>
      </c>
      <c r="B1260" s="867" t="s">
        <v>7331</v>
      </c>
      <c r="C1260" s="867" t="s">
        <v>7444</v>
      </c>
      <c r="D1260" s="867" t="s">
        <v>7445</v>
      </c>
      <c r="E1260" s="868" t="s">
        <v>819</v>
      </c>
      <c r="F1260" s="867" t="s">
        <v>819</v>
      </c>
      <c r="G1260" s="867">
        <v>92256</v>
      </c>
      <c r="H1260" s="867" t="s">
        <v>7447</v>
      </c>
      <c r="I1260" s="867" t="s">
        <v>6228</v>
      </c>
      <c r="J1260" s="867" t="s">
        <v>6142</v>
      </c>
      <c r="K1260" s="868">
        <v>168.19</v>
      </c>
      <c r="L1260" s="867" t="s">
        <v>6143</v>
      </c>
    </row>
    <row r="1261" spans="1:12" ht="13.5">
      <c r="A1261" s="867" t="s">
        <v>7330</v>
      </c>
      <c r="B1261" s="867" t="s">
        <v>7331</v>
      </c>
      <c r="C1261" s="867" t="s">
        <v>7444</v>
      </c>
      <c r="D1261" s="867" t="s">
        <v>7445</v>
      </c>
      <c r="E1261" s="868" t="s">
        <v>819</v>
      </c>
      <c r="F1261" s="867" t="s">
        <v>819</v>
      </c>
      <c r="G1261" s="867">
        <v>92257</v>
      </c>
      <c r="H1261" s="867" t="s">
        <v>7448</v>
      </c>
      <c r="I1261" s="867" t="s">
        <v>6228</v>
      </c>
      <c r="J1261" s="867" t="s">
        <v>6142</v>
      </c>
      <c r="K1261" s="868">
        <v>199.27</v>
      </c>
      <c r="L1261" s="867" t="s">
        <v>6143</v>
      </c>
    </row>
    <row r="1262" spans="1:12" ht="13.5">
      <c r="A1262" s="867" t="s">
        <v>7330</v>
      </c>
      <c r="B1262" s="867" t="s">
        <v>7331</v>
      </c>
      <c r="C1262" s="867" t="s">
        <v>7444</v>
      </c>
      <c r="D1262" s="867" t="s">
        <v>7445</v>
      </c>
      <c r="E1262" s="868" t="s">
        <v>819</v>
      </c>
      <c r="F1262" s="867" t="s">
        <v>819</v>
      </c>
      <c r="G1262" s="867">
        <v>92258</v>
      </c>
      <c r="H1262" s="867" t="s">
        <v>7449</v>
      </c>
      <c r="I1262" s="867" t="s">
        <v>6228</v>
      </c>
      <c r="J1262" s="867" t="s">
        <v>6142</v>
      </c>
      <c r="K1262" s="868">
        <v>249.26</v>
      </c>
      <c r="L1262" s="867" t="s">
        <v>6143</v>
      </c>
    </row>
    <row r="1263" spans="1:12" ht="13.5">
      <c r="A1263" s="867" t="s">
        <v>7330</v>
      </c>
      <c r="B1263" s="867" t="s">
        <v>7331</v>
      </c>
      <c r="C1263" s="867" t="s">
        <v>7444</v>
      </c>
      <c r="D1263" s="867" t="s">
        <v>7445</v>
      </c>
      <c r="E1263" s="868" t="s">
        <v>819</v>
      </c>
      <c r="F1263" s="867" t="s">
        <v>819</v>
      </c>
      <c r="G1263" s="867">
        <v>92568</v>
      </c>
      <c r="H1263" s="867" t="s">
        <v>7450</v>
      </c>
      <c r="I1263" s="867" t="s">
        <v>6401</v>
      </c>
      <c r="J1263" s="867" t="s">
        <v>6142</v>
      </c>
      <c r="K1263" s="868">
        <v>75.02</v>
      </c>
      <c r="L1263" s="867" t="s">
        <v>6143</v>
      </c>
    </row>
    <row r="1264" spans="1:12" ht="13.5">
      <c r="A1264" s="867" t="s">
        <v>7330</v>
      </c>
      <c r="B1264" s="867" t="s">
        <v>7331</v>
      </c>
      <c r="C1264" s="867" t="s">
        <v>7444</v>
      </c>
      <c r="D1264" s="867" t="s">
        <v>7445</v>
      </c>
      <c r="E1264" s="868" t="s">
        <v>819</v>
      </c>
      <c r="F1264" s="867" t="s">
        <v>819</v>
      </c>
      <c r="G1264" s="867">
        <v>92569</v>
      </c>
      <c r="H1264" s="867" t="s">
        <v>7451</v>
      </c>
      <c r="I1264" s="867" t="s">
        <v>6401</v>
      </c>
      <c r="J1264" s="867" t="s">
        <v>6142</v>
      </c>
      <c r="K1264" s="868">
        <v>41.52</v>
      </c>
      <c r="L1264" s="867" t="s">
        <v>6143</v>
      </c>
    </row>
    <row r="1265" spans="1:12" ht="13.5">
      <c r="A1265" s="867" t="s">
        <v>7330</v>
      </c>
      <c r="B1265" s="867" t="s">
        <v>7331</v>
      </c>
      <c r="C1265" s="867" t="s">
        <v>7444</v>
      </c>
      <c r="D1265" s="867" t="s">
        <v>7445</v>
      </c>
      <c r="E1265" s="868" t="s">
        <v>819</v>
      </c>
      <c r="F1265" s="867" t="s">
        <v>819</v>
      </c>
      <c r="G1265" s="867">
        <v>92570</v>
      </c>
      <c r="H1265" s="867" t="s">
        <v>7452</v>
      </c>
      <c r="I1265" s="867" t="s">
        <v>6401</v>
      </c>
      <c r="J1265" s="867" t="s">
        <v>6142</v>
      </c>
      <c r="K1265" s="868">
        <v>26.18</v>
      </c>
      <c r="L1265" s="867" t="s">
        <v>6143</v>
      </c>
    </row>
    <row r="1266" spans="1:12" ht="13.5">
      <c r="A1266" s="867" t="s">
        <v>7330</v>
      </c>
      <c r="B1266" s="867" t="s">
        <v>7331</v>
      </c>
      <c r="C1266" s="867" t="s">
        <v>7444</v>
      </c>
      <c r="D1266" s="867" t="s">
        <v>7445</v>
      </c>
      <c r="E1266" s="868" t="s">
        <v>819</v>
      </c>
      <c r="F1266" s="867" t="s">
        <v>819</v>
      </c>
      <c r="G1266" s="867">
        <v>92571</v>
      </c>
      <c r="H1266" s="867" t="s">
        <v>7453</v>
      </c>
      <c r="I1266" s="867" t="s">
        <v>6401</v>
      </c>
      <c r="J1266" s="867" t="s">
        <v>6142</v>
      </c>
      <c r="K1266" s="868">
        <v>80.97</v>
      </c>
      <c r="L1266" s="867" t="s">
        <v>6143</v>
      </c>
    </row>
    <row r="1267" spans="1:12" ht="13.5">
      <c r="A1267" s="867" t="s">
        <v>7330</v>
      </c>
      <c r="B1267" s="867" t="s">
        <v>7331</v>
      </c>
      <c r="C1267" s="867" t="s">
        <v>7444</v>
      </c>
      <c r="D1267" s="867" t="s">
        <v>7445</v>
      </c>
      <c r="E1267" s="868" t="s">
        <v>819</v>
      </c>
      <c r="F1267" s="867" t="s">
        <v>819</v>
      </c>
      <c r="G1267" s="867">
        <v>92572</v>
      </c>
      <c r="H1267" s="867" t="s">
        <v>7454</v>
      </c>
      <c r="I1267" s="867" t="s">
        <v>6401</v>
      </c>
      <c r="J1267" s="867" t="s">
        <v>6142</v>
      </c>
      <c r="K1267" s="868">
        <v>48.2</v>
      </c>
      <c r="L1267" s="867" t="s">
        <v>6143</v>
      </c>
    </row>
    <row r="1268" spans="1:12" ht="13.5">
      <c r="A1268" s="867" t="s">
        <v>7330</v>
      </c>
      <c r="B1268" s="867" t="s">
        <v>7331</v>
      </c>
      <c r="C1268" s="867" t="s">
        <v>7444</v>
      </c>
      <c r="D1268" s="867" t="s">
        <v>7445</v>
      </c>
      <c r="E1268" s="868" t="s">
        <v>819</v>
      </c>
      <c r="F1268" s="867" t="s">
        <v>819</v>
      </c>
      <c r="G1268" s="867">
        <v>92573</v>
      </c>
      <c r="H1268" s="867" t="s">
        <v>7455</v>
      </c>
      <c r="I1268" s="867" t="s">
        <v>6401</v>
      </c>
      <c r="J1268" s="867" t="s">
        <v>6142</v>
      </c>
      <c r="K1268" s="868">
        <v>28.74</v>
      </c>
      <c r="L1268" s="867" t="s">
        <v>6143</v>
      </c>
    </row>
    <row r="1269" spans="1:12" ht="13.5">
      <c r="A1269" s="867" t="s">
        <v>7330</v>
      </c>
      <c r="B1269" s="867" t="s">
        <v>7331</v>
      </c>
      <c r="C1269" s="867" t="s">
        <v>7444</v>
      </c>
      <c r="D1269" s="867" t="s">
        <v>7445</v>
      </c>
      <c r="E1269" s="868" t="s">
        <v>819</v>
      </c>
      <c r="F1269" s="867" t="s">
        <v>819</v>
      </c>
      <c r="G1269" s="867">
        <v>92574</v>
      </c>
      <c r="H1269" s="867" t="s">
        <v>7456</v>
      </c>
      <c r="I1269" s="867" t="s">
        <v>6401</v>
      </c>
      <c r="J1269" s="867" t="s">
        <v>6142</v>
      </c>
      <c r="K1269" s="868">
        <v>76.400000000000006</v>
      </c>
      <c r="L1269" s="867" t="s">
        <v>6143</v>
      </c>
    </row>
    <row r="1270" spans="1:12" ht="13.5">
      <c r="A1270" s="867" t="s">
        <v>7330</v>
      </c>
      <c r="B1270" s="867" t="s">
        <v>7331</v>
      </c>
      <c r="C1270" s="867" t="s">
        <v>7444</v>
      </c>
      <c r="D1270" s="867" t="s">
        <v>7445</v>
      </c>
      <c r="E1270" s="868" t="s">
        <v>819</v>
      </c>
      <c r="F1270" s="867" t="s">
        <v>819</v>
      </c>
      <c r="G1270" s="867">
        <v>92575</v>
      </c>
      <c r="H1270" s="867" t="s">
        <v>7457</v>
      </c>
      <c r="I1270" s="867" t="s">
        <v>6401</v>
      </c>
      <c r="J1270" s="867" t="s">
        <v>6142</v>
      </c>
      <c r="K1270" s="868">
        <v>38.11</v>
      </c>
      <c r="L1270" s="867" t="s">
        <v>6143</v>
      </c>
    </row>
    <row r="1271" spans="1:12" ht="13.5">
      <c r="A1271" s="867" t="s">
        <v>7330</v>
      </c>
      <c r="B1271" s="867" t="s">
        <v>7331</v>
      </c>
      <c r="C1271" s="867" t="s">
        <v>7444</v>
      </c>
      <c r="D1271" s="867" t="s">
        <v>7445</v>
      </c>
      <c r="E1271" s="868" t="s">
        <v>819</v>
      </c>
      <c r="F1271" s="867" t="s">
        <v>819</v>
      </c>
      <c r="G1271" s="867">
        <v>92576</v>
      </c>
      <c r="H1271" s="867" t="s">
        <v>7458</v>
      </c>
      <c r="I1271" s="867" t="s">
        <v>6401</v>
      </c>
      <c r="J1271" s="867" t="s">
        <v>6142</v>
      </c>
      <c r="K1271" s="868">
        <v>20.77</v>
      </c>
      <c r="L1271" s="867" t="s">
        <v>6143</v>
      </c>
    </row>
    <row r="1272" spans="1:12" ht="13.5">
      <c r="A1272" s="867" t="s">
        <v>7330</v>
      </c>
      <c r="B1272" s="867" t="s">
        <v>7331</v>
      </c>
      <c r="C1272" s="867" t="s">
        <v>7444</v>
      </c>
      <c r="D1272" s="867" t="s">
        <v>7445</v>
      </c>
      <c r="E1272" s="868" t="s">
        <v>819</v>
      </c>
      <c r="F1272" s="867" t="s">
        <v>819</v>
      </c>
      <c r="G1272" s="867">
        <v>92577</v>
      </c>
      <c r="H1272" s="867" t="s">
        <v>7459</v>
      </c>
      <c r="I1272" s="867" t="s">
        <v>6401</v>
      </c>
      <c r="J1272" s="867" t="s">
        <v>6142</v>
      </c>
      <c r="K1272" s="868">
        <v>82.57</v>
      </c>
      <c r="L1272" s="867" t="s">
        <v>6143</v>
      </c>
    </row>
    <row r="1273" spans="1:12" ht="13.5">
      <c r="A1273" s="867" t="s">
        <v>7330</v>
      </c>
      <c r="B1273" s="867" t="s">
        <v>7331</v>
      </c>
      <c r="C1273" s="867" t="s">
        <v>7444</v>
      </c>
      <c r="D1273" s="867" t="s">
        <v>7445</v>
      </c>
      <c r="E1273" s="868" t="s">
        <v>819</v>
      </c>
      <c r="F1273" s="867" t="s">
        <v>819</v>
      </c>
      <c r="G1273" s="867">
        <v>92578</v>
      </c>
      <c r="H1273" s="867" t="s">
        <v>7460</v>
      </c>
      <c r="I1273" s="867" t="s">
        <v>6401</v>
      </c>
      <c r="J1273" s="867" t="s">
        <v>6142</v>
      </c>
      <c r="K1273" s="868">
        <v>41.58</v>
      </c>
      <c r="L1273" s="867" t="s">
        <v>6143</v>
      </c>
    </row>
    <row r="1274" spans="1:12" ht="13.5">
      <c r="A1274" s="867" t="s">
        <v>7330</v>
      </c>
      <c r="B1274" s="867" t="s">
        <v>7331</v>
      </c>
      <c r="C1274" s="867" t="s">
        <v>7444</v>
      </c>
      <c r="D1274" s="867" t="s">
        <v>7445</v>
      </c>
      <c r="E1274" s="868" t="s">
        <v>819</v>
      </c>
      <c r="F1274" s="867" t="s">
        <v>819</v>
      </c>
      <c r="G1274" s="867">
        <v>92579</v>
      </c>
      <c r="H1274" s="867" t="s">
        <v>7461</v>
      </c>
      <c r="I1274" s="867" t="s">
        <v>6401</v>
      </c>
      <c r="J1274" s="867" t="s">
        <v>6142</v>
      </c>
      <c r="K1274" s="868">
        <v>22.81</v>
      </c>
      <c r="L1274" s="867" t="s">
        <v>6143</v>
      </c>
    </row>
    <row r="1275" spans="1:12" ht="13.5">
      <c r="A1275" s="867" t="s">
        <v>7330</v>
      </c>
      <c r="B1275" s="867" t="s">
        <v>7331</v>
      </c>
      <c r="C1275" s="867" t="s">
        <v>7444</v>
      </c>
      <c r="D1275" s="867" t="s">
        <v>7445</v>
      </c>
      <c r="E1275" s="868" t="s">
        <v>819</v>
      </c>
      <c r="F1275" s="867" t="s">
        <v>819</v>
      </c>
      <c r="G1275" s="867">
        <v>92580</v>
      </c>
      <c r="H1275" s="867" t="s">
        <v>7462</v>
      </c>
      <c r="I1275" s="867" t="s">
        <v>6401</v>
      </c>
      <c r="J1275" s="867" t="s">
        <v>6142</v>
      </c>
      <c r="K1275" s="868">
        <v>28.64</v>
      </c>
      <c r="L1275" s="867" t="s">
        <v>6143</v>
      </c>
    </row>
    <row r="1276" spans="1:12" ht="13.5">
      <c r="A1276" s="867" t="s">
        <v>7330</v>
      </c>
      <c r="B1276" s="867" t="s">
        <v>7331</v>
      </c>
      <c r="C1276" s="867" t="s">
        <v>7444</v>
      </c>
      <c r="D1276" s="867" t="s">
        <v>7445</v>
      </c>
      <c r="E1276" s="868" t="s">
        <v>819</v>
      </c>
      <c r="F1276" s="867" t="s">
        <v>819</v>
      </c>
      <c r="G1276" s="867">
        <v>92581</v>
      </c>
      <c r="H1276" s="867" t="s">
        <v>7463</v>
      </c>
      <c r="I1276" s="867" t="s">
        <v>6401</v>
      </c>
      <c r="J1276" s="867" t="s">
        <v>6142</v>
      </c>
      <c r="K1276" s="868">
        <v>29.69</v>
      </c>
      <c r="L1276" s="867" t="s">
        <v>6143</v>
      </c>
    </row>
    <row r="1277" spans="1:12" ht="13.5">
      <c r="A1277" s="867" t="s">
        <v>7330</v>
      </c>
      <c r="B1277" s="867" t="s">
        <v>7331</v>
      </c>
      <c r="C1277" s="867" t="s">
        <v>7444</v>
      </c>
      <c r="D1277" s="867" t="s">
        <v>7445</v>
      </c>
      <c r="E1277" s="868" t="s">
        <v>819</v>
      </c>
      <c r="F1277" s="867" t="s">
        <v>819</v>
      </c>
      <c r="G1277" s="867">
        <v>92582</v>
      </c>
      <c r="H1277" s="867" t="s">
        <v>7464</v>
      </c>
      <c r="I1277" s="867" t="s">
        <v>6228</v>
      </c>
      <c r="J1277" s="867" t="s">
        <v>6142</v>
      </c>
      <c r="K1277" s="868">
        <v>434.29</v>
      </c>
      <c r="L1277" s="867" t="s">
        <v>6143</v>
      </c>
    </row>
    <row r="1278" spans="1:12" ht="13.5">
      <c r="A1278" s="867" t="s">
        <v>7330</v>
      </c>
      <c r="B1278" s="867" t="s">
        <v>7331</v>
      </c>
      <c r="C1278" s="867" t="s">
        <v>7444</v>
      </c>
      <c r="D1278" s="867" t="s">
        <v>7445</v>
      </c>
      <c r="E1278" s="868" t="s">
        <v>819</v>
      </c>
      <c r="F1278" s="867" t="s">
        <v>819</v>
      </c>
      <c r="G1278" s="867">
        <v>92584</v>
      </c>
      <c r="H1278" s="867" t="s">
        <v>7465</v>
      </c>
      <c r="I1278" s="867" t="s">
        <v>6228</v>
      </c>
      <c r="J1278" s="867" t="s">
        <v>6142</v>
      </c>
      <c r="K1278" s="868">
        <v>502.15</v>
      </c>
      <c r="L1278" s="867" t="s">
        <v>6143</v>
      </c>
    </row>
    <row r="1279" spans="1:12" ht="13.5">
      <c r="A1279" s="867" t="s">
        <v>7330</v>
      </c>
      <c r="B1279" s="867" t="s">
        <v>7331</v>
      </c>
      <c r="C1279" s="867" t="s">
        <v>7444</v>
      </c>
      <c r="D1279" s="867" t="s">
        <v>7445</v>
      </c>
      <c r="E1279" s="868" t="s">
        <v>819</v>
      </c>
      <c r="F1279" s="867" t="s">
        <v>819</v>
      </c>
      <c r="G1279" s="867">
        <v>92586</v>
      </c>
      <c r="H1279" s="867" t="s">
        <v>7466</v>
      </c>
      <c r="I1279" s="867" t="s">
        <v>6228</v>
      </c>
      <c r="J1279" s="867" t="s">
        <v>6142</v>
      </c>
      <c r="K1279" s="868">
        <v>569.99</v>
      </c>
      <c r="L1279" s="867" t="s">
        <v>6143</v>
      </c>
    </row>
    <row r="1280" spans="1:12" ht="13.5">
      <c r="A1280" s="867" t="s">
        <v>7330</v>
      </c>
      <c r="B1280" s="867" t="s">
        <v>7331</v>
      </c>
      <c r="C1280" s="867" t="s">
        <v>7444</v>
      </c>
      <c r="D1280" s="867" t="s">
        <v>7445</v>
      </c>
      <c r="E1280" s="868" t="s">
        <v>819</v>
      </c>
      <c r="F1280" s="867" t="s">
        <v>819</v>
      </c>
      <c r="G1280" s="867">
        <v>92588</v>
      </c>
      <c r="H1280" s="867" t="s">
        <v>7467</v>
      </c>
      <c r="I1280" s="867" t="s">
        <v>6228</v>
      </c>
      <c r="J1280" s="867" t="s">
        <v>6142</v>
      </c>
      <c r="K1280" s="868">
        <v>720.97</v>
      </c>
      <c r="L1280" s="867" t="s">
        <v>6143</v>
      </c>
    </row>
    <row r="1281" spans="1:12" ht="13.5">
      <c r="A1281" s="867" t="s">
        <v>7330</v>
      </c>
      <c r="B1281" s="867" t="s">
        <v>7331</v>
      </c>
      <c r="C1281" s="867" t="s">
        <v>7444</v>
      </c>
      <c r="D1281" s="867" t="s">
        <v>7445</v>
      </c>
      <c r="E1281" s="868" t="s">
        <v>819</v>
      </c>
      <c r="F1281" s="867" t="s">
        <v>819</v>
      </c>
      <c r="G1281" s="867">
        <v>92590</v>
      </c>
      <c r="H1281" s="867" t="s">
        <v>7468</v>
      </c>
      <c r="I1281" s="867" t="s">
        <v>6228</v>
      </c>
      <c r="J1281" s="867" t="s">
        <v>6142</v>
      </c>
      <c r="K1281" s="868">
        <v>788.81</v>
      </c>
      <c r="L1281" s="867" t="s">
        <v>6143</v>
      </c>
    </row>
    <row r="1282" spans="1:12" ht="13.5">
      <c r="A1282" s="867" t="s">
        <v>7330</v>
      </c>
      <c r="B1282" s="867" t="s">
        <v>7331</v>
      </c>
      <c r="C1282" s="867" t="s">
        <v>7444</v>
      </c>
      <c r="D1282" s="867" t="s">
        <v>7445</v>
      </c>
      <c r="E1282" s="868" t="s">
        <v>819</v>
      </c>
      <c r="F1282" s="867" t="s">
        <v>819</v>
      </c>
      <c r="G1282" s="867">
        <v>92592</v>
      </c>
      <c r="H1282" s="867" t="s">
        <v>7469</v>
      </c>
      <c r="I1282" s="867" t="s">
        <v>6228</v>
      </c>
      <c r="J1282" s="867" t="s">
        <v>6142</v>
      </c>
      <c r="K1282" s="868">
        <v>887.74</v>
      </c>
      <c r="L1282" s="867" t="s">
        <v>6143</v>
      </c>
    </row>
    <row r="1283" spans="1:12" ht="13.5">
      <c r="A1283" s="867" t="s">
        <v>7330</v>
      </c>
      <c r="B1283" s="867" t="s">
        <v>7331</v>
      </c>
      <c r="C1283" s="867" t="s">
        <v>7444</v>
      </c>
      <c r="D1283" s="867" t="s">
        <v>7445</v>
      </c>
      <c r="E1283" s="868" t="s">
        <v>819</v>
      </c>
      <c r="F1283" s="867" t="s">
        <v>819</v>
      </c>
      <c r="G1283" s="867">
        <v>92593</v>
      </c>
      <c r="H1283" s="867" t="s">
        <v>7470</v>
      </c>
      <c r="I1283" s="867" t="s">
        <v>631</v>
      </c>
      <c r="J1283" s="867" t="s">
        <v>6142</v>
      </c>
      <c r="K1283" s="868">
        <v>6.71</v>
      </c>
      <c r="L1283" s="867" t="s">
        <v>6143</v>
      </c>
    </row>
    <row r="1284" spans="1:12" ht="13.5">
      <c r="A1284" s="867" t="s">
        <v>7330</v>
      </c>
      <c r="B1284" s="867" t="s">
        <v>7331</v>
      </c>
      <c r="C1284" s="867" t="s">
        <v>7444</v>
      </c>
      <c r="D1284" s="867" t="s">
        <v>7445</v>
      </c>
      <c r="E1284" s="868" t="s">
        <v>819</v>
      </c>
      <c r="F1284" s="867" t="s">
        <v>819</v>
      </c>
      <c r="G1284" s="867">
        <v>92594</v>
      </c>
      <c r="H1284" s="867" t="s">
        <v>7471</v>
      </c>
      <c r="I1284" s="867" t="s">
        <v>6228</v>
      </c>
      <c r="J1284" s="867" t="s">
        <v>6142</v>
      </c>
      <c r="K1284" s="869">
        <v>1024.5</v>
      </c>
      <c r="L1284" s="867" t="s">
        <v>6143</v>
      </c>
    </row>
    <row r="1285" spans="1:12" ht="13.5">
      <c r="A1285" s="867" t="s">
        <v>7330</v>
      </c>
      <c r="B1285" s="867" t="s">
        <v>7331</v>
      </c>
      <c r="C1285" s="867" t="s">
        <v>7444</v>
      </c>
      <c r="D1285" s="867" t="s">
        <v>7445</v>
      </c>
      <c r="E1285" s="868" t="s">
        <v>819</v>
      </c>
      <c r="F1285" s="867" t="s">
        <v>819</v>
      </c>
      <c r="G1285" s="867">
        <v>92596</v>
      </c>
      <c r="H1285" s="867" t="s">
        <v>7472</v>
      </c>
      <c r="I1285" s="867" t="s">
        <v>6228</v>
      </c>
      <c r="J1285" s="867" t="s">
        <v>6142</v>
      </c>
      <c r="K1285" s="869">
        <v>1145.24</v>
      </c>
      <c r="L1285" s="867" t="s">
        <v>6143</v>
      </c>
    </row>
    <row r="1286" spans="1:12" ht="13.5">
      <c r="A1286" s="867" t="s">
        <v>7330</v>
      </c>
      <c r="B1286" s="867" t="s">
        <v>7331</v>
      </c>
      <c r="C1286" s="867" t="s">
        <v>7444</v>
      </c>
      <c r="D1286" s="867" t="s">
        <v>7445</v>
      </c>
      <c r="E1286" s="868" t="s">
        <v>819</v>
      </c>
      <c r="F1286" s="867" t="s">
        <v>819</v>
      </c>
      <c r="G1286" s="867">
        <v>92598</v>
      </c>
      <c r="H1286" s="867" t="s">
        <v>7473</v>
      </c>
      <c r="I1286" s="867" t="s">
        <v>6228</v>
      </c>
      <c r="J1286" s="867" t="s">
        <v>6142</v>
      </c>
      <c r="K1286" s="869">
        <v>1213.0999999999999</v>
      </c>
      <c r="L1286" s="867" t="s">
        <v>6143</v>
      </c>
    </row>
    <row r="1287" spans="1:12" ht="13.5">
      <c r="A1287" s="867" t="s">
        <v>7330</v>
      </c>
      <c r="B1287" s="867" t="s">
        <v>7331</v>
      </c>
      <c r="C1287" s="867" t="s">
        <v>7444</v>
      </c>
      <c r="D1287" s="867" t="s">
        <v>7445</v>
      </c>
      <c r="E1287" s="868" t="s">
        <v>819</v>
      </c>
      <c r="F1287" s="867" t="s">
        <v>819</v>
      </c>
      <c r="G1287" s="867">
        <v>92600</v>
      </c>
      <c r="H1287" s="867" t="s">
        <v>7474</v>
      </c>
      <c r="I1287" s="867" t="s">
        <v>6228</v>
      </c>
      <c r="J1287" s="867" t="s">
        <v>6142</v>
      </c>
      <c r="K1287" s="869">
        <v>1298.1099999999999</v>
      </c>
      <c r="L1287" s="867" t="s">
        <v>6143</v>
      </c>
    </row>
    <row r="1288" spans="1:12" ht="13.5">
      <c r="A1288" s="867" t="s">
        <v>7330</v>
      </c>
      <c r="B1288" s="867" t="s">
        <v>7331</v>
      </c>
      <c r="C1288" s="867" t="s">
        <v>7444</v>
      </c>
      <c r="D1288" s="867" t="s">
        <v>7445</v>
      </c>
      <c r="E1288" s="868" t="s">
        <v>819</v>
      </c>
      <c r="F1288" s="867" t="s">
        <v>819</v>
      </c>
      <c r="G1288" s="867">
        <v>92602</v>
      </c>
      <c r="H1288" s="867" t="s">
        <v>7475</v>
      </c>
      <c r="I1288" s="867" t="s">
        <v>6228</v>
      </c>
      <c r="J1288" s="867" t="s">
        <v>6142</v>
      </c>
      <c r="K1288" s="868">
        <v>434.29</v>
      </c>
      <c r="L1288" s="867" t="s">
        <v>6143</v>
      </c>
    </row>
    <row r="1289" spans="1:12" ht="13.5">
      <c r="A1289" s="867" t="s">
        <v>7330</v>
      </c>
      <c r="B1289" s="867" t="s">
        <v>7331</v>
      </c>
      <c r="C1289" s="867" t="s">
        <v>7444</v>
      </c>
      <c r="D1289" s="867" t="s">
        <v>7445</v>
      </c>
      <c r="E1289" s="868" t="s">
        <v>819</v>
      </c>
      <c r="F1289" s="867" t="s">
        <v>819</v>
      </c>
      <c r="G1289" s="867">
        <v>92604</v>
      </c>
      <c r="H1289" s="867" t="s">
        <v>7476</v>
      </c>
      <c r="I1289" s="867" t="s">
        <v>6228</v>
      </c>
      <c r="J1289" s="867" t="s">
        <v>6142</v>
      </c>
      <c r="K1289" s="868">
        <v>484.98</v>
      </c>
      <c r="L1289" s="867" t="s">
        <v>6143</v>
      </c>
    </row>
    <row r="1290" spans="1:12" ht="13.5">
      <c r="A1290" s="867" t="s">
        <v>7330</v>
      </c>
      <c r="B1290" s="867" t="s">
        <v>7331</v>
      </c>
      <c r="C1290" s="867" t="s">
        <v>7444</v>
      </c>
      <c r="D1290" s="867" t="s">
        <v>7445</v>
      </c>
      <c r="E1290" s="868" t="s">
        <v>819</v>
      </c>
      <c r="F1290" s="867" t="s">
        <v>819</v>
      </c>
      <c r="G1290" s="867">
        <v>92606</v>
      </c>
      <c r="H1290" s="867" t="s">
        <v>7477</v>
      </c>
      <c r="I1290" s="867" t="s">
        <v>6228</v>
      </c>
      <c r="J1290" s="867" t="s">
        <v>6142</v>
      </c>
      <c r="K1290" s="868">
        <v>552.83000000000004</v>
      </c>
      <c r="L1290" s="867" t="s">
        <v>6143</v>
      </c>
    </row>
    <row r="1291" spans="1:12" ht="13.5">
      <c r="A1291" s="867" t="s">
        <v>7330</v>
      </c>
      <c r="B1291" s="867" t="s">
        <v>7331</v>
      </c>
      <c r="C1291" s="867" t="s">
        <v>7444</v>
      </c>
      <c r="D1291" s="867" t="s">
        <v>7445</v>
      </c>
      <c r="E1291" s="868" t="s">
        <v>819</v>
      </c>
      <c r="F1291" s="867" t="s">
        <v>819</v>
      </c>
      <c r="G1291" s="867">
        <v>92608</v>
      </c>
      <c r="H1291" s="867" t="s">
        <v>7478</v>
      </c>
      <c r="I1291" s="867" t="s">
        <v>6228</v>
      </c>
      <c r="J1291" s="867" t="s">
        <v>6142</v>
      </c>
      <c r="K1291" s="868">
        <v>686.64</v>
      </c>
      <c r="L1291" s="867" t="s">
        <v>6143</v>
      </c>
    </row>
    <row r="1292" spans="1:12" ht="13.5">
      <c r="A1292" s="867" t="s">
        <v>7330</v>
      </c>
      <c r="B1292" s="867" t="s">
        <v>7331</v>
      </c>
      <c r="C1292" s="867" t="s">
        <v>7444</v>
      </c>
      <c r="D1292" s="867" t="s">
        <v>7445</v>
      </c>
      <c r="E1292" s="868" t="s">
        <v>819</v>
      </c>
      <c r="F1292" s="867" t="s">
        <v>819</v>
      </c>
      <c r="G1292" s="867">
        <v>92610</v>
      </c>
      <c r="H1292" s="867" t="s">
        <v>7479</v>
      </c>
      <c r="I1292" s="867" t="s">
        <v>6228</v>
      </c>
      <c r="J1292" s="867" t="s">
        <v>6142</v>
      </c>
      <c r="K1292" s="868">
        <v>754.48</v>
      </c>
      <c r="L1292" s="867" t="s">
        <v>6143</v>
      </c>
    </row>
    <row r="1293" spans="1:12" ht="13.5">
      <c r="A1293" s="867" t="s">
        <v>7330</v>
      </c>
      <c r="B1293" s="867" t="s">
        <v>7331</v>
      </c>
      <c r="C1293" s="867" t="s">
        <v>7444</v>
      </c>
      <c r="D1293" s="867" t="s">
        <v>7445</v>
      </c>
      <c r="E1293" s="868" t="s">
        <v>819</v>
      </c>
      <c r="F1293" s="867" t="s">
        <v>819</v>
      </c>
      <c r="G1293" s="867">
        <v>92612</v>
      </c>
      <c r="H1293" s="867" t="s">
        <v>7480</v>
      </c>
      <c r="I1293" s="867" t="s">
        <v>6228</v>
      </c>
      <c r="J1293" s="867" t="s">
        <v>6142</v>
      </c>
      <c r="K1293" s="868">
        <v>853.41</v>
      </c>
      <c r="L1293" s="867" t="s">
        <v>6143</v>
      </c>
    </row>
    <row r="1294" spans="1:12" ht="13.5">
      <c r="A1294" s="867" t="s">
        <v>7330</v>
      </c>
      <c r="B1294" s="867" t="s">
        <v>7331</v>
      </c>
      <c r="C1294" s="867" t="s">
        <v>7444</v>
      </c>
      <c r="D1294" s="867" t="s">
        <v>7445</v>
      </c>
      <c r="E1294" s="868" t="s">
        <v>819</v>
      </c>
      <c r="F1294" s="867" t="s">
        <v>819</v>
      </c>
      <c r="G1294" s="867">
        <v>92614</v>
      </c>
      <c r="H1294" s="867" t="s">
        <v>7481</v>
      </c>
      <c r="I1294" s="867" t="s">
        <v>6228</v>
      </c>
      <c r="J1294" s="867" t="s">
        <v>6142</v>
      </c>
      <c r="K1294" s="868">
        <v>955.84</v>
      </c>
      <c r="L1294" s="867" t="s">
        <v>6143</v>
      </c>
    </row>
    <row r="1295" spans="1:12" ht="13.5">
      <c r="A1295" s="867" t="s">
        <v>7330</v>
      </c>
      <c r="B1295" s="867" t="s">
        <v>7331</v>
      </c>
      <c r="C1295" s="867" t="s">
        <v>7444</v>
      </c>
      <c r="D1295" s="867" t="s">
        <v>7445</v>
      </c>
      <c r="E1295" s="868" t="s">
        <v>819</v>
      </c>
      <c r="F1295" s="867" t="s">
        <v>819</v>
      </c>
      <c r="G1295" s="867">
        <v>92616</v>
      </c>
      <c r="H1295" s="867" t="s">
        <v>7482</v>
      </c>
      <c r="I1295" s="867" t="s">
        <v>6228</v>
      </c>
      <c r="J1295" s="867" t="s">
        <v>6142</v>
      </c>
      <c r="K1295" s="869">
        <v>1093.75</v>
      </c>
      <c r="L1295" s="867" t="s">
        <v>6143</v>
      </c>
    </row>
    <row r="1296" spans="1:12" ht="13.5">
      <c r="A1296" s="867" t="s">
        <v>7330</v>
      </c>
      <c r="B1296" s="867" t="s">
        <v>7331</v>
      </c>
      <c r="C1296" s="867" t="s">
        <v>7444</v>
      </c>
      <c r="D1296" s="867" t="s">
        <v>7445</v>
      </c>
      <c r="E1296" s="868" t="s">
        <v>819</v>
      </c>
      <c r="F1296" s="867" t="s">
        <v>819</v>
      </c>
      <c r="G1296" s="867">
        <v>92618</v>
      </c>
      <c r="H1296" s="867" t="s">
        <v>7483</v>
      </c>
      <c r="I1296" s="867" t="s">
        <v>6228</v>
      </c>
      <c r="J1296" s="867" t="s">
        <v>6142</v>
      </c>
      <c r="K1296" s="869">
        <v>1161.5999999999999</v>
      </c>
      <c r="L1296" s="867" t="s">
        <v>6143</v>
      </c>
    </row>
    <row r="1297" spans="1:12" ht="13.5">
      <c r="A1297" s="867" t="s">
        <v>7330</v>
      </c>
      <c r="B1297" s="867" t="s">
        <v>7331</v>
      </c>
      <c r="C1297" s="867" t="s">
        <v>7444</v>
      </c>
      <c r="D1297" s="867" t="s">
        <v>7445</v>
      </c>
      <c r="E1297" s="868" t="s">
        <v>819</v>
      </c>
      <c r="F1297" s="867" t="s">
        <v>819</v>
      </c>
      <c r="G1297" s="867">
        <v>92620</v>
      </c>
      <c r="H1297" s="867" t="s">
        <v>7484</v>
      </c>
      <c r="I1297" s="867" t="s">
        <v>6228</v>
      </c>
      <c r="J1297" s="867" t="s">
        <v>6142</v>
      </c>
      <c r="K1297" s="869">
        <v>1229.45</v>
      </c>
      <c r="L1297" s="867" t="s">
        <v>6143</v>
      </c>
    </row>
    <row r="1298" spans="1:12" ht="13.5">
      <c r="A1298" s="867" t="s">
        <v>7330</v>
      </c>
      <c r="B1298" s="867" t="s">
        <v>7331</v>
      </c>
      <c r="C1298" s="867" t="s">
        <v>7444</v>
      </c>
      <c r="D1298" s="867" t="s">
        <v>7445</v>
      </c>
      <c r="E1298" s="868" t="s">
        <v>819</v>
      </c>
      <c r="F1298" s="867" t="s">
        <v>819</v>
      </c>
      <c r="G1298" s="867">
        <v>100357</v>
      </c>
      <c r="H1298" s="867" t="s">
        <v>7485</v>
      </c>
      <c r="I1298" s="867" t="s">
        <v>6228</v>
      </c>
      <c r="J1298" s="867" t="s">
        <v>6142</v>
      </c>
      <c r="K1298" s="868">
        <v>770.53</v>
      </c>
      <c r="L1298" s="867" t="s">
        <v>6143</v>
      </c>
    </row>
    <row r="1299" spans="1:12" ht="13.5">
      <c r="A1299" s="867" t="s">
        <v>7330</v>
      </c>
      <c r="B1299" s="867" t="s">
        <v>7331</v>
      </c>
      <c r="C1299" s="867" t="s">
        <v>7444</v>
      </c>
      <c r="D1299" s="867" t="s">
        <v>7445</v>
      </c>
      <c r="E1299" s="868" t="s">
        <v>819</v>
      </c>
      <c r="F1299" s="867" t="s">
        <v>819</v>
      </c>
      <c r="G1299" s="867">
        <v>100358</v>
      </c>
      <c r="H1299" s="867" t="s">
        <v>7486</v>
      </c>
      <c r="I1299" s="867" t="s">
        <v>6228</v>
      </c>
      <c r="J1299" s="867" t="s">
        <v>6142</v>
      </c>
      <c r="K1299" s="869">
        <v>1064.49</v>
      </c>
      <c r="L1299" s="867" t="s">
        <v>6143</v>
      </c>
    </row>
    <row r="1300" spans="1:12" ht="13.5">
      <c r="A1300" s="867" t="s">
        <v>7330</v>
      </c>
      <c r="B1300" s="867" t="s">
        <v>7331</v>
      </c>
      <c r="C1300" s="867" t="s">
        <v>7444</v>
      </c>
      <c r="D1300" s="867" t="s">
        <v>7445</v>
      </c>
      <c r="E1300" s="868" t="s">
        <v>819</v>
      </c>
      <c r="F1300" s="867" t="s">
        <v>819</v>
      </c>
      <c r="G1300" s="867">
        <v>100359</v>
      </c>
      <c r="H1300" s="867" t="s">
        <v>7487</v>
      </c>
      <c r="I1300" s="867" t="s">
        <v>6228</v>
      </c>
      <c r="J1300" s="867" t="s">
        <v>6142</v>
      </c>
      <c r="K1300" s="869">
        <v>1114.46</v>
      </c>
      <c r="L1300" s="867" t="s">
        <v>6143</v>
      </c>
    </row>
    <row r="1301" spans="1:12" ht="13.5">
      <c r="A1301" s="867" t="s">
        <v>7330</v>
      </c>
      <c r="B1301" s="867" t="s">
        <v>7331</v>
      </c>
      <c r="C1301" s="867" t="s">
        <v>7444</v>
      </c>
      <c r="D1301" s="867" t="s">
        <v>7445</v>
      </c>
      <c r="E1301" s="868" t="s">
        <v>819</v>
      </c>
      <c r="F1301" s="867" t="s">
        <v>819</v>
      </c>
      <c r="G1301" s="867">
        <v>100360</v>
      </c>
      <c r="H1301" s="867" t="s">
        <v>7488</v>
      </c>
      <c r="I1301" s="867" t="s">
        <v>6228</v>
      </c>
      <c r="J1301" s="867" t="s">
        <v>6142</v>
      </c>
      <c r="K1301" s="869">
        <v>1235.98</v>
      </c>
      <c r="L1301" s="867" t="s">
        <v>6143</v>
      </c>
    </row>
    <row r="1302" spans="1:12" ht="13.5">
      <c r="A1302" s="867" t="s">
        <v>7330</v>
      </c>
      <c r="B1302" s="867" t="s">
        <v>7331</v>
      </c>
      <c r="C1302" s="867" t="s">
        <v>7444</v>
      </c>
      <c r="D1302" s="867" t="s">
        <v>7445</v>
      </c>
      <c r="E1302" s="868" t="s">
        <v>819</v>
      </c>
      <c r="F1302" s="867" t="s">
        <v>819</v>
      </c>
      <c r="G1302" s="867">
        <v>100361</v>
      </c>
      <c r="H1302" s="867" t="s">
        <v>7489</v>
      </c>
      <c r="I1302" s="867" t="s">
        <v>6228</v>
      </c>
      <c r="J1302" s="867" t="s">
        <v>6142</v>
      </c>
      <c r="K1302" s="869">
        <v>1551.49</v>
      </c>
      <c r="L1302" s="867" t="s">
        <v>6143</v>
      </c>
    </row>
    <row r="1303" spans="1:12" ht="13.5">
      <c r="A1303" s="867" t="s">
        <v>7330</v>
      </c>
      <c r="B1303" s="867" t="s">
        <v>7331</v>
      </c>
      <c r="C1303" s="867" t="s">
        <v>7444</v>
      </c>
      <c r="D1303" s="867" t="s">
        <v>7445</v>
      </c>
      <c r="E1303" s="868" t="s">
        <v>819</v>
      </c>
      <c r="F1303" s="867" t="s">
        <v>819</v>
      </c>
      <c r="G1303" s="867">
        <v>100362</v>
      </c>
      <c r="H1303" s="867" t="s">
        <v>7490</v>
      </c>
      <c r="I1303" s="867" t="s">
        <v>6228</v>
      </c>
      <c r="J1303" s="867" t="s">
        <v>6142</v>
      </c>
      <c r="K1303" s="869">
        <v>2026.36</v>
      </c>
      <c r="L1303" s="867" t="s">
        <v>6143</v>
      </c>
    </row>
    <row r="1304" spans="1:12" ht="13.5">
      <c r="A1304" s="867" t="s">
        <v>7330</v>
      </c>
      <c r="B1304" s="867" t="s">
        <v>7331</v>
      </c>
      <c r="C1304" s="867" t="s">
        <v>7444</v>
      </c>
      <c r="D1304" s="867" t="s">
        <v>7445</v>
      </c>
      <c r="E1304" s="868" t="s">
        <v>819</v>
      </c>
      <c r="F1304" s="867" t="s">
        <v>819</v>
      </c>
      <c r="G1304" s="867">
        <v>100363</v>
      </c>
      <c r="H1304" s="867" t="s">
        <v>7491</v>
      </c>
      <c r="I1304" s="867" t="s">
        <v>6228</v>
      </c>
      <c r="J1304" s="867" t="s">
        <v>6142</v>
      </c>
      <c r="K1304" s="869">
        <v>2099.54</v>
      </c>
      <c r="L1304" s="867" t="s">
        <v>6143</v>
      </c>
    </row>
    <row r="1305" spans="1:12" ht="13.5">
      <c r="A1305" s="867" t="s">
        <v>7330</v>
      </c>
      <c r="B1305" s="867" t="s">
        <v>7331</v>
      </c>
      <c r="C1305" s="867" t="s">
        <v>7444</v>
      </c>
      <c r="D1305" s="867" t="s">
        <v>7445</v>
      </c>
      <c r="E1305" s="868" t="s">
        <v>819</v>
      </c>
      <c r="F1305" s="867" t="s">
        <v>819</v>
      </c>
      <c r="G1305" s="867">
        <v>100364</v>
      </c>
      <c r="H1305" s="867" t="s">
        <v>7492</v>
      </c>
      <c r="I1305" s="867" t="s">
        <v>6228</v>
      </c>
      <c r="J1305" s="867" t="s">
        <v>6142</v>
      </c>
      <c r="K1305" s="869">
        <v>2288.86</v>
      </c>
      <c r="L1305" s="867" t="s">
        <v>6143</v>
      </c>
    </row>
    <row r="1306" spans="1:12" ht="13.5">
      <c r="A1306" s="867" t="s">
        <v>7330</v>
      </c>
      <c r="B1306" s="867" t="s">
        <v>7331</v>
      </c>
      <c r="C1306" s="867" t="s">
        <v>7444</v>
      </c>
      <c r="D1306" s="867" t="s">
        <v>7445</v>
      </c>
      <c r="E1306" s="868" t="s">
        <v>819</v>
      </c>
      <c r="F1306" s="867" t="s">
        <v>819</v>
      </c>
      <c r="G1306" s="867">
        <v>100365</v>
      </c>
      <c r="H1306" s="867" t="s">
        <v>7493</v>
      </c>
      <c r="I1306" s="867" t="s">
        <v>6228</v>
      </c>
      <c r="J1306" s="867" t="s">
        <v>6142</v>
      </c>
      <c r="K1306" s="869">
        <v>2645.55</v>
      </c>
      <c r="L1306" s="867" t="s">
        <v>6143</v>
      </c>
    </row>
    <row r="1307" spans="1:12" ht="13.5">
      <c r="A1307" s="867" t="s">
        <v>7330</v>
      </c>
      <c r="B1307" s="867" t="s">
        <v>7331</v>
      </c>
      <c r="C1307" s="867" t="s">
        <v>7444</v>
      </c>
      <c r="D1307" s="867" t="s">
        <v>7445</v>
      </c>
      <c r="E1307" s="868" t="s">
        <v>819</v>
      </c>
      <c r="F1307" s="867" t="s">
        <v>819</v>
      </c>
      <c r="G1307" s="867">
        <v>100366</v>
      </c>
      <c r="H1307" s="867" t="s">
        <v>7494</v>
      </c>
      <c r="I1307" s="867" t="s">
        <v>6228</v>
      </c>
      <c r="J1307" s="867" t="s">
        <v>6142</v>
      </c>
      <c r="K1307" s="869">
        <v>2820.94</v>
      </c>
      <c r="L1307" s="867" t="s">
        <v>6143</v>
      </c>
    </row>
    <row r="1308" spans="1:12" ht="13.5">
      <c r="A1308" s="867" t="s">
        <v>7330</v>
      </c>
      <c r="B1308" s="867" t="s">
        <v>7331</v>
      </c>
      <c r="C1308" s="867" t="s">
        <v>7444</v>
      </c>
      <c r="D1308" s="867" t="s">
        <v>7445</v>
      </c>
      <c r="E1308" s="868" t="s">
        <v>819</v>
      </c>
      <c r="F1308" s="867" t="s">
        <v>819</v>
      </c>
      <c r="G1308" s="867">
        <v>100367</v>
      </c>
      <c r="H1308" s="867" t="s">
        <v>7495</v>
      </c>
      <c r="I1308" s="867" t="s">
        <v>6228</v>
      </c>
      <c r="J1308" s="867" t="s">
        <v>6142</v>
      </c>
      <c r="K1308" s="868">
        <v>751.05</v>
      </c>
      <c r="L1308" s="867" t="s">
        <v>6143</v>
      </c>
    </row>
    <row r="1309" spans="1:12" ht="13.5">
      <c r="A1309" s="867" t="s">
        <v>7330</v>
      </c>
      <c r="B1309" s="867" t="s">
        <v>7331</v>
      </c>
      <c r="C1309" s="867" t="s">
        <v>7444</v>
      </c>
      <c r="D1309" s="867" t="s">
        <v>7445</v>
      </c>
      <c r="E1309" s="868" t="s">
        <v>819</v>
      </c>
      <c r="F1309" s="867" t="s">
        <v>819</v>
      </c>
      <c r="G1309" s="867">
        <v>100368</v>
      </c>
      <c r="H1309" s="867" t="s">
        <v>7496</v>
      </c>
      <c r="I1309" s="867" t="s">
        <v>6228</v>
      </c>
      <c r="J1309" s="867" t="s">
        <v>6142</v>
      </c>
      <c r="K1309" s="869">
        <v>1039.52</v>
      </c>
      <c r="L1309" s="867" t="s">
        <v>6143</v>
      </c>
    </row>
    <row r="1310" spans="1:12" ht="13.5">
      <c r="A1310" s="867" t="s">
        <v>7330</v>
      </c>
      <c r="B1310" s="867" t="s">
        <v>7331</v>
      </c>
      <c r="C1310" s="867" t="s">
        <v>7444</v>
      </c>
      <c r="D1310" s="867" t="s">
        <v>7445</v>
      </c>
      <c r="E1310" s="868" t="s">
        <v>819</v>
      </c>
      <c r="F1310" s="867" t="s">
        <v>819</v>
      </c>
      <c r="G1310" s="867">
        <v>100369</v>
      </c>
      <c r="H1310" s="867" t="s">
        <v>7497</v>
      </c>
      <c r="I1310" s="867" t="s">
        <v>6228</v>
      </c>
      <c r="J1310" s="867" t="s">
        <v>6142</v>
      </c>
      <c r="K1310" s="869">
        <v>1089.49</v>
      </c>
      <c r="L1310" s="867" t="s">
        <v>6143</v>
      </c>
    </row>
    <row r="1311" spans="1:12" ht="13.5">
      <c r="A1311" s="867" t="s">
        <v>7330</v>
      </c>
      <c r="B1311" s="867" t="s">
        <v>7331</v>
      </c>
      <c r="C1311" s="867" t="s">
        <v>7444</v>
      </c>
      <c r="D1311" s="867" t="s">
        <v>7445</v>
      </c>
      <c r="E1311" s="868" t="s">
        <v>819</v>
      </c>
      <c r="F1311" s="867" t="s">
        <v>819</v>
      </c>
      <c r="G1311" s="867">
        <v>100370</v>
      </c>
      <c r="H1311" s="867" t="s">
        <v>7498</v>
      </c>
      <c r="I1311" s="867" t="s">
        <v>6228</v>
      </c>
      <c r="J1311" s="867" t="s">
        <v>6142</v>
      </c>
      <c r="K1311" s="869">
        <v>1284.49</v>
      </c>
      <c r="L1311" s="867" t="s">
        <v>6143</v>
      </c>
    </row>
    <row r="1312" spans="1:12" ht="13.5">
      <c r="A1312" s="867" t="s">
        <v>7330</v>
      </c>
      <c r="B1312" s="867" t="s">
        <v>7331</v>
      </c>
      <c r="C1312" s="867" t="s">
        <v>7444</v>
      </c>
      <c r="D1312" s="867" t="s">
        <v>7445</v>
      </c>
      <c r="E1312" s="868" t="s">
        <v>819</v>
      </c>
      <c r="F1312" s="867" t="s">
        <v>819</v>
      </c>
      <c r="G1312" s="867">
        <v>100371</v>
      </c>
      <c r="H1312" s="867" t="s">
        <v>7499</v>
      </c>
      <c r="I1312" s="867" t="s">
        <v>6228</v>
      </c>
      <c r="J1312" s="867" t="s">
        <v>6142</v>
      </c>
      <c r="K1312" s="869">
        <v>1484.1</v>
      </c>
      <c r="L1312" s="867" t="s">
        <v>6143</v>
      </c>
    </row>
    <row r="1313" spans="1:12" ht="13.5">
      <c r="A1313" s="867" t="s">
        <v>7330</v>
      </c>
      <c r="B1313" s="867" t="s">
        <v>7331</v>
      </c>
      <c r="C1313" s="867" t="s">
        <v>7444</v>
      </c>
      <c r="D1313" s="867" t="s">
        <v>7445</v>
      </c>
      <c r="E1313" s="868" t="s">
        <v>819</v>
      </c>
      <c r="F1313" s="867" t="s">
        <v>819</v>
      </c>
      <c r="G1313" s="867">
        <v>100372</v>
      </c>
      <c r="H1313" s="867" t="s">
        <v>7500</v>
      </c>
      <c r="I1313" s="867" t="s">
        <v>6228</v>
      </c>
      <c r="J1313" s="867" t="s">
        <v>6142</v>
      </c>
      <c r="K1313" s="869">
        <v>1918.65</v>
      </c>
      <c r="L1313" s="867" t="s">
        <v>6143</v>
      </c>
    </row>
    <row r="1314" spans="1:12" ht="13.5">
      <c r="A1314" s="867" t="s">
        <v>7330</v>
      </c>
      <c r="B1314" s="867" t="s">
        <v>7331</v>
      </c>
      <c r="C1314" s="867" t="s">
        <v>7444</v>
      </c>
      <c r="D1314" s="867" t="s">
        <v>7445</v>
      </c>
      <c r="E1314" s="868" t="s">
        <v>819</v>
      </c>
      <c r="F1314" s="867" t="s">
        <v>819</v>
      </c>
      <c r="G1314" s="867">
        <v>100373</v>
      </c>
      <c r="H1314" s="867" t="s">
        <v>7501</v>
      </c>
      <c r="I1314" s="867" t="s">
        <v>6228</v>
      </c>
      <c r="J1314" s="867" t="s">
        <v>6142</v>
      </c>
      <c r="K1314" s="869">
        <v>1980.06</v>
      </c>
      <c r="L1314" s="867" t="s">
        <v>6143</v>
      </c>
    </row>
    <row r="1315" spans="1:12" ht="13.5">
      <c r="A1315" s="867" t="s">
        <v>7330</v>
      </c>
      <c r="B1315" s="867" t="s">
        <v>7331</v>
      </c>
      <c r="C1315" s="867" t="s">
        <v>7444</v>
      </c>
      <c r="D1315" s="867" t="s">
        <v>7445</v>
      </c>
      <c r="E1315" s="868" t="s">
        <v>819</v>
      </c>
      <c r="F1315" s="867" t="s">
        <v>819</v>
      </c>
      <c r="G1315" s="867">
        <v>100374</v>
      </c>
      <c r="H1315" s="867" t="s">
        <v>7502</v>
      </c>
      <c r="I1315" s="867" t="s">
        <v>6228</v>
      </c>
      <c r="J1315" s="867" t="s">
        <v>6142</v>
      </c>
      <c r="K1315" s="869">
        <v>2129.0300000000002</v>
      </c>
      <c r="L1315" s="867" t="s">
        <v>6143</v>
      </c>
    </row>
    <row r="1316" spans="1:12" ht="13.5">
      <c r="A1316" s="867" t="s">
        <v>7330</v>
      </c>
      <c r="B1316" s="867" t="s">
        <v>7331</v>
      </c>
      <c r="C1316" s="867" t="s">
        <v>7444</v>
      </c>
      <c r="D1316" s="867" t="s">
        <v>7445</v>
      </c>
      <c r="E1316" s="868" t="s">
        <v>819</v>
      </c>
      <c r="F1316" s="867" t="s">
        <v>819</v>
      </c>
      <c r="G1316" s="867">
        <v>100375</v>
      </c>
      <c r="H1316" s="867" t="s">
        <v>7503</v>
      </c>
      <c r="I1316" s="867" t="s">
        <v>6228</v>
      </c>
      <c r="J1316" s="867" t="s">
        <v>6142</v>
      </c>
      <c r="K1316" s="869">
        <v>2412.75</v>
      </c>
      <c r="L1316" s="867" t="s">
        <v>6143</v>
      </c>
    </row>
    <row r="1317" spans="1:12" ht="13.5">
      <c r="A1317" s="867" t="s">
        <v>7330</v>
      </c>
      <c r="B1317" s="867" t="s">
        <v>7331</v>
      </c>
      <c r="C1317" s="867" t="s">
        <v>7444</v>
      </c>
      <c r="D1317" s="867" t="s">
        <v>7445</v>
      </c>
      <c r="E1317" s="868" t="s">
        <v>819</v>
      </c>
      <c r="F1317" s="867" t="s">
        <v>819</v>
      </c>
      <c r="G1317" s="867">
        <v>100376</v>
      </c>
      <c r="H1317" s="867" t="s">
        <v>7504</v>
      </c>
      <c r="I1317" s="867" t="s">
        <v>6228</v>
      </c>
      <c r="J1317" s="867" t="s">
        <v>6142</v>
      </c>
      <c r="K1317" s="869">
        <v>2345.4899999999998</v>
      </c>
      <c r="L1317" s="867" t="s">
        <v>6143</v>
      </c>
    </row>
    <row r="1318" spans="1:12" ht="13.5">
      <c r="A1318" s="867" t="s">
        <v>7330</v>
      </c>
      <c r="B1318" s="867" t="s">
        <v>7331</v>
      </c>
      <c r="C1318" s="867" t="s">
        <v>7444</v>
      </c>
      <c r="D1318" s="867" t="s">
        <v>7445</v>
      </c>
      <c r="E1318" s="868" t="s">
        <v>819</v>
      </c>
      <c r="F1318" s="867" t="s">
        <v>819</v>
      </c>
      <c r="G1318" s="867">
        <v>100377</v>
      </c>
      <c r="H1318" s="867" t="s">
        <v>7505</v>
      </c>
      <c r="I1318" s="867" t="s">
        <v>631</v>
      </c>
      <c r="J1318" s="867" t="s">
        <v>6142</v>
      </c>
      <c r="K1318" s="868">
        <v>7.05</v>
      </c>
      <c r="L1318" s="867" t="s">
        <v>6143</v>
      </c>
    </row>
    <row r="1319" spans="1:12" ht="13.5">
      <c r="A1319" s="867" t="s">
        <v>7330</v>
      </c>
      <c r="B1319" s="867" t="s">
        <v>7331</v>
      </c>
      <c r="C1319" s="867" t="s">
        <v>7444</v>
      </c>
      <c r="D1319" s="867" t="s">
        <v>7445</v>
      </c>
      <c r="E1319" s="868" t="s">
        <v>819</v>
      </c>
      <c r="F1319" s="867" t="s">
        <v>819</v>
      </c>
      <c r="G1319" s="867">
        <v>100378</v>
      </c>
      <c r="H1319" s="867" t="s">
        <v>7506</v>
      </c>
      <c r="I1319" s="867" t="s">
        <v>631</v>
      </c>
      <c r="J1319" s="867" t="s">
        <v>6142</v>
      </c>
      <c r="K1319" s="868">
        <v>6.46</v>
      </c>
      <c r="L1319" s="867" t="s">
        <v>6143</v>
      </c>
    </row>
    <row r="1320" spans="1:12" ht="13.5">
      <c r="A1320" s="867" t="s">
        <v>7330</v>
      </c>
      <c r="B1320" s="867" t="s">
        <v>7331</v>
      </c>
      <c r="C1320" s="867" t="s">
        <v>7444</v>
      </c>
      <c r="D1320" s="867" t="s">
        <v>7445</v>
      </c>
      <c r="E1320" s="868" t="s">
        <v>819</v>
      </c>
      <c r="F1320" s="867" t="s">
        <v>819</v>
      </c>
      <c r="G1320" s="867">
        <v>100382</v>
      </c>
      <c r="H1320" s="867" t="s">
        <v>7507</v>
      </c>
      <c r="I1320" s="867" t="s">
        <v>6401</v>
      </c>
      <c r="J1320" s="867" t="s">
        <v>6142</v>
      </c>
      <c r="K1320" s="868">
        <v>17.39</v>
      </c>
      <c r="L1320" s="867" t="s">
        <v>6143</v>
      </c>
    </row>
    <row r="1321" spans="1:12" ht="13.5">
      <c r="A1321" s="867" t="s">
        <v>7330</v>
      </c>
      <c r="B1321" s="867" t="s">
        <v>7331</v>
      </c>
      <c r="C1321" s="867" t="s">
        <v>7508</v>
      </c>
      <c r="D1321" s="867" t="s">
        <v>7509</v>
      </c>
      <c r="E1321" s="868" t="s">
        <v>819</v>
      </c>
      <c r="F1321" s="867" t="s">
        <v>819</v>
      </c>
      <c r="G1321" s="867">
        <v>94444</v>
      </c>
      <c r="H1321" s="867" t="s">
        <v>7510</v>
      </c>
      <c r="I1321" s="867" t="s">
        <v>6401</v>
      </c>
      <c r="J1321" s="867" t="s">
        <v>6142</v>
      </c>
      <c r="K1321" s="868">
        <v>664.41</v>
      </c>
      <c r="L1321" s="867" t="s">
        <v>6143</v>
      </c>
    </row>
    <row r="1322" spans="1:12" ht="13.5">
      <c r="A1322" s="867" t="s">
        <v>7511</v>
      </c>
      <c r="B1322" s="867" t="s">
        <v>7512</v>
      </c>
      <c r="C1322" s="867" t="s">
        <v>7513</v>
      </c>
      <c r="D1322" s="867" t="s">
        <v>7514</v>
      </c>
      <c r="E1322" s="868">
        <v>73816</v>
      </c>
      <c r="F1322" s="867" t="s">
        <v>7515</v>
      </c>
      <c r="G1322" s="867" t="s">
        <v>7516</v>
      </c>
      <c r="H1322" s="867" t="s">
        <v>7517</v>
      </c>
      <c r="I1322" s="867" t="s">
        <v>272</v>
      </c>
      <c r="J1322" s="867" t="s">
        <v>6142</v>
      </c>
      <c r="K1322" s="868">
        <v>27.44</v>
      </c>
      <c r="L1322" s="867" t="s">
        <v>6143</v>
      </c>
    </row>
    <row r="1323" spans="1:12" ht="13.5">
      <c r="A1323" s="867" t="s">
        <v>7511</v>
      </c>
      <c r="B1323" s="867" t="s">
        <v>7512</v>
      </c>
      <c r="C1323" s="867" t="s">
        <v>7513</v>
      </c>
      <c r="D1323" s="867" t="s">
        <v>7514</v>
      </c>
      <c r="E1323" s="868">
        <v>73881</v>
      </c>
      <c r="F1323" s="867" t="s">
        <v>7518</v>
      </c>
      <c r="G1323" s="867" t="s">
        <v>7519</v>
      </c>
      <c r="H1323" s="867" t="s">
        <v>7520</v>
      </c>
      <c r="I1323" s="867" t="s">
        <v>6401</v>
      </c>
      <c r="J1323" s="867" t="s">
        <v>6229</v>
      </c>
      <c r="K1323" s="868">
        <v>6.1</v>
      </c>
      <c r="L1323" s="867" t="s">
        <v>6143</v>
      </c>
    </row>
    <row r="1324" spans="1:12" ht="13.5">
      <c r="A1324" s="867" t="s">
        <v>7511</v>
      </c>
      <c r="B1324" s="867" t="s">
        <v>7512</v>
      </c>
      <c r="C1324" s="867" t="s">
        <v>7513</v>
      </c>
      <c r="D1324" s="867" t="s">
        <v>7514</v>
      </c>
      <c r="E1324" s="868">
        <v>73881</v>
      </c>
      <c r="F1324" s="867" t="s">
        <v>7518</v>
      </c>
      <c r="G1324" s="867" t="s">
        <v>7521</v>
      </c>
      <c r="H1324" s="867" t="s">
        <v>7522</v>
      </c>
      <c r="I1324" s="867" t="s">
        <v>6401</v>
      </c>
      <c r="J1324" s="867" t="s">
        <v>6229</v>
      </c>
      <c r="K1324" s="868">
        <v>11.91</v>
      </c>
      <c r="L1324" s="867" t="s">
        <v>6143</v>
      </c>
    </row>
    <row r="1325" spans="1:12" ht="13.5">
      <c r="A1325" s="867" t="s">
        <v>7511</v>
      </c>
      <c r="B1325" s="867" t="s">
        <v>7512</v>
      </c>
      <c r="C1325" s="867" t="s">
        <v>7513</v>
      </c>
      <c r="D1325" s="867" t="s">
        <v>7514</v>
      </c>
      <c r="E1325" s="868">
        <v>73883</v>
      </c>
      <c r="F1325" s="867" t="s">
        <v>7523</v>
      </c>
      <c r="G1325" s="867" t="s">
        <v>7524</v>
      </c>
      <c r="H1325" s="867" t="s">
        <v>7525</v>
      </c>
      <c r="I1325" s="867" t="s">
        <v>169</v>
      </c>
      <c r="J1325" s="867" t="s">
        <v>6635</v>
      </c>
      <c r="K1325" s="868">
        <v>140.05000000000001</v>
      </c>
      <c r="L1325" s="867" t="s">
        <v>6143</v>
      </c>
    </row>
    <row r="1326" spans="1:12" ht="13.5">
      <c r="A1326" s="867" t="s">
        <v>7511</v>
      </c>
      <c r="B1326" s="867" t="s">
        <v>7512</v>
      </c>
      <c r="C1326" s="867" t="s">
        <v>7513</v>
      </c>
      <c r="D1326" s="867" t="s">
        <v>7514</v>
      </c>
      <c r="E1326" s="868">
        <v>73883</v>
      </c>
      <c r="F1326" s="867" t="s">
        <v>7523</v>
      </c>
      <c r="G1326" s="867" t="s">
        <v>7526</v>
      </c>
      <c r="H1326" s="867" t="s">
        <v>7527</v>
      </c>
      <c r="I1326" s="867" t="s">
        <v>169</v>
      </c>
      <c r="J1326" s="867" t="s">
        <v>6635</v>
      </c>
      <c r="K1326" s="868">
        <v>108.31</v>
      </c>
      <c r="L1326" s="867" t="s">
        <v>6143</v>
      </c>
    </row>
    <row r="1327" spans="1:12" ht="13.5">
      <c r="A1327" s="867" t="s">
        <v>7511</v>
      </c>
      <c r="B1327" s="867" t="s">
        <v>7512</v>
      </c>
      <c r="C1327" s="867" t="s">
        <v>7513</v>
      </c>
      <c r="D1327" s="867" t="s">
        <v>7514</v>
      </c>
      <c r="E1327" s="868">
        <v>73883</v>
      </c>
      <c r="F1327" s="867" t="s">
        <v>7523</v>
      </c>
      <c r="G1327" s="867" t="s">
        <v>7528</v>
      </c>
      <c r="H1327" s="867" t="s">
        <v>7529</v>
      </c>
      <c r="I1327" s="867" t="s">
        <v>169</v>
      </c>
      <c r="J1327" s="867" t="s">
        <v>6229</v>
      </c>
      <c r="K1327" s="868">
        <v>67.099999999999994</v>
      </c>
      <c r="L1327" s="867" t="s">
        <v>6143</v>
      </c>
    </row>
    <row r="1328" spans="1:12" ht="13.5">
      <c r="A1328" s="867" t="s">
        <v>7511</v>
      </c>
      <c r="B1328" s="867" t="s">
        <v>7512</v>
      </c>
      <c r="C1328" s="867" t="s">
        <v>7513</v>
      </c>
      <c r="D1328" s="867" t="s">
        <v>7514</v>
      </c>
      <c r="E1328" s="868">
        <v>73969</v>
      </c>
      <c r="F1328" s="867" t="s">
        <v>7530</v>
      </c>
      <c r="G1328" s="867" t="s">
        <v>7531</v>
      </c>
      <c r="H1328" s="867" t="s">
        <v>7532</v>
      </c>
      <c r="I1328" s="867" t="s">
        <v>272</v>
      </c>
      <c r="J1328" s="867" t="s">
        <v>6229</v>
      </c>
      <c r="K1328" s="868">
        <v>68.739999999999995</v>
      </c>
      <c r="L1328" s="867" t="s">
        <v>6143</v>
      </c>
    </row>
    <row r="1329" spans="1:12" ht="13.5">
      <c r="A1329" s="867" t="s">
        <v>7511</v>
      </c>
      <c r="B1329" s="867" t="s">
        <v>7512</v>
      </c>
      <c r="C1329" s="867" t="s">
        <v>7513</v>
      </c>
      <c r="D1329" s="867" t="s">
        <v>7514</v>
      </c>
      <c r="E1329" s="868">
        <v>74017</v>
      </c>
      <c r="F1329" s="867" t="s">
        <v>7533</v>
      </c>
      <c r="G1329" s="867" t="s">
        <v>7534</v>
      </c>
      <c r="H1329" s="867" t="s">
        <v>7535</v>
      </c>
      <c r="I1329" s="867" t="s">
        <v>272</v>
      </c>
      <c r="J1329" s="867" t="s">
        <v>6142</v>
      </c>
      <c r="K1329" s="868">
        <v>46.64</v>
      </c>
      <c r="L1329" s="867" t="s">
        <v>6143</v>
      </c>
    </row>
    <row r="1330" spans="1:12" ht="13.5">
      <c r="A1330" s="867" t="s">
        <v>7511</v>
      </c>
      <c r="B1330" s="867" t="s">
        <v>7512</v>
      </c>
      <c r="C1330" s="867" t="s">
        <v>7513</v>
      </c>
      <c r="D1330" s="867" t="s">
        <v>7514</v>
      </c>
      <c r="E1330" s="868">
        <v>74017</v>
      </c>
      <c r="F1330" s="867" t="s">
        <v>7533</v>
      </c>
      <c r="G1330" s="867" t="s">
        <v>7536</v>
      </c>
      <c r="H1330" s="867" t="s">
        <v>7537</v>
      </c>
      <c r="I1330" s="867" t="s">
        <v>272</v>
      </c>
      <c r="J1330" s="867" t="s">
        <v>6142</v>
      </c>
      <c r="K1330" s="868">
        <v>60.97</v>
      </c>
      <c r="L1330" s="867" t="s">
        <v>6143</v>
      </c>
    </row>
    <row r="1331" spans="1:12" ht="13.5">
      <c r="A1331" s="867" t="s">
        <v>7511</v>
      </c>
      <c r="B1331" s="867" t="s">
        <v>7512</v>
      </c>
      <c r="C1331" s="867" t="s">
        <v>7513</v>
      </c>
      <c r="D1331" s="867" t="s">
        <v>7514</v>
      </c>
      <c r="E1331" s="868">
        <v>75029</v>
      </c>
      <c r="F1331" s="867" t="s">
        <v>7538</v>
      </c>
      <c r="G1331" s="867" t="s">
        <v>7539</v>
      </c>
      <c r="H1331" s="867" t="s">
        <v>7540</v>
      </c>
      <c r="I1331" s="867" t="s">
        <v>272</v>
      </c>
      <c r="J1331" s="867" t="s">
        <v>6142</v>
      </c>
      <c r="K1331" s="868">
        <v>40.020000000000003</v>
      </c>
      <c r="L1331" s="867" t="s">
        <v>6143</v>
      </c>
    </row>
    <row r="1332" spans="1:12" ht="13.5">
      <c r="A1332" s="867" t="s">
        <v>7511</v>
      </c>
      <c r="B1332" s="867" t="s">
        <v>7512</v>
      </c>
      <c r="C1332" s="867" t="s">
        <v>7513</v>
      </c>
      <c r="D1332" s="867" t="s">
        <v>7514</v>
      </c>
      <c r="E1332" s="868" t="s">
        <v>819</v>
      </c>
      <c r="F1332" s="867" t="s">
        <v>819</v>
      </c>
      <c r="G1332" s="867">
        <v>83651</v>
      </c>
      <c r="H1332" s="867" t="s">
        <v>7541</v>
      </c>
      <c r="I1332" s="867" t="s">
        <v>272</v>
      </c>
      <c r="J1332" s="867" t="s">
        <v>6142</v>
      </c>
      <c r="K1332" s="868">
        <v>31.7</v>
      </c>
      <c r="L1332" s="867" t="s">
        <v>6143</v>
      </c>
    </row>
    <row r="1333" spans="1:12" ht="13.5">
      <c r="A1333" s="867" t="s">
        <v>7511</v>
      </c>
      <c r="B1333" s="867" t="s">
        <v>7512</v>
      </c>
      <c r="C1333" s="867" t="s">
        <v>7513</v>
      </c>
      <c r="D1333" s="867" t="s">
        <v>7514</v>
      </c>
      <c r="E1333" s="868" t="s">
        <v>819</v>
      </c>
      <c r="F1333" s="867" t="s">
        <v>819</v>
      </c>
      <c r="G1333" s="867">
        <v>83658</v>
      </c>
      <c r="H1333" s="867" t="s">
        <v>7542</v>
      </c>
      <c r="I1333" s="867" t="s">
        <v>272</v>
      </c>
      <c r="J1333" s="867" t="s">
        <v>6229</v>
      </c>
      <c r="K1333" s="868">
        <v>214.18</v>
      </c>
      <c r="L1333" s="867" t="s">
        <v>6143</v>
      </c>
    </row>
    <row r="1334" spans="1:12" ht="13.5">
      <c r="A1334" s="867" t="s">
        <v>7511</v>
      </c>
      <c r="B1334" s="867" t="s">
        <v>7512</v>
      </c>
      <c r="C1334" s="867" t="s">
        <v>7513</v>
      </c>
      <c r="D1334" s="867" t="s">
        <v>7514</v>
      </c>
      <c r="E1334" s="868" t="s">
        <v>819</v>
      </c>
      <c r="F1334" s="867" t="s">
        <v>819</v>
      </c>
      <c r="G1334" s="867">
        <v>83661</v>
      </c>
      <c r="H1334" s="867" t="s">
        <v>7543</v>
      </c>
      <c r="I1334" s="867" t="s">
        <v>272</v>
      </c>
      <c r="J1334" s="867" t="s">
        <v>6142</v>
      </c>
      <c r="K1334" s="868">
        <v>119.91</v>
      </c>
      <c r="L1334" s="867" t="s">
        <v>6143</v>
      </c>
    </row>
    <row r="1335" spans="1:12" ht="13.5">
      <c r="A1335" s="867" t="s">
        <v>7511</v>
      </c>
      <c r="B1335" s="867" t="s">
        <v>7512</v>
      </c>
      <c r="C1335" s="867" t="s">
        <v>7513</v>
      </c>
      <c r="D1335" s="867" t="s">
        <v>7514</v>
      </c>
      <c r="E1335" s="868" t="s">
        <v>819</v>
      </c>
      <c r="F1335" s="867" t="s">
        <v>819</v>
      </c>
      <c r="G1335" s="867">
        <v>83662</v>
      </c>
      <c r="H1335" s="867" t="s">
        <v>7544</v>
      </c>
      <c r="I1335" s="867" t="s">
        <v>169</v>
      </c>
      <c r="J1335" s="867" t="s">
        <v>6142</v>
      </c>
      <c r="K1335" s="868">
        <v>100.31</v>
      </c>
      <c r="L1335" s="867" t="s">
        <v>6143</v>
      </c>
    </row>
    <row r="1336" spans="1:12" ht="13.5">
      <c r="A1336" s="867" t="s">
        <v>7511</v>
      </c>
      <c r="B1336" s="867" t="s">
        <v>7512</v>
      </c>
      <c r="C1336" s="867" t="s">
        <v>7513</v>
      </c>
      <c r="D1336" s="867" t="s">
        <v>7514</v>
      </c>
      <c r="E1336" s="868" t="s">
        <v>819</v>
      </c>
      <c r="F1336" s="867" t="s">
        <v>819</v>
      </c>
      <c r="G1336" s="867">
        <v>83664</v>
      </c>
      <c r="H1336" s="867" t="s">
        <v>7545</v>
      </c>
      <c r="I1336" s="867" t="s">
        <v>272</v>
      </c>
      <c r="J1336" s="867" t="s">
        <v>6229</v>
      </c>
      <c r="K1336" s="868">
        <v>69.84</v>
      </c>
      <c r="L1336" s="867" t="s">
        <v>6143</v>
      </c>
    </row>
    <row r="1337" spans="1:12" ht="13.5">
      <c r="A1337" s="867" t="s">
        <v>7511</v>
      </c>
      <c r="B1337" s="867" t="s">
        <v>7512</v>
      </c>
      <c r="C1337" s="867" t="s">
        <v>7513</v>
      </c>
      <c r="D1337" s="867" t="s">
        <v>7514</v>
      </c>
      <c r="E1337" s="868" t="s">
        <v>819</v>
      </c>
      <c r="F1337" s="867" t="s">
        <v>819</v>
      </c>
      <c r="G1337" s="867">
        <v>83670</v>
      </c>
      <c r="H1337" s="867" t="s">
        <v>7546</v>
      </c>
      <c r="I1337" s="867" t="s">
        <v>272</v>
      </c>
      <c r="J1337" s="867" t="s">
        <v>6229</v>
      </c>
      <c r="K1337" s="868">
        <v>49.19</v>
      </c>
      <c r="L1337" s="867" t="s">
        <v>6143</v>
      </c>
    </row>
    <row r="1338" spans="1:12" ht="13.5">
      <c r="A1338" s="867" t="s">
        <v>7511</v>
      </c>
      <c r="B1338" s="867" t="s">
        <v>7512</v>
      </c>
      <c r="C1338" s="867" t="s">
        <v>7513</v>
      </c>
      <c r="D1338" s="867" t="s">
        <v>7514</v>
      </c>
      <c r="E1338" s="868" t="s">
        <v>819</v>
      </c>
      <c r="F1338" s="867" t="s">
        <v>819</v>
      </c>
      <c r="G1338" s="867">
        <v>83671</v>
      </c>
      <c r="H1338" s="867" t="s">
        <v>7547</v>
      </c>
      <c r="I1338" s="867" t="s">
        <v>272</v>
      </c>
      <c r="J1338" s="867" t="s">
        <v>6229</v>
      </c>
      <c r="K1338" s="868">
        <v>52.77</v>
      </c>
      <c r="L1338" s="867" t="s">
        <v>6143</v>
      </c>
    </row>
    <row r="1339" spans="1:12" ht="13.5">
      <c r="A1339" s="867" t="s">
        <v>7511</v>
      </c>
      <c r="B1339" s="867" t="s">
        <v>7512</v>
      </c>
      <c r="C1339" s="867" t="s">
        <v>7513</v>
      </c>
      <c r="D1339" s="867" t="s">
        <v>7514</v>
      </c>
      <c r="E1339" s="868" t="s">
        <v>819</v>
      </c>
      <c r="F1339" s="867" t="s">
        <v>819</v>
      </c>
      <c r="G1339" s="867">
        <v>83679</v>
      </c>
      <c r="H1339" s="867" t="s">
        <v>7548</v>
      </c>
      <c r="I1339" s="867" t="s">
        <v>272</v>
      </c>
      <c r="J1339" s="867" t="s">
        <v>6229</v>
      </c>
      <c r="K1339" s="868">
        <v>14.26</v>
      </c>
      <c r="L1339" s="867" t="s">
        <v>6143</v>
      </c>
    </row>
    <row r="1340" spans="1:12" ht="13.5">
      <c r="A1340" s="867" t="s">
        <v>7511</v>
      </c>
      <c r="B1340" s="867" t="s">
        <v>7512</v>
      </c>
      <c r="C1340" s="867" t="s">
        <v>7513</v>
      </c>
      <c r="D1340" s="867" t="s">
        <v>7514</v>
      </c>
      <c r="E1340" s="868" t="s">
        <v>819</v>
      </c>
      <c r="F1340" s="867" t="s">
        <v>819</v>
      </c>
      <c r="G1340" s="867">
        <v>83680</v>
      </c>
      <c r="H1340" s="867" t="s">
        <v>7549</v>
      </c>
      <c r="I1340" s="867" t="s">
        <v>272</v>
      </c>
      <c r="J1340" s="867" t="s">
        <v>6229</v>
      </c>
      <c r="K1340" s="868">
        <v>16.95</v>
      </c>
      <c r="L1340" s="867" t="s">
        <v>6143</v>
      </c>
    </row>
    <row r="1341" spans="1:12" ht="13.5">
      <c r="A1341" s="867" t="s">
        <v>7511</v>
      </c>
      <c r="B1341" s="867" t="s">
        <v>7512</v>
      </c>
      <c r="C1341" s="867" t="s">
        <v>7513</v>
      </c>
      <c r="D1341" s="867" t="s">
        <v>7514</v>
      </c>
      <c r="E1341" s="868" t="s">
        <v>819</v>
      </c>
      <c r="F1341" s="867" t="s">
        <v>819</v>
      </c>
      <c r="G1341" s="867">
        <v>83681</v>
      </c>
      <c r="H1341" s="867" t="s">
        <v>7550</v>
      </c>
      <c r="I1341" s="867" t="s">
        <v>272</v>
      </c>
      <c r="J1341" s="867" t="s">
        <v>6229</v>
      </c>
      <c r="K1341" s="868">
        <v>18.170000000000002</v>
      </c>
      <c r="L1341" s="867" t="s">
        <v>6143</v>
      </c>
    </row>
    <row r="1342" spans="1:12" ht="13.5">
      <c r="A1342" s="867" t="s">
        <v>7511</v>
      </c>
      <c r="B1342" s="867" t="s">
        <v>7512</v>
      </c>
      <c r="C1342" s="867" t="s">
        <v>7551</v>
      </c>
      <c r="D1342" s="867" t="s">
        <v>7552</v>
      </c>
      <c r="E1342" s="868" t="s">
        <v>819</v>
      </c>
      <c r="F1342" s="867" t="s">
        <v>819</v>
      </c>
      <c r="G1342" s="867">
        <v>92743</v>
      </c>
      <c r="H1342" s="867" t="s">
        <v>7553</v>
      </c>
      <c r="I1342" s="867" t="s">
        <v>169</v>
      </c>
      <c r="J1342" s="867" t="s">
        <v>6142</v>
      </c>
      <c r="K1342" s="868">
        <v>503.82</v>
      </c>
      <c r="L1342" s="867" t="s">
        <v>6143</v>
      </c>
    </row>
    <row r="1343" spans="1:12" ht="13.5">
      <c r="A1343" s="867" t="s">
        <v>7511</v>
      </c>
      <c r="B1343" s="867" t="s">
        <v>7512</v>
      </c>
      <c r="C1343" s="867" t="s">
        <v>7551</v>
      </c>
      <c r="D1343" s="867" t="s">
        <v>7552</v>
      </c>
      <c r="E1343" s="868" t="s">
        <v>819</v>
      </c>
      <c r="F1343" s="867" t="s">
        <v>819</v>
      </c>
      <c r="G1343" s="867">
        <v>92744</v>
      </c>
      <c r="H1343" s="867" t="s">
        <v>7554</v>
      </c>
      <c r="I1343" s="867" t="s">
        <v>169</v>
      </c>
      <c r="J1343" s="867" t="s">
        <v>6142</v>
      </c>
      <c r="K1343" s="868">
        <v>485.55</v>
      </c>
      <c r="L1343" s="867" t="s">
        <v>6143</v>
      </c>
    </row>
    <row r="1344" spans="1:12" ht="13.5">
      <c r="A1344" s="867" t="s">
        <v>7511</v>
      </c>
      <c r="B1344" s="867" t="s">
        <v>7512</v>
      </c>
      <c r="C1344" s="867" t="s">
        <v>7551</v>
      </c>
      <c r="D1344" s="867" t="s">
        <v>7552</v>
      </c>
      <c r="E1344" s="868" t="s">
        <v>819</v>
      </c>
      <c r="F1344" s="867" t="s">
        <v>819</v>
      </c>
      <c r="G1344" s="867">
        <v>92745</v>
      </c>
      <c r="H1344" s="867" t="s">
        <v>7555</v>
      </c>
      <c r="I1344" s="867" t="s">
        <v>169</v>
      </c>
      <c r="J1344" s="867" t="s">
        <v>6142</v>
      </c>
      <c r="K1344" s="868">
        <v>626.23</v>
      </c>
      <c r="L1344" s="867" t="s">
        <v>6143</v>
      </c>
    </row>
    <row r="1345" spans="1:12" ht="13.5">
      <c r="A1345" s="867" t="s">
        <v>7511</v>
      </c>
      <c r="B1345" s="867" t="s">
        <v>7512</v>
      </c>
      <c r="C1345" s="867" t="s">
        <v>7551</v>
      </c>
      <c r="D1345" s="867" t="s">
        <v>7552</v>
      </c>
      <c r="E1345" s="868" t="s">
        <v>819</v>
      </c>
      <c r="F1345" s="867" t="s">
        <v>819</v>
      </c>
      <c r="G1345" s="867">
        <v>92746</v>
      </c>
      <c r="H1345" s="867" t="s">
        <v>7556</v>
      </c>
      <c r="I1345" s="867" t="s">
        <v>169</v>
      </c>
      <c r="J1345" s="867" t="s">
        <v>6142</v>
      </c>
      <c r="K1345" s="868">
        <v>575.41999999999996</v>
      </c>
      <c r="L1345" s="867" t="s">
        <v>6143</v>
      </c>
    </row>
    <row r="1346" spans="1:12" ht="13.5">
      <c r="A1346" s="867" t="s">
        <v>7511</v>
      </c>
      <c r="B1346" s="867" t="s">
        <v>7512</v>
      </c>
      <c r="C1346" s="867" t="s">
        <v>7551</v>
      </c>
      <c r="D1346" s="867" t="s">
        <v>7552</v>
      </c>
      <c r="E1346" s="868" t="s">
        <v>819</v>
      </c>
      <c r="F1346" s="867" t="s">
        <v>819</v>
      </c>
      <c r="G1346" s="867">
        <v>92747</v>
      </c>
      <c r="H1346" s="867" t="s">
        <v>7557</v>
      </c>
      <c r="I1346" s="867" t="s">
        <v>169</v>
      </c>
      <c r="J1346" s="867" t="s">
        <v>6142</v>
      </c>
      <c r="K1346" s="868">
        <v>695.39</v>
      </c>
      <c r="L1346" s="867" t="s">
        <v>6143</v>
      </c>
    </row>
    <row r="1347" spans="1:12" ht="13.5">
      <c r="A1347" s="867" t="s">
        <v>7511</v>
      </c>
      <c r="B1347" s="867" t="s">
        <v>7512</v>
      </c>
      <c r="C1347" s="867" t="s">
        <v>7551</v>
      </c>
      <c r="D1347" s="867" t="s">
        <v>7552</v>
      </c>
      <c r="E1347" s="868" t="s">
        <v>819</v>
      </c>
      <c r="F1347" s="867" t="s">
        <v>819</v>
      </c>
      <c r="G1347" s="867">
        <v>92748</v>
      </c>
      <c r="H1347" s="867" t="s">
        <v>7558</v>
      </c>
      <c r="I1347" s="867" t="s">
        <v>169</v>
      </c>
      <c r="J1347" s="867" t="s">
        <v>6142</v>
      </c>
      <c r="K1347" s="868">
        <v>626.39</v>
      </c>
      <c r="L1347" s="867" t="s">
        <v>6143</v>
      </c>
    </row>
    <row r="1348" spans="1:12" ht="13.5">
      <c r="A1348" s="867" t="s">
        <v>7511</v>
      </c>
      <c r="B1348" s="867" t="s">
        <v>7512</v>
      </c>
      <c r="C1348" s="867" t="s">
        <v>7551</v>
      </c>
      <c r="D1348" s="867" t="s">
        <v>7552</v>
      </c>
      <c r="E1348" s="868" t="s">
        <v>819</v>
      </c>
      <c r="F1348" s="867" t="s">
        <v>819</v>
      </c>
      <c r="G1348" s="867">
        <v>92749</v>
      </c>
      <c r="H1348" s="867" t="s">
        <v>7559</v>
      </c>
      <c r="I1348" s="867" t="s">
        <v>169</v>
      </c>
      <c r="J1348" s="867" t="s">
        <v>6142</v>
      </c>
      <c r="K1348" s="868">
        <v>724.91</v>
      </c>
      <c r="L1348" s="867" t="s">
        <v>6143</v>
      </c>
    </row>
    <row r="1349" spans="1:12" ht="13.5">
      <c r="A1349" s="867" t="s">
        <v>7511</v>
      </c>
      <c r="B1349" s="867" t="s">
        <v>7512</v>
      </c>
      <c r="C1349" s="867" t="s">
        <v>7551</v>
      </c>
      <c r="D1349" s="867" t="s">
        <v>7552</v>
      </c>
      <c r="E1349" s="868" t="s">
        <v>819</v>
      </c>
      <c r="F1349" s="867" t="s">
        <v>819</v>
      </c>
      <c r="G1349" s="867">
        <v>92750</v>
      </c>
      <c r="H1349" s="867" t="s">
        <v>7560</v>
      </c>
      <c r="I1349" s="867" t="s">
        <v>169</v>
      </c>
      <c r="J1349" s="867" t="s">
        <v>6142</v>
      </c>
      <c r="K1349" s="869">
        <v>1251.1300000000001</v>
      </c>
      <c r="L1349" s="867" t="s">
        <v>6143</v>
      </c>
    </row>
    <row r="1350" spans="1:12" ht="13.5">
      <c r="A1350" s="867" t="s">
        <v>7511</v>
      </c>
      <c r="B1350" s="867" t="s">
        <v>7512</v>
      </c>
      <c r="C1350" s="867" t="s">
        <v>7551</v>
      </c>
      <c r="D1350" s="867" t="s">
        <v>7552</v>
      </c>
      <c r="E1350" s="868" t="s">
        <v>819</v>
      </c>
      <c r="F1350" s="867" t="s">
        <v>819</v>
      </c>
      <c r="G1350" s="867">
        <v>92751</v>
      </c>
      <c r="H1350" s="867" t="s">
        <v>7561</v>
      </c>
      <c r="I1350" s="867" t="s">
        <v>169</v>
      </c>
      <c r="J1350" s="867" t="s">
        <v>6142</v>
      </c>
      <c r="K1350" s="869">
        <v>1556.61</v>
      </c>
      <c r="L1350" s="867" t="s">
        <v>6143</v>
      </c>
    </row>
    <row r="1351" spans="1:12" ht="13.5">
      <c r="A1351" s="867" t="s">
        <v>7511</v>
      </c>
      <c r="B1351" s="867" t="s">
        <v>7512</v>
      </c>
      <c r="C1351" s="867" t="s">
        <v>7551</v>
      </c>
      <c r="D1351" s="867" t="s">
        <v>7552</v>
      </c>
      <c r="E1351" s="868" t="s">
        <v>819</v>
      </c>
      <c r="F1351" s="867" t="s">
        <v>819</v>
      </c>
      <c r="G1351" s="867">
        <v>92752</v>
      </c>
      <c r="H1351" s="867" t="s">
        <v>7562</v>
      </c>
      <c r="I1351" s="867" t="s">
        <v>169</v>
      </c>
      <c r="J1351" s="867" t="s">
        <v>6142</v>
      </c>
      <c r="K1351" s="869">
        <v>1860.94</v>
      </c>
      <c r="L1351" s="867" t="s">
        <v>6143</v>
      </c>
    </row>
    <row r="1352" spans="1:12" ht="13.5">
      <c r="A1352" s="867" t="s">
        <v>7511</v>
      </c>
      <c r="B1352" s="867" t="s">
        <v>7512</v>
      </c>
      <c r="C1352" s="867" t="s">
        <v>7551</v>
      </c>
      <c r="D1352" s="867" t="s">
        <v>7552</v>
      </c>
      <c r="E1352" s="868" t="s">
        <v>819</v>
      </c>
      <c r="F1352" s="867" t="s">
        <v>819</v>
      </c>
      <c r="G1352" s="867">
        <v>92753</v>
      </c>
      <c r="H1352" s="867" t="s">
        <v>7563</v>
      </c>
      <c r="I1352" s="867" t="s">
        <v>169</v>
      </c>
      <c r="J1352" s="867" t="s">
        <v>6142</v>
      </c>
      <c r="K1352" s="868">
        <v>479.26</v>
      </c>
      <c r="L1352" s="867" t="s">
        <v>6143</v>
      </c>
    </row>
    <row r="1353" spans="1:12" ht="13.5">
      <c r="A1353" s="867" t="s">
        <v>7511</v>
      </c>
      <c r="B1353" s="867" t="s">
        <v>7512</v>
      </c>
      <c r="C1353" s="867" t="s">
        <v>7551</v>
      </c>
      <c r="D1353" s="867" t="s">
        <v>7552</v>
      </c>
      <c r="E1353" s="868" t="s">
        <v>819</v>
      </c>
      <c r="F1353" s="867" t="s">
        <v>819</v>
      </c>
      <c r="G1353" s="867">
        <v>92754</v>
      </c>
      <c r="H1353" s="867" t="s">
        <v>7564</v>
      </c>
      <c r="I1353" s="867" t="s">
        <v>169</v>
      </c>
      <c r="J1353" s="867" t="s">
        <v>6142</v>
      </c>
      <c r="K1353" s="868">
        <v>437.63</v>
      </c>
      <c r="L1353" s="867" t="s">
        <v>6143</v>
      </c>
    </row>
    <row r="1354" spans="1:12" ht="13.5">
      <c r="A1354" s="867" t="s">
        <v>7511</v>
      </c>
      <c r="B1354" s="867" t="s">
        <v>7512</v>
      </c>
      <c r="C1354" s="867" t="s">
        <v>7551</v>
      </c>
      <c r="D1354" s="867" t="s">
        <v>7552</v>
      </c>
      <c r="E1354" s="868" t="s">
        <v>819</v>
      </c>
      <c r="F1354" s="867" t="s">
        <v>819</v>
      </c>
      <c r="G1354" s="867">
        <v>92755</v>
      </c>
      <c r="H1354" s="867" t="s">
        <v>7565</v>
      </c>
      <c r="I1354" s="867" t="s">
        <v>6401</v>
      </c>
      <c r="J1354" s="867" t="s">
        <v>6142</v>
      </c>
      <c r="K1354" s="868">
        <v>184.65</v>
      </c>
      <c r="L1354" s="867" t="s">
        <v>6143</v>
      </c>
    </row>
    <row r="1355" spans="1:12" ht="13.5">
      <c r="A1355" s="867" t="s">
        <v>7511</v>
      </c>
      <c r="B1355" s="867" t="s">
        <v>7512</v>
      </c>
      <c r="C1355" s="867" t="s">
        <v>7551</v>
      </c>
      <c r="D1355" s="867" t="s">
        <v>7552</v>
      </c>
      <c r="E1355" s="868" t="s">
        <v>819</v>
      </c>
      <c r="F1355" s="867" t="s">
        <v>819</v>
      </c>
      <c r="G1355" s="867">
        <v>92756</v>
      </c>
      <c r="H1355" s="867" t="s">
        <v>7566</v>
      </c>
      <c r="I1355" s="867" t="s">
        <v>6401</v>
      </c>
      <c r="J1355" s="867" t="s">
        <v>6142</v>
      </c>
      <c r="K1355" s="868">
        <v>209.21</v>
      </c>
      <c r="L1355" s="867" t="s">
        <v>6143</v>
      </c>
    </row>
    <row r="1356" spans="1:12" ht="13.5">
      <c r="A1356" s="867" t="s">
        <v>7511</v>
      </c>
      <c r="B1356" s="867" t="s">
        <v>7512</v>
      </c>
      <c r="C1356" s="867" t="s">
        <v>7551</v>
      </c>
      <c r="D1356" s="867" t="s">
        <v>7552</v>
      </c>
      <c r="E1356" s="868" t="s">
        <v>819</v>
      </c>
      <c r="F1356" s="867" t="s">
        <v>819</v>
      </c>
      <c r="G1356" s="867">
        <v>92757</v>
      </c>
      <c r="H1356" s="867" t="s">
        <v>7567</v>
      </c>
      <c r="I1356" s="867" t="s">
        <v>6401</v>
      </c>
      <c r="J1356" s="867" t="s">
        <v>6142</v>
      </c>
      <c r="K1356" s="868">
        <v>239.04</v>
      </c>
      <c r="L1356" s="867" t="s">
        <v>6143</v>
      </c>
    </row>
    <row r="1357" spans="1:12" ht="13.5">
      <c r="A1357" s="867" t="s">
        <v>7511</v>
      </c>
      <c r="B1357" s="867" t="s">
        <v>7512</v>
      </c>
      <c r="C1357" s="867" t="s">
        <v>7551</v>
      </c>
      <c r="D1357" s="867" t="s">
        <v>7552</v>
      </c>
      <c r="E1357" s="868" t="s">
        <v>819</v>
      </c>
      <c r="F1357" s="867" t="s">
        <v>819</v>
      </c>
      <c r="G1357" s="867">
        <v>92758</v>
      </c>
      <c r="H1357" s="867" t="s">
        <v>7568</v>
      </c>
      <c r="I1357" s="867" t="s">
        <v>169</v>
      </c>
      <c r="J1357" s="867" t="s">
        <v>6142</v>
      </c>
      <c r="K1357" s="868">
        <v>581.65</v>
      </c>
      <c r="L1357" s="867" t="s">
        <v>6143</v>
      </c>
    </row>
    <row r="1358" spans="1:12" ht="13.5">
      <c r="A1358" s="867" t="s">
        <v>7511</v>
      </c>
      <c r="B1358" s="867" t="s">
        <v>7512</v>
      </c>
      <c r="C1358" s="867" t="s">
        <v>7569</v>
      </c>
      <c r="D1358" s="867" t="s">
        <v>7570</v>
      </c>
      <c r="E1358" s="868" t="s">
        <v>819</v>
      </c>
      <c r="F1358" s="867" t="s">
        <v>819</v>
      </c>
      <c r="G1358" s="867">
        <v>91069</v>
      </c>
      <c r="H1358" s="867" t="s">
        <v>7571</v>
      </c>
      <c r="I1358" s="867" t="s">
        <v>6401</v>
      </c>
      <c r="J1358" s="867" t="s">
        <v>6142</v>
      </c>
      <c r="K1358" s="868">
        <v>81.260000000000005</v>
      </c>
      <c r="L1358" s="867" t="s">
        <v>6143</v>
      </c>
    </row>
    <row r="1359" spans="1:12" ht="13.5">
      <c r="A1359" s="867" t="s">
        <v>7511</v>
      </c>
      <c r="B1359" s="867" t="s">
        <v>7512</v>
      </c>
      <c r="C1359" s="867" t="s">
        <v>7569</v>
      </c>
      <c r="D1359" s="867" t="s">
        <v>7570</v>
      </c>
      <c r="E1359" s="868" t="s">
        <v>819</v>
      </c>
      <c r="F1359" s="867" t="s">
        <v>819</v>
      </c>
      <c r="G1359" s="867">
        <v>91070</v>
      </c>
      <c r="H1359" s="867" t="s">
        <v>7572</v>
      </c>
      <c r="I1359" s="867" t="s">
        <v>6401</v>
      </c>
      <c r="J1359" s="867" t="s">
        <v>6142</v>
      </c>
      <c r="K1359" s="868">
        <v>90.24</v>
      </c>
      <c r="L1359" s="867" t="s">
        <v>6143</v>
      </c>
    </row>
    <row r="1360" spans="1:12" ht="13.5">
      <c r="A1360" s="867" t="s">
        <v>7511</v>
      </c>
      <c r="B1360" s="867" t="s">
        <v>7512</v>
      </c>
      <c r="C1360" s="867" t="s">
        <v>7569</v>
      </c>
      <c r="D1360" s="867" t="s">
        <v>7570</v>
      </c>
      <c r="E1360" s="868" t="s">
        <v>819</v>
      </c>
      <c r="F1360" s="867" t="s">
        <v>819</v>
      </c>
      <c r="G1360" s="867">
        <v>91071</v>
      </c>
      <c r="H1360" s="867" t="s">
        <v>7573</v>
      </c>
      <c r="I1360" s="867" t="s">
        <v>6401</v>
      </c>
      <c r="J1360" s="867" t="s">
        <v>6142</v>
      </c>
      <c r="K1360" s="868">
        <v>114.83</v>
      </c>
      <c r="L1360" s="867" t="s">
        <v>6143</v>
      </c>
    </row>
    <row r="1361" spans="1:12" ht="13.5">
      <c r="A1361" s="867" t="s">
        <v>7511</v>
      </c>
      <c r="B1361" s="867" t="s">
        <v>7512</v>
      </c>
      <c r="C1361" s="867" t="s">
        <v>7569</v>
      </c>
      <c r="D1361" s="867" t="s">
        <v>7570</v>
      </c>
      <c r="E1361" s="868" t="s">
        <v>819</v>
      </c>
      <c r="F1361" s="867" t="s">
        <v>819</v>
      </c>
      <c r="G1361" s="867">
        <v>91072</v>
      </c>
      <c r="H1361" s="867" t="s">
        <v>7574</v>
      </c>
      <c r="I1361" s="867" t="s">
        <v>6401</v>
      </c>
      <c r="J1361" s="867" t="s">
        <v>6142</v>
      </c>
      <c r="K1361" s="868">
        <v>123.83</v>
      </c>
      <c r="L1361" s="867" t="s">
        <v>6143</v>
      </c>
    </row>
    <row r="1362" spans="1:12" ht="13.5">
      <c r="A1362" s="867" t="s">
        <v>7511</v>
      </c>
      <c r="B1362" s="867" t="s">
        <v>7512</v>
      </c>
      <c r="C1362" s="867" t="s">
        <v>7569</v>
      </c>
      <c r="D1362" s="867" t="s">
        <v>7570</v>
      </c>
      <c r="E1362" s="868" t="s">
        <v>819</v>
      </c>
      <c r="F1362" s="867" t="s">
        <v>819</v>
      </c>
      <c r="G1362" s="867">
        <v>91073</v>
      </c>
      <c r="H1362" s="867" t="s">
        <v>7575</v>
      </c>
      <c r="I1362" s="867" t="s">
        <v>6401</v>
      </c>
      <c r="J1362" s="867" t="s">
        <v>6142</v>
      </c>
      <c r="K1362" s="868">
        <v>92.68</v>
      </c>
      <c r="L1362" s="867" t="s">
        <v>6143</v>
      </c>
    </row>
    <row r="1363" spans="1:12" ht="13.5">
      <c r="A1363" s="867" t="s">
        <v>7511</v>
      </c>
      <c r="B1363" s="867" t="s">
        <v>7512</v>
      </c>
      <c r="C1363" s="867" t="s">
        <v>7569</v>
      </c>
      <c r="D1363" s="867" t="s">
        <v>7570</v>
      </c>
      <c r="E1363" s="868" t="s">
        <v>819</v>
      </c>
      <c r="F1363" s="867" t="s">
        <v>819</v>
      </c>
      <c r="G1363" s="867">
        <v>91074</v>
      </c>
      <c r="H1363" s="867" t="s">
        <v>7576</v>
      </c>
      <c r="I1363" s="867" t="s">
        <v>6401</v>
      </c>
      <c r="J1363" s="867" t="s">
        <v>6142</v>
      </c>
      <c r="K1363" s="868">
        <v>102.83</v>
      </c>
      <c r="L1363" s="867" t="s">
        <v>6143</v>
      </c>
    </row>
    <row r="1364" spans="1:12" ht="13.5">
      <c r="A1364" s="867" t="s">
        <v>7511</v>
      </c>
      <c r="B1364" s="867" t="s">
        <v>7512</v>
      </c>
      <c r="C1364" s="867" t="s">
        <v>7569</v>
      </c>
      <c r="D1364" s="867" t="s">
        <v>7570</v>
      </c>
      <c r="E1364" s="868" t="s">
        <v>819</v>
      </c>
      <c r="F1364" s="867" t="s">
        <v>819</v>
      </c>
      <c r="G1364" s="867">
        <v>91075</v>
      </c>
      <c r="H1364" s="867" t="s">
        <v>7577</v>
      </c>
      <c r="I1364" s="867" t="s">
        <v>6401</v>
      </c>
      <c r="J1364" s="867" t="s">
        <v>6142</v>
      </c>
      <c r="K1364" s="868">
        <v>128.57</v>
      </c>
      <c r="L1364" s="867" t="s">
        <v>6143</v>
      </c>
    </row>
    <row r="1365" spans="1:12" ht="13.5">
      <c r="A1365" s="867" t="s">
        <v>7511</v>
      </c>
      <c r="B1365" s="867" t="s">
        <v>7512</v>
      </c>
      <c r="C1365" s="867" t="s">
        <v>7569</v>
      </c>
      <c r="D1365" s="867" t="s">
        <v>7570</v>
      </c>
      <c r="E1365" s="868" t="s">
        <v>819</v>
      </c>
      <c r="F1365" s="867" t="s">
        <v>819</v>
      </c>
      <c r="G1365" s="867">
        <v>91076</v>
      </c>
      <c r="H1365" s="867" t="s">
        <v>7578</v>
      </c>
      <c r="I1365" s="867" t="s">
        <v>6401</v>
      </c>
      <c r="J1365" s="867" t="s">
        <v>6142</v>
      </c>
      <c r="K1365" s="868">
        <v>138.80000000000001</v>
      </c>
      <c r="L1365" s="867" t="s">
        <v>6143</v>
      </c>
    </row>
    <row r="1366" spans="1:12" ht="13.5">
      <c r="A1366" s="867" t="s">
        <v>7511</v>
      </c>
      <c r="B1366" s="867" t="s">
        <v>7512</v>
      </c>
      <c r="C1366" s="867" t="s">
        <v>7569</v>
      </c>
      <c r="D1366" s="867" t="s">
        <v>7570</v>
      </c>
      <c r="E1366" s="868" t="s">
        <v>819</v>
      </c>
      <c r="F1366" s="867" t="s">
        <v>819</v>
      </c>
      <c r="G1366" s="867">
        <v>91077</v>
      </c>
      <c r="H1366" s="867" t="s">
        <v>7579</v>
      </c>
      <c r="I1366" s="867" t="s">
        <v>6401</v>
      </c>
      <c r="J1366" s="867" t="s">
        <v>6142</v>
      </c>
      <c r="K1366" s="868">
        <v>85.68</v>
      </c>
      <c r="L1366" s="867" t="s">
        <v>6143</v>
      </c>
    </row>
    <row r="1367" spans="1:12" ht="13.5">
      <c r="A1367" s="867" t="s">
        <v>7511</v>
      </c>
      <c r="B1367" s="867" t="s">
        <v>7512</v>
      </c>
      <c r="C1367" s="867" t="s">
        <v>7569</v>
      </c>
      <c r="D1367" s="867" t="s">
        <v>7570</v>
      </c>
      <c r="E1367" s="868" t="s">
        <v>819</v>
      </c>
      <c r="F1367" s="867" t="s">
        <v>819</v>
      </c>
      <c r="G1367" s="867">
        <v>91078</v>
      </c>
      <c r="H1367" s="867" t="s">
        <v>7580</v>
      </c>
      <c r="I1367" s="867" t="s">
        <v>6401</v>
      </c>
      <c r="J1367" s="867" t="s">
        <v>6142</v>
      </c>
      <c r="K1367" s="868">
        <v>100.32</v>
      </c>
      <c r="L1367" s="867" t="s">
        <v>6143</v>
      </c>
    </row>
    <row r="1368" spans="1:12" ht="13.5">
      <c r="A1368" s="867" t="s">
        <v>7511</v>
      </c>
      <c r="B1368" s="867" t="s">
        <v>7512</v>
      </c>
      <c r="C1368" s="867" t="s">
        <v>7569</v>
      </c>
      <c r="D1368" s="867" t="s">
        <v>7570</v>
      </c>
      <c r="E1368" s="868" t="s">
        <v>819</v>
      </c>
      <c r="F1368" s="867" t="s">
        <v>819</v>
      </c>
      <c r="G1368" s="867">
        <v>91079</v>
      </c>
      <c r="H1368" s="867" t="s">
        <v>7581</v>
      </c>
      <c r="I1368" s="867" t="s">
        <v>6401</v>
      </c>
      <c r="J1368" s="867" t="s">
        <v>6142</v>
      </c>
      <c r="K1368" s="868">
        <v>90.65</v>
      </c>
      <c r="L1368" s="867" t="s">
        <v>6143</v>
      </c>
    </row>
    <row r="1369" spans="1:12" ht="13.5">
      <c r="A1369" s="867" t="s">
        <v>7511</v>
      </c>
      <c r="B1369" s="867" t="s">
        <v>7512</v>
      </c>
      <c r="C1369" s="867" t="s">
        <v>7569</v>
      </c>
      <c r="D1369" s="867" t="s">
        <v>7570</v>
      </c>
      <c r="E1369" s="868" t="s">
        <v>819</v>
      </c>
      <c r="F1369" s="867" t="s">
        <v>819</v>
      </c>
      <c r="G1369" s="867">
        <v>91080</v>
      </c>
      <c r="H1369" s="867" t="s">
        <v>7582</v>
      </c>
      <c r="I1369" s="867" t="s">
        <v>6401</v>
      </c>
      <c r="J1369" s="867" t="s">
        <v>6142</v>
      </c>
      <c r="K1369" s="868">
        <v>105.13</v>
      </c>
      <c r="L1369" s="867" t="s">
        <v>6143</v>
      </c>
    </row>
    <row r="1370" spans="1:12" ht="13.5">
      <c r="A1370" s="867" t="s">
        <v>7511</v>
      </c>
      <c r="B1370" s="867" t="s">
        <v>7512</v>
      </c>
      <c r="C1370" s="867" t="s">
        <v>7569</v>
      </c>
      <c r="D1370" s="867" t="s">
        <v>7570</v>
      </c>
      <c r="E1370" s="868" t="s">
        <v>819</v>
      </c>
      <c r="F1370" s="867" t="s">
        <v>819</v>
      </c>
      <c r="G1370" s="867">
        <v>91081</v>
      </c>
      <c r="H1370" s="867" t="s">
        <v>7583</v>
      </c>
      <c r="I1370" s="867" t="s">
        <v>6401</v>
      </c>
      <c r="J1370" s="867" t="s">
        <v>6142</v>
      </c>
      <c r="K1370" s="868">
        <v>98.39</v>
      </c>
      <c r="L1370" s="867" t="s">
        <v>6143</v>
      </c>
    </row>
    <row r="1371" spans="1:12" ht="13.5">
      <c r="A1371" s="867" t="s">
        <v>7511</v>
      </c>
      <c r="B1371" s="867" t="s">
        <v>7512</v>
      </c>
      <c r="C1371" s="867" t="s">
        <v>7569</v>
      </c>
      <c r="D1371" s="867" t="s">
        <v>7570</v>
      </c>
      <c r="E1371" s="868" t="s">
        <v>819</v>
      </c>
      <c r="F1371" s="867" t="s">
        <v>819</v>
      </c>
      <c r="G1371" s="867">
        <v>91082</v>
      </c>
      <c r="H1371" s="867" t="s">
        <v>7584</v>
      </c>
      <c r="I1371" s="867" t="s">
        <v>6401</v>
      </c>
      <c r="J1371" s="867" t="s">
        <v>6142</v>
      </c>
      <c r="K1371" s="868">
        <v>114.06</v>
      </c>
      <c r="L1371" s="867" t="s">
        <v>6143</v>
      </c>
    </row>
    <row r="1372" spans="1:12" ht="13.5">
      <c r="A1372" s="867" t="s">
        <v>7511</v>
      </c>
      <c r="B1372" s="867" t="s">
        <v>7512</v>
      </c>
      <c r="C1372" s="867" t="s">
        <v>7569</v>
      </c>
      <c r="D1372" s="867" t="s">
        <v>7570</v>
      </c>
      <c r="E1372" s="868" t="s">
        <v>819</v>
      </c>
      <c r="F1372" s="867" t="s">
        <v>819</v>
      </c>
      <c r="G1372" s="867">
        <v>91083</v>
      </c>
      <c r="H1372" s="867" t="s">
        <v>7585</v>
      </c>
      <c r="I1372" s="867" t="s">
        <v>6401</v>
      </c>
      <c r="J1372" s="867" t="s">
        <v>6142</v>
      </c>
      <c r="K1372" s="868">
        <v>107.21</v>
      </c>
      <c r="L1372" s="867" t="s">
        <v>6143</v>
      </c>
    </row>
    <row r="1373" spans="1:12" ht="13.5">
      <c r="A1373" s="867" t="s">
        <v>7511</v>
      </c>
      <c r="B1373" s="867" t="s">
        <v>7512</v>
      </c>
      <c r="C1373" s="867" t="s">
        <v>7569</v>
      </c>
      <c r="D1373" s="867" t="s">
        <v>7570</v>
      </c>
      <c r="E1373" s="868" t="s">
        <v>819</v>
      </c>
      <c r="F1373" s="867" t="s">
        <v>819</v>
      </c>
      <c r="G1373" s="867">
        <v>91084</v>
      </c>
      <c r="H1373" s="867" t="s">
        <v>7586</v>
      </c>
      <c r="I1373" s="867" t="s">
        <v>6401</v>
      </c>
      <c r="J1373" s="867" t="s">
        <v>6142</v>
      </c>
      <c r="K1373" s="868">
        <v>122.73</v>
      </c>
      <c r="L1373" s="867" t="s">
        <v>6143</v>
      </c>
    </row>
    <row r="1374" spans="1:12" ht="13.5">
      <c r="A1374" s="867" t="s">
        <v>7511</v>
      </c>
      <c r="B1374" s="867" t="s">
        <v>7512</v>
      </c>
      <c r="C1374" s="867" t="s">
        <v>7569</v>
      </c>
      <c r="D1374" s="867" t="s">
        <v>7570</v>
      </c>
      <c r="E1374" s="868" t="s">
        <v>819</v>
      </c>
      <c r="F1374" s="867" t="s">
        <v>819</v>
      </c>
      <c r="G1374" s="867">
        <v>91086</v>
      </c>
      <c r="H1374" s="867" t="s">
        <v>7587</v>
      </c>
      <c r="I1374" s="867" t="s">
        <v>6401</v>
      </c>
      <c r="J1374" s="867" t="s">
        <v>6142</v>
      </c>
      <c r="K1374" s="868">
        <v>89.77</v>
      </c>
      <c r="L1374" s="867" t="s">
        <v>6143</v>
      </c>
    </row>
    <row r="1375" spans="1:12" ht="13.5">
      <c r="A1375" s="867" t="s">
        <v>7511</v>
      </c>
      <c r="B1375" s="867" t="s">
        <v>7512</v>
      </c>
      <c r="C1375" s="867" t="s">
        <v>7569</v>
      </c>
      <c r="D1375" s="867" t="s">
        <v>7570</v>
      </c>
      <c r="E1375" s="868" t="s">
        <v>819</v>
      </c>
      <c r="F1375" s="867" t="s">
        <v>819</v>
      </c>
      <c r="G1375" s="867">
        <v>91087</v>
      </c>
      <c r="H1375" s="867" t="s">
        <v>7588</v>
      </c>
      <c r="I1375" s="867" t="s">
        <v>6401</v>
      </c>
      <c r="J1375" s="867" t="s">
        <v>6142</v>
      </c>
      <c r="K1375" s="868">
        <v>98.99</v>
      </c>
      <c r="L1375" s="867" t="s">
        <v>6143</v>
      </c>
    </row>
    <row r="1376" spans="1:12" ht="13.5">
      <c r="A1376" s="867" t="s">
        <v>7511</v>
      </c>
      <c r="B1376" s="867" t="s">
        <v>7512</v>
      </c>
      <c r="C1376" s="867" t="s">
        <v>7569</v>
      </c>
      <c r="D1376" s="867" t="s">
        <v>7570</v>
      </c>
      <c r="E1376" s="868" t="s">
        <v>819</v>
      </c>
      <c r="F1376" s="867" t="s">
        <v>819</v>
      </c>
      <c r="G1376" s="867">
        <v>91088</v>
      </c>
      <c r="H1376" s="867" t="s">
        <v>7589</v>
      </c>
      <c r="I1376" s="867" t="s">
        <v>6401</v>
      </c>
      <c r="J1376" s="867" t="s">
        <v>6142</v>
      </c>
      <c r="K1376" s="868">
        <v>124.7</v>
      </c>
      <c r="L1376" s="867" t="s">
        <v>6143</v>
      </c>
    </row>
    <row r="1377" spans="1:12" ht="13.5">
      <c r="A1377" s="867" t="s">
        <v>7511</v>
      </c>
      <c r="B1377" s="867" t="s">
        <v>7512</v>
      </c>
      <c r="C1377" s="867" t="s">
        <v>7569</v>
      </c>
      <c r="D1377" s="867" t="s">
        <v>7570</v>
      </c>
      <c r="E1377" s="868" t="s">
        <v>819</v>
      </c>
      <c r="F1377" s="867" t="s">
        <v>819</v>
      </c>
      <c r="G1377" s="867">
        <v>91089</v>
      </c>
      <c r="H1377" s="867" t="s">
        <v>7590</v>
      </c>
      <c r="I1377" s="867" t="s">
        <v>6401</v>
      </c>
      <c r="J1377" s="867" t="s">
        <v>6142</v>
      </c>
      <c r="K1377" s="868">
        <v>134.06</v>
      </c>
      <c r="L1377" s="867" t="s">
        <v>6143</v>
      </c>
    </row>
    <row r="1378" spans="1:12" ht="13.5">
      <c r="A1378" s="867" t="s">
        <v>7511</v>
      </c>
      <c r="B1378" s="867" t="s">
        <v>7512</v>
      </c>
      <c r="C1378" s="867" t="s">
        <v>7569</v>
      </c>
      <c r="D1378" s="867" t="s">
        <v>7570</v>
      </c>
      <c r="E1378" s="868" t="s">
        <v>819</v>
      </c>
      <c r="F1378" s="867" t="s">
        <v>819</v>
      </c>
      <c r="G1378" s="867">
        <v>91090</v>
      </c>
      <c r="H1378" s="867" t="s">
        <v>7591</v>
      </c>
      <c r="I1378" s="867" t="s">
        <v>6401</v>
      </c>
      <c r="J1378" s="867" t="s">
        <v>6142</v>
      </c>
      <c r="K1378" s="868">
        <v>99.59</v>
      </c>
      <c r="L1378" s="867" t="s">
        <v>6143</v>
      </c>
    </row>
    <row r="1379" spans="1:12" ht="13.5">
      <c r="A1379" s="867" t="s">
        <v>7511</v>
      </c>
      <c r="B1379" s="867" t="s">
        <v>7512</v>
      </c>
      <c r="C1379" s="867" t="s">
        <v>7569</v>
      </c>
      <c r="D1379" s="867" t="s">
        <v>7570</v>
      </c>
      <c r="E1379" s="868" t="s">
        <v>819</v>
      </c>
      <c r="F1379" s="867" t="s">
        <v>819</v>
      </c>
      <c r="G1379" s="867">
        <v>91091</v>
      </c>
      <c r="H1379" s="867" t="s">
        <v>7592</v>
      </c>
      <c r="I1379" s="867" t="s">
        <v>6401</v>
      </c>
      <c r="J1379" s="867" t="s">
        <v>6142</v>
      </c>
      <c r="K1379" s="868">
        <v>110.13</v>
      </c>
      <c r="L1379" s="867" t="s">
        <v>6143</v>
      </c>
    </row>
    <row r="1380" spans="1:12" ht="13.5">
      <c r="A1380" s="867" t="s">
        <v>7511</v>
      </c>
      <c r="B1380" s="867" t="s">
        <v>7512</v>
      </c>
      <c r="C1380" s="867" t="s">
        <v>7569</v>
      </c>
      <c r="D1380" s="867" t="s">
        <v>7570</v>
      </c>
      <c r="E1380" s="868" t="s">
        <v>819</v>
      </c>
      <c r="F1380" s="867" t="s">
        <v>819</v>
      </c>
      <c r="G1380" s="867">
        <v>91092</v>
      </c>
      <c r="H1380" s="867" t="s">
        <v>7593</v>
      </c>
      <c r="I1380" s="867" t="s">
        <v>6401</v>
      </c>
      <c r="J1380" s="867" t="s">
        <v>6142</v>
      </c>
      <c r="K1380" s="868">
        <v>136.43</v>
      </c>
      <c r="L1380" s="867" t="s">
        <v>6143</v>
      </c>
    </row>
    <row r="1381" spans="1:12" ht="13.5">
      <c r="A1381" s="867" t="s">
        <v>7511</v>
      </c>
      <c r="B1381" s="867" t="s">
        <v>7512</v>
      </c>
      <c r="C1381" s="867" t="s">
        <v>7569</v>
      </c>
      <c r="D1381" s="867" t="s">
        <v>7570</v>
      </c>
      <c r="E1381" s="868" t="s">
        <v>819</v>
      </c>
      <c r="F1381" s="867" t="s">
        <v>819</v>
      </c>
      <c r="G1381" s="867">
        <v>91093</v>
      </c>
      <c r="H1381" s="867" t="s">
        <v>7594</v>
      </c>
      <c r="I1381" s="867" t="s">
        <v>6401</v>
      </c>
      <c r="J1381" s="867" t="s">
        <v>6142</v>
      </c>
      <c r="K1381" s="868">
        <v>147.33000000000001</v>
      </c>
      <c r="L1381" s="867" t="s">
        <v>6143</v>
      </c>
    </row>
    <row r="1382" spans="1:12" ht="13.5">
      <c r="A1382" s="867" t="s">
        <v>7511</v>
      </c>
      <c r="B1382" s="867" t="s">
        <v>7512</v>
      </c>
      <c r="C1382" s="867" t="s">
        <v>7569</v>
      </c>
      <c r="D1382" s="867" t="s">
        <v>7570</v>
      </c>
      <c r="E1382" s="868" t="s">
        <v>819</v>
      </c>
      <c r="F1382" s="867" t="s">
        <v>819</v>
      </c>
      <c r="G1382" s="867">
        <v>91094</v>
      </c>
      <c r="H1382" s="867" t="s">
        <v>7595</v>
      </c>
      <c r="I1382" s="867" t="s">
        <v>6401</v>
      </c>
      <c r="J1382" s="867" t="s">
        <v>6142</v>
      </c>
      <c r="K1382" s="868">
        <v>90.91</v>
      </c>
      <c r="L1382" s="867" t="s">
        <v>6143</v>
      </c>
    </row>
    <row r="1383" spans="1:12" ht="13.5">
      <c r="A1383" s="867" t="s">
        <v>7511</v>
      </c>
      <c r="B1383" s="867" t="s">
        <v>7512</v>
      </c>
      <c r="C1383" s="867" t="s">
        <v>7569</v>
      </c>
      <c r="D1383" s="867" t="s">
        <v>7570</v>
      </c>
      <c r="E1383" s="868" t="s">
        <v>819</v>
      </c>
      <c r="F1383" s="867" t="s">
        <v>819</v>
      </c>
      <c r="G1383" s="867">
        <v>91095</v>
      </c>
      <c r="H1383" s="867" t="s">
        <v>7596</v>
      </c>
      <c r="I1383" s="867" t="s">
        <v>6401</v>
      </c>
      <c r="J1383" s="867" t="s">
        <v>6142</v>
      </c>
      <c r="K1383" s="868">
        <v>105.81</v>
      </c>
      <c r="L1383" s="867" t="s">
        <v>6143</v>
      </c>
    </row>
    <row r="1384" spans="1:12" ht="13.5">
      <c r="A1384" s="867" t="s">
        <v>7511</v>
      </c>
      <c r="B1384" s="867" t="s">
        <v>7512</v>
      </c>
      <c r="C1384" s="867" t="s">
        <v>7569</v>
      </c>
      <c r="D1384" s="867" t="s">
        <v>7570</v>
      </c>
      <c r="E1384" s="868" t="s">
        <v>819</v>
      </c>
      <c r="F1384" s="867" t="s">
        <v>819</v>
      </c>
      <c r="G1384" s="867">
        <v>91096</v>
      </c>
      <c r="H1384" s="867" t="s">
        <v>7597</v>
      </c>
      <c r="I1384" s="867" t="s">
        <v>6401</v>
      </c>
      <c r="J1384" s="867" t="s">
        <v>6142</v>
      </c>
      <c r="K1384" s="868">
        <v>93.59</v>
      </c>
      <c r="L1384" s="867" t="s">
        <v>6143</v>
      </c>
    </row>
    <row r="1385" spans="1:12" ht="13.5">
      <c r="A1385" s="867" t="s">
        <v>7511</v>
      </c>
      <c r="B1385" s="867" t="s">
        <v>7512</v>
      </c>
      <c r="C1385" s="867" t="s">
        <v>7569</v>
      </c>
      <c r="D1385" s="867" t="s">
        <v>7570</v>
      </c>
      <c r="E1385" s="868" t="s">
        <v>819</v>
      </c>
      <c r="F1385" s="867" t="s">
        <v>819</v>
      </c>
      <c r="G1385" s="867">
        <v>91097</v>
      </c>
      <c r="H1385" s="867" t="s">
        <v>7598</v>
      </c>
      <c r="I1385" s="867" t="s">
        <v>6401</v>
      </c>
      <c r="J1385" s="867" t="s">
        <v>6142</v>
      </c>
      <c r="K1385" s="868">
        <v>108.42</v>
      </c>
      <c r="L1385" s="867" t="s">
        <v>6143</v>
      </c>
    </row>
    <row r="1386" spans="1:12" ht="13.5">
      <c r="A1386" s="867" t="s">
        <v>7511</v>
      </c>
      <c r="B1386" s="867" t="s">
        <v>7512</v>
      </c>
      <c r="C1386" s="867" t="s">
        <v>7569</v>
      </c>
      <c r="D1386" s="867" t="s">
        <v>7570</v>
      </c>
      <c r="E1386" s="868" t="s">
        <v>819</v>
      </c>
      <c r="F1386" s="867" t="s">
        <v>819</v>
      </c>
      <c r="G1386" s="867">
        <v>91098</v>
      </c>
      <c r="H1386" s="867" t="s">
        <v>7599</v>
      </c>
      <c r="I1386" s="867" t="s">
        <v>6401</v>
      </c>
      <c r="J1386" s="867" t="s">
        <v>6142</v>
      </c>
      <c r="K1386" s="868">
        <v>103.5</v>
      </c>
      <c r="L1386" s="867" t="s">
        <v>6143</v>
      </c>
    </row>
    <row r="1387" spans="1:12" ht="13.5">
      <c r="A1387" s="867" t="s">
        <v>7511</v>
      </c>
      <c r="B1387" s="867" t="s">
        <v>7512</v>
      </c>
      <c r="C1387" s="867" t="s">
        <v>7569</v>
      </c>
      <c r="D1387" s="867" t="s">
        <v>7570</v>
      </c>
      <c r="E1387" s="868" t="s">
        <v>819</v>
      </c>
      <c r="F1387" s="867" t="s">
        <v>819</v>
      </c>
      <c r="G1387" s="867">
        <v>91099</v>
      </c>
      <c r="H1387" s="867" t="s">
        <v>7600</v>
      </c>
      <c r="I1387" s="867" t="s">
        <v>6401</v>
      </c>
      <c r="J1387" s="867" t="s">
        <v>6142</v>
      </c>
      <c r="K1387" s="868">
        <v>119.53</v>
      </c>
      <c r="L1387" s="867" t="s">
        <v>6143</v>
      </c>
    </row>
    <row r="1388" spans="1:12" ht="13.5">
      <c r="A1388" s="867" t="s">
        <v>7511</v>
      </c>
      <c r="B1388" s="867" t="s">
        <v>7512</v>
      </c>
      <c r="C1388" s="867" t="s">
        <v>7569</v>
      </c>
      <c r="D1388" s="867" t="s">
        <v>7570</v>
      </c>
      <c r="E1388" s="868" t="s">
        <v>819</v>
      </c>
      <c r="F1388" s="867" t="s">
        <v>819</v>
      </c>
      <c r="G1388" s="867">
        <v>91100</v>
      </c>
      <c r="H1388" s="867" t="s">
        <v>7601</v>
      </c>
      <c r="I1388" s="867" t="s">
        <v>6401</v>
      </c>
      <c r="J1388" s="867" t="s">
        <v>6142</v>
      </c>
      <c r="K1388" s="868">
        <v>110.69</v>
      </c>
      <c r="L1388" s="867" t="s">
        <v>6143</v>
      </c>
    </row>
    <row r="1389" spans="1:12" ht="13.5">
      <c r="A1389" s="867" t="s">
        <v>7511</v>
      </c>
      <c r="B1389" s="867" t="s">
        <v>7512</v>
      </c>
      <c r="C1389" s="867" t="s">
        <v>7569</v>
      </c>
      <c r="D1389" s="867" t="s">
        <v>7570</v>
      </c>
      <c r="E1389" s="868" t="s">
        <v>819</v>
      </c>
      <c r="F1389" s="867" t="s">
        <v>819</v>
      </c>
      <c r="G1389" s="867">
        <v>91101</v>
      </c>
      <c r="H1389" s="867" t="s">
        <v>7602</v>
      </c>
      <c r="I1389" s="867" t="s">
        <v>6401</v>
      </c>
      <c r="J1389" s="867" t="s">
        <v>6142</v>
      </c>
      <c r="K1389" s="868">
        <v>126.69</v>
      </c>
      <c r="L1389" s="867" t="s">
        <v>6143</v>
      </c>
    </row>
    <row r="1390" spans="1:12" ht="13.5">
      <c r="A1390" s="867" t="s">
        <v>7511</v>
      </c>
      <c r="B1390" s="867" t="s">
        <v>7512</v>
      </c>
      <c r="C1390" s="867" t="s">
        <v>7569</v>
      </c>
      <c r="D1390" s="867" t="s">
        <v>7570</v>
      </c>
      <c r="E1390" s="868" t="s">
        <v>819</v>
      </c>
      <c r="F1390" s="867" t="s">
        <v>819</v>
      </c>
      <c r="G1390" s="867">
        <v>93952</v>
      </c>
      <c r="H1390" s="867" t="s">
        <v>7603</v>
      </c>
      <c r="I1390" s="867" t="s">
        <v>272</v>
      </c>
      <c r="J1390" s="867" t="s">
        <v>6142</v>
      </c>
      <c r="K1390" s="868">
        <v>152.84</v>
      </c>
      <c r="L1390" s="867" t="s">
        <v>6143</v>
      </c>
    </row>
    <row r="1391" spans="1:12" ht="13.5">
      <c r="A1391" s="867" t="s">
        <v>7511</v>
      </c>
      <c r="B1391" s="867" t="s">
        <v>7512</v>
      </c>
      <c r="C1391" s="867" t="s">
        <v>7569</v>
      </c>
      <c r="D1391" s="867" t="s">
        <v>7570</v>
      </c>
      <c r="E1391" s="868" t="s">
        <v>819</v>
      </c>
      <c r="F1391" s="867" t="s">
        <v>819</v>
      </c>
      <c r="G1391" s="867">
        <v>93953</v>
      </c>
      <c r="H1391" s="867" t="s">
        <v>7604</v>
      </c>
      <c r="I1391" s="867" t="s">
        <v>272</v>
      </c>
      <c r="J1391" s="867" t="s">
        <v>6142</v>
      </c>
      <c r="K1391" s="868">
        <v>141.54</v>
      </c>
      <c r="L1391" s="867" t="s">
        <v>6143</v>
      </c>
    </row>
    <row r="1392" spans="1:12" ht="13.5">
      <c r="A1392" s="867" t="s">
        <v>7511</v>
      </c>
      <c r="B1392" s="867" t="s">
        <v>7512</v>
      </c>
      <c r="C1392" s="867" t="s">
        <v>7569</v>
      </c>
      <c r="D1392" s="867" t="s">
        <v>7570</v>
      </c>
      <c r="E1392" s="868" t="s">
        <v>819</v>
      </c>
      <c r="F1392" s="867" t="s">
        <v>819</v>
      </c>
      <c r="G1392" s="867">
        <v>93954</v>
      </c>
      <c r="H1392" s="867" t="s">
        <v>7605</v>
      </c>
      <c r="I1392" s="867" t="s">
        <v>272</v>
      </c>
      <c r="J1392" s="867" t="s">
        <v>6142</v>
      </c>
      <c r="K1392" s="868">
        <v>134.80000000000001</v>
      </c>
      <c r="L1392" s="867" t="s">
        <v>6143</v>
      </c>
    </row>
    <row r="1393" spans="1:12" ht="13.5">
      <c r="A1393" s="867" t="s">
        <v>7511</v>
      </c>
      <c r="B1393" s="867" t="s">
        <v>7512</v>
      </c>
      <c r="C1393" s="867" t="s">
        <v>7569</v>
      </c>
      <c r="D1393" s="867" t="s">
        <v>7570</v>
      </c>
      <c r="E1393" s="868" t="s">
        <v>819</v>
      </c>
      <c r="F1393" s="867" t="s">
        <v>819</v>
      </c>
      <c r="G1393" s="867">
        <v>93955</v>
      </c>
      <c r="H1393" s="867" t="s">
        <v>7606</v>
      </c>
      <c r="I1393" s="867" t="s">
        <v>272</v>
      </c>
      <c r="J1393" s="867" t="s">
        <v>6142</v>
      </c>
      <c r="K1393" s="868">
        <v>130.05000000000001</v>
      </c>
      <c r="L1393" s="867" t="s">
        <v>6143</v>
      </c>
    </row>
    <row r="1394" spans="1:12" ht="13.5">
      <c r="A1394" s="867" t="s">
        <v>7511</v>
      </c>
      <c r="B1394" s="867" t="s">
        <v>7512</v>
      </c>
      <c r="C1394" s="867" t="s">
        <v>7569</v>
      </c>
      <c r="D1394" s="867" t="s">
        <v>7570</v>
      </c>
      <c r="E1394" s="868" t="s">
        <v>819</v>
      </c>
      <c r="F1394" s="867" t="s">
        <v>819</v>
      </c>
      <c r="G1394" s="867">
        <v>93956</v>
      </c>
      <c r="H1394" s="867" t="s">
        <v>7607</v>
      </c>
      <c r="I1394" s="867" t="s">
        <v>272</v>
      </c>
      <c r="J1394" s="867" t="s">
        <v>6142</v>
      </c>
      <c r="K1394" s="868">
        <v>126.3</v>
      </c>
      <c r="L1394" s="867" t="s">
        <v>6143</v>
      </c>
    </row>
    <row r="1395" spans="1:12" ht="13.5">
      <c r="A1395" s="867" t="s">
        <v>7511</v>
      </c>
      <c r="B1395" s="867" t="s">
        <v>7512</v>
      </c>
      <c r="C1395" s="867" t="s">
        <v>7569</v>
      </c>
      <c r="D1395" s="867" t="s">
        <v>7570</v>
      </c>
      <c r="E1395" s="868" t="s">
        <v>819</v>
      </c>
      <c r="F1395" s="867" t="s">
        <v>819</v>
      </c>
      <c r="G1395" s="867">
        <v>93957</v>
      </c>
      <c r="H1395" s="867" t="s">
        <v>7608</v>
      </c>
      <c r="I1395" s="867" t="s">
        <v>272</v>
      </c>
      <c r="J1395" s="867" t="s">
        <v>6142</v>
      </c>
      <c r="K1395" s="868">
        <v>162.13999999999999</v>
      </c>
      <c r="L1395" s="867" t="s">
        <v>6143</v>
      </c>
    </row>
    <row r="1396" spans="1:12" ht="13.5">
      <c r="A1396" s="867" t="s">
        <v>7511</v>
      </c>
      <c r="B1396" s="867" t="s">
        <v>7512</v>
      </c>
      <c r="C1396" s="867" t="s">
        <v>7569</v>
      </c>
      <c r="D1396" s="867" t="s">
        <v>7570</v>
      </c>
      <c r="E1396" s="868" t="s">
        <v>819</v>
      </c>
      <c r="F1396" s="867" t="s">
        <v>819</v>
      </c>
      <c r="G1396" s="867">
        <v>93958</v>
      </c>
      <c r="H1396" s="867" t="s">
        <v>7609</v>
      </c>
      <c r="I1396" s="867" t="s">
        <v>272</v>
      </c>
      <c r="J1396" s="867" t="s">
        <v>6142</v>
      </c>
      <c r="K1396" s="868">
        <v>150.18</v>
      </c>
      <c r="L1396" s="867" t="s">
        <v>6143</v>
      </c>
    </row>
    <row r="1397" spans="1:12" ht="13.5">
      <c r="A1397" s="867" t="s">
        <v>7511</v>
      </c>
      <c r="B1397" s="867" t="s">
        <v>7512</v>
      </c>
      <c r="C1397" s="867" t="s">
        <v>7569</v>
      </c>
      <c r="D1397" s="867" t="s">
        <v>7570</v>
      </c>
      <c r="E1397" s="868" t="s">
        <v>819</v>
      </c>
      <c r="F1397" s="867" t="s">
        <v>819</v>
      </c>
      <c r="G1397" s="867">
        <v>93959</v>
      </c>
      <c r="H1397" s="867" t="s">
        <v>7610</v>
      </c>
      <c r="I1397" s="867" t="s">
        <v>272</v>
      </c>
      <c r="J1397" s="867" t="s">
        <v>6142</v>
      </c>
      <c r="K1397" s="868">
        <v>143.12</v>
      </c>
      <c r="L1397" s="867" t="s">
        <v>6143</v>
      </c>
    </row>
    <row r="1398" spans="1:12" ht="13.5">
      <c r="A1398" s="867" t="s">
        <v>7511</v>
      </c>
      <c r="B1398" s="867" t="s">
        <v>7512</v>
      </c>
      <c r="C1398" s="867" t="s">
        <v>7569</v>
      </c>
      <c r="D1398" s="867" t="s">
        <v>7570</v>
      </c>
      <c r="E1398" s="868" t="s">
        <v>819</v>
      </c>
      <c r="F1398" s="867" t="s">
        <v>819</v>
      </c>
      <c r="G1398" s="867">
        <v>93960</v>
      </c>
      <c r="H1398" s="867" t="s">
        <v>7611</v>
      </c>
      <c r="I1398" s="867" t="s">
        <v>272</v>
      </c>
      <c r="J1398" s="867" t="s">
        <v>6142</v>
      </c>
      <c r="K1398" s="868">
        <v>138.16</v>
      </c>
      <c r="L1398" s="867" t="s">
        <v>6143</v>
      </c>
    </row>
    <row r="1399" spans="1:12" ht="13.5">
      <c r="A1399" s="867" t="s">
        <v>7511</v>
      </c>
      <c r="B1399" s="867" t="s">
        <v>7512</v>
      </c>
      <c r="C1399" s="867" t="s">
        <v>7569</v>
      </c>
      <c r="D1399" s="867" t="s">
        <v>7570</v>
      </c>
      <c r="E1399" s="868" t="s">
        <v>819</v>
      </c>
      <c r="F1399" s="867" t="s">
        <v>819</v>
      </c>
      <c r="G1399" s="867">
        <v>93961</v>
      </c>
      <c r="H1399" s="867" t="s">
        <v>7612</v>
      </c>
      <c r="I1399" s="867" t="s">
        <v>272</v>
      </c>
      <c r="J1399" s="867" t="s">
        <v>6142</v>
      </c>
      <c r="K1399" s="868">
        <v>134.27000000000001</v>
      </c>
      <c r="L1399" s="867" t="s">
        <v>6143</v>
      </c>
    </row>
    <row r="1400" spans="1:12" ht="13.5">
      <c r="A1400" s="867" t="s">
        <v>7511</v>
      </c>
      <c r="B1400" s="867" t="s">
        <v>7512</v>
      </c>
      <c r="C1400" s="867" t="s">
        <v>7569</v>
      </c>
      <c r="D1400" s="867" t="s">
        <v>7570</v>
      </c>
      <c r="E1400" s="868" t="s">
        <v>819</v>
      </c>
      <c r="F1400" s="867" t="s">
        <v>819</v>
      </c>
      <c r="G1400" s="867">
        <v>93962</v>
      </c>
      <c r="H1400" s="867" t="s">
        <v>7613</v>
      </c>
      <c r="I1400" s="867" t="s">
        <v>272</v>
      </c>
      <c r="J1400" s="867" t="s">
        <v>6142</v>
      </c>
      <c r="K1400" s="868">
        <v>144.25</v>
      </c>
      <c r="L1400" s="867" t="s">
        <v>6143</v>
      </c>
    </row>
    <row r="1401" spans="1:12" ht="13.5">
      <c r="A1401" s="867" t="s">
        <v>7511</v>
      </c>
      <c r="B1401" s="867" t="s">
        <v>7512</v>
      </c>
      <c r="C1401" s="867" t="s">
        <v>7569</v>
      </c>
      <c r="D1401" s="867" t="s">
        <v>7570</v>
      </c>
      <c r="E1401" s="868" t="s">
        <v>819</v>
      </c>
      <c r="F1401" s="867" t="s">
        <v>819</v>
      </c>
      <c r="G1401" s="867">
        <v>93963</v>
      </c>
      <c r="H1401" s="867" t="s">
        <v>7614</v>
      </c>
      <c r="I1401" s="867" t="s">
        <v>272</v>
      </c>
      <c r="J1401" s="867" t="s">
        <v>6142</v>
      </c>
      <c r="K1401" s="868">
        <v>132.99</v>
      </c>
      <c r="L1401" s="867" t="s">
        <v>6143</v>
      </c>
    </row>
    <row r="1402" spans="1:12" ht="13.5">
      <c r="A1402" s="867" t="s">
        <v>7511</v>
      </c>
      <c r="B1402" s="867" t="s">
        <v>7512</v>
      </c>
      <c r="C1402" s="867" t="s">
        <v>7569</v>
      </c>
      <c r="D1402" s="867" t="s">
        <v>7570</v>
      </c>
      <c r="E1402" s="868" t="s">
        <v>819</v>
      </c>
      <c r="F1402" s="867" t="s">
        <v>819</v>
      </c>
      <c r="G1402" s="867">
        <v>93964</v>
      </c>
      <c r="H1402" s="867" t="s">
        <v>7615</v>
      </c>
      <c r="I1402" s="867" t="s">
        <v>272</v>
      </c>
      <c r="J1402" s="867" t="s">
        <v>6142</v>
      </c>
      <c r="K1402" s="868">
        <v>126.29</v>
      </c>
      <c r="L1402" s="867" t="s">
        <v>6143</v>
      </c>
    </row>
    <row r="1403" spans="1:12" ht="13.5">
      <c r="A1403" s="867" t="s">
        <v>7511</v>
      </c>
      <c r="B1403" s="867" t="s">
        <v>7512</v>
      </c>
      <c r="C1403" s="867" t="s">
        <v>7569</v>
      </c>
      <c r="D1403" s="867" t="s">
        <v>7570</v>
      </c>
      <c r="E1403" s="868" t="s">
        <v>819</v>
      </c>
      <c r="F1403" s="867" t="s">
        <v>819</v>
      </c>
      <c r="G1403" s="867">
        <v>93965</v>
      </c>
      <c r="H1403" s="867" t="s">
        <v>7616</v>
      </c>
      <c r="I1403" s="867" t="s">
        <v>272</v>
      </c>
      <c r="J1403" s="867" t="s">
        <v>6142</v>
      </c>
      <c r="K1403" s="868">
        <v>119.8</v>
      </c>
      <c r="L1403" s="867" t="s">
        <v>6143</v>
      </c>
    </row>
    <row r="1404" spans="1:12" ht="13.5">
      <c r="A1404" s="867" t="s">
        <v>7511</v>
      </c>
      <c r="B1404" s="867" t="s">
        <v>7512</v>
      </c>
      <c r="C1404" s="867" t="s">
        <v>7569</v>
      </c>
      <c r="D1404" s="867" t="s">
        <v>7570</v>
      </c>
      <c r="E1404" s="868" t="s">
        <v>819</v>
      </c>
      <c r="F1404" s="867" t="s">
        <v>819</v>
      </c>
      <c r="G1404" s="867">
        <v>93966</v>
      </c>
      <c r="H1404" s="867" t="s">
        <v>7617</v>
      </c>
      <c r="I1404" s="867" t="s">
        <v>272</v>
      </c>
      <c r="J1404" s="867" t="s">
        <v>6142</v>
      </c>
      <c r="K1404" s="868">
        <v>117.82</v>
      </c>
      <c r="L1404" s="867" t="s">
        <v>6143</v>
      </c>
    </row>
    <row r="1405" spans="1:12" ht="13.5">
      <c r="A1405" s="867" t="s">
        <v>7511</v>
      </c>
      <c r="B1405" s="867" t="s">
        <v>7512</v>
      </c>
      <c r="C1405" s="867" t="s">
        <v>7569</v>
      </c>
      <c r="D1405" s="867" t="s">
        <v>7570</v>
      </c>
      <c r="E1405" s="868" t="s">
        <v>819</v>
      </c>
      <c r="F1405" s="867" t="s">
        <v>819</v>
      </c>
      <c r="G1405" s="867">
        <v>93967</v>
      </c>
      <c r="H1405" s="867" t="s">
        <v>7618</v>
      </c>
      <c r="I1405" s="867" t="s">
        <v>272</v>
      </c>
      <c r="J1405" s="867" t="s">
        <v>6142</v>
      </c>
      <c r="K1405" s="868">
        <v>153.56</v>
      </c>
      <c r="L1405" s="867" t="s">
        <v>6143</v>
      </c>
    </row>
    <row r="1406" spans="1:12" ht="13.5">
      <c r="A1406" s="867" t="s">
        <v>7511</v>
      </c>
      <c r="B1406" s="867" t="s">
        <v>7512</v>
      </c>
      <c r="C1406" s="867" t="s">
        <v>7569</v>
      </c>
      <c r="D1406" s="867" t="s">
        <v>7570</v>
      </c>
      <c r="E1406" s="868" t="s">
        <v>819</v>
      </c>
      <c r="F1406" s="867" t="s">
        <v>819</v>
      </c>
      <c r="G1406" s="867">
        <v>93968</v>
      </c>
      <c r="H1406" s="867" t="s">
        <v>7619</v>
      </c>
      <c r="I1406" s="867" t="s">
        <v>272</v>
      </c>
      <c r="J1406" s="867" t="s">
        <v>6142</v>
      </c>
      <c r="K1406" s="868">
        <v>141.63</v>
      </c>
      <c r="L1406" s="867" t="s">
        <v>6143</v>
      </c>
    </row>
    <row r="1407" spans="1:12" ht="13.5">
      <c r="A1407" s="867" t="s">
        <v>7511</v>
      </c>
      <c r="B1407" s="867" t="s">
        <v>7512</v>
      </c>
      <c r="C1407" s="867" t="s">
        <v>7569</v>
      </c>
      <c r="D1407" s="867" t="s">
        <v>7570</v>
      </c>
      <c r="E1407" s="868" t="s">
        <v>819</v>
      </c>
      <c r="F1407" s="867" t="s">
        <v>819</v>
      </c>
      <c r="G1407" s="867">
        <v>93969</v>
      </c>
      <c r="H1407" s="867" t="s">
        <v>7620</v>
      </c>
      <c r="I1407" s="867" t="s">
        <v>272</v>
      </c>
      <c r="J1407" s="867" t="s">
        <v>6142</v>
      </c>
      <c r="K1407" s="868">
        <v>134.61000000000001</v>
      </c>
      <c r="L1407" s="867" t="s">
        <v>6143</v>
      </c>
    </row>
    <row r="1408" spans="1:12" ht="13.5">
      <c r="A1408" s="867" t="s">
        <v>7511</v>
      </c>
      <c r="B1408" s="867" t="s">
        <v>7512</v>
      </c>
      <c r="C1408" s="867" t="s">
        <v>7569</v>
      </c>
      <c r="D1408" s="867" t="s">
        <v>7570</v>
      </c>
      <c r="E1408" s="868" t="s">
        <v>819</v>
      </c>
      <c r="F1408" s="867" t="s">
        <v>819</v>
      </c>
      <c r="G1408" s="867">
        <v>93970</v>
      </c>
      <c r="H1408" s="867" t="s">
        <v>7621</v>
      </c>
      <c r="I1408" s="867" t="s">
        <v>272</v>
      </c>
      <c r="J1408" s="867" t="s">
        <v>6142</v>
      </c>
      <c r="K1408" s="868">
        <v>129.66999999999999</v>
      </c>
      <c r="L1408" s="867" t="s">
        <v>6143</v>
      </c>
    </row>
    <row r="1409" spans="1:12" ht="13.5">
      <c r="A1409" s="867" t="s">
        <v>7511</v>
      </c>
      <c r="B1409" s="867" t="s">
        <v>7512</v>
      </c>
      <c r="C1409" s="867" t="s">
        <v>7569</v>
      </c>
      <c r="D1409" s="867" t="s">
        <v>7570</v>
      </c>
      <c r="E1409" s="868" t="s">
        <v>819</v>
      </c>
      <c r="F1409" s="867" t="s">
        <v>819</v>
      </c>
      <c r="G1409" s="867">
        <v>93971</v>
      </c>
      <c r="H1409" s="867" t="s">
        <v>7622</v>
      </c>
      <c r="I1409" s="867" t="s">
        <v>272</v>
      </c>
      <c r="J1409" s="867" t="s">
        <v>6142</v>
      </c>
      <c r="K1409" s="868">
        <v>122.07</v>
      </c>
      <c r="L1409" s="867" t="s">
        <v>6143</v>
      </c>
    </row>
    <row r="1410" spans="1:12" ht="13.5">
      <c r="A1410" s="867" t="s">
        <v>7511</v>
      </c>
      <c r="B1410" s="867" t="s">
        <v>7512</v>
      </c>
      <c r="C1410" s="867" t="s">
        <v>7569</v>
      </c>
      <c r="D1410" s="867" t="s">
        <v>7570</v>
      </c>
      <c r="E1410" s="868" t="s">
        <v>819</v>
      </c>
      <c r="F1410" s="867" t="s">
        <v>819</v>
      </c>
      <c r="G1410" s="867">
        <v>95108</v>
      </c>
      <c r="H1410" s="867" t="s">
        <v>7623</v>
      </c>
      <c r="I1410" s="867" t="s">
        <v>6228</v>
      </c>
      <c r="J1410" s="867" t="s">
        <v>6229</v>
      </c>
      <c r="K1410" s="868">
        <v>24.75</v>
      </c>
      <c r="L1410" s="867" t="s">
        <v>6143</v>
      </c>
    </row>
    <row r="1411" spans="1:12" ht="13.5">
      <c r="A1411" s="867" t="s">
        <v>7511</v>
      </c>
      <c r="B1411" s="867" t="s">
        <v>7512</v>
      </c>
      <c r="C1411" s="867" t="s">
        <v>7569</v>
      </c>
      <c r="D1411" s="867" t="s">
        <v>7570</v>
      </c>
      <c r="E1411" s="868" t="s">
        <v>819</v>
      </c>
      <c r="F1411" s="867" t="s">
        <v>819</v>
      </c>
      <c r="G1411" s="867">
        <v>100332</v>
      </c>
      <c r="H1411" s="867" t="s">
        <v>7624</v>
      </c>
      <c r="I1411" s="867" t="s">
        <v>6401</v>
      </c>
      <c r="J1411" s="867" t="s">
        <v>6142</v>
      </c>
      <c r="K1411" s="868">
        <v>500.93</v>
      </c>
      <c r="L1411" s="867" t="s">
        <v>6143</v>
      </c>
    </row>
    <row r="1412" spans="1:12" ht="13.5">
      <c r="A1412" s="867" t="s">
        <v>7511</v>
      </c>
      <c r="B1412" s="867" t="s">
        <v>7512</v>
      </c>
      <c r="C1412" s="867" t="s">
        <v>7569</v>
      </c>
      <c r="D1412" s="867" t="s">
        <v>7570</v>
      </c>
      <c r="E1412" s="868" t="s">
        <v>819</v>
      </c>
      <c r="F1412" s="867" t="s">
        <v>819</v>
      </c>
      <c r="G1412" s="867">
        <v>100333</v>
      </c>
      <c r="H1412" s="867" t="s">
        <v>7625</v>
      </c>
      <c r="I1412" s="867" t="s">
        <v>6401</v>
      </c>
      <c r="J1412" s="867" t="s">
        <v>6142</v>
      </c>
      <c r="K1412" s="868">
        <v>314.24</v>
      </c>
      <c r="L1412" s="867" t="s">
        <v>6143</v>
      </c>
    </row>
    <row r="1413" spans="1:12" ht="13.5">
      <c r="A1413" s="867" t="s">
        <v>7511</v>
      </c>
      <c r="B1413" s="867" t="s">
        <v>7512</v>
      </c>
      <c r="C1413" s="867" t="s">
        <v>7569</v>
      </c>
      <c r="D1413" s="867" t="s">
        <v>7570</v>
      </c>
      <c r="E1413" s="868" t="s">
        <v>819</v>
      </c>
      <c r="F1413" s="867" t="s">
        <v>819</v>
      </c>
      <c r="G1413" s="867">
        <v>100334</v>
      </c>
      <c r="H1413" s="867" t="s">
        <v>7626</v>
      </c>
      <c r="I1413" s="867" t="s">
        <v>6401</v>
      </c>
      <c r="J1413" s="867" t="s">
        <v>6142</v>
      </c>
      <c r="K1413" s="868">
        <v>399.14</v>
      </c>
      <c r="L1413" s="867" t="s">
        <v>6143</v>
      </c>
    </row>
    <row r="1414" spans="1:12" ht="13.5">
      <c r="A1414" s="867" t="s">
        <v>7511</v>
      </c>
      <c r="B1414" s="867" t="s">
        <v>7512</v>
      </c>
      <c r="C1414" s="867" t="s">
        <v>7569</v>
      </c>
      <c r="D1414" s="867" t="s">
        <v>7570</v>
      </c>
      <c r="E1414" s="868" t="s">
        <v>819</v>
      </c>
      <c r="F1414" s="867" t="s">
        <v>819</v>
      </c>
      <c r="G1414" s="867">
        <v>100335</v>
      </c>
      <c r="H1414" s="867" t="s">
        <v>7627</v>
      </c>
      <c r="I1414" s="867" t="s">
        <v>6401</v>
      </c>
      <c r="J1414" s="867" t="s">
        <v>6142</v>
      </c>
      <c r="K1414" s="868">
        <v>259.13</v>
      </c>
      <c r="L1414" s="867" t="s">
        <v>6143</v>
      </c>
    </row>
    <row r="1415" spans="1:12" ht="13.5">
      <c r="A1415" s="867" t="s">
        <v>7511</v>
      </c>
      <c r="B1415" s="867" t="s">
        <v>7512</v>
      </c>
      <c r="C1415" s="867" t="s">
        <v>7569</v>
      </c>
      <c r="D1415" s="867" t="s">
        <v>7570</v>
      </c>
      <c r="E1415" s="868" t="s">
        <v>819</v>
      </c>
      <c r="F1415" s="867" t="s">
        <v>819</v>
      </c>
      <c r="G1415" s="867">
        <v>100341</v>
      </c>
      <c r="H1415" s="867" t="s">
        <v>7628</v>
      </c>
      <c r="I1415" s="867" t="s">
        <v>6401</v>
      </c>
      <c r="J1415" s="867" t="s">
        <v>6229</v>
      </c>
      <c r="K1415" s="868">
        <v>24.47</v>
      </c>
      <c r="L1415" s="867" t="s">
        <v>6143</v>
      </c>
    </row>
    <row r="1416" spans="1:12" ht="13.5">
      <c r="A1416" s="867" t="s">
        <v>7511</v>
      </c>
      <c r="B1416" s="867" t="s">
        <v>7512</v>
      </c>
      <c r="C1416" s="867" t="s">
        <v>7569</v>
      </c>
      <c r="D1416" s="867" t="s">
        <v>7570</v>
      </c>
      <c r="E1416" s="868" t="s">
        <v>819</v>
      </c>
      <c r="F1416" s="867" t="s">
        <v>819</v>
      </c>
      <c r="G1416" s="867">
        <v>100342</v>
      </c>
      <c r="H1416" s="867" t="s">
        <v>7629</v>
      </c>
      <c r="I1416" s="867" t="s">
        <v>631</v>
      </c>
      <c r="J1416" s="867" t="s">
        <v>6142</v>
      </c>
      <c r="K1416" s="868">
        <v>10.77</v>
      </c>
      <c r="L1416" s="867" t="s">
        <v>6143</v>
      </c>
    </row>
    <row r="1417" spans="1:12" ht="13.5">
      <c r="A1417" s="867" t="s">
        <v>7511</v>
      </c>
      <c r="B1417" s="867" t="s">
        <v>7512</v>
      </c>
      <c r="C1417" s="867" t="s">
        <v>7569</v>
      </c>
      <c r="D1417" s="867" t="s">
        <v>7570</v>
      </c>
      <c r="E1417" s="868" t="s">
        <v>819</v>
      </c>
      <c r="F1417" s="867" t="s">
        <v>819</v>
      </c>
      <c r="G1417" s="867">
        <v>100343</v>
      </c>
      <c r="H1417" s="867" t="s">
        <v>7630</v>
      </c>
      <c r="I1417" s="867" t="s">
        <v>631</v>
      </c>
      <c r="J1417" s="867" t="s">
        <v>6142</v>
      </c>
      <c r="K1417" s="868">
        <v>9.84</v>
      </c>
      <c r="L1417" s="867" t="s">
        <v>6143</v>
      </c>
    </row>
    <row r="1418" spans="1:12" ht="13.5">
      <c r="A1418" s="867" t="s">
        <v>7511</v>
      </c>
      <c r="B1418" s="867" t="s">
        <v>7512</v>
      </c>
      <c r="C1418" s="867" t="s">
        <v>7569</v>
      </c>
      <c r="D1418" s="867" t="s">
        <v>7570</v>
      </c>
      <c r="E1418" s="868" t="s">
        <v>819</v>
      </c>
      <c r="F1418" s="867" t="s">
        <v>819</v>
      </c>
      <c r="G1418" s="867">
        <v>100344</v>
      </c>
      <c r="H1418" s="867" t="s">
        <v>7631</v>
      </c>
      <c r="I1418" s="867" t="s">
        <v>631</v>
      </c>
      <c r="J1418" s="867" t="s">
        <v>6142</v>
      </c>
      <c r="K1418" s="868">
        <v>8.68</v>
      </c>
      <c r="L1418" s="867" t="s">
        <v>6143</v>
      </c>
    </row>
    <row r="1419" spans="1:12" ht="13.5">
      <c r="A1419" s="867" t="s">
        <v>7511</v>
      </c>
      <c r="B1419" s="867" t="s">
        <v>7512</v>
      </c>
      <c r="C1419" s="867" t="s">
        <v>7569</v>
      </c>
      <c r="D1419" s="867" t="s">
        <v>7570</v>
      </c>
      <c r="E1419" s="868" t="s">
        <v>819</v>
      </c>
      <c r="F1419" s="867" t="s">
        <v>819</v>
      </c>
      <c r="G1419" s="867">
        <v>100345</v>
      </c>
      <c r="H1419" s="867" t="s">
        <v>7632</v>
      </c>
      <c r="I1419" s="867" t="s">
        <v>631</v>
      </c>
      <c r="J1419" s="867" t="s">
        <v>6142</v>
      </c>
      <c r="K1419" s="868">
        <v>7.24</v>
      </c>
      <c r="L1419" s="867" t="s">
        <v>6143</v>
      </c>
    </row>
    <row r="1420" spans="1:12" ht="13.5">
      <c r="A1420" s="867" t="s">
        <v>7511</v>
      </c>
      <c r="B1420" s="867" t="s">
        <v>7512</v>
      </c>
      <c r="C1420" s="867" t="s">
        <v>7569</v>
      </c>
      <c r="D1420" s="867" t="s">
        <v>7570</v>
      </c>
      <c r="E1420" s="868" t="s">
        <v>819</v>
      </c>
      <c r="F1420" s="867" t="s">
        <v>819</v>
      </c>
      <c r="G1420" s="867">
        <v>100346</v>
      </c>
      <c r="H1420" s="867" t="s">
        <v>7633</v>
      </c>
      <c r="I1420" s="867" t="s">
        <v>631</v>
      </c>
      <c r="J1420" s="867" t="s">
        <v>6142</v>
      </c>
      <c r="K1420" s="868">
        <v>6.77</v>
      </c>
      <c r="L1420" s="867" t="s">
        <v>6143</v>
      </c>
    </row>
    <row r="1421" spans="1:12" ht="13.5">
      <c r="A1421" s="867" t="s">
        <v>7511</v>
      </c>
      <c r="B1421" s="867" t="s">
        <v>7512</v>
      </c>
      <c r="C1421" s="867" t="s">
        <v>7569</v>
      </c>
      <c r="D1421" s="867" t="s">
        <v>7570</v>
      </c>
      <c r="E1421" s="868" t="s">
        <v>819</v>
      </c>
      <c r="F1421" s="867" t="s">
        <v>819</v>
      </c>
      <c r="G1421" s="867">
        <v>100347</v>
      </c>
      <c r="H1421" s="867" t="s">
        <v>7634</v>
      </c>
      <c r="I1421" s="867" t="s">
        <v>631</v>
      </c>
      <c r="J1421" s="867" t="s">
        <v>6142</v>
      </c>
      <c r="K1421" s="868">
        <v>7.5</v>
      </c>
      <c r="L1421" s="867" t="s">
        <v>6143</v>
      </c>
    </row>
    <row r="1422" spans="1:12" ht="13.5">
      <c r="A1422" s="867" t="s">
        <v>7511</v>
      </c>
      <c r="B1422" s="867" t="s">
        <v>7512</v>
      </c>
      <c r="C1422" s="867" t="s">
        <v>7569</v>
      </c>
      <c r="D1422" s="867" t="s">
        <v>7570</v>
      </c>
      <c r="E1422" s="868" t="s">
        <v>819</v>
      </c>
      <c r="F1422" s="867" t="s">
        <v>819</v>
      </c>
      <c r="G1422" s="867">
        <v>100348</v>
      </c>
      <c r="H1422" s="867" t="s">
        <v>7635</v>
      </c>
      <c r="I1422" s="867" t="s">
        <v>631</v>
      </c>
      <c r="J1422" s="867" t="s">
        <v>6142</v>
      </c>
      <c r="K1422" s="868">
        <v>7.27</v>
      </c>
      <c r="L1422" s="867" t="s">
        <v>6143</v>
      </c>
    </row>
    <row r="1423" spans="1:12" ht="13.5">
      <c r="A1423" s="867" t="s">
        <v>7511</v>
      </c>
      <c r="B1423" s="867" t="s">
        <v>7512</v>
      </c>
      <c r="C1423" s="867" t="s">
        <v>7569</v>
      </c>
      <c r="D1423" s="867" t="s">
        <v>7570</v>
      </c>
      <c r="E1423" s="868" t="s">
        <v>819</v>
      </c>
      <c r="F1423" s="867" t="s">
        <v>819</v>
      </c>
      <c r="G1423" s="867">
        <v>100349</v>
      </c>
      <c r="H1423" s="867" t="s">
        <v>7636</v>
      </c>
      <c r="I1423" s="867" t="s">
        <v>169</v>
      </c>
      <c r="J1423" s="867" t="s">
        <v>6142</v>
      </c>
      <c r="K1423" s="868">
        <v>352.98</v>
      </c>
      <c r="L1423" s="867" t="s">
        <v>6143</v>
      </c>
    </row>
    <row r="1424" spans="1:12" ht="13.5">
      <c r="A1424" s="867" t="s">
        <v>7511</v>
      </c>
      <c r="B1424" s="867" t="s">
        <v>7512</v>
      </c>
      <c r="C1424" s="867" t="s">
        <v>7637</v>
      </c>
      <c r="D1424" s="867" t="s">
        <v>7638</v>
      </c>
      <c r="E1424" s="868">
        <v>73799</v>
      </c>
      <c r="F1424" s="867" t="s">
        <v>7639</v>
      </c>
      <c r="G1424" s="867" t="s">
        <v>7640</v>
      </c>
      <c r="H1424" s="867" t="s">
        <v>7641</v>
      </c>
      <c r="I1424" s="867" t="s">
        <v>6228</v>
      </c>
      <c r="J1424" s="867" t="s">
        <v>6142</v>
      </c>
      <c r="K1424" s="868">
        <v>354.01</v>
      </c>
      <c r="L1424" s="867" t="s">
        <v>6143</v>
      </c>
    </row>
    <row r="1425" spans="1:12" ht="13.5">
      <c r="A1425" s="867" t="s">
        <v>7511</v>
      </c>
      <c r="B1425" s="867" t="s">
        <v>7512</v>
      </c>
      <c r="C1425" s="867" t="s">
        <v>7637</v>
      </c>
      <c r="D1425" s="867" t="s">
        <v>7638</v>
      </c>
      <c r="E1425" s="868">
        <v>73856</v>
      </c>
      <c r="F1425" s="867" t="s">
        <v>7642</v>
      </c>
      <c r="G1425" s="867" t="s">
        <v>7643</v>
      </c>
      <c r="H1425" s="867" t="s">
        <v>7644</v>
      </c>
      <c r="I1425" s="867" t="s">
        <v>6228</v>
      </c>
      <c r="J1425" s="867" t="s">
        <v>6142</v>
      </c>
      <c r="K1425" s="868">
        <v>621.16999999999996</v>
      </c>
      <c r="L1425" s="867" t="s">
        <v>6143</v>
      </c>
    </row>
    <row r="1426" spans="1:12" ht="13.5">
      <c r="A1426" s="867" t="s">
        <v>7511</v>
      </c>
      <c r="B1426" s="867" t="s">
        <v>7512</v>
      </c>
      <c r="C1426" s="867" t="s">
        <v>7637</v>
      </c>
      <c r="D1426" s="867" t="s">
        <v>7638</v>
      </c>
      <c r="E1426" s="868">
        <v>73856</v>
      </c>
      <c r="F1426" s="867" t="s">
        <v>7642</v>
      </c>
      <c r="G1426" s="867" t="s">
        <v>7645</v>
      </c>
      <c r="H1426" s="867" t="s">
        <v>7646</v>
      </c>
      <c r="I1426" s="867" t="s">
        <v>6228</v>
      </c>
      <c r="J1426" s="867" t="s">
        <v>6142</v>
      </c>
      <c r="K1426" s="869">
        <v>1013.94</v>
      </c>
      <c r="L1426" s="867" t="s">
        <v>6143</v>
      </c>
    </row>
    <row r="1427" spans="1:12" ht="13.5">
      <c r="A1427" s="867" t="s">
        <v>7511</v>
      </c>
      <c r="B1427" s="867" t="s">
        <v>7512</v>
      </c>
      <c r="C1427" s="867" t="s">
        <v>7637</v>
      </c>
      <c r="D1427" s="867" t="s">
        <v>7638</v>
      </c>
      <c r="E1427" s="868">
        <v>73856</v>
      </c>
      <c r="F1427" s="867" t="s">
        <v>7642</v>
      </c>
      <c r="G1427" s="867" t="s">
        <v>7647</v>
      </c>
      <c r="H1427" s="867" t="s">
        <v>7648</v>
      </c>
      <c r="I1427" s="867" t="s">
        <v>6228</v>
      </c>
      <c r="J1427" s="867" t="s">
        <v>6142</v>
      </c>
      <c r="K1427" s="869">
        <v>1514.76</v>
      </c>
      <c r="L1427" s="867" t="s">
        <v>6143</v>
      </c>
    </row>
    <row r="1428" spans="1:12" ht="13.5">
      <c r="A1428" s="867" t="s">
        <v>7511</v>
      </c>
      <c r="B1428" s="867" t="s">
        <v>7512</v>
      </c>
      <c r="C1428" s="867" t="s">
        <v>7637</v>
      </c>
      <c r="D1428" s="867" t="s">
        <v>7638</v>
      </c>
      <c r="E1428" s="868">
        <v>73856</v>
      </c>
      <c r="F1428" s="867" t="s">
        <v>7642</v>
      </c>
      <c r="G1428" s="867" t="s">
        <v>7649</v>
      </c>
      <c r="H1428" s="867" t="s">
        <v>7650</v>
      </c>
      <c r="I1428" s="867" t="s">
        <v>6228</v>
      </c>
      <c r="J1428" s="867" t="s">
        <v>6142</v>
      </c>
      <c r="K1428" s="869">
        <v>2130.5500000000002</v>
      </c>
      <c r="L1428" s="867" t="s">
        <v>6143</v>
      </c>
    </row>
    <row r="1429" spans="1:12" ht="13.5">
      <c r="A1429" s="867" t="s">
        <v>7511</v>
      </c>
      <c r="B1429" s="867" t="s">
        <v>7512</v>
      </c>
      <c r="C1429" s="867" t="s">
        <v>7637</v>
      </c>
      <c r="D1429" s="867" t="s">
        <v>7638</v>
      </c>
      <c r="E1429" s="868">
        <v>73856</v>
      </c>
      <c r="F1429" s="867" t="s">
        <v>7642</v>
      </c>
      <c r="G1429" s="867" t="s">
        <v>7651</v>
      </c>
      <c r="H1429" s="867" t="s">
        <v>7652</v>
      </c>
      <c r="I1429" s="867" t="s">
        <v>6228</v>
      </c>
      <c r="J1429" s="867" t="s">
        <v>6142</v>
      </c>
      <c r="K1429" s="869">
        <v>2866.77</v>
      </c>
      <c r="L1429" s="867" t="s">
        <v>6143</v>
      </c>
    </row>
    <row r="1430" spans="1:12" ht="13.5">
      <c r="A1430" s="867" t="s">
        <v>7511</v>
      </c>
      <c r="B1430" s="867" t="s">
        <v>7512</v>
      </c>
      <c r="C1430" s="867" t="s">
        <v>7637</v>
      </c>
      <c r="D1430" s="867" t="s">
        <v>7638</v>
      </c>
      <c r="E1430" s="868">
        <v>73856</v>
      </c>
      <c r="F1430" s="867" t="s">
        <v>7642</v>
      </c>
      <c r="G1430" s="867" t="s">
        <v>7653</v>
      </c>
      <c r="H1430" s="867" t="s">
        <v>7654</v>
      </c>
      <c r="I1430" s="867" t="s">
        <v>6228</v>
      </c>
      <c r="J1430" s="867" t="s">
        <v>6142</v>
      </c>
      <c r="K1430" s="868">
        <v>874.96</v>
      </c>
      <c r="L1430" s="867" t="s">
        <v>6143</v>
      </c>
    </row>
    <row r="1431" spans="1:12" ht="13.5">
      <c r="A1431" s="867" t="s">
        <v>7511</v>
      </c>
      <c r="B1431" s="867" t="s">
        <v>7512</v>
      </c>
      <c r="C1431" s="867" t="s">
        <v>7637</v>
      </c>
      <c r="D1431" s="867" t="s">
        <v>7638</v>
      </c>
      <c r="E1431" s="868">
        <v>73856</v>
      </c>
      <c r="F1431" s="867" t="s">
        <v>7642</v>
      </c>
      <c r="G1431" s="867" t="s">
        <v>7655</v>
      </c>
      <c r="H1431" s="867" t="s">
        <v>7656</v>
      </c>
      <c r="I1431" s="867" t="s">
        <v>6228</v>
      </c>
      <c r="J1431" s="867" t="s">
        <v>6142</v>
      </c>
      <c r="K1431" s="869">
        <v>1436.94</v>
      </c>
      <c r="L1431" s="867" t="s">
        <v>6143</v>
      </c>
    </row>
    <row r="1432" spans="1:12" ht="13.5">
      <c r="A1432" s="867" t="s">
        <v>7511</v>
      </c>
      <c r="B1432" s="867" t="s">
        <v>7512</v>
      </c>
      <c r="C1432" s="867" t="s">
        <v>7637</v>
      </c>
      <c r="D1432" s="867" t="s">
        <v>7638</v>
      </c>
      <c r="E1432" s="868">
        <v>73856</v>
      </c>
      <c r="F1432" s="867" t="s">
        <v>7642</v>
      </c>
      <c r="G1432" s="867" t="s">
        <v>7657</v>
      </c>
      <c r="H1432" s="867" t="s">
        <v>7658</v>
      </c>
      <c r="I1432" s="867" t="s">
        <v>6228</v>
      </c>
      <c r="J1432" s="867" t="s">
        <v>6142</v>
      </c>
      <c r="K1432" s="869">
        <v>2151.09</v>
      </c>
      <c r="L1432" s="867" t="s">
        <v>6143</v>
      </c>
    </row>
    <row r="1433" spans="1:12" ht="13.5">
      <c r="A1433" s="867" t="s">
        <v>7511</v>
      </c>
      <c r="B1433" s="867" t="s">
        <v>7512</v>
      </c>
      <c r="C1433" s="867" t="s">
        <v>7637</v>
      </c>
      <c r="D1433" s="867" t="s">
        <v>7638</v>
      </c>
      <c r="E1433" s="868">
        <v>73856</v>
      </c>
      <c r="F1433" s="867" t="s">
        <v>7642</v>
      </c>
      <c r="G1433" s="867" t="s">
        <v>7659</v>
      </c>
      <c r="H1433" s="867" t="s">
        <v>7660</v>
      </c>
      <c r="I1433" s="867" t="s">
        <v>6228</v>
      </c>
      <c r="J1433" s="867" t="s">
        <v>6142</v>
      </c>
      <c r="K1433" s="869">
        <v>2728.53</v>
      </c>
      <c r="L1433" s="867" t="s">
        <v>6143</v>
      </c>
    </row>
    <row r="1434" spans="1:12" ht="13.5">
      <c r="A1434" s="867" t="s">
        <v>7511</v>
      </c>
      <c r="B1434" s="867" t="s">
        <v>7512</v>
      </c>
      <c r="C1434" s="867" t="s">
        <v>7637</v>
      </c>
      <c r="D1434" s="867" t="s">
        <v>7638</v>
      </c>
      <c r="E1434" s="868">
        <v>73856</v>
      </c>
      <c r="F1434" s="867" t="s">
        <v>7642</v>
      </c>
      <c r="G1434" s="867" t="s">
        <v>7661</v>
      </c>
      <c r="H1434" s="867" t="s">
        <v>7662</v>
      </c>
      <c r="I1434" s="867" t="s">
        <v>6228</v>
      </c>
      <c r="J1434" s="867" t="s">
        <v>6142</v>
      </c>
      <c r="K1434" s="869">
        <v>4066.04</v>
      </c>
      <c r="L1434" s="867" t="s">
        <v>6143</v>
      </c>
    </row>
    <row r="1435" spans="1:12" ht="13.5">
      <c r="A1435" s="867" t="s">
        <v>7511</v>
      </c>
      <c r="B1435" s="867" t="s">
        <v>7512</v>
      </c>
      <c r="C1435" s="867" t="s">
        <v>7637</v>
      </c>
      <c r="D1435" s="867" t="s">
        <v>7638</v>
      </c>
      <c r="E1435" s="868">
        <v>73856</v>
      </c>
      <c r="F1435" s="867" t="s">
        <v>7642</v>
      </c>
      <c r="G1435" s="867" t="s">
        <v>7663</v>
      </c>
      <c r="H1435" s="867" t="s">
        <v>7664</v>
      </c>
      <c r="I1435" s="867" t="s">
        <v>6228</v>
      </c>
      <c r="J1435" s="867" t="s">
        <v>6142</v>
      </c>
      <c r="K1435" s="869">
        <v>1128.29</v>
      </c>
      <c r="L1435" s="867" t="s">
        <v>6143</v>
      </c>
    </row>
    <row r="1436" spans="1:12" ht="13.5">
      <c r="A1436" s="867" t="s">
        <v>7511</v>
      </c>
      <c r="B1436" s="867" t="s">
        <v>7512</v>
      </c>
      <c r="C1436" s="867" t="s">
        <v>7637</v>
      </c>
      <c r="D1436" s="867" t="s">
        <v>7638</v>
      </c>
      <c r="E1436" s="868">
        <v>73856</v>
      </c>
      <c r="F1436" s="867" t="s">
        <v>7642</v>
      </c>
      <c r="G1436" s="867" t="s">
        <v>7665</v>
      </c>
      <c r="H1436" s="867" t="s">
        <v>7666</v>
      </c>
      <c r="I1436" s="867" t="s">
        <v>6228</v>
      </c>
      <c r="J1436" s="867" t="s">
        <v>6142</v>
      </c>
      <c r="K1436" s="869">
        <v>1859.45</v>
      </c>
      <c r="L1436" s="867" t="s">
        <v>6143</v>
      </c>
    </row>
    <row r="1437" spans="1:12" ht="13.5">
      <c r="A1437" s="867" t="s">
        <v>7511</v>
      </c>
      <c r="B1437" s="867" t="s">
        <v>7512</v>
      </c>
      <c r="C1437" s="867" t="s">
        <v>7637</v>
      </c>
      <c r="D1437" s="867" t="s">
        <v>7638</v>
      </c>
      <c r="E1437" s="868">
        <v>73856</v>
      </c>
      <c r="F1437" s="867" t="s">
        <v>7642</v>
      </c>
      <c r="G1437" s="867" t="s">
        <v>7667</v>
      </c>
      <c r="H1437" s="867" t="s">
        <v>7668</v>
      </c>
      <c r="I1437" s="867" t="s">
        <v>6228</v>
      </c>
      <c r="J1437" s="867" t="s">
        <v>6142</v>
      </c>
      <c r="K1437" s="869">
        <v>2787</v>
      </c>
      <c r="L1437" s="867" t="s">
        <v>6143</v>
      </c>
    </row>
    <row r="1438" spans="1:12" ht="13.5">
      <c r="A1438" s="867" t="s">
        <v>7511</v>
      </c>
      <c r="B1438" s="867" t="s">
        <v>7512</v>
      </c>
      <c r="C1438" s="867" t="s">
        <v>7637</v>
      </c>
      <c r="D1438" s="867" t="s">
        <v>7638</v>
      </c>
      <c r="E1438" s="868">
        <v>73856</v>
      </c>
      <c r="F1438" s="867" t="s">
        <v>7642</v>
      </c>
      <c r="G1438" s="867" t="s">
        <v>7669</v>
      </c>
      <c r="H1438" s="867" t="s">
        <v>7670</v>
      </c>
      <c r="I1438" s="867" t="s">
        <v>6228</v>
      </c>
      <c r="J1438" s="867" t="s">
        <v>6142</v>
      </c>
      <c r="K1438" s="869">
        <v>3919.56</v>
      </c>
      <c r="L1438" s="867" t="s">
        <v>6143</v>
      </c>
    </row>
    <row r="1439" spans="1:12" ht="13.5">
      <c r="A1439" s="867" t="s">
        <v>7511</v>
      </c>
      <c r="B1439" s="867" t="s">
        <v>7512</v>
      </c>
      <c r="C1439" s="867" t="s">
        <v>7637</v>
      </c>
      <c r="D1439" s="867" t="s">
        <v>7638</v>
      </c>
      <c r="E1439" s="868">
        <v>73856</v>
      </c>
      <c r="F1439" s="867" t="s">
        <v>7642</v>
      </c>
      <c r="G1439" s="867" t="s">
        <v>7671</v>
      </c>
      <c r="H1439" s="867" t="s">
        <v>7672</v>
      </c>
      <c r="I1439" s="867" t="s">
        <v>6228</v>
      </c>
      <c r="J1439" s="867" t="s">
        <v>6142</v>
      </c>
      <c r="K1439" s="869">
        <v>5265.4</v>
      </c>
      <c r="L1439" s="867" t="s">
        <v>6143</v>
      </c>
    </row>
    <row r="1440" spans="1:12" ht="13.5">
      <c r="A1440" s="867" t="s">
        <v>7511</v>
      </c>
      <c r="B1440" s="867" t="s">
        <v>7512</v>
      </c>
      <c r="C1440" s="867" t="s">
        <v>7637</v>
      </c>
      <c r="D1440" s="867" t="s">
        <v>7638</v>
      </c>
      <c r="E1440" s="868">
        <v>74224</v>
      </c>
      <c r="F1440" s="867" t="s">
        <v>7673</v>
      </c>
      <c r="G1440" s="867" t="s">
        <v>7674</v>
      </c>
      <c r="H1440" s="867" t="s">
        <v>7675</v>
      </c>
      <c r="I1440" s="867" t="s">
        <v>6228</v>
      </c>
      <c r="J1440" s="867" t="s">
        <v>6142</v>
      </c>
      <c r="K1440" s="869">
        <v>1465.02</v>
      </c>
      <c r="L1440" s="867" t="s">
        <v>6143</v>
      </c>
    </row>
    <row r="1441" spans="1:12" ht="13.5">
      <c r="A1441" s="867" t="s">
        <v>7511</v>
      </c>
      <c r="B1441" s="867" t="s">
        <v>7512</v>
      </c>
      <c r="C1441" s="867" t="s">
        <v>7637</v>
      </c>
      <c r="D1441" s="867" t="s">
        <v>7638</v>
      </c>
      <c r="E1441" s="868" t="s">
        <v>819</v>
      </c>
      <c r="F1441" s="867" t="s">
        <v>819</v>
      </c>
      <c r="G1441" s="867">
        <v>83659</v>
      </c>
      <c r="H1441" s="867" t="s">
        <v>7676</v>
      </c>
      <c r="I1441" s="867" t="s">
        <v>6228</v>
      </c>
      <c r="J1441" s="867" t="s">
        <v>6229</v>
      </c>
      <c r="K1441" s="868">
        <v>883.62</v>
      </c>
      <c r="L1441" s="867" t="s">
        <v>6143</v>
      </c>
    </row>
    <row r="1442" spans="1:12" ht="13.5">
      <c r="A1442" s="867" t="s">
        <v>7511</v>
      </c>
      <c r="B1442" s="867" t="s">
        <v>7512</v>
      </c>
      <c r="C1442" s="867" t="s">
        <v>7637</v>
      </c>
      <c r="D1442" s="867" t="s">
        <v>7638</v>
      </c>
      <c r="E1442" s="868" t="s">
        <v>819</v>
      </c>
      <c r="F1442" s="867" t="s">
        <v>819</v>
      </c>
      <c r="G1442" s="867">
        <v>83716</v>
      </c>
      <c r="H1442" s="867" t="s">
        <v>7677</v>
      </c>
      <c r="I1442" s="867" t="s">
        <v>6228</v>
      </c>
      <c r="J1442" s="867" t="s">
        <v>6142</v>
      </c>
      <c r="K1442" s="868">
        <v>353.16</v>
      </c>
      <c r="L1442" s="867" t="s">
        <v>6143</v>
      </c>
    </row>
    <row r="1443" spans="1:12" ht="13.5">
      <c r="A1443" s="867" t="s">
        <v>7511</v>
      </c>
      <c r="B1443" s="867" t="s">
        <v>7512</v>
      </c>
      <c r="C1443" s="867" t="s">
        <v>7637</v>
      </c>
      <c r="D1443" s="867" t="s">
        <v>7638</v>
      </c>
      <c r="E1443" s="868" t="s">
        <v>819</v>
      </c>
      <c r="F1443" s="867" t="s">
        <v>819</v>
      </c>
      <c r="G1443" s="867">
        <v>97976</v>
      </c>
      <c r="H1443" s="867" t="s">
        <v>7678</v>
      </c>
      <c r="I1443" s="867" t="s">
        <v>6228</v>
      </c>
      <c r="J1443" s="867" t="s">
        <v>6142</v>
      </c>
      <c r="K1443" s="868">
        <v>940.6</v>
      </c>
      <c r="L1443" s="867" t="s">
        <v>6143</v>
      </c>
    </row>
    <row r="1444" spans="1:12" ht="13.5">
      <c r="A1444" s="867" t="s">
        <v>7511</v>
      </c>
      <c r="B1444" s="867" t="s">
        <v>7512</v>
      </c>
      <c r="C1444" s="867" t="s">
        <v>7637</v>
      </c>
      <c r="D1444" s="867" t="s">
        <v>7638</v>
      </c>
      <c r="E1444" s="868" t="s">
        <v>819</v>
      </c>
      <c r="F1444" s="867" t="s">
        <v>819</v>
      </c>
      <c r="G1444" s="867">
        <v>97977</v>
      </c>
      <c r="H1444" s="867" t="s">
        <v>7679</v>
      </c>
      <c r="I1444" s="867" t="s">
        <v>6228</v>
      </c>
      <c r="J1444" s="867" t="s">
        <v>6142</v>
      </c>
      <c r="K1444" s="869">
        <v>1385.62</v>
      </c>
      <c r="L1444" s="867" t="s">
        <v>6143</v>
      </c>
    </row>
    <row r="1445" spans="1:12" ht="13.5">
      <c r="A1445" s="867" t="s">
        <v>7511</v>
      </c>
      <c r="B1445" s="867" t="s">
        <v>7512</v>
      </c>
      <c r="C1445" s="867" t="s">
        <v>7637</v>
      </c>
      <c r="D1445" s="867" t="s">
        <v>7638</v>
      </c>
      <c r="E1445" s="868" t="s">
        <v>819</v>
      </c>
      <c r="F1445" s="867" t="s">
        <v>819</v>
      </c>
      <c r="G1445" s="867">
        <v>97980</v>
      </c>
      <c r="H1445" s="867" t="s">
        <v>7680</v>
      </c>
      <c r="I1445" s="867" t="s">
        <v>6228</v>
      </c>
      <c r="J1445" s="867" t="s">
        <v>6142</v>
      </c>
      <c r="K1445" s="869">
        <v>1758.75</v>
      </c>
      <c r="L1445" s="867" t="s">
        <v>6143</v>
      </c>
    </row>
    <row r="1446" spans="1:12" ht="13.5">
      <c r="A1446" s="867" t="s">
        <v>7511</v>
      </c>
      <c r="B1446" s="867" t="s">
        <v>7512</v>
      </c>
      <c r="C1446" s="867" t="s">
        <v>7637</v>
      </c>
      <c r="D1446" s="867" t="s">
        <v>7638</v>
      </c>
      <c r="E1446" s="868" t="s">
        <v>819</v>
      </c>
      <c r="F1446" s="867" t="s">
        <v>819</v>
      </c>
      <c r="G1446" s="867">
        <v>97981</v>
      </c>
      <c r="H1446" s="867" t="s">
        <v>7681</v>
      </c>
      <c r="I1446" s="867" t="s">
        <v>272</v>
      </c>
      <c r="J1446" s="867" t="s">
        <v>6229</v>
      </c>
      <c r="K1446" s="869">
        <v>1090.3900000000001</v>
      </c>
      <c r="L1446" s="867" t="s">
        <v>6143</v>
      </c>
    </row>
    <row r="1447" spans="1:12" ht="13.5">
      <c r="A1447" s="867" t="s">
        <v>7511</v>
      </c>
      <c r="B1447" s="867" t="s">
        <v>7512</v>
      </c>
      <c r="C1447" s="867" t="s">
        <v>7637</v>
      </c>
      <c r="D1447" s="867" t="s">
        <v>7638</v>
      </c>
      <c r="E1447" s="868" t="s">
        <v>819</v>
      </c>
      <c r="F1447" s="867" t="s">
        <v>819</v>
      </c>
      <c r="G1447" s="867">
        <v>97983</v>
      </c>
      <c r="H1447" s="867" t="s">
        <v>7682</v>
      </c>
      <c r="I1447" s="867" t="s">
        <v>272</v>
      </c>
      <c r="J1447" s="867" t="s">
        <v>6142</v>
      </c>
      <c r="K1447" s="868">
        <v>397.15</v>
      </c>
      <c r="L1447" s="867" t="s">
        <v>6143</v>
      </c>
    </row>
    <row r="1448" spans="1:12" ht="13.5">
      <c r="A1448" s="867" t="s">
        <v>7511</v>
      </c>
      <c r="B1448" s="867" t="s">
        <v>7512</v>
      </c>
      <c r="C1448" s="867" t="s">
        <v>7637</v>
      </c>
      <c r="D1448" s="867" t="s">
        <v>7638</v>
      </c>
      <c r="E1448" s="868" t="s">
        <v>819</v>
      </c>
      <c r="F1448" s="867" t="s">
        <v>819</v>
      </c>
      <c r="G1448" s="867">
        <v>97985</v>
      </c>
      <c r="H1448" s="867" t="s">
        <v>7683</v>
      </c>
      <c r="I1448" s="867" t="s">
        <v>272</v>
      </c>
      <c r="J1448" s="867" t="s">
        <v>6229</v>
      </c>
      <c r="K1448" s="869">
        <v>1323.13</v>
      </c>
      <c r="L1448" s="867" t="s">
        <v>6143</v>
      </c>
    </row>
    <row r="1449" spans="1:12" ht="13.5">
      <c r="A1449" s="867" t="s">
        <v>7511</v>
      </c>
      <c r="B1449" s="867" t="s">
        <v>7512</v>
      </c>
      <c r="C1449" s="867" t="s">
        <v>7637</v>
      </c>
      <c r="D1449" s="867" t="s">
        <v>7638</v>
      </c>
      <c r="E1449" s="868" t="s">
        <v>819</v>
      </c>
      <c r="F1449" s="867" t="s">
        <v>819</v>
      </c>
      <c r="G1449" s="867">
        <v>97987</v>
      </c>
      <c r="H1449" s="867" t="s">
        <v>7684</v>
      </c>
      <c r="I1449" s="867" t="s">
        <v>272</v>
      </c>
      <c r="J1449" s="867" t="s">
        <v>6142</v>
      </c>
      <c r="K1449" s="868">
        <v>522.63</v>
      </c>
      <c r="L1449" s="867" t="s">
        <v>6143</v>
      </c>
    </row>
    <row r="1450" spans="1:12" ht="13.5">
      <c r="A1450" s="867" t="s">
        <v>7511</v>
      </c>
      <c r="B1450" s="867" t="s">
        <v>7512</v>
      </c>
      <c r="C1450" s="867" t="s">
        <v>7637</v>
      </c>
      <c r="D1450" s="867" t="s">
        <v>7638</v>
      </c>
      <c r="E1450" s="868" t="s">
        <v>819</v>
      </c>
      <c r="F1450" s="867" t="s">
        <v>819</v>
      </c>
      <c r="G1450" s="867">
        <v>97988</v>
      </c>
      <c r="H1450" s="867" t="s">
        <v>7685</v>
      </c>
      <c r="I1450" s="867" t="s">
        <v>6228</v>
      </c>
      <c r="J1450" s="867" t="s">
        <v>6142</v>
      </c>
      <c r="K1450" s="869">
        <v>2543.2399999999998</v>
      </c>
      <c r="L1450" s="867" t="s">
        <v>6143</v>
      </c>
    </row>
    <row r="1451" spans="1:12" ht="13.5">
      <c r="A1451" s="867" t="s">
        <v>7511</v>
      </c>
      <c r="B1451" s="867" t="s">
        <v>7512</v>
      </c>
      <c r="C1451" s="867" t="s">
        <v>7637</v>
      </c>
      <c r="D1451" s="867" t="s">
        <v>7638</v>
      </c>
      <c r="E1451" s="868" t="s">
        <v>819</v>
      </c>
      <c r="F1451" s="867" t="s">
        <v>819</v>
      </c>
      <c r="G1451" s="867">
        <v>97989</v>
      </c>
      <c r="H1451" s="867" t="s">
        <v>7686</v>
      </c>
      <c r="I1451" s="867" t="s">
        <v>272</v>
      </c>
      <c r="J1451" s="867" t="s">
        <v>6229</v>
      </c>
      <c r="K1451" s="869">
        <v>1555.93</v>
      </c>
      <c r="L1451" s="867" t="s">
        <v>6143</v>
      </c>
    </row>
    <row r="1452" spans="1:12" ht="13.5">
      <c r="A1452" s="867" t="s">
        <v>7511</v>
      </c>
      <c r="B1452" s="867" t="s">
        <v>7512</v>
      </c>
      <c r="C1452" s="867" t="s">
        <v>7637</v>
      </c>
      <c r="D1452" s="867" t="s">
        <v>7638</v>
      </c>
      <c r="E1452" s="868" t="s">
        <v>819</v>
      </c>
      <c r="F1452" s="867" t="s">
        <v>819</v>
      </c>
      <c r="G1452" s="867">
        <v>97991</v>
      </c>
      <c r="H1452" s="867" t="s">
        <v>7687</v>
      </c>
      <c r="I1452" s="867" t="s">
        <v>272</v>
      </c>
      <c r="J1452" s="867" t="s">
        <v>6142</v>
      </c>
      <c r="K1452" s="868">
        <v>737.33</v>
      </c>
      <c r="L1452" s="867" t="s">
        <v>6143</v>
      </c>
    </row>
    <row r="1453" spans="1:12" ht="13.5">
      <c r="A1453" s="867" t="s">
        <v>7511</v>
      </c>
      <c r="B1453" s="867" t="s">
        <v>7512</v>
      </c>
      <c r="C1453" s="867" t="s">
        <v>7637</v>
      </c>
      <c r="D1453" s="867" t="s">
        <v>7638</v>
      </c>
      <c r="E1453" s="868" t="s">
        <v>819</v>
      </c>
      <c r="F1453" s="867" t="s">
        <v>819</v>
      </c>
      <c r="G1453" s="867">
        <v>97992</v>
      </c>
      <c r="H1453" s="867" t="s">
        <v>7688</v>
      </c>
      <c r="I1453" s="867" t="s">
        <v>6228</v>
      </c>
      <c r="J1453" s="867" t="s">
        <v>6142</v>
      </c>
      <c r="K1453" s="869">
        <v>3226.76</v>
      </c>
      <c r="L1453" s="867" t="s">
        <v>6143</v>
      </c>
    </row>
    <row r="1454" spans="1:12" ht="13.5">
      <c r="A1454" s="867" t="s">
        <v>7511</v>
      </c>
      <c r="B1454" s="867" t="s">
        <v>7512</v>
      </c>
      <c r="C1454" s="867" t="s">
        <v>7637</v>
      </c>
      <c r="D1454" s="867" t="s">
        <v>7638</v>
      </c>
      <c r="E1454" s="868" t="s">
        <v>819</v>
      </c>
      <c r="F1454" s="867" t="s">
        <v>819</v>
      </c>
      <c r="G1454" s="867">
        <v>97993</v>
      </c>
      <c r="H1454" s="867" t="s">
        <v>7689</v>
      </c>
      <c r="I1454" s="867" t="s">
        <v>272</v>
      </c>
      <c r="J1454" s="867" t="s">
        <v>6229</v>
      </c>
      <c r="K1454" s="869">
        <v>1905.09</v>
      </c>
      <c r="L1454" s="867" t="s">
        <v>6143</v>
      </c>
    </row>
    <row r="1455" spans="1:12" ht="13.5">
      <c r="A1455" s="867" t="s">
        <v>7511</v>
      </c>
      <c r="B1455" s="867" t="s">
        <v>7512</v>
      </c>
      <c r="C1455" s="867" t="s">
        <v>7637</v>
      </c>
      <c r="D1455" s="867" t="s">
        <v>7638</v>
      </c>
      <c r="E1455" s="868" t="s">
        <v>819</v>
      </c>
      <c r="F1455" s="867" t="s">
        <v>819</v>
      </c>
      <c r="G1455" s="867">
        <v>97994</v>
      </c>
      <c r="H1455" s="867" t="s">
        <v>7690</v>
      </c>
      <c r="I1455" s="867" t="s">
        <v>6228</v>
      </c>
      <c r="J1455" s="867" t="s">
        <v>6142</v>
      </c>
      <c r="K1455" s="869">
        <v>2106.85</v>
      </c>
      <c r="L1455" s="867" t="s">
        <v>6143</v>
      </c>
    </row>
    <row r="1456" spans="1:12" ht="13.5">
      <c r="A1456" s="867" t="s">
        <v>7511</v>
      </c>
      <c r="B1456" s="867" t="s">
        <v>7512</v>
      </c>
      <c r="C1456" s="867" t="s">
        <v>7637</v>
      </c>
      <c r="D1456" s="867" t="s">
        <v>7638</v>
      </c>
      <c r="E1456" s="868" t="s">
        <v>819</v>
      </c>
      <c r="F1456" s="867" t="s">
        <v>819</v>
      </c>
      <c r="G1456" s="867">
        <v>97995</v>
      </c>
      <c r="H1456" s="867" t="s">
        <v>7691</v>
      </c>
      <c r="I1456" s="867" t="s">
        <v>272</v>
      </c>
      <c r="J1456" s="867" t="s">
        <v>6229</v>
      </c>
      <c r="K1456" s="869">
        <v>1082.17</v>
      </c>
      <c r="L1456" s="867" t="s">
        <v>6143</v>
      </c>
    </row>
    <row r="1457" spans="1:12" ht="13.5">
      <c r="A1457" s="867" t="s">
        <v>7511</v>
      </c>
      <c r="B1457" s="867" t="s">
        <v>7512</v>
      </c>
      <c r="C1457" s="867" t="s">
        <v>7637</v>
      </c>
      <c r="D1457" s="867" t="s">
        <v>7638</v>
      </c>
      <c r="E1457" s="868" t="s">
        <v>819</v>
      </c>
      <c r="F1457" s="867" t="s">
        <v>819</v>
      </c>
      <c r="G1457" s="867">
        <v>97996</v>
      </c>
      <c r="H1457" s="867" t="s">
        <v>7692</v>
      </c>
      <c r="I1457" s="867" t="s">
        <v>6228</v>
      </c>
      <c r="J1457" s="867" t="s">
        <v>6142</v>
      </c>
      <c r="K1457" s="869">
        <v>2660.69</v>
      </c>
      <c r="L1457" s="867" t="s">
        <v>6143</v>
      </c>
    </row>
    <row r="1458" spans="1:12" ht="13.5">
      <c r="A1458" s="867" t="s">
        <v>7511</v>
      </c>
      <c r="B1458" s="867" t="s">
        <v>7512</v>
      </c>
      <c r="C1458" s="867" t="s">
        <v>7637</v>
      </c>
      <c r="D1458" s="867" t="s">
        <v>7638</v>
      </c>
      <c r="E1458" s="868" t="s">
        <v>819</v>
      </c>
      <c r="F1458" s="867" t="s">
        <v>819</v>
      </c>
      <c r="G1458" s="867">
        <v>97997</v>
      </c>
      <c r="H1458" s="867" t="s">
        <v>7693</v>
      </c>
      <c r="I1458" s="867" t="s">
        <v>272</v>
      </c>
      <c r="J1458" s="867" t="s">
        <v>6229</v>
      </c>
      <c r="K1458" s="869">
        <v>1295.96</v>
      </c>
      <c r="L1458" s="867" t="s">
        <v>6143</v>
      </c>
    </row>
    <row r="1459" spans="1:12" ht="13.5">
      <c r="A1459" s="867" t="s">
        <v>7511</v>
      </c>
      <c r="B1459" s="867" t="s">
        <v>7512</v>
      </c>
      <c r="C1459" s="867" t="s">
        <v>7637</v>
      </c>
      <c r="D1459" s="867" t="s">
        <v>7638</v>
      </c>
      <c r="E1459" s="868" t="s">
        <v>819</v>
      </c>
      <c r="F1459" s="867" t="s">
        <v>819</v>
      </c>
      <c r="G1459" s="867">
        <v>97999</v>
      </c>
      <c r="H1459" s="867" t="s">
        <v>7694</v>
      </c>
      <c r="I1459" s="867" t="s">
        <v>272</v>
      </c>
      <c r="J1459" s="867" t="s">
        <v>6229</v>
      </c>
      <c r="K1459" s="869">
        <v>1509.78</v>
      </c>
      <c r="L1459" s="867" t="s">
        <v>6143</v>
      </c>
    </row>
    <row r="1460" spans="1:12" ht="13.5">
      <c r="A1460" s="867" t="s">
        <v>7511</v>
      </c>
      <c r="B1460" s="867" t="s">
        <v>7512</v>
      </c>
      <c r="C1460" s="867" t="s">
        <v>7637</v>
      </c>
      <c r="D1460" s="867" t="s">
        <v>7638</v>
      </c>
      <c r="E1460" s="868" t="s">
        <v>819</v>
      </c>
      <c r="F1460" s="867" t="s">
        <v>819</v>
      </c>
      <c r="G1460" s="867">
        <v>98001</v>
      </c>
      <c r="H1460" s="867" t="s">
        <v>7695</v>
      </c>
      <c r="I1460" s="867" t="s">
        <v>272</v>
      </c>
      <c r="J1460" s="867" t="s">
        <v>6229</v>
      </c>
      <c r="K1460" s="869">
        <v>1723.59</v>
      </c>
      <c r="L1460" s="867" t="s">
        <v>6143</v>
      </c>
    </row>
    <row r="1461" spans="1:12" ht="13.5">
      <c r="A1461" s="867" t="s">
        <v>7511</v>
      </c>
      <c r="B1461" s="867" t="s">
        <v>7512</v>
      </c>
      <c r="C1461" s="867" t="s">
        <v>7637</v>
      </c>
      <c r="D1461" s="867" t="s">
        <v>7638</v>
      </c>
      <c r="E1461" s="868" t="s">
        <v>819</v>
      </c>
      <c r="F1461" s="867" t="s">
        <v>819</v>
      </c>
      <c r="G1461" s="867">
        <v>98002</v>
      </c>
      <c r="H1461" s="867" t="s">
        <v>7696</v>
      </c>
      <c r="I1461" s="867" t="s">
        <v>6228</v>
      </c>
      <c r="J1461" s="867" t="s">
        <v>6142</v>
      </c>
      <c r="K1461" s="869">
        <v>4344.28</v>
      </c>
      <c r="L1461" s="867" t="s">
        <v>6143</v>
      </c>
    </row>
    <row r="1462" spans="1:12" ht="13.5">
      <c r="A1462" s="867" t="s">
        <v>7511</v>
      </c>
      <c r="B1462" s="867" t="s">
        <v>7512</v>
      </c>
      <c r="C1462" s="867" t="s">
        <v>7637</v>
      </c>
      <c r="D1462" s="867" t="s">
        <v>7638</v>
      </c>
      <c r="E1462" s="868" t="s">
        <v>819</v>
      </c>
      <c r="F1462" s="867" t="s">
        <v>819</v>
      </c>
      <c r="G1462" s="867">
        <v>98003</v>
      </c>
      <c r="H1462" s="867" t="s">
        <v>7697</v>
      </c>
      <c r="I1462" s="867" t="s">
        <v>272</v>
      </c>
      <c r="J1462" s="867" t="s">
        <v>6229</v>
      </c>
      <c r="K1462" s="869">
        <v>1937.43</v>
      </c>
      <c r="L1462" s="867" t="s">
        <v>6143</v>
      </c>
    </row>
    <row r="1463" spans="1:12" ht="13.5">
      <c r="A1463" s="867" t="s">
        <v>7511</v>
      </c>
      <c r="B1463" s="867" t="s">
        <v>7512</v>
      </c>
      <c r="C1463" s="867" t="s">
        <v>7637</v>
      </c>
      <c r="D1463" s="867" t="s">
        <v>7638</v>
      </c>
      <c r="E1463" s="868" t="s">
        <v>819</v>
      </c>
      <c r="F1463" s="867" t="s">
        <v>819</v>
      </c>
      <c r="G1463" s="867">
        <v>98005</v>
      </c>
      <c r="H1463" s="867" t="s">
        <v>7698</v>
      </c>
      <c r="I1463" s="867" t="s">
        <v>272</v>
      </c>
      <c r="J1463" s="867" t="s">
        <v>6229</v>
      </c>
      <c r="K1463" s="869">
        <v>2151.27</v>
      </c>
      <c r="L1463" s="867" t="s">
        <v>6143</v>
      </c>
    </row>
    <row r="1464" spans="1:12" ht="13.5">
      <c r="A1464" s="867" t="s">
        <v>7511</v>
      </c>
      <c r="B1464" s="867" t="s">
        <v>7512</v>
      </c>
      <c r="C1464" s="867" t="s">
        <v>7637</v>
      </c>
      <c r="D1464" s="867" t="s">
        <v>7638</v>
      </c>
      <c r="E1464" s="868" t="s">
        <v>819</v>
      </c>
      <c r="F1464" s="867" t="s">
        <v>819</v>
      </c>
      <c r="G1464" s="867">
        <v>98006</v>
      </c>
      <c r="H1464" s="867" t="s">
        <v>7699</v>
      </c>
      <c r="I1464" s="867" t="s">
        <v>6228</v>
      </c>
      <c r="J1464" s="867" t="s">
        <v>6142</v>
      </c>
      <c r="K1464" s="869">
        <v>5457.47</v>
      </c>
      <c r="L1464" s="867" t="s">
        <v>6143</v>
      </c>
    </row>
    <row r="1465" spans="1:12" ht="13.5">
      <c r="A1465" s="867" t="s">
        <v>7511</v>
      </c>
      <c r="B1465" s="867" t="s">
        <v>7512</v>
      </c>
      <c r="C1465" s="867" t="s">
        <v>7637</v>
      </c>
      <c r="D1465" s="867" t="s">
        <v>7638</v>
      </c>
      <c r="E1465" s="868" t="s">
        <v>819</v>
      </c>
      <c r="F1465" s="867" t="s">
        <v>819</v>
      </c>
      <c r="G1465" s="867">
        <v>98007</v>
      </c>
      <c r="H1465" s="867" t="s">
        <v>7700</v>
      </c>
      <c r="I1465" s="867" t="s">
        <v>272</v>
      </c>
      <c r="J1465" s="867" t="s">
        <v>6229</v>
      </c>
      <c r="K1465" s="869">
        <v>2365.0500000000002</v>
      </c>
      <c r="L1465" s="867" t="s">
        <v>6143</v>
      </c>
    </row>
    <row r="1466" spans="1:12" ht="13.5">
      <c r="A1466" s="867" t="s">
        <v>7511</v>
      </c>
      <c r="B1466" s="867" t="s">
        <v>7512</v>
      </c>
      <c r="C1466" s="867" t="s">
        <v>7637</v>
      </c>
      <c r="D1466" s="867" t="s">
        <v>7638</v>
      </c>
      <c r="E1466" s="868" t="s">
        <v>819</v>
      </c>
      <c r="F1466" s="867" t="s">
        <v>819</v>
      </c>
      <c r="G1466" s="867">
        <v>98008</v>
      </c>
      <c r="H1466" s="867" t="s">
        <v>7701</v>
      </c>
      <c r="I1466" s="867" t="s">
        <v>6228</v>
      </c>
      <c r="J1466" s="867" t="s">
        <v>6142</v>
      </c>
      <c r="K1466" s="869">
        <v>3289.9</v>
      </c>
      <c r="L1466" s="867" t="s">
        <v>6143</v>
      </c>
    </row>
    <row r="1467" spans="1:12" ht="13.5">
      <c r="A1467" s="867" t="s">
        <v>7511</v>
      </c>
      <c r="B1467" s="867" t="s">
        <v>7512</v>
      </c>
      <c r="C1467" s="867" t="s">
        <v>7637</v>
      </c>
      <c r="D1467" s="867" t="s">
        <v>7638</v>
      </c>
      <c r="E1467" s="868" t="s">
        <v>819</v>
      </c>
      <c r="F1467" s="867" t="s">
        <v>819</v>
      </c>
      <c r="G1467" s="867">
        <v>98009</v>
      </c>
      <c r="H1467" s="867" t="s">
        <v>7702</v>
      </c>
      <c r="I1467" s="867" t="s">
        <v>272</v>
      </c>
      <c r="J1467" s="867" t="s">
        <v>6229</v>
      </c>
      <c r="K1467" s="869">
        <v>1509.78</v>
      </c>
      <c r="L1467" s="867" t="s">
        <v>6143</v>
      </c>
    </row>
    <row r="1468" spans="1:12" ht="13.5">
      <c r="A1468" s="867" t="s">
        <v>7511</v>
      </c>
      <c r="B1468" s="867" t="s">
        <v>7512</v>
      </c>
      <c r="C1468" s="867" t="s">
        <v>7637</v>
      </c>
      <c r="D1468" s="867" t="s">
        <v>7638</v>
      </c>
      <c r="E1468" s="868" t="s">
        <v>819</v>
      </c>
      <c r="F1468" s="867" t="s">
        <v>819</v>
      </c>
      <c r="G1468" s="867">
        <v>98010</v>
      </c>
      <c r="H1468" s="867" t="s">
        <v>7703</v>
      </c>
      <c r="I1468" s="867" t="s">
        <v>6228</v>
      </c>
      <c r="J1468" s="867" t="s">
        <v>6142</v>
      </c>
      <c r="K1468" s="869">
        <v>4001.03</v>
      </c>
      <c r="L1468" s="867" t="s">
        <v>6143</v>
      </c>
    </row>
    <row r="1469" spans="1:12" ht="13.5">
      <c r="A1469" s="867" t="s">
        <v>7511</v>
      </c>
      <c r="B1469" s="867" t="s">
        <v>7512</v>
      </c>
      <c r="C1469" s="867" t="s">
        <v>7637</v>
      </c>
      <c r="D1469" s="867" t="s">
        <v>7638</v>
      </c>
      <c r="E1469" s="868" t="s">
        <v>819</v>
      </c>
      <c r="F1469" s="867" t="s">
        <v>819</v>
      </c>
      <c r="G1469" s="867">
        <v>98011</v>
      </c>
      <c r="H1469" s="867" t="s">
        <v>7704</v>
      </c>
      <c r="I1469" s="867" t="s">
        <v>272</v>
      </c>
      <c r="J1469" s="867" t="s">
        <v>6229</v>
      </c>
      <c r="K1469" s="869">
        <v>1723.59</v>
      </c>
      <c r="L1469" s="867" t="s">
        <v>6143</v>
      </c>
    </row>
    <row r="1470" spans="1:12" ht="13.5">
      <c r="A1470" s="867" t="s">
        <v>7511</v>
      </c>
      <c r="B1470" s="867" t="s">
        <v>7512</v>
      </c>
      <c r="C1470" s="867" t="s">
        <v>7637</v>
      </c>
      <c r="D1470" s="867" t="s">
        <v>7638</v>
      </c>
      <c r="E1470" s="868" t="s">
        <v>819</v>
      </c>
      <c r="F1470" s="867" t="s">
        <v>819</v>
      </c>
      <c r="G1470" s="867">
        <v>98012</v>
      </c>
      <c r="H1470" s="867" t="s">
        <v>7705</v>
      </c>
      <c r="I1470" s="867" t="s">
        <v>6228</v>
      </c>
      <c r="J1470" s="867" t="s">
        <v>6142</v>
      </c>
      <c r="K1470" s="869">
        <v>4694.7700000000004</v>
      </c>
      <c r="L1470" s="867" t="s">
        <v>6143</v>
      </c>
    </row>
    <row r="1471" spans="1:12" ht="13.5">
      <c r="A1471" s="867" t="s">
        <v>7511</v>
      </c>
      <c r="B1471" s="867" t="s">
        <v>7512</v>
      </c>
      <c r="C1471" s="867" t="s">
        <v>7637</v>
      </c>
      <c r="D1471" s="867" t="s">
        <v>7638</v>
      </c>
      <c r="E1471" s="868" t="s">
        <v>819</v>
      </c>
      <c r="F1471" s="867" t="s">
        <v>819</v>
      </c>
      <c r="G1471" s="867">
        <v>98013</v>
      </c>
      <c r="H1471" s="867" t="s">
        <v>7706</v>
      </c>
      <c r="I1471" s="867" t="s">
        <v>272</v>
      </c>
      <c r="J1471" s="867" t="s">
        <v>6229</v>
      </c>
      <c r="K1471" s="869">
        <v>1937.43</v>
      </c>
      <c r="L1471" s="867" t="s">
        <v>6143</v>
      </c>
    </row>
    <row r="1472" spans="1:12" ht="13.5">
      <c r="A1472" s="867" t="s">
        <v>7511</v>
      </c>
      <c r="B1472" s="867" t="s">
        <v>7512</v>
      </c>
      <c r="C1472" s="867" t="s">
        <v>7637</v>
      </c>
      <c r="D1472" s="867" t="s">
        <v>7638</v>
      </c>
      <c r="E1472" s="868" t="s">
        <v>819</v>
      </c>
      <c r="F1472" s="867" t="s">
        <v>819</v>
      </c>
      <c r="G1472" s="867">
        <v>98014</v>
      </c>
      <c r="H1472" s="867" t="s">
        <v>7707</v>
      </c>
      <c r="I1472" s="867" t="s">
        <v>6228</v>
      </c>
      <c r="J1472" s="867" t="s">
        <v>6142</v>
      </c>
      <c r="K1472" s="869">
        <v>5388.4</v>
      </c>
      <c r="L1472" s="867" t="s">
        <v>6143</v>
      </c>
    </row>
    <row r="1473" spans="1:12" ht="13.5">
      <c r="A1473" s="867" t="s">
        <v>7511</v>
      </c>
      <c r="B1473" s="867" t="s">
        <v>7512</v>
      </c>
      <c r="C1473" s="867" t="s">
        <v>7637</v>
      </c>
      <c r="D1473" s="867" t="s">
        <v>7638</v>
      </c>
      <c r="E1473" s="868" t="s">
        <v>819</v>
      </c>
      <c r="F1473" s="867" t="s">
        <v>819</v>
      </c>
      <c r="G1473" s="867">
        <v>98015</v>
      </c>
      <c r="H1473" s="867" t="s">
        <v>7708</v>
      </c>
      <c r="I1473" s="867" t="s">
        <v>272</v>
      </c>
      <c r="J1473" s="867" t="s">
        <v>6229</v>
      </c>
      <c r="K1473" s="869">
        <v>2151.27</v>
      </c>
      <c r="L1473" s="867" t="s">
        <v>6143</v>
      </c>
    </row>
    <row r="1474" spans="1:12" ht="13.5">
      <c r="A1474" s="867" t="s">
        <v>7511</v>
      </c>
      <c r="B1474" s="867" t="s">
        <v>7512</v>
      </c>
      <c r="C1474" s="867" t="s">
        <v>7637</v>
      </c>
      <c r="D1474" s="867" t="s">
        <v>7638</v>
      </c>
      <c r="E1474" s="868" t="s">
        <v>819</v>
      </c>
      <c r="F1474" s="867" t="s">
        <v>819</v>
      </c>
      <c r="G1474" s="867">
        <v>98016</v>
      </c>
      <c r="H1474" s="867" t="s">
        <v>7709</v>
      </c>
      <c r="I1474" s="867" t="s">
        <v>6228</v>
      </c>
      <c r="J1474" s="867" t="s">
        <v>6142</v>
      </c>
      <c r="K1474" s="869">
        <v>6082.14</v>
      </c>
      <c r="L1474" s="867" t="s">
        <v>6143</v>
      </c>
    </row>
    <row r="1475" spans="1:12" ht="13.5">
      <c r="A1475" s="867" t="s">
        <v>7511</v>
      </c>
      <c r="B1475" s="867" t="s">
        <v>7512</v>
      </c>
      <c r="C1475" s="867" t="s">
        <v>7637</v>
      </c>
      <c r="D1475" s="867" t="s">
        <v>7638</v>
      </c>
      <c r="E1475" s="868" t="s">
        <v>819</v>
      </c>
      <c r="F1475" s="867" t="s">
        <v>819</v>
      </c>
      <c r="G1475" s="867">
        <v>98017</v>
      </c>
      <c r="H1475" s="867" t="s">
        <v>7710</v>
      </c>
      <c r="I1475" s="867" t="s">
        <v>272</v>
      </c>
      <c r="J1475" s="867" t="s">
        <v>6229</v>
      </c>
      <c r="K1475" s="869">
        <v>2365.0500000000002</v>
      </c>
      <c r="L1475" s="867" t="s">
        <v>6143</v>
      </c>
    </row>
    <row r="1476" spans="1:12" ht="13.5">
      <c r="A1476" s="867" t="s">
        <v>7511</v>
      </c>
      <c r="B1476" s="867" t="s">
        <v>7512</v>
      </c>
      <c r="C1476" s="867" t="s">
        <v>7637</v>
      </c>
      <c r="D1476" s="867" t="s">
        <v>7638</v>
      </c>
      <c r="E1476" s="868" t="s">
        <v>819</v>
      </c>
      <c r="F1476" s="867" t="s">
        <v>819</v>
      </c>
      <c r="G1476" s="867">
        <v>98018</v>
      </c>
      <c r="H1476" s="867" t="s">
        <v>7711</v>
      </c>
      <c r="I1476" s="867" t="s">
        <v>6228</v>
      </c>
      <c r="J1476" s="867" t="s">
        <v>6142</v>
      </c>
      <c r="K1476" s="869">
        <v>6775.86</v>
      </c>
      <c r="L1476" s="867" t="s">
        <v>6143</v>
      </c>
    </row>
    <row r="1477" spans="1:12" ht="13.5">
      <c r="A1477" s="867" t="s">
        <v>7511</v>
      </c>
      <c r="B1477" s="867" t="s">
        <v>7512</v>
      </c>
      <c r="C1477" s="867" t="s">
        <v>7637</v>
      </c>
      <c r="D1477" s="867" t="s">
        <v>7638</v>
      </c>
      <c r="E1477" s="868" t="s">
        <v>819</v>
      </c>
      <c r="F1477" s="867" t="s">
        <v>819</v>
      </c>
      <c r="G1477" s="867">
        <v>98019</v>
      </c>
      <c r="H1477" s="867" t="s">
        <v>7712</v>
      </c>
      <c r="I1477" s="867" t="s">
        <v>272</v>
      </c>
      <c r="J1477" s="867" t="s">
        <v>6229</v>
      </c>
      <c r="K1477" s="869">
        <v>2608.44</v>
      </c>
      <c r="L1477" s="867" t="s">
        <v>6143</v>
      </c>
    </row>
    <row r="1478" spans="1:12" ht="13.5">
      <c r="A1478" s="867" t="s">
        <v>7511</v>
      </c>
      <c r="B1478" s="867" t="s">
        <v>7512</v>
      </c>
      <c r="C1478" s="867" t="s">
        <v>7637</v>
      </c>
      <c r="D1478" s="867" t="s">
        <v>7638</v>
      </c>
      <c r="E1478" s="868" t="s">
        <v>819</v>
      </c>
      <c r="F1478" s="867" t="s">
        <v>819</v>
      </c>
      <c r="G1478" s="867">
        <v>98020</v>
      </c>
      <c r="H1478" s="867" t="s">
        <v>7713</v>
      </c>
      <c r="I1478" s="867" t="s">
        <v>6228</v>
      </c>
      <c r="J1478" s="867" t="s">
        <v>6142</v>
      </c>
      <c r="K1478" s="869">
        <v>4836.59</v>
      </c>
      <c r="L1478" s="867" t="s">
        <v>6143</v>
      </c>
    </row>
    <row r="1479" spans="1:12" ht="13.5">
      <c r="A1479" s="867" t="s">
        <v>7511</v>
      </c>
      <c r="B1479" s="867" t="s">
        <v>7512</v>
      </c>
      <c r="C1479" s="867" t="s">
        <v>7637</v>
      </c>
      <c r="D1479" s="867" t="s">
        <v>7638</v>
      </c>
      <c r="E1479" s="868" t="s">
        <v>819</v>
      </c>
      <c r="F1479" s="867" t="s">
        <v>819</v>
      </c>
      <c r="G1479" s="867">
        <v>98021</v>
      </c>
      <c r="H1479" s="867" t="s">
        <v>7714</v>
      </c>
      <c r="I1479" s="867" t="s">
        <v>272</v>
      </c>
      <c r="J1479" s="867" t="s">
        <v>6229</v>
      </c>
      <c r="K1479" s="869">
        <v>1967.01</v>
      </c>
      <c r="L1479" s="867" t="s">
        <v>6143</v>
      </c>
    </row>
    <row r="1480" spans="1:12" ht="13.5">
      <c r="A1480" s="867" t="s">
        <v>7511</v>
      </c>
      <c r="B1480" s="867" t="s">
        <v>7512</v>
      </c>
      <c r="C1480" s="867" t="s">
        <v>7637</v>
      </c>
      <c r="D1480" s="867" t="s">
        <v>7638</v>
      </c>
      <c r="E1480" s="868" t="s">
        <v>819</v>
      </c>
      <c r="F1480" s="867" t="s">
        <v>819</v>
      </c>
      <c r="G1480" s="867">
        <v>98022</v>
      </c>
      <c r="H1480" s="867" t="s">
        <v>7715</v>
      </c>
      <c r="I1480" s="867" t="s">
        <v>6228</v>
      </c>
      <c r="J1480" s="867" t="s">
        <v>6142</v>
      </c>
      <c r="K1480" s="869">
        <v>5660.45</v>
      </c>
      <c r="L1480" s="867" t="s">
        <v>6143</v>
      </c>
    </row>
    <row r="1481" spans="1:12" ht="13.5">
      <c r="A1481" s="867" t="s">
        <v>7511</v>
      </c>
      <c r="B1481" s="867" t="s">
        <v>7512</v>
      </c>
      <c r="C1481" s="867" t="s">
        <v>7637</v>
      </c>
      <c r="D1481" s="867" t="s">
        <v>7638</v>
      </c>
      <c r="E1481" s="868" t="s">
        <v>819</v>
      </c>
      <c r="F1481" s="867" t="s">
        <v>819</v>
      </c>
      <c r="G1481" s="867">
        <v>98023</v>
      </c>
      <c r="H1481" s="867" t="s">
        <v>7716</v>
      </c>
      <c r="I1481" s="867" t="s">
        <v>272</v>
      </c>
      <c r="J1481" s="867" t="s">
        <v>6229</v>
      </c>
      <c r="K1481" s="869">
        <v>2180.83</v>
      </c>
      <c r="L1481" s="867" t="s">
        <v>6143</v>
      </c>
    </row>
    <row r="1482" spans="1:12" ht="13.5">
      <c r="A1482" s="867" t="s">
        <v>7511</v>
      </c>
      <c r="B1482" s="867" t="s">
        <v>7512</v>
      </c>
      <c r="C1482" s="867" t="s">
        <v>7637</v>
      </c>
      <c r="D1482" s="867" t="s">
        <v>7638</v>
      </c>
      <c r="E1482" s="868" t="s">
        <v>819</v>
      </c>
      <c r="F1482" s="867" t="s">
        <v>819</v>
      </c>
      <c r="G1482" s="867">
        <v>98024</v>
      </c>
      <c r="H1482" s="867" t="s">
        <v>7717</v>
      </c>
      <c r="I1482" s="867" t="s">
        <v>6228</v>
      </c>
      <c r="J1482" s="867" t="s">
        <v>6142</v>
      </c>
      <c r="K1482" s="869">
        <v>6524.08</v>
      </c>
      <c r="L1482" s="867" t="s">
        <v>6143</v>
      </c>
    </row>
    <row r="1483" spans="1:12" ht="13.5">
      <c r="A1483" s="867" t="s">
        <v>7511</v>
      </c>
      <c r="B1483" s="867" t="s">
        <v>7512</v>
      </c>
      <c r="C1483" s="867" t="s">
        <v>7637</v>
      </c>
      <c r="D1483" s="867" t="s">
        <v>7638</v>
      </c>
      <c r="E1483" s="868" t="s">
        <v>819</v>
      </c>
      <c r="F1483" s="867" t="s">
        <v>819</v>
      </c>
      <c r="G1483" s="867">
        <v>98025</v>
      </c>
      <c r="H1483" s="867" t="s">
        <v>7718</v>
      </c>
      <c r="I1483" s="867" t="s">
        <v>272</v>
      </c>
      <c r="J1483" s="867" t="s">
        <v>6229</v>
      </c>
      <c r="K1483" s="869">
        <v>2394.63</v>
      </c>
      <c r="L1483" s="867" t="s">
        <v>6143</v>
      </c>
    </row>
    <row r="1484" spans="1:12" ht="13.5">
      <c r="A1484" s="867" t="s">
        <v>7511</v>
      </c>
      <c r="B1484" s="867" t="s">
        <v>7512</v>
      </c>
      <c r="C1484" s="867" t="s">
        <v>7637</v>
      </c>
      <c r="D1484" s="867" t="s">
        <v>7638</v>
      </c>
      <c r="E1484" s="868" t="s">
        <v>819</v>
      </c>
      <c r="F1484" s="867" t="s">
        <v>819</v>
      </c>
      <c r="G1484" s="867">
        <v>98026</v>
      </c>
      <c r="H1484" s="867" t="s">
        <v>7719</v>
      </c>
      <c r="I1484" s="867" t="s">
        <v>6228</v>
      </c>
      <c r="J1484" s="867" t="s">
        <v>6142</v>
      </c>
      <c r="K1484" s="869">
        <v>7352.9</v>
      </c>
      <c r="L1484" s="867" t="s">
        <v>6143</v>
      </c>
    </row>
    <row r="1485" spans="1:12" ht="13.5">
      <c r="A1485" s="867" t="s">
        <v>7511</v>
      </c>
      <c r="B1485" s="867" t="s">
        <v>7512</v>
      </c>
      <c r="C1485" s="867" t="s">
        <v>7637</v>
      </c>
      <c r="D1485" s="867" t="s">
        <v>7638</v>
      </c>
      <c r="E1485" s="868" t="s">
        <v>819</v>
      </c>
      <c r="F1485" s="867" t="s">
        <v>819</v>
      </c>
      <c r="G1485" s="867">
        <v>98027</v>
      </c>
      <c r="H1485" s="867" t="s">
        <v>7720</v>
      </c>
      <c r="I1485" s="867" t="s">
        <v>272</v>
      </c>
      <c r="J1485" s="867" t="s">
        <v>6229</v>
      </c>
      <c r="K1485" s="869">
        <v>2608.44</v>
      </c>
      <c r="L1485" s="867" t="s">
        <v>6143</v>
      </c>
    </row>
    <row r="1486" spans="1:12" ht="13.5">
      <c r="A1486" s="867" t="s">
        <v>7511</v>
      </c>
      <c r="B1486" s="867" t="s">
        <v>7512</v>
      </c>
      <c r="C1486" s="867" t="s">
        <v>7637</v>
      </c>
      <c r="D1486" s="867" t="s">
        <v>7638</v>
      </c>
      <c r="E1486" s="868" t="s">
        <v>819</v>
      </c>
      <c r="F1486" s="867" t="s">
        <v>819</v>
      </c>
      <c r="G1486" s="867">
        <v>98028</v>
      </c>
      <c r="H1486" s="867" t="s">
        <v>7721</v>
      </c>
      <c r="I1486" s="867" t="s">
        <v>6228</v>
      </c>
      <c r="J1486" s="867" t="s">
        <v>6142</v>
      </c>
      <c r="K1486" s="869">
        <v>8181.65</v>
      </c>
      <c r="L1486" s="867" t="s">
        <v>6143</v>
      </c>
    </row>
    <row r="1487" spans="1:12" ht="13.5">
      <c r="A1487" s="867" t="s">
        <v>7511</v>
      </c>
      <c r="B1487" s="867" t="s">
        <v>7512</v>
      </c>
      <c r="C1487" s="867" t="s">
        <v>7637</v>
      </c>
      <c r="D1487" s="867" t="s">
        <v>7638</v>
      </c>
      <c r="E1487" s="868" t="s">
        <v>819</v>
      </c>
      <c r="F1487" s="867" t="s">
        <v>819</v>
      </c>
      <c r="G1487" s="867">
        <v>98029</v>
      </c>
      <c r="H1487" s="867" t="s">
        <v>7722</v>
      </c>
      <c r="I1487" s="867" t="s">
        <v>272</v>
      </c>
      <c r="J1487" s="867" t="s">
        <v>6229</v>
      </c>
      <c r="K1487" s="869">
        <v>2828.35</v>
      </c>
      <c r="L1487" s="867" t="s">
        <v>6143</v>
      </c>
    </row>
    <row r="1488" spans="1:12" ht="13.5">
      <c r="A1488" s="867" t="s">
        <v>7511</v>
      </c>
      <c r="B1488" s="867" t="s">
        <v>7512</v>
      </c>
      <c r="C1488" s="867" t="s">
        <v>7637</v>
      </c>
      <c r="D1488" s="867" t="s">
        <v>7638</v>
      </c>
      <c r="E1488" s="868" t="s">
        <v>819</v>
      </c>
      <c r="F1488" s="867" t="s">
        <v>819</v>
      </c>
      <c r="G1488" s="867">
        <v>98030</v>
      </c>
      <c r="H1488" s="867" t="s">
        <v>7723</v>
      </c>
      <c r="I1488" s="867" t="s">
        <v>6228</v>
      </c>
      <c r="J1488" s="867" t="s">
        <v>6142</v>
      </c>
      <c r="K1488" s="869">
        <v>6671.89</v>
      </c>
      <c r="L1488" s="867" t="s">
        <v>6143</v>
      </c>
    </row>
    <row r="1489" spans="1:12" ht="13.5">
      <c r="A1489" s="867" t="s">
        <v>7511</v>
      </c>
      <c r="B1489" s="867" t="s">
        <v>7512</v>
      </c>
      <c r="C1489" s="867" t="s">
        <v>7637</v>
      </c>
      <c r="D1489" s="867" t="s">
        <v>7638</v>
      </c>
      <c r="E1489" s="868" t="s">
        <v>819</v>
      </c>
      <c r="F1489" s="867" t="s">
        <v>819</v>
      </c>
      <c r="G1489" s="867">
        <v>98031</v>
      </c>
      <c r="H1489" s="867" t="s">
        <v>7724</v>
      </c>
      <c r="I1489" s="867" t="s">
        <v>272</v>
      </c>
      <c r="J1489" s="867" t="s">
        <v>6229</v>
      </c>
      <c r="K1489" s="869">
        <v>2400.8000000000002</v>
      </c>
      <c r="L1489" s="867" t="s">
        <v>6143</v>
      </c>
    </row>
    <row r="1490" spans="1:12" ht="13.5">
      <c r="A1490" s="867" t="s">
        <v>7511</v>
      </c>
      <c r="B1490" s="867" t="s">
        <v>7512</v>
      </c>
      <c r="C1490" s="867" t="s">
        <v>7637</v>
      </c>
      <c r="D1490" s="867" t="s">
        <v>7638</v>
      </c>
      <c r="E1490" s="868" t="s">
        <v>819</v>
      </c>
      <c r="F1490" s="867" t="s">
        <v>819</v>
      </c>
      <c r="G1490" s="867">
        <v>98032</v>
      </c>
      <c r="H1490" s="867" t="s">
        <v>7725</v>
      </c>
      <c r="I1490" s="867" t="s">
        <v>6228</v>
      </c>
      <c r="J1490" s="867" t="s">
        <v>6142</v>
      </c>
      <c r="K1490" s="869">
        <v>7665.84</v>
      </c>
      <c r="L1490" s="867" t="s">
        <v>6143</v>
      </c>
    </row>
    <row r="1491" spans="1:12" ht="13.5">
      <c r="A1491" s="867" t="s">
        <v>7511</v>
      </c>
      <c r="B1491" s="867" t="s">
        <v>7512</v>
      </c>
      <c r="C1491" s="867" t="s">
        <v>7637</v>
      </c>
      <c r="D1491" s="867" t="s">
        <v>7638</v>
      </c>
      <c r="E1491" s="868" t="s">
        <v>819</v>
      </c>
      <c r="F1491" s="867" t="s">
        <v>819</v>
      </c>
      <c r="G1491" s="867">
        <v>98033</v>
      </c>
      <c r="H1491" s="867" t="s">
        <v>7726</v>
      </c>
      <c r="I1491" s="867" t="s">
        <v>272</v>
      </c>
      <c r="J1491" s="867" t="s">
        <v>6229</v>
      </c>
      <c r="K1491" s="869">
        <v>2614.62</v>
      </c>
      <c r="L1491" s="867" t="s">
        <v>6143</v>
      </c>
    </row>
    <row r="1492" spans="1:12" ht="13.5">
      <c r="A1492" s="867" t="s">
        <v>7511</v>
      </c>
      <c r="B1492" s="867" t="s">
        <v>7512</v>
      </c>
      <c r="C1492" s="867" t="s">
        <v>7637</v>
      </c>
      <c r="D1492" s="867" t="s">
        <v>7638</v>
      </c>
      <c r="E1492" s="868" t="s">
        <v>819</v>
      </c>
      <c r="F1492" s="867" t="s">
        <v>819</v>
      </c>
      <c r="G1492" s="867">
        <v>98034</v>
      </c>
      <c r="H1492" s="867" t="s">
        <v>7727</v>
      </c>
      <c r="I1492" s="867" t="s">
        <v>6228</v>
      </c>
      <c r="J1492" s="867" t="s">
        <v>6142</v>
      </c>
      <c r="K1492" s="869">
        <v>8659.7999999999993</v>
      </c>
      <c r="L1492" s="867" t="s">
        <v>6143</v>
      </c>
    </row>
    <row r="1493" spans="1:12" ht="13.5">
      <c r="A1493" s="867" t="s">
        <v>7511</v>
      </c>
      <c r="B1493" s="867" t="s">
        <v>7512</v>
      </c>
      <c r="C1493" s="867" t="s">
        <v>7637</v>
      </c>
      <c r="D1493" s="867" t="s">
        <v>7638</v>
      </c>
      <c r="E1493" s="868" t="s">
        <v>819</v>
      </c>
      <c r="F1493" s="867" t="s">
        <v>819</v>
      </c>
      <c r="G1493" s="867">
        <v>98035</v>
      </c>
      <c r="H1493" s="867" t="s">
        <v>7728</v>
      </c>
      <c r="I1493" s="867" t="s">
        <v>272</v>
      </c>
      <c r="J1493" s="867" t="s">
        <v>6229</v>
      </c>
      <c r="K1493" s="869">
        <v>2828.35</v>
      </c>
      <c r="L1493" s="867" t="s">
        <v>6143</v>
      </c>
    </row>
    <row r="1494" spans="1:12" ht="13.5">
      <c r="A1494" s="867" t="s">
        <v>7511</v>
      </c>
      <c r="B1494" s="867" t="s">
        <v>7512</v>
      </c>
      <c r="C1494" s="867" t="s">
        <v>7637</v>
      </c>
      <c r="D1494" s="867" t="s">
        <v>7638</v>
      </c>
      <c r="E1494" s="868" t="s">
        <v>819</v>
      </c>
      <c r="F1494" s="867" t="s">
        <v>819</v>
      </c>
      <c r="G1494" s="867">
        <v>98036</v>
      </c>
      <c r="H1494" s="867" t="s">
        <v>7729</v>
      </c>
      <c r="I1494" s="867" t="s">
        <v>6228</v>
      </c>
      <c r="J1494" s="867" t="s">
        <v>6142</v>
      </c>
      <c r="K1494" s="869">
        <v>9653.7900000000009</v>
      </c>
      <c r="L1494" s="867" t="s">
        <v>6143</v>
      </c>
    </row>
    <row r="1495" spans="1:12" ht="13.5">
      <c r="A1495" s="867" t="s">
        <v>7511</v>
      </c>
      <c r="B1495" s="867" t="s">
        <v>7512</v>
      </c>
      <c r="C1495" s="867" t="s">
        <v>7637</v>
      </c>
      <c r="D1495" s="867" t="s">
        <v>7638</v>
      </c>
      <c r="E1495" s="868" t="s">
        <v>819</v>
      </c>
      <c r="F1495" s="867" t="s">
        <v>819</v>
      </c>
      <c r="G1495" s="867">
        <v>98037</v>
      </c>
      <c r="H1495" s="867" t="s">
        <v>7730</v>
      </c>
      <c r="I1495" s="867" t="s">
        <v>272</v>
      </c>
      <c r="J1495" s="867" t="s">
        <v>6229</v>
      </c>
      <c r="K1495" s="869">
        <v>3048.32</v>
      </c>
      <c r="L1495" s="867" t="s">
        <v>6143</v>
      </c>
    </row>
    <row r="1496" spans="1:12" ht="13.5">
      <c r="A1496" s="867" t="s">
        <v>7511</v>
      </c>
      <c r="B1496" s="867" t="s">
        <v>7512</v>
      </c>
      <c r="C1496" s="867" t="s">
        <v>7637</v>
      </c>
      <c r="D1496" s="867" t="s">
        <v>7638</v>
      </c>
      <c r="E1496" s="868" t="s">
        <v>819</v>
      </c>
      <c r="F1496" s="867" t="s">
        <v>819</v>
      </c>
      <c r="G1496" s="867">
        <v>98038</v>
      </c>
      <c r="H1496" s="867" t="s">
        <v>7731</v>
      </c>
      <c r="I1496" s="867" t="s">
        <v>6228</v>
      </c>
      <c r="J1496" s="867" t="s">
        <v>6142</v>
      </c>
      <c r="K1496" s="869">
        <v>8853.11</v>
      </c>
      <c r="L1496" s="867" t="s">
        <v>6143</v>
      </c>
    </row>
    <row r="1497" spans="1:12" ht="13.5">
      <c r="A1497" s="867" t="s">
        <v>7511</v>
      </c>
      <c r="B1497" s="867" t="s">
        <v>7512</v>
      </c>
      <c r="C1497" s="867" t="s">
        <v>7637</v>
      </c>
      <c r="D1497" s="867" t="s">
        <v>7638</v>
      </c>
      <c r="E1497" s="868" t="s">
        <v>819</v>
      </c>
      <c r="F1497" s="867" t="s">
        <v>819</v>
      </c>
      <c r="G1497" s="867">
        <v>98039</v>
      </c>
      <c r="H1497" s="867" t="s">
        <v>7732</v>
      </c>
      <c r="I1497" s="867" t="s">
        <v>272</v>
      </c>
      <c r="J1497" s="867" t="s">
        <v>6229</v>
      </c>
      <c r="K1497" s="869">
        <v>2834.52</v>
      </c>
      <c r="L1497" s="867" t="s">
        <v>6143</v>
      </c>
    </row>
    <row r="1498" spans="1:12" ht="13.5">
      <c r="A1498" s="867" t="s">
        <v>7511</v>
      </c>
      <c r="B1498" s="867" t="s">
        <v>7512</v>
      </c>
      <c r="C1498" s="867" t="s">
        <v>7637</v>
      </c>
      <c r="D1498" s="867" t="s">
        <v>7638</v>
      </c>
      <c r="E1498" s="868" t="s">
        <v>819</v>
      </c>
      <c r="F1498" s="867" t="s">
        <v>819</v>
      </c>
      <c r="G1498" s="867">
        <v>98040</v>
      </c>
      <c r="H1498" s="867" t="s">
        <v>7733</v>
      </c>
      <c r="I1498" s="867" t="s">
        <v>6228</v>
      </c>
      <c r="J1498" s="867" t="s">
        <v>6142</v>
      </c>
      <c r="K1498" s="869">
        <v>9995.85</v>
      </c>
      <c r="L1498" s="867" t="s">
        <v>6143</v>
      </c>
    </row>
    <row r="1499" spans="1:12" ht="13.5">
      <c r="A1499" s="867" t="s">
        <v>7511</v>
      </c>
      <c r="B1499" s="867" t="s">
        <v>7512</v>
      </c>
      <c r="C1499" s="867" t="s">
        <v>7637</v>
      </c>
      <c r="D1499" s="867" t="s">
        <v>7638</v>
      </c>
      <c r="E1499" s="868" t="s">
        <v>819</v>
      </c>
      <c r="F1499" s="867" t="s">
        <v>819</v>
      </c>
      <c r="G1499" s="867">
        <v>98041</v>
      </c>
      <c r="H1499" s="867" t="s">
        <v>7734</v>
      </c>
      <c r="I1499" s="867" t="s">
        <v>272</v>
      </c>
      <c r="J1499" s="867" t="s">
        <v>6229</v>
      </c>
      <c r="K1499" s="869">
        <v>3048.32</v>
      </c>
      <c r="L1499" s="867" t="s">
        <v>6143</v>
      </c>
    </row>
    <row r="1500" spans="1:12" ht="13.5">
      <c r="A1500" s="867" t="s">
        <v>7511</v>
      </c>
      <c r="B1500" s="867" t="s">
        <v>7512</v>
      </c>
      <c r="C1500" s="867" t="s">
        <v>7637</v>
      </c>
      <c r="D1500" s="867" t="s">
        <v>7638</v>
      </c>
      <c r="E1500" s="868" t="s">
        <v>819</v>
      </c>
      <c r="F1500" s="867" t="s">
        <v>819</v>
      </c>
      <c r="G1500" s="867">
        <v>98042</v>
      </c>
      <c r="H1500" s="867" t="s">
        <v>7735</v>
      </c>
      <c r="I1500" s="867" t="s">
        <v>6228</v>
      </c>
      <c r="J1500" s="867" t="s">
        <v>6142</v>
      </c>
      <c r="K1500" s="869">
        <v>11138.59</v>
      </c>
      <c r="L1500" s="867" t="s">
        <v>6143</v>
      </c>
    </row>
    <row r="1501" spans="1:12" ht="13.5">
      <c r="A1501" s="867" t="s">
        <v>7511</v>
      </c>
      <c r="B1501" s="867" t="s">
        <v>7512</v>
      </c>
      <c r="C1501" s="867" t="s">
        <v>7637</v>
      </c>
      <c r="D1501" s="867" t="s">
        <v>7638</v>
      </c>
      <c r="E1501" s="868" t="s">
        <v>819</v>
      </c>
      <c r="F1501" s="867" t="s">
        <v>819</v>
      </c>
      <c r="G1501" s="867">
        <v>98043</v>
      </c>
      <c r="H1501" s="867" t="s">
        <v>7736</v>
      </c>
      <c r="I1501" s="867" t="s">
        <v>272</v>
      </c>
      <c r="J1501" s="867" t="s">
        <v>6229</v>
      </c>
      <c r="K1501" s="869">
        <v>3268.32</v>
      </c>
      <c r="L1501" s="867" t="s">
        <v>6143</v>
      </c>
    </row>
    <row r="1502" spans="1:12" ht="13.5">
      <c r="A1502" s="867" t="s">
        <v>7511</v>
      </c>
      <c r="B1502" s="867" t="s">
        <v>7512</v>
      </c>
      <c r="C1502" s="867" t="s">
        <v>7637</v>
      </c>
      <c r="D1502" s="867" t="s">
        <v>7638</v>
      </c>
      <c r="E1502" s="868" t="s">
        <v>819</v>
      </c>
      <c r="F1502" s="867" t="s">
        <v>819</v>
      </c>
      <c r="G1502" s="867">
        <v>98044</v>
      </c>
      <c r="H1502" s="867" t="s">
        <v>7737</v>
      </c>
      <c r="I1502" s="867" t="s">
        <v>6228</v>
      </c>
      <c r="J1502" s="867" t="s">
        <v>6142</v>
      </c>
      <c r="K1502" s="869">
        <v>11339.93</v>
      </c>
      <c r="L1502" s="867" t="s">
        <v>6143</v>
      </c>
    </row>
    <row r="1503" spans="1:12" ht="13.5">
      <c r="A1503" s="867" t="s">
        <v>7511</v>
      </c>
      <c r="B1503" s="867" t="s">
        <v>7512</v>
      </c>
      <c r="C1503" s="867" t="s">
        <v>7637</v>
      </c>
      <c r="D1503" s="867" t="s">
        <v>7638</v>
      </c>
      <c r="E1503" s="868" t="s">
        <v>819</v>
      </c>
      <c r="F1503" s="867" t="s">
        <v>819</v>
      </c>
      <c r="G1503" s="867">
        <v>98045</v>
      </c>
      <c r="H1503" s="867" t="s">
        <v>7738</v>
      </c>
      <c r="I1503" s="867" t="s">
        <v>272</v>
      </c>
      <c r="J1503" s="867" t="s">
        <v>6229</v>
      </c>
      <c r="K1503" s="869">
        <v>3268.32</v>
      </c>
      <c r="L1503" s="867" t="s">
        <v>6143</v>
      </c>
    </row>
    <row r="1504" spans="1:12" ht="13.5">
      <c r="A1504" s="867" t="s">
        <v>7511</v>
      </c>
      <c r="B1504" s="867" t="s">
        <v>7512</v>
      </c>
      <c r="C1504" s="867" t="s">
        <v>7637</v>
      </c>
      <c r="D1504" s="867" t="s">
        <v>7638</v>
      </c>
      <c r="E1504" s="868" t="s">
        <v>819</v>
      </c>
      <c r="F1504" s="867" t="s">
        <v>819</v>
      </c>
      <c r="G1504" s="867">
        <v>98046</v>
      </c>
      <c r="H1504" s="867" t="s">
        <v>7739</v>
      </c>
      <c r="I1504" s="867" t="s">
        <v>6228</v>
      </c>
      <c r="J1504" s="867" t="s">
        <v>6142</v>
      </c>
      <c r="K1504" s="869">
        <v>12632.64</v>
      </c>
      <c r="L1504" s="867" t="s">
        <v>6143</v>
      </c>
    </row>
    <row r="1505" spans="1:12" ht="13.5">
      <c r="A1505" s="867" t="s">
        <v>7511</v>
      </c>
      <c r="B1505" s="867" t="s">
        <v>7512</v>
      </c>
      <c r="C1505" s="867" t="s">
        <v>7637</v>
      </c>
      <c r="D1505" s="867" t="s">
        <v>7638</v>
      </c>
      <c r="E1505" s="868" t="s">
        <v>819</v>
      </c>
      <c r="F1505" s="867" t="s">
        <v>819</v>
      </c>
      <c r="G1505" s="867">
        <v>98047</v>
      </c>
      <c r="H1505" s="867" t="s">
        <v>7740</v>
      </c>
      <c r="I1505" s="867" t="s">
        <v>272</v>
      </c>
      <c r="J1505" s="867" t="s">
        <v>6229</v>
      </c>
      <c r="K1505" s="869">
        <v>3488.3</v>
      </c>
      <c r="L1505" s="867" t="s">
        <v>6143</v>
      </c>
    </row>
    <row r="1506" spans="1:12" ht="13.5">
      <c r="A1506" s="867" t="s">
        <v>7511</v>
      </c>
      <c r="B1506" s="867" t="s">
        <v>7512</v>
      </c>
      <c r="C1506" s="867" t="s">
        <v>7637</v>
      </c>
      <c r="D1506" s="867" t="s">
        <v>7638</v>
      </c>
      <c r="E1506" s="868" t="s">
        <v>819</v>
      </c>
      <c r="F1506" s="867" t="s">
        <v>819</v>
      </c>
      <c r="G1506" s="867">
        <v>98048</v>
      </c>
      <c r="H1506" s="867" t="s">
        <v>7741</v>
      </c>
      <c r="I1506" s="867" t="s">
        <v>6228</v>
      </c>
      <c r="J1506" s="867" t="s">
        <v>6142</v>
      </c>
      <c r="K1506" s="869">
        <v>14136.05</v>
      </c>
      <c r="L1506" s="867" t="s">
        <v>6143</v>
      </c>
    </row>
    <row r="1507" spans="1:12" ht="13.5">
      <c r="A1507" s="867" t="s">
        <v>7511</v>
      </c>
      <c r="B1507" s="867" t="s">
        <v>7512</v>
      </c>
      <c r="C1507" s="867" t="s">
        <v>7637</v>
      </c>
      <c r="D1507" s="867" t="s">
        <v>7638</v>
      </c>
      <c r="E1507" s="868" t="s">
        <v>819</v>
      </c>
      <c r="F1507" s="867" t="s">
        <v>819</v>
      </c>
      <c r="G1507" s="867">
        <v>98049</v>
      </c>
      <c r="H1507" s="867" t="s">
        <v>7742</v>
      </c>
      <c r="I1507" s="867" t="s">
        <v>272</v>
      </c>
      <c r="J1507" s="867" t="s">
        <v>6229</v>
      </c>
      <c r="K1507" s="869">
        <v>3647.89</v>
      </c>
      <c r="L1507" s="867" t="s">
        <v>6143</v>
      </c>
    </row>
    <row r="1508" spans="1:12" ht="13.5">
      <c r="A1508" s="867" t="s">
        <v>7511</v>
      </c>
      <c r="B1508" s="867" t="s">
        <v>7512</v>
      </c>
      <c r="C1508" s="867" t="s">
        <v>7637</v>
      </c>
      <c r="D1508" s="867" t="s">
        <v>7638</v>
      </c>
      <c r="E1508" s="868" t="s">
        <v>819</v>
      </c>
      <c r="F1508" s="867" t="s">
        <v>819</v>
      </c>
      <c r="G1508" s="867">
        <v>98050</v>
      </c>
      <c r="H1508" s="867" t="s">
        <v>7743</v>
      </c>
      <c r="I1508" s="867" t="s">
        <v>272</v>
      </c>
      <c r="J1508" s="867" t="s">
        <v>6142</v>
      </c>
      <c r="K1508" s="868">
        <v>214.34</v>
      </c>
      <c r="L1508" s="867" t="s">
        <v>6143</v>
      </c>
    </row>
    <row r="1509" spans="1:12" ht="13.5">
      <c r="A1509" s="867" t="s">
        <v>7511</v>
      </c>
      <c r="B1509" s="867" t="s">
        <v>7512</v>
      </c>
      <c r="C1509" s="867" t="s">
        <v>7637</v>
      </c>
      <c r="D1509" s="867" t="s">
        <v>7638</v>
      </c>
      <c r="E1509" s="868" t="s">
        <v>819</v>
      </c>
      <c r="F1509" s="867" t="s">
        <v>819</v>
      </c>
      <c r="G1509" s="867">
        <v>98051</v>
      </c>
      <c r="H1509" s="867" t="s">
        <v>7744</v>
      </c>
      <c r="I1509" s="867" t="s">
        <v>272</v>
      </c>
      <c r="J1509" s="867" t="s">
        <v>6229</v>
      </c>
      <c r="K1509" s="868">
        <v>853.78</v>
      </c>
      <c r="L1509" s="867" t="s">
        <v>6143</v>
      </c>
    </row>
    <row r="1510" spans="1:12" ht="13.5">
      <c r="A1510" s="867" t="s">
        <v>7511</v>
      </c>
      <c r="B1510" s="867" t="s">
        <v>7512</v>
      </c>
      <c r="C1510" s="867" t="s">
        <v>7637</v>
      </c>
      <c r="D1510" s="867" t="s">
        <v>7638</v>
      </c>
      <c r="E1510" s="868" t="s">
        <v>819</v>
      </c>
      <c r="F1510" s="867" t="s">
        <v>819</v>
      </c>
      <c r="G1510" s="867">
        <v>98405</v>
      </c>
      <c r="H1510" s="867" t="s">
        <v>7745</v>
      </c>
      <c r="I1510" s="867" t="s">
        <v>6228</v>
      </c>
      <c r="J1510" s="867" t="s">
        <v>6142</v>
      </c>
      <c r="K1510" s="869">
        <v>2155.86</v>
      </c>
      <c r="L1510" s="867" t="s">
        <v>6143</v>
      </c>
    </row>
    <row r="1511" spans="1:12" ht="13.5">
      <c r="A1511" s="867" t="s">
        <v>7511</v>
      </c>
      <c r="B1511" s="867" t="s">
        <v>7512</v>
      </c>
      <c r="C1511" s="867" t="s">
        <v>7637</v>
      </c>
      <c r="D1511" s="867" t="s">
        <v>7638</v>
      </c>
      <c r="E1511" s="868" t="s">
        <v>819</v>
      </c>
      <c r="F1511" s="867" t="s">
        <v>819</v>
      </c>
      <c r="G1511" s="867">
        <v>98406</v>
      </c>
      <c r="H1511" s="867" t="s">
        <v>7746</v>
      </c>
      <c r="I1511" s="867" t="s">
        <v>6228</v>
      </c>
      <c r="J1511" s="867" t="s">
        <v>6142</v>
      </c>
      <c r="K1511" s="869">
        <v>4900.8</v>
      </c>
      <c r="L1511" s="867" t="s">
        <v>6143</v>
      </c>
    </row>
    <row r="1512" spans="1:12" ht="13.5">
      <c r="A1512" s="867" t="s">
        <v>7511</v>
      </c>
      <c r="B1512" s="867" t="s">
        <v>7512</v>
      </c>
      <c r="C1512" s="867" t="s">
        <v>7637</v>
      </c>
      <c r="D1512" s="867" t="s">
        <v>7638</v>
      </c>
      <c r="E1512" s="868" t="s">
        <v>819</v>
      </c>
      <c r="F1512" s="867" t="s">
        <v>819</v>
      </c>
      <c r="G1512" s="867">
        <v>98407</v>
      </c>
      <c r="H1512" s="867" t="s">
        <v>7747</v>
      </c>
      <c r="I1512" s="867" t="s">
        <v>6228</v>
      </c>
      <c r="J1512" s="867" t="s">
        <v>6142</v>
      </c>
      <c r="K1512" s="869">
        <v>3214.47</v>
      </c>
      <c r="L1512" s="867" t="s">
        <v>6143</v>
      </c>
    </row>
    <row r="1513" spans="1:12" ht="13.5">
      <c r="A1513" s="867" t="s">
        <v>7511</v>
      </c>
      <c r="B1513" s="867" t="s">
        <v>7512</v>
      </c>
      <c r="C1513" s="867" t="s">
        <v>7637</v>
      </c>
      <c r="D1513" s="867" t="s">
        <v>7638</v>
      </c>
      <c r="E1513" s="868" t="s">
        <v>819</v>
      </c>
      <c r="F1513" s="867" t="s">
        <v>819</v>
      </c>
      <c r="G1513" s="867">
        <v>98408</v>
      </c>
      <c r="H1513" s="867" t="s">
        <v>7748</v>
      </c>
      <c r="I1513" s="867" t="s">
        <v>6228</v>
      </c>
      <c r="J1513" s="867" t="s">
        <v>6142</v>
      </c>
      <c r="K1513" s="869">
        <v>3768.32</v>
      </c>
      <c r="L1513" s="867" t="s">
        <v>6143</v>
      </c>
    </row>
    <row r="1514" spans="1:12" ht="13.5">
      <c r="A1514" s="867" t="s">
        <v>7511</v>
      </c>
      <c r="B1514" s="867" t="s">
        <v>7512</v>
      </c>
      <c r="C1514" s="867" t="s">
        <v>7637</v>
      </c>
      <c r="D1514" s="867" t="s">
        <v>7638</v>
      </c>
      <c r="E1514" s="868" t="s">
        <v>819</v>
      </c>
      <c r="F1514" s="867" t="s">
        <v>819</v>
      </c>
      <c r="G1514" s="867">
        <v>98409</v>
      </c>
      <c r="H1514" s="867" t="s">
        <v>7749</v>
      </c>
      <c r="I1514" s="867" t="s">
        <v>272</v>
      </c>
      <c r="J1514" s="867" t="s">
        <v>6142</v>
      </c>
      <c r="K1514" s="868">
        <v>302.74</v>
      </c>
      <c r="L1514" s="867" t="s">
        <v>6143</v>
      </c>
    </row>
    <row r="1515" spans="1:12" ht="13.5">
      <c r="A1515" s="867" t="s">
        <v>7511</v>
      </c>
      <c r="B1515" s="867" t="s">
        <v>7512</v>
      </c>
      <c r="C1515" s="867" t="s">
        <v>7637</v>
      </c>
      <c r="D1515" s="867" t="s">
        <v>7638</v>
      </c>
      <c r="E1515" s="868" t="s">
        <v>819</v>
      </c>
      <c r="F1515" s="867" t="s">
        <v>819</v>
      </c>
      <c r="G1515" s="867">
        <v>98414</v>
      </c>
      <c r="H1515" s="867" t="s">
        <v>7750</v>
      </c>
      <c r="I1515" s="867" t="s">
        <v>6228</v>
      </c>
      <c r="J1515" s="867" t="s">
        <v>6142</v>
      </c>
      <c r="K1515" s="868">
        <v>993.91</v>
      </c>
      <c r="L1515" s="867" t="s">
        <v>6143</v>
      </c>
    </row>
    <row r="1516" spans="1:12" ht="13.5">
      <c r="A1516" s="867" t="s">
        <v>7511</v>
      </c>
      <c r="B1516" s="867" t="s">
        <v>7512</v>
      </c>
      <c r="C1516" s="867" t="s">
        <v>7637</v>
      </c>
      <c r="D1516" s="867" t="s">
        <v>7638</v>
      </c>
      <c r="E1516" s="868" t="s">
        <v>819</v>
      </c>
      <c r="F1516" s="867" t="s">
        <v>819</v>
      </c>
      <c r="G1516" s="867">
        <v>98415</v>
      </c>
      <c r="H1516" s="867" t="s">
        <v>7751</v>
      </c>
      <c r="I1516" s="867" t="s">
        <v>6228</v>
      </c>
      <c r="J1516" s="867" t="s">
        <v>6142</v>
      </c>
      <c r="K1516" s="868">
        <v>993.91</v>
      </c>
      <c r="L1516" s="867" t="s">
        <v>6143</v>
      </c>
    </row>
    <row r="1517" spans="1:12" ht="13.5">
      <c r="A1517" s="867" t="s">
        <v>7511</v>
      </c>
      <c r="B1517" s="867" t="s">
        <v>7512</v>
      </c>
      <c r="C1517" s="867" t="s">
        <v>7637</v>
      </c>
      <c r="D1517" s="867" t="s">
        <v>7638</v>
      </c>
      <c r="E1517" s="868" t="s">
        <v>819</v>
      </c>
      <c r="F1517" s="867" t="s">
        <v>819</v>
      </c>
      <c r="G1517" s="867">
        <v>98416</v>
      </c>
      <c r="H1517" s="867" t="s">
        <v>7752</v>
      </c>
      <c r="I1517" s="867" t="s">
        <v>6228</v>
      </c>
      <c r="J1517" s="867" t="s">
        <v>6142</v>
      </c>
      <c r="K1517" s="869">
        <v>1192.48</v>
      </c>
      <c r="L1517" s="867" t="s">
        <v>6143</v>
      </c>
    </row>
    <row r="1518" spans="1:12" ht="13.5">
      <c r="A1518" s="867" t="s">
        <v>7511</v>
      </c>
      <c r="B1518" s="867" t="s">
        <v>7512</v>
      </c>
      <c r="C1518" s="867" t="s">
        <v>7637</v>
      </c>
      <c r="D1518" s="867" t="s">
        <v>7638</v>
      </c>
      <c r="E1518" s="868" t="s">
        <v>819</v>
      </c>
      <c r="F1518" s="867" t="s">
        <v>819</v>
      </c>
      <c r="G1518" s="867">
        <v>98417</v>
      </c>
      <c r="H1518" s="867" t="s">
        <v>7753</v>
      </c>
      <c r="I1518" s="867" t="s">
        <v>6228</v>
      </c>
      <c r="J1518" s="867" t="s">
        <v>6142</v>
      </c>
      <c r="K1518" s="869">
        <v>1391.06</v>
      </c>
      <c r="L1518" s="867" t="s">
        <v>6143</v>
      </c>
    </row>
    <row r="1519" spans="1:12" ht="13.5">
      <c r="A1519" s="867" t="s">
        <v>7511</v>
      </c>
      <c r="B1519" s="867" t="s">
        <v>7512</v>
      </c>
      <c r="C1519" s="867" t="s">
        <v>7637</v>
      </c>
      <c r="D1519" s="867" t="s">
        <v>7638</v>
      </c>
      <c r="E1519" s="868" t="s">
        <v>819</v>
      </c>
      <c r="F1519" s="867" t="s">
        <v>819</v>
      </c>
      <c r="G1519" s="867">
        <v>98418</v>
      </c>
      <c r="H1519" s="867" t="s">
        <v>7754</v>
      </c>
      <c r="I1519" s="867" t="s">
        <v>6228</v>
      </c>
      <c r="J1519" s="867" t="s">
        <v>6142</v>
      </c>
      <c r="K1519" s="869">
        <v>1498.23</v>
      </c>
      <c r="L1519" s="867" t="s">
        <v>6143</v>
      </c>
    </row>
    <row r="1520" spans="1:12" ht="13.5">
      <c r="A1520" s="867" t="s">
        <v>7511</v>
      </c>
      <c r="B1520" s="867" t="s">
        <v>7512</v>
      </c>
      <c r="C1520" s="867" t="s">
        <v>7637</v>
      </c>
      <c r="D1520" s="867" t="s">
        <v>7638</v>
      </c>
      <c r="E1520" s="868" t="s">
        <v>819</v>
      </c>
      <c r="F1520" s="867" t="s">
        <v>819</v>
      </c>
      <c r="G1520" s="867">
        <v>98419</v>
      </c>
      <c r="H1520" s="867" t="s">
        <v>7755</v>
      </c>
      <c r="I1520" s="867" t="s">
        <v>6228</v>
      </c>
      <c r="J1520" s="867" t="s">
        <v>6142</v>
      </c>
      <c r="K1520" s="869">
        <v>1605.4</v>
      </c>
      <c r="L1520" s="867" t="s">
        <v>6143</v>
      </c>
    </row>
    <row r="1521" spans="1:12" ht="13.5">
      <c r="A1521" s="867" t="s">
        <v>7511</v>
      </c>
      <c r="B1521" s="867" t="s">
        <v>7512</v>
      </c>
      <c r="C1521" s="867" t="s">
        <v>7637</v>
      </c>
      <c r="D1521" s="867" t="s">
        <v>7638</v>
      </c>
      <c r="E1521" s="868" t="s">
        <v>819</v>
      </c>
      <c r="F1521" s="867" t="s">
        <v>819</v>
      </c>
      <c r="G1521" s="867">
        <v>98420</v>
      </c>
      <c r="H1521" s="867" t="s">
        <v>7756</v>
      </c>
      <c r="I1521" s="867" t="s">
        <v>6228</v>
      </c>
      <c r="J1521" s="867" t="s">
        <v>6142</v>
      </c>
      <c r="K1521" s="869">
        <v>1463.65</v>
      </c>
      <c r="L1521" s="867" t="s">
        <v>6143</v>
      </c>
    </row>
    <row r="1522" spans="1:12" ht="13.5">
      <c r="A1522" s="867" t="s">
        <v>7511</v>
      </c>
      <c r="B1522" s="867" t="s">
        <v>7512</v>
      </c>
      <c r="C1522" s="867" t="s">
        <v>7637</v>
      </c>
      <c r="D1522" s="867" t="s">
        <v>7638</v>
      </c>
      <c r="E1522" s="868" t="s">
        <v>819</v>
      </c>
      <c r="F1522" s="867" t="s">
        <v>819</v>
      </c>
      <c r="G1522" s="867">
        <v>98421</v>
      </c>
      <c r="H1522" s="867" t="s">
        <v>7757</v>
      </c>
      <c r="I1522" s="867" t="s">
        <v>6228</v>
      </c>
      <c r="J1522" s="867" t="s">
        <v>6142</v>
      </c>
      <c r="K1522" s="869">
        <v>1662.22</v>
      </c>
      <c r="L1522" s="867" t="s">
        <v>6143</v>
      </c>
    </row>
    <row r="1523" spans="1:12" ht="13.5">
      <c r="A1523" s="867" t="s">
        <v>7511</v>
      </c>
      <c r="B1523" s="867" t="s">
        <v>7512</v>
      </c>
      <c r="C1523" s="867" t="s">
        <v>7637</v>
      </c>
      <c r="D1523" s="867" t="s">
        <v>7638</v>
      </c>
      <c r="E1523" s="868" t="s">
        <v>819</v>
      </c>
      <c r="F1523" s="867" t="s">
        <v>819</v>
      </c>
      <c r="G1523" s="867">
        <v>98422</v>
      </c>
      <c r="H1523" s="867" t="s">
        <v>7758</v>
      </c>
      <c r="I1523" s="867" t="s">
        <v>6228</v>
      </c>
      <c r="J1523" s="867" t="s">
        <v>6142</v>
      </c>
      <c r="K1523" s="869">
        <v>1860.8</v>
      </c>
      <c r="L1523" s="867" t="s">
        <v>6143</v>
      </c>
    </row>
    <row r="1524" spans="1:12" ht="13.5">
      <c r="A1524" s="867" t="s">
        <v>7511</v>
      </c>
      <c r="B1524" s="867" t="s">
        <v>7512</v>
      </c>
      <c r="C1524" s="867" t="s">
        <v>7637</v>
      </c>
      <c r="D1524" s="867" t="s">
        <v>7638</v>
      </c>
      <c r="E1524" s="868" t="s">
        <v>819</v>
      </c>
      <c r="F1524" s="867" t="s">
        <v>819</v>
      </c>
      <c r="G1524" s="867">
        <v>98423</v>
      </c>
      <c r="H1524" s="867" t="s">
        <v>7759</v>
      </c>
      <c r="I1524" s="867" t="s">
        <v>6228</v>
      </c>
      <c r="J1524" s="867" t="s">
        <v>6142</v>
      </c>
      <c r="K1524" s="869">
        <v>1967.97</v>
      </c>
      <c r="L1524" s="867" t="s">
        <v>6143</v>
      </c>
    </row>
    <row r="1525" spans="1:12" ht="13.5">
      <c r="A1525" s="867" t="s">
        <v>7511</v>
      </c>
      <c r="B1525" s="867" t="s">
        <v>7512</v>
      </c>
      <c r="C1525" s="867" t="s">
        <v>7637</v>
      </c>
      <c r="D1525" s="867" t="s">
        <v>7638</v>
      </c>
      <c r="E1525" s="868" t="s">
        <v>819</v>
      </c>
      <c r="F1525" s="867" t="s">
        <v>819</v>
      </c>
      <c r="G1525" s="867">
        <v>98424</v>
      </c>
      <c r="H1525" s="867" t="s">
        <v>7760</v>
      </c>
      <c r="I1525" s="867" t="s">
        <v>6228</v>
      </c>
      <c r="J1525" s="867" t="s">
        <v>6142</v>
      </c>
      <c r="K1525" s="869">
        <v>2075.14</v>
      </c>
      <c r="L1525" s="867" t="s">
        <v>6143</v>
      </c>
    </row>
    <row r="1526" spans="1:12" ht="13.5">
      <c r="A1526" s="867" t="s">
        <v>7511</v>
      </c>
      <c r="B1526" s="867" t="s">
        <v>7512</v>
      </c>
      <c r="C1526" s="867" t="s">
        <v>7637</v>
      </c>
      <c r="D1526" s="867" t="s">
        <v>7638</v>
      </c>
      <c r="E1526" s="868" t="s">
        <v>819</v>
      </c>
      <c r="F1526" s="867" t="s">
        <v>819</v>
      </c>
      <c r="G1526" s="867">
        <v>98425</v>
      </c>
      <c r="H1526" s="867" t="s">
        <v>7761</v>
      </c>
      <c r="I1526" s="867" t="s">
        <v>6228</v>
      </c>
      <c r="J1526" s="867" t="s">
        <v>6142</v>
      </c>
      <c r="K1526" s="869">
        <v>2543.2399999999998</v>
      </c>
      <c r="L1526" s="867" t="s">
        <v>6143</v>
      </c>
    </row>
    <row r="1527" spans="1:12" ht="13.5">
      <c r="A1527" s="867" t="s">
        <v>7511</v>
      </c>
      <c r="B1527" s="867" t="s">
        <v>7512</v>
      </c>
      <c r="C1527" s="867" t="s">
        <v>7637</v>
      </c>
      <c r="D1527" s="867" t="s">
        <v>7638</v>
      </c>
      <c r="E1527" s="868" t="s">
        <v>819</v>
      </c>
      <c r="F1527" s="867" t="s">
        <v>819</v>
      </c>
      <c r="G1527" s="867">
        <v>98426</v>
      </c>
      <c r="H1527" s="867" t="s">
        <v>7762</v>
      </c>
      <c r="I1527" s="867" t="s">
        <v>6228</v>
      </c>
      <c r="J1527" s="867" t="s">
        <v>6142</v>
      </c>
      <c r="K1527" s="869">
        <v>3321.2</v>
      </c>
      <c r="L1527" s="867" t="s">
        <v>6143</v>
      </c>
    </row>
    <row r="1528" spans="1:12" ht="13.5">
      <c r="A1528" s="867" t="s">
        <v>7511</v>
      </c>
      <c r="B1528" s="867" t="s">
        <v>7512</v>
      </c>
      <c r="C1528" s="867" t="s">
        <v>7637</v>
      </c>
      <c r="D1528" s="867" t="s">
        <v>7638</v>
      </c>
      <c r="E1528" s="868" t="s">
        <v>819</v>
      </c>
      <c r="F1528" s="867" t="s">
        <v>819</v>
      </c>
      <c r="G1528" s="867">
        <v>98427</v>
      </c>
      <c r="H1528" s="867" t="s">
        <v>7763</v>
      </c>
      <c r="I1528" s="867" t="s">
        <v>6228</v>
      </c>
      <c r="J1528" s="867" t="s">
        <v>6142</v>
      </c>
      <c r="K1528" s="869">
        <v>4099.17</v>
      </c>
      <c r="L1528" s="867" t="s">
        <v>6143</v>
      </c>
    </row>
    <row r="1529" spans="1:12" ht="13.5">
      <c r="A1529" s="867" t="s">
        <v>7511</v>
      </c>
      <c r="B1529" s="867" t="s">
        <v>7512</v>
      </c>
      <c r="C1529" s="867" t="s">
        <v>7637</v>
      </c>
      <c r="D1529" s="867" t="s">
        <v>7638</v>
      </c>
      <c r="E1529" s="868" t="s">
        <v>819</v>
      </c>
      <c r="F1529" s="867" t="s">
        <v>819</v>
      </c>
      <c r="G1529" s="867">
        <v>98428</v>
      </c>
      <c r="H1529" s="867" t="s">
        <v>7764</v>
      </c>
      <c r="I1529" s="867" t="s">
        <v>6228</v>
      </c>
      <c r="J1529" s="867" t="s">
        <v>6142</v>
      </c>
      <c r="K1529" s="869">
        <v>4526.0600000000004</v>
      </c>
      <c r="L1529" s="867" t="s">
        <v>6143</v>
      </c>
    </row>
    <row r="1530" spans="1:12" ht="13.5">
      <c r="A1530" s="867" t="s">
        <v>7511</v>
      </c>
      <c r="B1530" s="867" t="s">
        <v>7512</v>
      </c>
      <c r="C1530" s="867" t="s">
        <v>7637</v>
      </c>
      <c r="D1530" s="867" t="s">
        <v>7638</v>
      </c>
      <c r="E1530" s="868" t="s">
        <v>819</v>
      </c>
      <c r="F1530" s="867" t="s">
        <v>819</v>
      </c>
      <c r="G1530" s="867">
        <v>98429</v>
      </c>
      <c r="H1530" s="867" t="s">
        <v>7765</v>
      </c>
      <c r="I1530" s="867" t="s">
        <v>6228</v>
      </c>
      <c r="J1530" s="867" t="s">
        <v>6142</v>
      </c>
      <c r="K1530" s="869">
        <v>4952.95</v>
      </c>
      <c r="L1530" s="867" t="s">
        <v>6143</v>
      </c>
    </row>
    <row r="1531" spans="1:12" ht="13.5">
      <c r="A1531" s="867" t="s">
        <v>7511</v>
      </c>
      <c r="B1531" s="867" t="s">
        <v>7512</v>
      </c>
      <c r="C1531" s="867" t="s">
        <v>7637</v>
      </c>
      <c r="D1531" s="867" t="s">
        <v>7638</v>
      </c>
      <c r="E1531" s="868" t="s">
        <v>819</v>
      </c>
      <c r="F1531" s="867" t="s">
        <v>819</v>
      </c>
      <c r="G1531" s="867">
        <v>98430</v>
      </c>
      <c r="H1531" s="867" t="s">
        <v>7766</v>
      </c>
      <c r="I1531" s="867" t="s">
        <v>6228</v>
      </c>
      <c r="J1531" s="867" t="s">
        <v>6142</v>
      </c>
      <c r="K1531" s="869">
        <v>3012.98</v>
      </c>
      <c r="L1531" s="867" t="s">
        <v>6143</v>
      </c>
    </row>
    <row r="1532" spans="1:12" ht="13.5">
      <c r="A1532" s="867" t="s">
        <v>7511</v>
      </c>
      <c r="B1532" s="867" t="s">
        <v>7512</v>
      </c>
      <c r="C1532" s="867" t="s">
        <v>7637</v>
      </c>
      <c r="D1532" s="867" t="s">
        <v>7638</v>
      </c>
      <c r="E1532" s="868" t="s">
        <v>819</v>
      </c>
      <c r="F1532" s="867" t="s">
        <v>819</v>
      </c>
      <c r="G1532" s="867">
        <v>98431</v>
      </c>
      <c r="H1532" s="867" t="s">
        <v>7767</v>
      </c>
      <c r="I1532" s="867" t="s">
        <v>6228</v>
      </c>
      <c r="J1532" s="867" t="s">
        <v>6142</v>
      </c>
      <c r="K1532" s="869">
        <v>3790.94</v>
      </c>
      <c r="L1532" s="867" t="s">
        <v>6143</v>
      </c>
    </row>
    <row r="1533" spans="1:12" ht="13.5">
      <c r="A1533" s="867" t="s">
        <v>7511</v>
      </c>
      <c r="B1533" s="867" t="s">
        <v>7512</v>
      </c>
      <c r="C1533" s="867" t="s">
        <v>7637</v>
      </c>
      <c r="D1533" s="867" t="s">
        <v>7638</v>
      </c>
      <c r="E1533" s="868" t="s">
        <v>819</v>
      </c>
      <c r="F1533" s="867" t="s">
        <v>819</v>
      </c>
      <c r="G1533" s="867">
        <v>98432</v>
      </c>
      <c r="H1533" s="867" t="s">
        <v>7768</v>
      </c>
      <c r="I1533" s="867" t="s">
        <v>6228</v>
      </c>
      <c r="J1533" s="867" t="s">
        <v>6142</v>
      </c>
      <c r="K1533" s="869">
        <v>4568.91</v>
      </c>
      <c r="L1533" s="867" t="s">
        <v>6143</v>
      </c>
    </row>
    <row r="1534" spans="1:12" ht="13.5">
      <c r="A1534" s="867" t="s">
        <v>7511</v>
      </c>
      <c r="B1534" s="867" t="s">
        <v>7512</v>
      </c>
      <c r="C1534" s="867" t="s">
        <v>7637</v>
      </c>
      <c r="D1534" s="867" t="s">
        <v>7638</v>
      </c>
      <c r="E1534" s="868" t="s">
        <v>819</v>
      </c>
      <c r="F1534" s="867" t="s">
        <v>819</v>
      </c>
      <c r="G1534" s="867">
        <v>98433</v>
      </c>
      <c r="H1534" s="867" t="s">
        <v>7769</v>
      </c>
      <c r="I1534" s="867" t="s">
        <v>6228</v>
      </c>
      <c r="J1534" s="867" t="s">
        <v>6142</v>
      </c>
      <c r="K1534" s="869">
        <v>4995.8</v>
      </c>
      <c r="L1534" s="867" t="s">
        <v>6143</v>
      </c>
    </row>
    <row r="1535" spans="1:12" ht="13.5">
      <c r="A1535" s="867" t="s">
        <v>7511</v>
      </c>
      <c r="B1535" s="867" t="s">
        <v>7512</v>
      </c>
      <c r="C1535" s="867" t="s">
        <v>7637</v>
      </c>
      <c r="D1535" s="867" t="s">
        <v>7638</v>
      </c>
      <c r="E1535" s="868" t="s">
        <v>819</v>
      </c>
      <c r="F1535" s="867" t="s">
        <v>819</v>
      </c>
      <c r="G1535" s="867">
        <v>98434</v>
      </c>
      <c r="H1535" s="867" t="s">
        <v>7770</v>
      </c>
      <c r="I1535" s="867" t="s">
        <v>6228</v>
      </c>
      <c r="J1535" s="867" t="s">
        <v>6142</v>
      </c>
      <c r="K1535" s="869">
        <v>5422.69</v>
      </c>
      <c r="L1535" s="867" t="s">
        <v>6143</v>
      </c>
    </row>
    <row r="1536" spans="1:12" ht="13.5">
      <c r="A1536" s="867" t="s">
        <v>7511</v>
      </c>
      <c r="B1536" s="867" t="s">
        <v>7512</v>
      </c>
      <c r="C1536" s="867" t="s">
        <v>7637</v>
      </c>
      <c r="D1536" s="867" t="s">
        <v>7638</v>
      </c>
      <c r="E1536" s="868" t="s">
        <v>819</v>
      </c>
      <c r="F1536" s="867" t="s">
        <v>819</v>
      </c>
      <c r="G1536" s="867">
        <v>99240</v>
      </c>
      <c r="H1536" s="867" t="s">
        <v>7771</v>
      </c>
      <c r="I1536" s="867" t="s">
        <v>272</v>
      </c>
      <c r="J1536" s="867" t="s">
        <v>6142</v>
      </c>
      <c r="K1536" s="868">
        <v>512.83000000000004</v>
      </c>
      <c r="L1536" s="867" t="s">
        <v>6143</v>
      </c>
    </row>
    <row r="1537" spans="1:12" ht="13.5">
      <c r="A1537" s="867" t="s">
        <v>7511</v>
      </c>
      <c r="B1537" s="867" t="s">
        <v>7512</v>
      </c>
      <c r="C1537" s="867" t="s">
        <v>7637</v>
      </c>
      <c r="D1537" s="867" t="s">
        <v>7638</v>
      </c>
      <c r="E1537" s="868" t="s">
        <v>819</v>
      </c>
      <c r="F1537" s="867" t="s">
        <v>819</v>
      </c>
      <c r="G1537" s="867">
        <v>99241</v>
      </c>
      <c r="H1537" s="867" t="s">
        <v>7772</v>
      </c>
      <c r="I1537" s="867" t="s">
        <v>272</v>
      </c>
      <c r="J1537" s="867" t="s">
        <v>6229</v>
      </c>
      <c r="K1537" s="869">
        <v>1458.43</v>
      </c>
      <c r="L1537" s="867" t="s">
        <v>6143</v>
      </c>
    </row>
    <row r="1538" spans="1:12" ht="13.5">
      <c r="A1538" s="867" t="s">
        <v>7511</v>
      </c>
      <c r="B1538" s="867" t="s">
        <v>7512</v>
      </c>
      <c r="C1538" s="867" t="s">
        <v>7637</v>
      </c>
      <c r="D1538" s="867" t="s">
        <v>7638</v>
      </c>
      <c r="E1538" s="868" t="s">
        <v>819</v>
      </c>
      <c r="F1538" s="867" t="s">
        <v>819</v>
      </c>
      <c r="G1538" s="867">
        <v>99242</v>
      </c>
      <c r="H1538" s="867" t="s">
        <v>7773</v>
      </c>
      <c r="I1538" s="867" t="s">
        <v>6228</v>
      </c>
      <c r="J1538" s="867" t="s">
        <v>6142</v>
      </c>
      <c r="K1538" s="869">
        <v>2460.71</v>
      </c>
      <c r="L1538" s="867" t="s">
        <v>6143</v>
      </c>
    </row>
    <row r="1539" spans="1:12" ht="13.5">
      <c r="A1539" s="867" t="s">
        <v>7511</v>
      </c>
      <c r="B1539" s="867" t="s">
        <v>7512</v>
      </c>
      <c r="C1539" s="867" t="s">
        <v>7637</v>
      </c>
      <c r="D1539" s="867" t="s">
        <v>7638</v>
      </c>
      <c r="E1539" s="868" t="s">
        <v>819</v>
      </c>
      <c r="F1539" s="867" t="s">
        <v>819</v>
      </c>
      <c r="G1539" s="867">
        <v>99243</v>
      </c>
      <c r="H1539" s="867" t="s">
        <v>7774</v>
      </c>
      <c r="I1539" s="867" t="s">
        <v>272</v>
      </c>
      <c r="J1539" s="867" t="s">
        <v>6229</v>
      </c>
      <c r="K1539" s="869">
        <v>1489.8</v>
      </c>
      <c r="L1539" s="867" t="s">
        <v>6143</v>
      </c>
    </row>
    <row r="1540" spans="1:12" ht="13.5">
      <c r="A1540" s="867" t="s">
        <v>7511</v>
      </c>
      <c r="B1540" s="867" t="s">
        <v>7512</v>
      </c>
      <c r="C1540" s="867" t="s">
        <v>7637</v>
      </c>
      <c r="D1540" s="867" t="s">
        <v>7638</v>
      </c>
      <c r="E1540" s="868" t="s">
        <v>819</v>
      </c>
      <c r="F1540" s="867" t="s">
        <v>819</v>
      </c>
      <c r="G1540" s="867">
        <v>99244</v>
      </c>
      <c r="H1540" s="867" t="s">
        <v>7775</v>
      </c>
      <c r="I1540" s="867" t="s">
        <v>6228</v>
      </c>
      <c r="J1540" s="867" t="s">
        <v>6142</v>
      </c>
      <c r="K1540" s="869">
        <v>3895.35</v>
      </c>
      <c r="L1540" s="867" t="s">
        <v>6143</v>
      </c>
    </row>
    <row r="1541" spans="1:12" ht="13.5">
      <c r="A1541" s="867" t="s">
        <v>7511</v>
      </c>
      <c r="B1541" s="867" t="s">
        <v>7512</v>
      </c>
      <c r="C1541" s="867" t="s">
        <v>7637</v>
      </c>
      <c r="D1541" s="867" t="s">
        <v>7638</v>
      </c>
      <c r="E1541" s="868" t="s">
        <v>819</v>
      </c>
      <c r="F1541" s="867" t="s">
        <v>819</v>
      </c>
      <c r="G1541" s="867">
        <v>99246</v>
      </c>
      <c r="H1541" s="867" t="s">
        <v>7776</v>
      </c>
      <c r="I1541" s="867" t="s">
        <v>272</v>
      </c>
      <c r="J1541" s="867" t="s">
        <v>6142</v>
      </c>
      <c r="K1541" s="868">
        <v>723.96</v>
      </c>
      <c r="L1541" s="867" t="s">
        <v>6143</v>
      </c>
    </row>
    <row r="1542" spans="1:12" ht="13.5">
      <c r="A1542" s="867" t="s">
        <v>7511</v>
      </c>
      <c r="B1542" s="867" t="s">
        <v>7512</v>
      </c>
      <c r="C1542" s="867" t="s">
        <v>7637</v>
      </c>
      <c r="D1542" s="867" t="s">
        <v>7638</v>
      </c>
      <c r="E1542" s="868" t="s">
        <v>819</v>
      </c>
      <c r="F1542" s="867" t="s">
        <v>819</v>
      </c>
      <c r="G1542" s="867">
        <v>99247</v>
      </c>
      <c r="H1542" s="867" t="s">
        <v>7777</v>
      </c>
      <c r="I1542" s="867" t="s">
        <v>272</v>
      </c>
      <c r="J1542" s="867" t="s">
        <v>6229</v>
      </c>
      <c r="K1542" s="869">
        <v>1664.69</v>
      </c>
      <c r="L1542" s="867" t="s">
        <v>6143</v>
      </c>
    </row>
    <row r="1543" spans="1:12" ht="13.5">
      <c r="A1543" s="867" t="s">
        <v>7511</v>
      </c>
      <c r="B1543" s="867" t="s">
        <v>7512</v>
      </c>
      <c r="C1543" s="867" t="s">
        <v>7637</v>
      </c>
      <c r="D1543" s="867" t="s">
        <v>7638</v>
      </c>
      <c r="E1543" s="868" t="s">
        <v>819</v>
      </c>
      <c r="F1543" s="867" t="s">
        <v>819</v>
      </c>
      <c r="G1543" s="867">
        <v>99248</v>
      </c>
      <c r="H1543" s="867" t="s">
        <v>7778</v>
      </c>
      <c r="I1543" s="867" t="s">
        <v>6228</v>
      </c>
      <c r="J1543" s="867" t="s">
        <v>6142</v>
      </c>
      <c r="K1543" s="869">
        <v>3124.32</v>
      </c>
      <c r="L1543" s="867" t="s">
        <v>6143</v>
      </c>
    </row>
    <row r="1544" spans="1:12" ht="13.5">
      <c r="A1544" s="867" t="s">
        <v>7511</v>
      </c>
      <c r="B1544" s="867" t="s">
        <v>7512</v>
      </c>
      <c r="C1544" s="867" t="s">
        <v>7637</v>
      </c>
      <c r="D1544" s="867" t="s">
        <v>7638</v>
      </c>
      <c r="E1544" s="868" t="s">
        <v>819</v>
      </c>
      <c r="F1544" s="867" t="s">
        <v>819</v>
      </c>
      <c r="G1544" s="867">
        <v>99249</v>
      </c>
      <c r="H1544" s="867" t="s">
        <v>7779</v>
      </c>
      <c r="I1544" s="867" t="s">
        <v>272</v>
      </c>
      <c r="J1544" s="867" t="s">
        <v>6229</v>
      </c>
      <c r="K1544" s="869">
        <v>1828.67</v>
      </c>
      <c r="L1544" s="867" t="s">
        <v>6143</v>
      </c>
    </row>
    <row r="1545" spans="1:12" ht="13.5">
      <c r="A1545" s="867" t="s">
        <v>7511</v>
      </c>
      <c r="B1545" s="867" t="s">
        <v>7512</v>
      </c>
      <c r="C1545" s="867" t="s">
        <v>7637</v>
      </c>
      <c r="D1545" s="867" t="s">
        <v>7638</v>
      </c>
      <c r="E1545" s="868" t="s">
        <v>819</v>
      </c>
      <c r="F1545" s="867" t="s">
        <v>819</v>
      </c>
      <c r="G1545" s="867">
        <v>99252</v>
      </c>
      <c r="H1545" s="867" t="s">
        <v>7780</v>
      </c>
      <c r="I1545" s="867" t="s">
        <v>6228</v>
      </c>
      <c r="J1545" s="867" t="s">
        <v>6142</v>
      </c>
      <c r="K1545" s="869">
        <v>2052.67</v>
      </c>
      <c r="L1545" s="867" t="s">
        <v>6143</v>
      </c>
    </row>
    <row r="1546" spans="1:12" ht="13.5">
      <c r="A1546" s="867" t="s">
        <v>7511</v>
      </c>
      <c r="B1546" s="867" t="s">
        <v>7512</v>
      </c>
      <c r="C1546" s="867" t="s">
        <v>7637</v>
      </c>
      <c r="D1546" s="867" t="s">
        <v>7638</v>
      </c>
      <c r="E1546" s="868" t="s">
        <v>819</v>
      </c>
      <c r="F1546" s="867" t="s">
        <v>819</v>
      </c>
      <c r="G1546" s="867">
        <v>99254</v>
      </c>
      <c r="H1546" s="867" t="s">
        <v>7781</v>
      </c>
      <c r="I1546" s="867" t="s">
        <v>272</v>
      </c>
      <c r="J1546" s="867" t="s">
        <v>6229</v>
      </c>
      <c r="K1546" s="869">
        <v>1045.92</v>
      </c>
      <c r="L1546" s="867" t="s">
        <v>6143</v>
      </c>
    </row>
    <row r="1547" spans="1:12" ht="13.5">
      <c r="A1547" s="867" t="s">
        <v>7511</v>
      </c>
      <c r="B1547" s="867" t="s">
        <v>7512</v>
      </c>
      <c r="C1547" s="867" t="s">
        <v>7637</v>
      </c>
      <c r="D1547" s="867" t="s">
        <v>7638</v>
      </c>
      <c r="E1547" s="868" t="s">
        <v>819</v>
      </c>
      <c r="F1547" s="867" t="s">
        <v>819</v>
      </c>
      <c r="G1547" s="867">
        <v>99256</v>
      </c>
      <c r="H1547" s="867" t="s">
        <v>7782</v>
      </c>
      <c r="I1547" s="867" t="s">
        <v>6228</v>
      </c>
      <c r="J1547" s="867" t="s">
        <v>6142</v>
      </c>
      <c r="K1547" s="869">
        <v>4569.99</v>
      </c>
      <c r="L1547" s="867" t="s">
        <v>6143</v>
      </c>
    </row>
    <row r="1548" spans="1:12" ht="13.5">
      <c r="A1548" s="867" t="s">
        <v>7511</v>
      </c>
      <c r="B1548" s="867" t="s">
        <v>7512</v>
      </c>
      <c r="C1548" s="867" t="s">
        <v>7637</v>
      </c>
      <c r="D1548" s="867" t="s">
        <v>7638</v>
      </c>
      <c r="E1548" s="868" t="s">
        <v>819</v>
      </c>
      <c r="F1548" s="867" t="s">
        <v>819</v>
      </c>
      <c r="G1548" s="867">
        <v>99259</v>
      </c>
      <c r="H1548" s="867" t="s">
        <v>7783</v>
      </c>
      <c r="I1548" s="867" t="s">
        <v>6228</v>
      </c>
      <c r="J1548" s="867" t="s">
        <v>6142</v>
      </c>
      <c r="K1548" s="869">
        <v>2591.94</v>
      </c>
      <c r="L1548" s="867" t="s">
        <v>6143</v>
      </c>
    </row>
    <row r="1549" spans="1:12" ht="13.5">
      <c r="A1549" s="867" t="s">
        <v>7511</v>
      </c>
      <c r="B1549" s="867" t="s">
        <v>7512</v>
      </c>
      <c r="C1549" s="867" t="s">
        <v>7637</v>
      </c>
      <c r="D1549" s="867" t="s">
        <v>7638</v>
      </c>
      <c r="E1549" s="868" t="s">
        <v>819</v>
      </c>
      <c r="F1549" s="867" t="s">
        <v>819</v>
      </c>
      <c r="G1549" s="867">
        <v>99261</v>
      </c>
      <c r="H1549" s="867" t="s">
        <v>7784</v>
      </c>
      <c r="I1549" s="867" t="s">
        <v>272</v>
      </c>
      <c r="J1549" s="867" t="s">
        <v>6229</v>
      </c>
      <c r="K1549" s="869">
        <v>1252.17</v>
      </c>
      <c r="L1549" s="867" t="s">
        <v>6143</v>
      </c>
    </row>
    <row r="1550" spans="1:12" ht="13.5">
      <c r="A1550" s="867" t="s">
        <v>7511</v>
      </c>
      <c r="B1550" s="867" t="s">
        <v>7512</v>
      </c>
      <c r="C1550" s="867" t="s">
        <v>7637</v>
      </c>
      <c r="D1550" s="867" t="s">
        <v>7638</v>
      </c>
      <c r="E1550" s="868" t="s">
        <v>819</v>
      </c>
      <c r="F1550" s="867" t="s">
        <v>819</v>
      </c>
      <c r="G1550" s="867">
        <v>99263</v>
      </c>
      <c r="H1550" s="867" t="s">
        <v>7785</v>
      </c>
      <c r="I1550" s="867" t="s">
        <v>272</v>
      </c>
      <c r="J1550" s="867" t="s">
        <v>6229</v>
      </c>
      <c r="K1550" s="869">
        <v>1870.98</v>
      </c>
      <c r="L1550" s="867" t="s">
        <v>6143</v>
      </c>
    </row>
    <row r="1551" spans="1:12" ht="13.5">
      <c r="A1551" s="867" t="s">
        <v>7511</v>
      </c>
      <c r="B1551" s="867" t="s">
        <v>7512</v>
      </c>
      <c r="C1551" s="867" t="s">
        <v>7637</v>
      </c>
      <c r="D1551" s="867" t="s">
        <v>7638</v>
      </c>
      <c r="E1551" s="868" t="s">
        <v>819</v>
      </c>
      <c r="F1551" s="867" t="s">
        <v>819</v>
      </c>
      <c r="G1551" s="867">
        <v>99265</v>
      </c>
      <c r="H1551" s="867" t="s">
        <v>7786</v>
      </c>
      <c r="I1551" s="867" t="s">
        <v>6228</v>
      </c>
      <c r="J1551" s="867" t="s">
        <v>6142</v>
      </c>
      <c r="K1551" s="869">
        <v>3131.16</v>
      </c>
      <c r="L1551" s="867" t="s">
        <v>6143</v>
      </c>
    </row>
    <row r="1552" spans="1:12" ht="13.5">
      <c r="A1552" s="867" t="s">
        <v>7511</v>
      </c>
      <c r="B1552" s="867" t="s">
        <v>7512</v>
      </c>
      <c r="C1552" s="867" t="s">
        <v>7637</v>
      </c>
      <c r="D1552" s="867" t="s">
        <v>7638</v>
      </c>
      <c r="E1552" s="868" t="s">
        <v>819</v>
      </c>
      <c r="F1552" s="867" t="s">
        <v>819</v>
      </c>
      <c r="G1552" s="867">
        <v>99266</v>
      </c>
      <c r="H1552" s="867" t="s">
        <v>7787</v>
      </c>
      <c r="I1552" s="867" t="s">
        <v>272</v>
      </c>
      <c r="J1552" s="867" t="s">
        <v>6229</v>
      </c>
      <c r="K1552" s="869">
        <v>1458.43</v>
      </c>
      <c r="L1552" s="867" t="s">
        <v>6143</v>
      </c>
    </row>
    <row r="1553" spans="1:12" ht="13.5">
      <c r="A1553" s="867" t="s">
        <v>7511</v>
      </c>
      <c r="B1553" s="867" t="s">
        <v>7512</v>
      </c>
      <c r="C1553" s="867" t="s">
        <v>7637</v>
      </c>
      <c r="D1553" s="867" t="s">
        <v>7638</v>
      </c>
      <c r="E1553" s="868" t="s">
        <v>819</v>
      </c>
      <c r="F1553" s="867" t="s">
        <v>819</v>
      </c>
      <c r="G1553" s="867">
        <v>99267</v>
      </c>
      <c r="H1553" s="867" t="s">
        <v>7788</v>
      </c>
      <c r="I1553" s="867" t="s">
        <v>6228</v>
      </c>
      <c r="J1553" s="867" t="s">
        <v>6142</v>
      </c>
      <c r="K1553" s="869">
        <v>3670.44</v>
      </c>
      <c r="L1553" s="867" t="s">
        <v>6143</v>
      </c>
    </row>
    <row r="1554" spans="1:12" ht="13.5">
      <c r="A1554" s="867" t="s">
        <v>7511</v>
      </c>
      <c r="B1554" s="867" t="s">
        <v>7512</v>
      </c>
      <c r="C1554" s="867" t="s">
        <v>7637</v>
      </c>
      <c r="D1554" s="867" t="s">
        <v>7638</v>
      </c>
      <c r="E1554" s="868" t="s">
        <v>819</v>
      </c>
      <c r="F1554" s="867" t="s">
        <v>819</v>
      </c>
      <c r="G1554" s="867">
        <v>99269</v>
      </c>
      <c r="H1554" s="867" t="s">
        <v>7789</v>
      </c>
      <c r="I1554" s="867" t="s">
        <v>272</v>
      </c>
      <c r="J1554" s="867" t="s">
        <v>6229</v>
      </c>
      <c r="K1554" s="869">
        <v>1664.69</v>
      </c>
      <c r="L1554" s="867" t="s">
        <v>6143</v>
      </c>
    </row>
    <row r="1555" spans="1:12" ht="13.5">
      <c r="A1555" s="867" t="s">
        <v>7511</v>
      </c>
      <c r="B1555" s="867" t="s">
        <v>7512</v>
      </c>
      <c r="C1555" s="867" t="s">
        <v>7637</v>
      </c>
      <c r="D1555" s="867" t="s">
        <v>7638</v>
      </c>
      <c r="E1555" s="868" t="s">
        <v>819</v>
      </c>
      <c r="F1555" s="867" t="s">
        <v>819</v>
      </c>
      <c r="G1555" s="867">
        <v>99271</v>
      </c>
      <c r="H1555" s="867" t="s">
        <v>7790</v>
      </c>
      <c r="I1555" s="867" t="s">
        <v>6228</v>
      </c>
      <c r="J1555" s="867" t="s">
        <v>6142</v>
      </c>
      <c r="K1555" s="869">
        <v>5244.5</v>
      </c>
      <c r="L1555" s="867" t="s">
        <v>6143</v>
      </c>
    </row>
    <row r="1556" spans="1:12" ht="13.5">
      <c r="A1556" s="867" t="s">
        <v>7511</v>
      </c>
      <c r="B1556" s="867" t="s">
        <v>7512</v>
      </c>
      <c r="C1556" s="867" t="s">
        <v>7637</v>
      </c>
      <c r="D1556" s="867" t="s">
        <v>7638</v>
      </c>
      <c r="E1556" s="868" t="s">
        <v>819</v>
      </c>
      <c r="F1556" s="867" t="s">
        <v>819</v>
      </c>
      <c r="G1556" s="867">
        <v>99272</v>
      </c>
      <c r="H1556" s="867" t="s">
        <v>7791</v>
      </c>
      <c r="I1556" s="867" t="s">
        <v>6228</v>
      </c>
      <c r="J1556" s="867" t="s">
        <v>6142</v>
      </c>
      <c r="K1556" s="868">
        <v>905.73</v>
      </c>
      <c r="L1556" s="867" t="s">
        <v>6143</v>
      </c>
    </row>
    <row r="1557" spans="1:12" ht="13.5">
      <c r="A1557" s="867" t="s">
        <v>7511</v>
      </c>
      <c r="B1557" s="867" t="s">
        <v>7512</v>
      </c>
      <c r="C1557" s="867" t="s">
        <v>7637</v>
      </c>
      <c r="D1557" s="867" t="s">
        <v>7638</v>
      </c>
      <c r="E1557" s="868" t="s">
        <v>819</v>
      </c>
      <c r="F1557" s="867" t="s">
        <v>819</v>
      </c>
      <c r="G1557" s="867">
        <v>99273</v>
      </c>
      <c r="H1557" s="867" t="s">
        <v>7792</v>
      </c>
      <c r="I1557" s="867" t="s">
        <v>6228</v>
      </c>
      <c r="J1557" s="867" t="s">
        <v>6142</v>
      </c>
      <c r="K1557" s="869">
        <v>1326.45</v>
      </c>
      <c r="L1557" s="867" t="s">
        <v>6143</v>
      </c>
    </row>
    <row r="1558" spans="1:12" ht="13.5">
      <c r="A1558" s="867" t="s">
        <v>7511</v>
      </c>
      <c r="B1558" s="867" t="s">
        <v>7512</v>
      </c>
      <c r="C1558" s="867" t="s">
        <v>7637</v>
      </c>
      <c r="D1558" s="867" t="s">
        <v>7638</v>
      </c>
      <c r="E1558" s="868" t="s">
        <v>819</v>
      </c>
      <c r="F1558" s="867" t="s">
        <v>819</v>
      </c>
      <c r="G1558" s="867">
        <v>99274</v>
      </c>
      <c r="H1558" s="867" t="s">
        <v>7793</v>
      </c>
      <c r="I1558" s="867" t="s">
        <v>6228</v>
      </c>
      <c r="J1558" s="867" t="s">
        <v>6142</v>
      </c>
      <c r="K1558" s="869">
        <v>4231.84</v>
      </c>
      <c r="L1558" s="867" t="s">
        <v>6143</v>
      </c>
    </row>
    <row r="1559" spans="1:12" ht="13.5">
      <c r="A1559" s="867" t="s">
        <v>7511</v>
      </c>
      <c r="B1559" s="867" t="s">
        <v>7512</v>
      </c>
      <c r="C1559" s="867" t="s">
        <v>7637</v>
      </c>
      <c r="D1559" s="867" t="s">
        <v>7638</v>
      </c>
      <c r="E1559" s="868" t="s">
        <v>819</v>
      </c>
      <c r="F1559" s="867" t="s">
        <v>819</v>
      </c>
      <c r="G1559" s="867">
        <v>99276</v>
      </c>
      <c r="H1559" s="867" t="s">
        <v>7794</v>
      </c>
      <c r="I1559" s="867" t="s">
        <v>272</v>
      </c>
      <c r="J1559" s="867" t="s">
        <v>6229</v>
      </c>
      <c r="K1559" s="869">
        <v>2077.2600000000002</v>
      </c>
      <c r="L1559" s="867" t="s">
        <v>6143</v>
      </c>
    </row>
    <row r="1560" spans="1:12" ht="13.5">
      <c r="A1560" s="867" t="s">
        <v>7511</v>
      </c>
      <c r="B1560" s="867" t="s">
        <v>7512</v>
      </c>
      <c r="C1560" s="867" t="s">
        <v>7637</v>
      </c>
      <c r="D1560" s="867" t="s">
        <v>7638</v>
      </c>
      <c r="E1560" s="868" t="s">
        <v>819</v>
      </c>
      <c r="F1560" s="867" t="s">
        <v>819</v>
      </c>
      <c r="G1560" s="867">
        <v>99277</v>
      </c>
      <c r="H1560" s="867" t="s">
        <v>7795</v>
      </c>
      <c r="I1560" s="867" t="s">
        <v>272</v>
      </c>
      <c r="J1560" s="867" t="s">
        <v>6229</v>
      </c>
      <c r="K1560" s="869">
        <v>1870.98</v>
      </c>
      <c r="L1560" s="867" t="s">
        <v>6143</v>
      </c>
    </row>
    <row r="1561" spans="1:12" ht="13.5">
      <c r="A1561" s="867" t="s">
        <v>7511</v>
      </c>
      <c r="B1561" s="867" t="s">
        <v>7512</v>
      </c>
      <c r="C1561" s="867" t="s">
        <v>7637</v>
      </c>
      <c r="D1561" s="867" t="s">
        <v>7638</v>
      </c>
      <c r="E1561" s="868" t="s">
        <v>819</v>
      </c>
      <c r="F1561" s="867" t="s">
        <v>819</v>
      </c>
      <c r="G1561" s="867">
        <v>99278</v>
      </c>
      <c r="H1561" s="867" t="s">
        <v>7796</v>
      </c>
      <c r="I1561" s="867" t="s">
        <v>272</v>
      </c>
      <c r="J1561" s="867" t="s">
        <v>6142</v>
      </c>
      <c r="K1561" s="868">
        <v>296.8</v>
      </c>
      <c r="L1561" s="867" t="s">
        <v>6143</v>
      </c>
    </row>
    <row r="1562" spans="1:12" ht="13.5">
      <c r="A1562" s="867" t="s">
        <v>7511</v>
      </c>
      <c r="B1562" s="867" t="s">
        <v>7512</v>
      </c>
      <c r="C1562" s="867" t="s">
        <v>7637</v>
      </c>
      <c r="D1562" s="867" t="s">
        <v>7638</v>
      </c>
      <c r="E1562" s="868" t="s">
        <v>819</v>
      </c>
      <c r="F1562" s="867" t="s">
        <v>819</v>
      </c>
      <c r="G1562" s="867">
        <v>99279</v>
      </c>
      <c r="H1562" s="867" t="s">
        <v>7797</v>
      </c>
      <c r="I1562" s="867" t="s">
        <v>6228</v>
      </c>
      <c r="J1562" s="867" t="s">
        <v>6142</v>
      </c>
      <c r="K1562" s="869">
        <v>4773.79</v>
      </c>
      <c r="L1562" s="867" t="s">
        <v>6143</v>
      </c>
    </row>
    <row r="1563" spans="1:12" ht="13.5">
      <c r="A1563" s="867" t="s">
        <v>7511</v>
      </c>
      <c r="B1563" s="867" t="s">
        <v>7512</v>
      </c>
      <c r="C1563" s="867" t="s">
        <v>7637</v>
      </c>
      <c r="D1563" s="867" t="s">
        <v>7638</v>
      </c>
      <c r="E1563" s="868" t="s">
        <v>819</v>
      </c>
      <c r="F1563" s="867" t="s">
        <v>819</v>
      </c>
      <c r="G1563" s="867">
        <v>99280</v>
      </c>
      <c r="H1563" s="867" t="s">
        <v>7798</v>
      </c>
      <c r="I1563" s="867" t="s">
        <v>6228</v>
      </c>
      <c r="J1563" s="867" t="s">
        <v>6142</v>
      </c>
      <c r="K1563" s="869">
        <v>1696.02</v>
      </c>
      <c r="L1563" s="867" t="s">
        <v>6143</v>
      </c>
    </row>
    <row r="1564" spans="1:12" ht="13.5">
      <c r="A1564" s="867" t="s">
        <v>7511</v>
      </c>
      <c r="B1564" s="867" t="s">
        <v>7512</v>
      </c>
      <c r="C1564" s="867" t="s">
        <v>7637</v>
      </c>
      <c r="D1564" s="867" t="s">
        <v>7638</v>
      </c>
      <c r="E1564" s="868" t="s">
        <v>819</v>
      </c>
      <c r="F1564" s="867" t="s">
        <v>819</v>
      </c>
      <c r="G1564" s="867">
        <v>99281</v>
      </c>
      <c r="H1564" s="867" t="s">
        <v>7799</v>
      </c>
      <c r="I1564" s="867" t="s">
        <v>272</v>
      </c>
      <c r="J1564" s="867" t="s">
        <v>6229</v>
      </c>
      <c r="K1564" s="869">
        <v>2077.2600000000002</v>
      </c>
      <c r="L1564" s="867" t="s">
        <v>6143</v>
      </c>
    </row>
    <row r="1565" spans="1:12" ht="13.5">
      <c r="A1565" s="867" t="s">
        <v>7511</v>
      </c>
      <c r="B1565" s="867" t="s">
        <v>7512</v>
      </c>
      <c r="C1565" s="867" t="s">
        <v>7637</v>
      </c>
      <c r="D1565" s="867" t="s">
        <v>7638</v>
      </c>
      <c r="E1565" s="868" t="s">
        <v>819</v>
      </c>
      <c r="F1565" s="867" t="s">
        <v>819</v>
      </c>
      <c r="G1565" s="867">
        <v>99282</v>
      </c>
      <c r="H1565" s="867" t="s">
        <v>7800</v>
      </c>
      <c r="I1565" s="867" t="s">
        <v>272</v>
      </c>
      <c r="J1565" s="867" t="s">
        <v>6229</v>
      </c>
      <c r="K1565" s="869">
        <v>2313.7600000000002</v>
      </c>
      <c r="L1565" s="867" t="s">
        <v>6143</v>
      </c>
    </row>
    <row r="1566" spans="1:12" ht="13.5">
      <c r="A1566" s="867" t="s">
        <v>7511</v>
      </c>
      <c r="B1566" s="867" t="s">
        <v>7512</v>
      </c>
      <c r="C1566" s="867" t="s">
        <v>7637</v>
      </c>
      <c r="D1566" s="867" t="s">
        <v>7638</v>
      </c>
      <c r="E1566" s="868" t="s">
        <v>819</v>
      </c>
      <c r="F1566" s="867" t="s">
        <v>819</v>
      </c>
      <c r="G1566" s="867">
        <v>99283</v>
      </c>
      <c r="H1566" s="867" t="s">
        <v>7801</v>
      </c>
      <c r="I1566" s="867" t="s">
        <v>272</v>
      </c>
      <c r="J1566" s="867" t="s">
        <v>6229</v>
      </c>
      <c r="K1566" s="869">
        <v>1037.97</v>
      </c>
      <c r="L1566" s="867" t="s">
        <v>6143</v>
      </c>
    </row>
    <row r="1567" spans="1:12" ht="13.5">
      <c r="A1567" s="867" t="s">
        <v>7511</v>
      </c>
      <c r="B1567" s="867" t="s">
        <v>7512</v>
      </c>
      <c r="C1567" s="867" t="s">
        <v>7637</v>
      </c>
      <c r="D1567" s="867" t="s">
        <v>7638</v>
      </c>
      <c r="E1567" s="868" t="s">
        <v>819</v>
      </c>
      <c r="F1567" s="867" t="s">
        <v>819</v>
      </c>
      <c r="G1567" s="867">
        <v>99284</v>
      </c>
      <c r="H1567" s="867" t="s">
        <v>7802</v>
      </c>
      <c r="I1567" s="867" t="s">
        <v>6228</v>
      </c>
      <c r="J1567" s="867" t="s">
        <v>6142</v>
      </c>
      <c r="K1567" s="869">
        <v>5919.13</v>
      </c>
      <c r="L1567" s="867" t="s">
        <v>6143</v>
      </c>
    </row>
    <row r="1568" spans="1:12" ht="13.5">
      <c r="A1568" s="867" t="s">
        <v>7511</v>
      </c>
      <c r="B1568" s="867" t="s">
        <v>7512</v>
      </c>
      <c r="C1568" s="867" t="s">
        <v>7637</v>
      </c>
      <c r="D1568" s="867" t="s">
        <v>7638</v>
      </c>
      <c r="E1568" s="868" t="s">
        <v>819</v>
      </c>
      <c r="F1568" s="867" t="s">
        <v>819</v>
      </c>
      <c r="G1568" s="867">
        <v>99286</v>
      </c>
      <c r="H1568" s="867" t="s">
        <v>7803</v>
      </c>
      <c r="I1568" s="867" t="s">
        <v>6228</v>
      </c>
      <c r="J1568" s="867" t="s">
        <v>6142</v>
      </c>
      <c r="K1568" s="869">
        <v>5315.9</v>
      </c>
      <c r="L1568" s="867" t="s">
        <v>6143</v>
      </c>
    </row>
    <row r="1569" spans="1:12" ht="13.5">
      <c r="A1569" s="867" t="s">
        <v>7511</v>
      </c>
      <c r="B1569" s="867" t="s">
        <v>7512</v>
      </c>
      <c r="C1569" s="867" t="s">
        <v>7637</v>
      </c>
      <c r="D1569" s="867" t="s">
        <v>7638</v>
      </c>
      <c r="E1569" s="868" t="s">
        <v>819</v>
      </c>
      <c r="F1569" s="867" t="s">
        <v>819</v>
      </c>
      <c r="G1569" s="867">
        <v>99287</v>
      </c>
      <c r="H1569" s="867" t="s">
        <v>7804</v>
      </c>
      <c r="I1569" s="867" t="s">
        <v>6228</v>
      </c>
      <c r="J1569" s="867" t="s">
        <v>6142</v>
      </c>
      <c r="K1569" s="869">
        <v>7447.27</v>
      </c>
      <c r="L1569" s="867" t="s">
        <v>6143</v>
      </c>
    </row>
    <row r="1570" spans="1:12" ht="13.5">
      <c r="A1570" s="867" t="s">
        <v>7511</v>
      </c>
      <c r="B1570" s="867" t="s">
        <v>7512</v>
      </c>
      <c r="C1570" s="867" t="s">
        <v>7637</v>
      </c>
      <c r="D1570" s="867" t="s">
        <v>7638</v>
      </c>
      <c r="E1570" s="868" t="s">
        <v>819</v>
      </c>
      <c r="F1570" s="867" t="s">
        <v>819</v>
      </c>
      <c r="G1570" s="867">
        <v>99288</v>
      </c>
      <c r="H1570" s="867" t="s">
        <v>7805</v>
      </c>
      <c r="I1570" s="867" t="s">
        <v>272</v>
      </c>
      <c r="J1570" s="867" t="s">
        <v>6142</v>
      </c>
      <c r="K1570" s="868">
        <v>389.35</v>
      </c>
      <c r="L1570" s="867" t="s">
        <v>6143</v>
      </c>
    </row>
    <row r="1571" spans="1:12" ht="13.5">
      <c r="A1571" s="867" t="s">
        <v>7511</v>
      </c>
      <c r="B1571" s="867" t="s">
        <v>7512</v>
      </c>
      <c r="C1571" s="867" t="s">
        <v>7637</v>
      </c>
      <c r="D1571" s="867" t="s">
        <v>7638</v>
      </c>
      <c r="E1571" s="868" t="s">
        <v>819</v>
      </c>
      <c r="F1571" s="867" t="s">
        <v>819</v>
      </c>
      <c r="G1571" s="867">
        <v>99289</v>
      </c>
      <c r="H1571" s="867" t="s">
        <v>7806</v>
      </c>
      <c r="I1571" s="867" t="s">
        <v>272</v>
      </c>
      <c r="J1571" s="867" t="s">
        <v>6229</v>
      </c>
      <c r="K1571" s="869">
        <v>2283.5</v>
      </c>
      <c r="L1571" s="867" t="s">
        <v>6143</v>
      </c>
    </row>
    <row r="1572" spans="1:12" ht="13.5">
      <c r="A1572" s="867" t="s">
        <v>7511</v>
      </c>
      <c r="B1572" s="867" t="s">
        <v>7512</v>
      </c>
      <c r="C1572" s="867" t="s">
        <v>7637</v>
      </c>
      <c r="D1572" s="867" t="s">
        <v>7638</v>
      </c>
      <c r="E1572" s="868" t="s">
        <v>819</v>
      </c>
      <c r="F1572" s="867" t="s">
        <v>819</v>
      </c>
      <c r="G1572" s="867">
        <v>99290</v>
      </c>
      <c r="H1572" s="867" t="s">
        <v>7807</v>
      </c>
      <c r="I1572" s="867" t="s">
        <v>6228</v>
      </c>
      <c r="J1572" s="867" t="s">
        <v>6142</v>
      </c>
      <c r="K1572" s="869">
        <v>3203.32</v>
      </c>
      <c r="L1572" s="867" t="s">
        <v>6143</v>
      </c>
    </row>
    <row r="1573" spans="1:12" ht="13.5">
      <c r="A1573" s="867" t="s">
        <v>7511</v>
      </c>
      <c r="B1573" s="867" t="s">
        <v>7512</v>
      </c>
      <c r="C1573" s="867" t="s">
        <v>7637</v>
      </c>
      <c r="D1573" s="867" t="s">
        <v>7638</v>
      </c>
      <c r="E1573" s="868" t="s">
        <v>819</v>
      </c>
      <c r="F1573" s="867" t="s">
        <v>819</v>
      </c>
      <c r="G1573" s="867">
        <v>99291</v>
      </c>
      <c r="H1573" s="867" t="s">
        <v>7808</v>
      </c>
      <c r="I1573" s="867" t="s">
        <v>272</v>
      </c>
      <c r="J1573" s="867" t="s">
        <v>6229</v>
      </c>
      <c r="K1573" s="869">
        <v>2283.5</v>
      </c>
      <c r="L1573" s="867" t="s">
        <v>6143</v>
      </c>
    </row>
    <row r="1574" spans="1:12" ht="13.5">
      <c r="A1574" s="867" t="s">
        <v>7511</v>
      </c>
      <c r="B1574" s="867" t="s">
        <v>7512</v>
      </c>
      <c r="C1574" s="867" t="s">
        <v>7637</v>
      </c>
      <c r="D1574" s="867" t="s">
        <v>7638</v>
      </c>
      <c r="E1574" s="868" t="s">
        <v>819</v>
      </c>
      <c r="F1574" s="867" t="s">
        <v>819</v>
      </c>
      <c r="G1574" s="867">
        <v>99292</v>
      </c>
      <c r="H1574" s="867" t="s">
        <v>7809</v>
      </c>
      <c r="I1574" s="867" t="s">
        <v>6228</v>
      </c>
      <c r="J1574" s="867" t="s">
        <v>6142</v>
      </c>
      <c r="K1574" s="869">
        <v>2083.0700000000002</v>
      </c>
      <c r="L1574" s="867" t="s">
        <v>6143</v>
      </c>
    </row>
    <row r="1575" spans="1:12" ht="13.5">
      <c r="A1575" s="867" t="s">
        <v>7511</v>
      </c>
      <c r="B1575" s="867" t="s">
        <v>7512</v>
      </c>
      <c r="C1575" s="867" t="s">
        <v>7637</v>
      </c>
      <c r="D1575" s="867" t="s">
        <v>7638</v>
      </c>
      <c r="E1575" s="868" t="s">
        <v>819</v>
      </c>
      <c r="F1575" s="867" t="s">
        <v>819</v>
      </c>
      <c r="G1575" s="867">
        <v>99293</v>
      </c>
      <c r="H1575" s="867" t="s">
        <v>7810</v>
      </c>
      <c r="I1575" s="867" t="s">
        <v>272</v>
      </c>
      <c r="J1575" s="867" t="s">
        <v>6229</v>
      </c>
      <c r="K1575" s="869">
        <v>1263.8499999999999</v>
      </c>
      <c r="L1575" s="867" t="s">
        <v>6143</v>
      </c>
    </row>
    <row r="1576" spans="1:12" ht="13.5">
      <c r="A1576" s="867" t="s">
        <v>7511</v>
      </c>
      <c r="B1576" s="867" t="s">
        <v>7512</v>
      </c>
      <c r="C1576" s="867" t="s">
        <v>7637</v>
      </c>
      <c r="D1576" s="867" t="s">
        <v>7638</v>
      </c>
      <c r="E1576" s="868" t="s">
        <v>819</v>
      </c>
      <c r="F1576" s="867" t="s">
        <v>819</v>
      </c>
      <c r="G1576" s="867">
        <v>99294</v>
      </c>
      <c r="H1576" s="867" t="s">
        <v>7811</v>
      </c>
      <c r="I1576" s="867" t="s">
        <v>6228</v>
      </c>
      <c r="J1576" s="867" t="s">
        <v>6142</v>
      </c>
      <c r="K1576" s="869">
        <v>6593.74</v>
      </c>
      <c r="L1576" s="867" t="s">
        <v>6143</v>
      </c>
    </row>
    <row r="1577" spans="1:12" ht="13.5">
      <c r="A1577" s="867" t="s">
        <v>7511</v>
      </c>
      <c r="B1577" s="867" t="s">
        <v>7512</v>
      </c>
      <c r="C1577" s="867" t="s">
        <v>7637</v>
      </c>
      <c r="D1577" s="867" t="s">
        <v>7638</v>
      </c>
      <c r="E1577" s="868" t="s">
        <v>819</v>
      </c>
      <c r="F1577" s="867" t="s">
        <v>819</v>
      </c>
      <c r="G1577" s="867">
        <v>99296</v>
      </c>
      <c r="H1577" s="867" t="s">
        <v>7812</v>
      </c>
      <c r="I1577" s="867" t="s">
        <v>272</v>
      </c>
      <c r="J1577" s="867" t="s">
        <v>6229</v>
      </c>
      <c r="K1577" s="869">
        <v>2520.02</v>
      </c>
      <c r="L1577" s="867" t="s">
        <v>6143</v>
      </c>
    </row>
    <row r="1578" spans="1:12" ht="13.5">
      <c r="A1578" s="867" t="s">
        <v>7511</v>
      </c>
      <c r="B1578" s="867" t="s">
        <v>7512</v>
      </c>
      <c r="C1578" s="867" t="s">
        <v>7637</v>
      </c>
      <c r="D1578" s="867" t="s">
        <v>7638</v>
      </c>
      <c r="E1578" s="868" t="s">
        <v>819</v>
      </c>
      <c r="F1578" s="867" t="s">
        <v>819</v>
      </c>
      <c r="G1578" s="867">
        <v>99297</v>
      </c>
      <c r="H1578" s="867" t="s">
        <v>7813</v>
      </c>
      <c r="I1578" s="867" t="s">
        <v>272</v>
      </c>
      <c r="J1578" s="867" t="s">
        <v>6229</v>
      </c>
      <c r="K1578" s="869">
        <v>2514.79</v>
      </c>
      <c r="L1578" s="867" t="s">
        <v>6143</v>
      </c>
    </row>
    <row r="1579" spans="1:12" ht="13.5">
      <c r="A1579" s="867" t="s">
        <v>7511</v>
      </c>
      <c r="B1579" s="867" t="s">
        <v>7512</v>
      </c>
      <c r="C1579" s="867" t="s">
        <v>7637</v>
      </c>
      <c r="D1579" s="867" t="s">
        <v>7638</v>
      </c>
      <c r="E1579" s="868" t="s">
        <v>819</v>
      </c>
      <c r="F1579" s="867" t="s">
        <v>819</v>
      </c>
      <c r="G1579" s="867">
        <v>99298</v>
      </c>
      <c r="H1579" s="867" t="s">
        <v>7814</v>
      </c>
      <c r="I1579" s="867" t="s">
        <v>6228</v>
      </c>
      <c r="J1579" s="867" t="s">
        <v>6142</v>
      </c>
      <c r="K1579" s="869">
        <v>8411</v>
      </c>
      <c r="L1579" s="867" t="s">
        <v>6143</v>
      </c>
    </row>
    <row r="1580" spans="1:12" ht="13.5">
      <c r="A1580" s="867" t="s">
        <v>7511</v>
      </c>
      <c r="B1580" s="867" t="s">
        <v>7512</v>
      </c>
      <c r="C1580" s="867" t="s">
        <v>7637</v>
      </c>
      <c r="D1580" s="867" t="s">
        <v>7638</v>
      </c>
      <c r="E1580" s="868" t="s">
        <v>819</v>
      </c>
      <c r="F1580" s="867" t="s">
        <v>819</v>
      </c>
      <c r="G1580" s="867">
        <v>99299</v>
      </c>
      <c r="H1580" s="867" t="s">
        <v>7815</v>
      </c>
      <c r="I1580" s="867" t="s">
        <v>272</v>
      </c>
      <c r="J1580" s="867" t="s">
        <v>6229</v>
      </c>
      <c r="K1580" s="869">
        <v>2726.2</v>
      </c>
      <c r="L1580" s="867" t="s">
        <v>6143</v>
      </c>
    </row>
    <row r="1581" spans="1:12" ht="13.5">
      <c r="A1581" s="867" t="s">
        <v>7511</v>
      </c>
      <c r="B1581" s="867" t="s">
        <v>7512</v>
      </c>
      <c r="C1581" s="867" t="s">
        <v>7637</v>
      </c>
      <c r="D1581" s="867" t="s">
        <v>7638</v>
      </c>
      <c r="E1581" s="868" t="s">
        <v>819</v>
      </c>
      <c r="F1581" s="867" t="s">
        <v>819</v>
      </c>
      <c r="G1581" s="867">
        <v>99300</v>
      </c>
      <c r="H1581" s="867" t="s">
        <v>7816</v>
      </c>
      <c r="I1581" s="867" t="s">
        <v>6228</v>
      </c>
      <c r="J1581" s="867" t="s">
        <v>6142</v>
      </c>
      <c r="K1581" s="869">
        <v>9374.76</v>
      </c>
      <c r="L1581" s="867" t="s">
        <v>6143</v>
      </c>
    </row>
    <row r="1582" spans="1:12" ht="13.5">
      <c r="A1582" s="867" t="s">
        <v>7511</v>
      </c>
      <c r="B1582" s="867" t="s">
        <v>7512</v>
      </c>
      <c r="C1582" s="867" t="s">
        <v>7637</v>
      </c>
      <c r="D1582" s="867" t="s">
        <v>7638</v>
      </c>
      <c r="E1582" s="868" t="s">
        <v>819</v>
      </c>
      <c r="F1582" s="867" t="s">
        <v>819</v>
      </c>
      <c r="G1582" s="867">
        <v>99301</v>
      </c>
      <c r="H1582" s="867" t="s">
        <v>7817</v>
      </c>
      <c r="I1582" s="867" t="s">
        <v>6228</v>
      </c>
      <c r="J1582" s="867" t="s">
        <v>6142</v>
      </c>
      <c r="K1582" s="869">
        <v>4705.95</v>
      </c>
      <c r="L1582" s="867" t="s">
        <v>6143</v>
      </c>
    </row>
    <row r="1583" spans="1:12" ht="13.5">
      <c r="A1583" s="867" t="s">
        <v>7511</v>
      </c>
      <c r="B1583" s="867" t="s">
        <v>7512</v>
      </c>
      <c r="C1583" s="867" t="s">
        <v>7637</v>
      </c>
      <c r="D1583" s="867" t="s">
        <v>7638</v>
      </c>
      <c r="E1583" s="868" t="s">
        <v>819</v>
      </c>
      <c r="F1583" s="867" t="s">
        <v>819</v>
      </c>
      <c r="G1583" s="867">
        <v>99302</v>
      </c>
      <c r="H1583" s="867" t="s">
        <v>7818</v>
      </c>
      <c r="I1583" s="867" t="s">
        <v>272</v>
      </c>
      <c r="J1583" s="867" t="s">
        <v>6229</v>
      </c>
      <c r="K1583" s="869">
        <v>2937.69</v>
      </c>
      <c r="L1583" s="867" t="s">
        <v>6143</v>
      </c>
    </row>
    <row r="1584" spans="1:12" ht="13.5">
      <c r="A1584" s="867" t="s">
        <v>7511</v>
      </c>
      <c r="B1584" s="867" t="s">
        <v>7512</v>
      </c>
      <c r="C1584" s="867" t="s">
        <v>7637</v>
      </c>
      <c r="D1584" s="867" t="s">
        <v>7638</v>
      </c>
      <c r="E1584" s="868" t="s">
        <v>819</v>
      </c>
      <c r="F1584" s="867" t="s">
        <v>819</v>
      </c>
      <c r="G1584" s="867">
        <v>99303</v>
      </c>
      <c r="H1584" s="867" t="s">
        <v>7819</v>
      </c>
      <c r="I1584" s="867" t="s">
        <v>6228</v>
      </c>
      <c r="J1584" s="867" t="s">
        <v>6142</v>
      </c>
      <c r="K1584" s="869">
        <v>8595.51</v>
      </c>
      <c r="L1584" s="867" t="s">
        <v>6143</v>
      </c>
    </row>
    <row r="1585" spans="1:12" ht="13.5">
      <c r="A1585" s="867" t="s">
        <v>7511</v>
      </c>
      <c r="B1585" s="867" t="s">
        <v>7512</v>
      </c>
      <c r="C1585" s="867" t="s">
        <v>7637</v>
      </c>
      <c r="D1585" s="867" t="s">
        <v>7638</v>
      </c>
      <c r="E1585" s="868" t="s">
        <v>819</v>
      </c>
      <c r="F1585" s="867" t="s">
        <v>819</v>
      </c>
      <c r="G1585" s="867">
        <v>99304</v>
      </c>
      <c r="H1585" s="867" t="s">
        <v>7820</v>
      </c>
      <c r="I1585" s="867" t="s">
        <v>272</v>
      </c>
      <c r="J1585" s="867" t="s">
        <v>6229</v>
      </c>
      <c r="K1585" s="869">
        <v>2731.43</v>
      </c>
      <c r="L1585" s="867" t="s">
        <v>6143</v>
      </c>
    </row>
    <row r="1586" spans="1:12" ht="13.5">
      <c r="A1586" s="867" t="s">
        <v>7511</v>
      </c>
      <c r="B1586" s="867" t="s">
        <v>7512</v>
      </c>
      <c r="C1586" s="867" t="s">
        <v>7637</v>
      </c>
      <c r="D1586" s="867" t="s">
        <v>7638</v>
      </c>
      <c r="E1586" s="868" t="s">
        <v>819</v>
      </c>
      <c r="F1586" s="867" t="s">
        <v>819</v>
      </c>
      <c r="G1586" s="867">
        <v>99305</v>
      </c>
      <c r="H1586" s="867" t="s">
        <v>7821</v>
      </c>
      <c r="I1586" s="867" t="s">
        <v>6228</v>
      </c>
      <c r="J1586" s="867" t="s">
        <v>6142</v>
      </c>
      <c r="K1586" s="869">
        <v>9702.66</v>
      </c>
      <c r="L1586" s="867" t="s">
        <v>6143</v>
      </c>
    </row>
    <row r="1587" spans="1:12" ht="13.5">
      <c r="A1587" s="867" t="s">
        <v>7511</v>
      </c>
      <c r="B1587" s="867" t="s">
        <v>7512</v>
      </c>
      <c r="C1587" s="867" t="s">
        <v>7637</v>
      </c>
      <c r="D1587" s="867" t="s">
        <v>7638</v>
      </c>
      <c r="E1587" s="868" t="s">
        <v>819</v>
      </c>
      <c r="F1587" s="867" t="s">
        <v>819</v>
      </c>
      <c r="G1587" s="867">
        <v>99306</v>
      </c>
      <c r="H1587" s="867" t="s">
        <v>7822</v>
      </c>
      <c r="I1587" s="867" t="s">
        <v>272</v>
      </c>
      <c r="J1587" s="867" t="s">
        <v>6229</v>
      </c>
      <c r="K1587" s="869">
        <v>2937.69</v>
      </c>
      <c r="L1587" s="867" t="s">
        <v>6143</v>
      </c>
    </row>
    <row r="1588" spans="1:12" ht="13.5">
      <c r="A1588" s="867" t="s">
        <v>7511</v>
      </c>
      <c r="B1588" s="867" t="s">
        <v>7512</v>
      </c>
      <c r="C1588" s="867" t="s">
        <v>7637</v>
      </c>
      <c r="D1588" s="867" t="s">
        <v>7638</v>
      </c>
      <c r="E1588" s="868" t="s">
        <v>819</v>
      </c>
      <c r="F1588" s="867" t="s">
        <v>819</v>
      </c>
      <c r="G1588" s="867">
        <v>99307</v>
      </c>
      <c r="H1588" s="867" t="s">
        <v>7823</v>
      </c>
      <c r="I1588" s="867" t="s">
        <v>272</v>
      </c>
      <c r="J1588" s="867" t="s">
        <v>6229</v>
      </c>
      <c r="K1588" s="869">
        <v>1896.02</v>
      </c>
      <c r="L1588" s="867" t="s">
        <v>6143</v>
      </c>
    </row>
    <row r="1589" spans="1:12" ht="13.5">
      <c r="A1589" s="867" t="s">
        <v>7511</v>
      </c>
      <c r="B1589" s="867" t="s">
        <v>7512</v>
      </c>
      <c r="C1589" s="867" t="s">
        <v>7637</v>
      </c>
      <c r="D1589" s="867" t="s">
        <v>7638</v>
      </c>
      <c r="E1589" s="868" t="s">
        <v>819</v>
      </c>
      <c r="F1589" s="867" t="s">
        <v>819</v>
      </c>
      <c r="G1589" s="867">
        <v>99308</v>
      </c>
      <c r="H1589" s="867" t="s">
        <v>7824</v>
      </c>
      <c r="I1589" s="867" t="s">
        <v>6228</v>
      </c>
      <c r="J1589" s="867" t="s">
        <v>6142</v>
      </c>
      <c r="K1589" s="869">
        <v>10809.79</v>
      </c>
      <c r="L1589" s="867" t="s">
        <v>6143</v>
      </c>
    </row>
    <row r="1590" spans="1:12" ht="13.5">
      <c r="A1590" s="867" t="s">
        <v>7511</v>
      </c>
      <c r="B1590" s="867" t="s">
        <v>7512</v>
      </c>
      <c r="C1590" s="867" t="s">
        <v>7637</v>
      </c>
      <c r="D1590" s="867" t="s">
        <v>7638</v>
      </c>
      <c r="E1590" s="868" t="s">
        <v>819</v>
      </c>
      <c r="F1590" s="867" t="s">
        <v>819</v>
      </c>
      <c r="G1590" s="867">
        <v>99309</v>
      </c>
      <c r="H1590" s="867" t="s">
        <v>7825</v>
      </c>
      <c r="I1590" s="867" t="s">
        <v>272</v>
      </c>
      <c r="J1590" s="867" t="s">
        <v>6229</v>
      </c>
      <c r="K1590" s="869">
        <v>3149.18</v>
      </c>
      <c r="L1590" s="867" t="s">
        <v>6143</v>
      </c>
    </row>
    <row r="1591" spans="1:12" ht="13.5">
      <c r="A1591" s="867" t="s">
        <v>7511</v>
      </c>
      <c r="B1591" s="867" t="s">
        <v>7512</v>
      </c>
      <c r="C1591" s="867" t="s">
        <v>7637</v>
      </c>
      <c r="D1591" s="867" t="s">
        <v>7638</v>
      </c>
      <c r="E1591" s="868" t="s">
        <v>819</v>
      </c>
      <c r="F1591" s="867" t="s">
        <v>819</v>
      </c>
      <c r="G1591" s="867">
        <v>99310</v>
      </c>
      <c r="H1591" s="867" t="s">
        <v>7826</v>
      </c>
      <c r="I1591" s="867" t="s">
        <v>6228</v>
      </c>
      <c r="J1591" s="867" t="s">
        <v>6142</v>
      </c>
      <c r="K1591" s="869">
        <v>11001.65</v>
      </c>
      <c r="L1591" s="867" t="s">
        <v>6143</v>
      </c>
    </row>
    <row r="1592" spans="1:12" ht="13.5">
      <c r="A1592" s="867" t="s">
        <v>7511</v>
      </c>
      <c r="B1592" s="867" t="s">
        <v>7512</v>
      </c>
      <c r="C1592" s="867" t="s">
        <v>7637</v>
      </c>
      <c r="D1592" s="867" t="s">
        <v>7638</v>
      </c>
      <c r="E1592" s="868" t="s">
        <v>819</v>
      </c>
      <c r="F1592" s="867" t="s">
        <v>819</v>
      </c>
      <c r="G1592" s="867">
        <v>99311</v>
      </c>
      <c r="H1592" s="867" t="s">
        <v>7827</v>
      </c>
      <c r="I1592" s="867" t="s">
        <v>272</v>
      </c>
      <c r="J1592" s="867" t="s">
        <v>6229</v>
      </c>
      <c r="K1592" s="869">
        <v>3149.18</v>
      </c>
      <c r="L1592" s="867" t="s">
        <v>6143</v>
      </c>
    </row>
    <row r="1593" spans="1:12" ht="13.5">
      <c r="A1593" s="867" t="s">
        <v>7511</v>
      </c>
      <c r="B1593" s="867" t="s">
        <v>7512</v>
      </c>
      <c r="C1593" s="867" t="s">
        <v>7637</v>
      </c>
      <c r="D1593" s="867" t="s">
        <v>7638</v>
      </c>
      <c r="E1593" s="868" t="s">
        <v>819</v>
      </c>
      <c r="F1593" s="867" t="s">
        <v>819</v>
      </c>
      <c r="G1593" s="867">
        <v>99312</v>
      </c>
      <c r="H1593" s="867" t="s">
        <v>7828</v>
      </c>
      <c r="I1593" s="867" t="s">
        <v>6228</v>
      </c>
      <c r="J1593" s="867" t="s">
        <v>6142</v>
      </c>
      <c r="K1593" s="869">
        <v>5506.49</v>
      </c>
      <c r="L1593" s="867" t="s">
        <v>6143</v>
      </c>
    </row>
    <row r="1594" spans="1:12" ht="13.5">
      <c r="A1594" s="867" t="s">
        <v>7511</v>
      </c>
      <c r="B1594" s="867" t="s">
        <v>7512</v>
      </c>
      <c r="C1594" s="867" t="s">
        <v>7637</v>
      </c>
      <c r="D1594" s="867" t="s">
        <v>7638</v>
      </c>
      <c r="E1594" s="868" t="s">
        <v>819</v>
      </c>
      <c r="F1594" s="867" t="s">
        <v>819</v>
      </c>
      <c r="G1594" s="867">
        <v>99313</v>
      </c>
      <c r="H1594" s="867" t="s">
        <v>7829</v>
      </c>
      <c r="I1594" s="867" t="s">
        <v>6228</v>
      </c>
      <c r="J1594" s="867" t="s">
        <v>6142</v>
      </c>
      <c r="K1594" s="869">
        <v>12253.29</v>
      </c>
      <c r="L1594" s="867" t="s">
        <v>6143</v>
      </c>
    </row>
    <row r="1595" spans="1:12" ht="13.5">
      <c r="A1595" s="867" t="s">
        <v>7511</v>
      </c>
      <c r="B1595" s="867" t="s">
        <v>7512</v>
      </c>
      <c r="C1595" s="867" t="s">
        <v>7637</v>
      </c>
      <c r="D1595" s="867" t="s">
        <v>7638</v>
      </c>
      <c r="E1595" s="868" t="s">
        <v>819</v>
      </c>
      <c r="F1595" s="867" t="s">
        <v>819</v>
      </c>
      <c r="G1595" s="867">
        <v>99314</v>
      </c>
      <c r="H1595" s="867" t="s">
        <v>7830</v>
      </c>
      <c r="I1595" s="867" t="s">
        <v>272</v>
      </c>
      <c r="J1595" s="867" t="s">
        <v>6229</v>
      </c>
      <c r="K1595" s="869">
        <v>3360.67</v>
      </c>
      <c r="L1595" s="867" t="s">
        <v>6143</v>
      </c>
    </row>
    <row r="1596" spans="1:12" ht="13.5">
      <c r="A1596" s="867" t="s">
        <v>7511</v>
      </c>
      <c r="B1596" s="867" t="s">
        <v>7512</v>
      </c>
      <c r="C1596" s="867" t="s">
        <v>7637</v>
      </c>
      <c r="D1596" s="867" t="s">
        <v>7638</v>
      </c>
      <c r="E1596" s="868" t="s">
        <v>819</v>
      </c>
      <c r="F1596" s="867" t="s">
        <v>819</v>
      </c>
      <c r="G1596" s="867">
        <v>99315</v>
      </c>
      <c r="H1596" s="867" t="s">
        <v>7831</v>
      </c>
      <c r="I1596" s="867" t="s">
        <v>6228</v>
      </c>
      <c r="J1596" s="867" t="s">
        <v>6142</v>
      </c>
      <c r="K1596" s="869">
        <v>13705.36</v>
      </c>
      <c r="L1596" s="867" t="s">
        <v>6143</v>
      </c>
    </row>
    <row r="1597" spans="1:12" ht="13.5">
      <c r="A1597" s="867" t="s">
        <v>7511</v>
      </c>
      <c r="B1597" s="867" t="s">
        <v>7512</v>
      </c>
      <c r="C1597" s="867" t="s">
        <v>7637</v>
      </c>
      <c r="D1597" s="867" t="s">
        <v>7638</v>
      </c>
      <c r="E1597" s="868" t="s">
        <v>819</v>
      </c>
      <c r="F1597" s="867" t="s">
        <v>819</v>
      </c>
      <c r="G1597" s="867">
        <v>99317</v>
      </c>
      <c r="H1597" s="867" t="s">
        <v>7832</v>
      </c>
      <c r="I1597" s="867" t="s">
        <v>272</v>
      </c>
      <c r="J1597" s="867" t="s">
        <v>6229</v>
      </c>
      <c r="K1597" s="869">
        <v>2102.2800000000002</v>
      </c>
      <c r="L1597" s="867" t="s">
        <v>6143</v>
      </c>
    </row>
    <row r="1598" spans="1:12" ht="13.5">
      <c r="A1598" s="867" t="s">
        <v>7511</v>
      </c>
      <c r="B1598" s="867" t="s">
        <v>7512</v>
      </c>
      <c r="C1598" s="867" t="s">
        <v>7637</v>
      </c>
      <c r="D1598" s="867" t="s">
        <v>7638</v>
      </c>
      <c r="E1598" s="868" t="s">
        <v>819</v>
      </c>
      <c r="F1598" s="867" t="s">
        <v>819</v>
      </c>
      <c r="G1598" s="867">
        <v>99318</v>
      </c>
      <c r="H1598" s="867" t="s">
        <v>7833</v>
      </c>
      <c r="I1598" s="867" t="s">
        <v>272</v>
      </c>
      <c r="J1598" s="867" t="s">
        <v>6142</v>
      </c>
      <c r="K1598" s="868">
        <v>211.67</v>
      </c>
      <c r="L1598" s="867" t="s">
        <v>6143</v>
      </c>
    </row>
    <row r="1599" spans="1:12" ht="13.5">
      <c r="A1599" s="867" t="s">
        <v>7511</v>
      </c>
      <c r="B1599" s="867" t="s">
        <v>7512</v>
      </c>
      <c r="C1599" s="867" t="s">
        <v>7637</v>
      </c>
      <c r="D1599" s="867" t="s">
        <v>7638</v>
      </c>
      <c r="E1599" s="868" t="s">
        <v>819</v>
      </c>
      <c r="F1599" s="867" t="s">
        <v>819</v>
      </c>
      <c r="G1599" s="867">
        <v>99319</v>
      </c>
      <c r="H1599" s="867" t="s">
        <v>7834</v>
      </c>
      <c r="I1599" s="867" t="s">
        <v>272</v>
      </c>
      <c r="J1599" s="867" t="s">
        <v>6229</v>
      </c>
      <c r="K1599" s="868">
        <v>809.94</v>
      </c>
      <c r="L1599" s="867" t="s">
        <v>6143</v>
      </c>
    </row>
    <row r="1600" spans="1:12" ht="13.5">
      <c r="A1600" s="867" t="s">
        <v>7511</v>
      </c>
      <c r="B1600" s="867" t="s">
        <v>7512</v>
      </c>
      <c r="C1600" s="867" t="s">
        <v>7637</v>
      </c>
      <c r="D1600" s="867" t="s">
        <v>7638</v>
      </c>
      <c r="E1600" s="868" t="s">
        <v>819</v>
      </c>
      <c r="F1600" s="867" t="s">
        <v>819</v>
      </c>
      <c r="G1600" s="867">
        <v>99320</v>
      </c>
      <c r="H1600" s="867" t="s">
        <v>7835</v>
      </c>
      <c r="I1600" s="867" t="s">
        <v>6228</v>
      </c>
      <c r="J1600" s="867" t="s">
        <v>6142</v>
      </c>
      <c r="K1600" s="869">
        <v>6346.78</v>
      </c>
      <c r="L1600" s="867" t="s">
        <v>6143</v>
      </c>
    </row>
    <row r="1601" spans="1:12" ht="13.5">
      <c r="A1601" s="867" t="s">
        <v>7511</v>
      </c>
      <c r="B1601" s="867" t="s">
        <v>7512</v>
      </c>
      <c r="C1601" s="867" t="s">
        <v>7637</v>
      </c>
      <c r="D1601" s="867" t="s">
        <v>7638</v>
      </c>
      <c r="E1601" s="868" t="s">
        <v>819</v>
      </c>
      <c r="F1601" s="867" t="s">
        <v>819</v>
      </c>
      <c r="G1601" s="867">
        <v>99321</v>
      </c>
      <c r="H1601" s="867" t="s">
        <v>7836</v>
      </c>
      <c r="I1601" s="867" t="s">
        <v>272</v>
      </c>
      <c r="J1601" s="867" t="s">
        <v>6229</v>
      </c>
      <c r="K1601" s="869">
        <v>2308.54</v>
      </c>
      <c r="L1601" s="867" t="s">
        <v>6143</v>
      </c>
    </row>
    <row r="1602" spans="1:12" ht="13.5">
      <c r="A1602" s="867" t="s">
        <v>7511</v>
      </c>
      <c r="B1602" s="867" t="s">
        <v>7512</v>
      </c>
      <c r="C1602" s="867" t="s">
        <v>7637</v>
      </c>
      <c r="D1602" s="867" t="s">
        <v>7638</v>
      </c>
      <c r="E1602" s="868" t="s">
        <v>819</v>
      </c>
      <c r="F1602" s="867" t="s">
        <v>819</v>
      </c>
      <c r="G1602" s="867">
        <v>99322</v>
      </c>
      <c r="H1602" s="867" t="s">
        <v>7837</v>
      </c>
      <c r="I1602" s="867" t="s">
        <v>6228</v>
      </c>
      <c r="J1602" s="867" t="s">
        <v>6142</v>
      </c>
      <c r="K1602" s="869">
        <v>7152.27</v>
      </c>
      <c r="L1602" s="867" t="s">
        <v>6143</v>
      </c>
    </row>
    <row r="1603" spans="1:12" ht="13.5">
      <c r="A1603" s="867" t="s">
        <v>7511</v>
      </c>
      <c r="B1603" s="867" t="s">
        <v>7512</v>
      </c>
      <c r="C1603" s="867" t="s">
        <v>7637</v>
      </c>
      <c r="D1603" s="867" t="s">
        <v>7638</v>
      </c>
      <c r="E1603" s="868" t="s">
        <v>819</v>
      </c>
      <c r="F1603" s="867" t="s">
        <v>819</v>
      </c>
      <c r="G1603" s="867">
        <v>99323</v>
      </c>
      <c r="H1603" s="867" t="s">
        <v>7838</v>
      </c>
      <c r="I1603" s="867" t="s">
        <v>272</v>
      </c>
      <c r="J1603" s="867" t="s">
        <v>6229</v>
      </c>
      <c r="K1603" s="869">
        <v>2514.79</v>
      </c>
      <c r="L1603" s="867" t="s">
        <v>6143</v>
      </c>
    </row>
    <row r="1604" spans="1:12" ht="13.5">
      <c r="A1604" s="867" t="s">
        <v>7511</v>
      </c>
      <c r="B1604" s="867" t="s">
        <v>7512</v>
      </c>
      <c r="C1604" s="867" t="s">
        <v>7637</v>
      </c>
      <c r="D1604" s="867" t="s">
        <v>7638</v>
      </c>
      <c r="E1604" s="868" t="s">
        <v>819</v>
      </c>
      <c r="F1604" s="867" t="s">
        <v>819</v>
      </c>
      <c r="G1604" s="867">
        <v>99324</v>
      </c>
      <c r="H1604" s="867" t="s">
        <v>7839</v>
      </c>
      <c r="I1604" s="867" t="s">
        <v>6228</v>
      </c>
      <c r="J1604" s="867" t="s">
        <v>6142</v>
      </c>
      <c r="K1604" s="869">
        <v>7957.7</v>
      </c>
      <c r="L1604" s="867" t="s">
        <v>6143</v>
      </c>
    </row>
    <row r="1605" spans="1:12" ht="13.5">
      <c r="A1605" s="867" t="s">
        <v>7511</v>
      </c>
      <c r="B1605" s="867" t="s">
        <v>7512</v>
      </c>
      <c r="C1605" s="867" t="s">
        <v>7637</v>
      </c>
      <c r="D1605" s="867" t="s">
        <v>7638</v>
      </c>
      <c r="E1605" s="868" t="s">
        <v>819</v>
      </c>
      <c r="F1605" s="867" t="s">
        <v>819</v>
      </c>
      <c r="G1605" s="867">
        <v>99325</v>
      </c>
      <c r="H1605" s="867" t="s">
        <v>7840</v>
      </c>
      <c r="I1605" s="867" t="s">
        <v>272</v>
      </c>
      <c r="J1605" s="867" t="s">
        <v>6229</v>
      </c>
      <c r="K1605" s="869">
        <v>2726.2</v>
      </c>
      <c r="L1605" s="867" t="s">
        <v>6143</v>
      </c>
    </row>
    <row r="1606" spans="1:12" ht="13.5">
      <c r="A1606" s="867" t="s">
        <v>7511</v>
      </c>
      <c r="B1606" s="867" t="s">
        <v>7512</v>
      </c>
      <c r="C1606" s="867" t="s">
        <v>7637</v>
      </c>
      <c r="D1606" s="867" t="s">
        <v>7638</v>
      </c>
      <c r="E1606" s="868" t="s">
        <v>819</v>
      </c>
      <c r="F1606" s="867" t="s">
        <v>819</v>
      </c>
      <c r="G1606" s="867">
        <v>99326</v>
      </c>
      <c r="H1606" s="867" t="s">
        <v>7841</v>
      </c>
      <c r="I1606" s="867" t="s">
        <v>6228</v>
      </c>
      <c r="J1606" s="867" t="s">
        <v>6142</v>
      </c>
      <c r="K1606" s="869">
        <v>6483.54</v>
      </c>
      <c r="L1606" s="867" t="s">
        <v>6143</v>
      </c>
    </row>
    <row r="1607" spans="1:12" ht="13.5">
      <c r="A1607" s="867" t="s">
        <v>7511</v>
      </c>
      <c r="B1607" s="867" t="s">
        <v>7512</v>
      </c>
      <c r="C1607" s="867" t="s">
        <v>7637</v>
      </c>
      <c r="D1607" s="867" t="s">
        <v>7638</v>
      </c>
      <c r="E1607" s="868" t="s">
        <v>819</v>
      </c>
      <c r="F1607" s="867" t="s">
        <v>819</v>
      </c>
      <c r="G1607" s="867">
        <v>99327</v>
      </c>
      <c r="H1607" s="867" t="s">
        <v>7842</v>
      </c>
      <c r="I1607" s="867" t="s">
        <v>272</v>
      </c>
      <c r="J1607" s="867" t="s">
        <v>6229</v>
      </c>
      <c r="K1607" s="869">
        <v>3521.02</v>
      </c>
      <c r="L1607" s="867" t="s">
        <v>6143</v>
      </c>
    </row>
    <row r="1608" spans="1:12" ht="13.5">
      <c r="A1608" s="867" t="s">
        <v>7511</v>
      </c>
      <c r="B1608" s="867" t="s">
        <v>7512</v>
      </c>
      <c r="C1608" s="867" t="s">
        <v>7843</v>
      </c>
      <c r="D1608" s="867" t="s">
        <v>7844</v>
      </c>
      <c r="E1608" s="868" t="s">
        <v>819</v>
      </c>
      <c r="F1608" s="867" t="s">
        <v>819</v>
      </c>
      <c r="G1608" s="867">
        <v>94263</v>
      </c>
      <c r="H1608" s="867" t="s">
        <v>7845</v>
      </c>
      <c r="I1608" s="867" t="s">
        <v>272</v>
      </c>
      <c r="J1608" s="867" t="s">
        <v>6142</v>
      </c>
      <c r="K1608" s="868">
        <v>23.79</v>
      </c>
      <c r="L1608" s="867" t="s">
        <v>6143</v>
      </c>
    </row>
    <row r="1609" spans="1:12" ht="13.5">
      <c r="A1609" s="867" t="s">
        <v>7511</v>
      </c>
      <c r="B1609" s="867" t="s">
        <v>7512</v>
      </c>
      <c r="C1609" s="867" t="s">
        <v>7843</v>
      </c>
      <c r="D1609" s="867" t="s">
        <v>7844</v>
      </c>
      <c r="E1609" s="868" t="s">
        <v>819</v>
      </c>
      <c r="F1609" s="867" t="s">
        <v>819</v>
      </c>
      <c r="G1609" s="867">
        <v>94264</v>
      </c>
      <c r="H1609" s="867" t="s">
        <v>7846</v>
      </c>
      <c r="I1609" s="867" t="s">
        <v>272</v>
      </c>
      <c r="J1609" s="867" t="s">
        <v>6142</v>
      </c>
      <c r="K1609" s="868">
        <v>26.81</v>
      </c>
      <c r="L1609" s="867" t="s">
        <v>6143</v>
      </c>
    </row>
    <row r="1610" spans="1:12" ht="13.5">
      <c r="A1610" s="867" t="s">
        <v>7511</v>
      </c>
      <c r="B1610" s="867" t="s">
        <v>7512</v>
      </c>
      <c r="C1610" s="867" t="s">
        <v>7843</v>
      </c>
      <c r="D1610" s="867" t="s">
        <v>7844</v>
      </c>
      <c r="E1610" s="868" t="s">
        <v>819</v>
      </c>
      <c r="F1610" s="867" t="s">
        <v>819</v>
      </c>
      <c r="G1610" s="867">
        <v>94265</v>
      </c>
      <c r="H1610" s="867" t="s">
        <v>7847</v>
      </c>
      <c r="I1610" s="867" t="s">
        <v>272</v>
      </c>
      <c r="J1610" s="867" t="s">
        <v>6142</v>
      </c>
      <c r="K1610" s="868">
        <v>30.01</v>
      </c>
      <c r="L1610" s="867" t="s">
        <v>6143</v>
      </c>
    </row>
    <row r="1611" spans="1:12" ht="13.5">
      <c r="A1611" s="867" t="s">
        <v>7511</v>
      </c>
      <c r="B1611" s="867" t="s">
        <v>7512</v>
      </c>
      <c r="C1611" s="867" t="s">
        <v>7843</v>
      </c>
      <c r="D1611" s="867" t="s">
        <v>7844</v>
      </c>
      <c r="E1611" s="868" t="s">
        <v>819</v>
      </c>
      <c r="F1611" s="867" t="s">
        <v>819</v>
      </c>
      <c r="G1611" s="867">
        <v>94266</v>
      </c>
      <c r="H1611" s="867" t="s">
        <v>7848</v>
      </c>
      <c r="I1611" s="867" t="s">
        <v>272</v>
      </c>
      <c r="J1611" s="867" t="s">
        <v>6142</v>
      </c>
      <c r="K1611" s="868">
        <v>33.450000000000003</v>
      </c>
      <c r="L1611" s="867" t="s">
        <v>6143</v>
      </c>
    </row>
    <row r="1612" spans="1:12" ht="13.5">
      <c r="A1612" s="867" t="s">
        <v>7511</v>
      </c>
      <c r="B1612" s="867" t="s">
        <v>7512</v>
      </c>
      <c r="C1612" s="867" t="s">
        <v>7843</v>
      </c>
      <c r="D1612" s="867" t="s">
        <v>7844</v>
      </c>
      <c r="E1612" s="868" t="s">
        <v>819</v>
      </c>
      <c r="F1612" s="867" t="s">
        <v>819</v>
      </c>
      <c r="G1612" s="867">
        <v>94267</v>
      </c>
      <c r="H1612" s="867" t="s">
        <v>7849</v>
      </c>
      <c r="I1612" s="867" t="s">
        <v>272</v>
      </c>
      <c r="J1612" s="867" t="s">
        <v>6142</v>
      </c>
      <c r="K1612" s="868">
        <v>35.369999999999997</v>
      </c>
      <c r="L1612" s="867" t="s">
        <v>6143</v>
      </c>
    </row>
    <row r="1613" spans="1:12" ht="13.5">
      <c r="A1613" s="867" t="s">
        <v>7511</v>
      </c>
      <c r="B1613" s="867" t="s">
        <v>7512</v>
      </c>
      <c r="C1613" s="867" t="s">
        <v>7843</v>
      </c>
      <c r="D1613" s="867" t="s">
        <v>7844</v>
      </c>
      <c r="E1613" s="868" t="s">
        <v>819</v>
      </c>
      <c r="F1613" s="867" t="s">
        <v>819</v>
      </c>
      <c r="G1613" s="867">
        <v>94268</v>
      </c>
      <c r="H1613" s="867" t="s">
        <v>7850</v>
      </c>
      <c r="I1613" s="867" t="s">
        <v>272</v>
      </c>
      <c r="J1613" s="867" t="s">
        <v>6142</v>
      </c>
      <c r="K1613" s="868">
        <v>39.18</v>
      </c>
      <c r="L1613" s="867" t="s">
        <v>6143</v>
      </c>
    </row>
    <row r="1614" spans="1:12" ht="13.5">
      <c r="A1614" s="867" t="s">
        <v>7511</v>
      </c>
      <c r="B1614" s="867" t="s">
        <v>7512</v>
      </c>
      <c r="C1614" s="867" t="s">
        <v>7843</v>
      </c>
      <c r="D1614" s="867" t="s">
        <v>7844</v>
      </c>
      <c r="E1614" s="868" t="s">
        <v>819</v>
      </c>
      <c r="F1614" s="867" t="s">
        <v>819</v>
      </c>
      <c r="G1614" s="867">
        <v>94269</v>
      </c>
      <c r="H1614" s="867" t="s">
        <v>7851</v>
      </c>
      <c r="I1614" s="867" t="s">
        <v>272</v>
      </c>
      <c r="J1614" s="867" t="s">
        <v>6142</v>
      </c>
      <c r="K1614" s="868">
        <v>49.37</v>
      </c>
      <c r="L1614" s="867" t="s">
        <v>6143</v>
      </c>
    </row>
    <row r="1615" spans="1:12" ht="13.5">
      <c r="A1615" s="867" t="s">
        <v>7511</v>
      </c>
      <c r="B1615" s="867" t="s">
        <v>7512</v>
      </c>
      <c r="C1615" s="867" t="s">
        <v>7843</v>
      </c>
      <c r="D1615" s="867" t="s">
        <v>7844</v>
      </c>
      <c r="E1615" s="868" t="s">
        <v>819</v>
      </c>
      <c r="F1615" s="867" t="s">
        <v>819</v>
      </c>
      <c r="G1615" s="867">
        <v>94270</v>
      </c>
      <c r="H1615" s="867" t="s">
        <v>7852</v>
      </c>
      <c r="I1615" s="867" t="s">
        <v>272</v>
      </c>
      <c r="J1615" s="867" t="s">
        <v>6142</v>
      </c>
      <c r="K1615" s="868">
        <v>54.66</v>
      </c>
      <c r="L1615" s="867" t="s">
        <v>6143</v>
      </c>
    </row>
    <row r="1616" spans="1:12" ht="13.5">
      <c r="A1616" s="867" t="s">
        <v>7511</v>
      </c>
      <c r="B1616" s="867" t="s">
        <v>7512</v>
      </c>
      <c r="C1616" s="867" t="s">
        <v>7843</v>
      </c>
      <c r="D1616" s="867" t="s">
        <v>7844</v>
      </c>
      <c r="E1616" s="868" t="s">
        <v>819</v>
      </c>
      <c r="F1616" s="867" t="s">
        <v>819</v>
      </c>
      <c r="G1616" s="867">
        <v>94271</v>
      </c>
      <c r="H1616" s="867" t="s">
        <v>7853</v>
      </c>
      <c r="I1616" s="867" t="s">
        <v>272</v>
      </c>
      <c r="J1616" s="867" t="s">
        <v>6142</v>
      </c>
      <c r="K1616" s="868">
        <v>59.99</v>
      </c>
      <c r="L1616" s="867" t="s">
        <v>6143</v>
      </c>
    </row>
    <row r="1617" spans="1:12" ht="13.5">
      <c r="A1617" s="867" t="s">
        <v>7511</v>
      </c>
      <c r="B1617" s="867" t="s">
        <v>7512</v>
      </c>
      <c r="C1617" s="867" t="s">
        <v>7843</v>
      </c>
      <c r="D1617" s="867" t="s">
        <v>7844</v>
      </c>
      <c r="E1617" s="868" t="s">
        <v>819</v>
      </c>
      <c r="F1617" s="867" t="s">
        <v>819</v>
      </c>
      <c r="G1617" s="867">
        <v>94272</v>
      </c>
      <c r="H1617" s="867" t="s">
        <v>7854</v>
      </c>
      <c r="I1617" s="867" t="s">
        <v>272</v>
      </c>
      <c r="J1617" s="867" t="s">
        <v>6142</v>
      </c>
      <c r="K1617" s="868">
        <v>67.06</v>
      </c>
      <c r="L1617" s="867" t="s">
        <v>6143</v>
      </c>
    </row>
    <row r="1618" spans="1:12" ht="13.5">
      <c r="A1618" s="867" t="s">
        <v>7511</v>
      </c>
      <c r="B1618" s="867" t="s">
        <v>7512</v>
      </c>
      <c r="C1618" s="867" t="s">
        <v>7843</v>
      </c>
      <c r="D1618" s="867" t="s">
        <v>7844</v>
      </c>
      <c r="E1618" s="868" t="s">
        <v>819</v>
      </c>
      <c r="F1618" s="867" t="s">
        <v>819</v>
      </c>
      <c r="G1618" s="867">
        <v>94273</v>
      </c>
      <c r="H1618" s="867" t="s">
        <v>7855</v>
      </c>
      <c r="I1618" s="867" t="s">
        <v>272</v>
      </c>
      <c r="J1618" s="867" t="s">
        <v>6229</v>
      </c>
      <c r="K1618" s="868">
        <v>36.659999999999997</v>
      </c>
      <c r="L1618" s="867" t="s">
        <v>6143</v>
      </c>
    </row>
    <row r="1619" spans="1:12" ht="13.5">
      <c r="A1619" s="867" t="s">
        <v>7511</v>
      </c>
      <c r="B1619" s="867" t="s">
        <v>7512</v>
      </c>
      <c r="C1619" s="867" t="s">
        <v>7843</v>
      </c>
      <c r="D1619" s="867" t="s">
        <v>7844</v>
      </c>
      <c r="E1619" s="868" t="s">
        <v>819</v>
      </c>
      <c r="F1619" s="867" t="s">
        <v>819</v>
      </c>
      <c r="G1619" s="867">
        <v>94274</v>
      </c>
      <c r="H1619" s="867" t="s">
        <v>7856</v>
      </c>
      <c r="I1619" s="867" t="s">
        <v>272</v>
      </c>
      <c r="J1619" s="867" t="s">
        <v>6229</v>
      </c>
      <c r="K1619" s="868">
        <v>40.130000000000003</v>
      </c>
      <c r="L1619" s="867" t="s">
        <v>6143</v>
      </c>
    </row>
    <row r="1620" spans="1:12" ht="13.5">
      <c r="A1620" s="867" t="s">
        <v>7511</v>
      </c>
      <c r="B1620" s="867" t="s">
        <v>7512</v>
      </c>
      <c r="C1620" s="867" t="s">
        <v>7843</v>
      </c>
      <c r="D1620" s="867" t="s">
        <v>7844</v>
      </c>
      <c r="E1620" s="868" t="s">
        <v>819</v>
      </c>
      <c r="F1620" s="867" t="s">
        <v>819</v>
      </c>
      <c r="G1620" s="867">
        <v>94275</v>
      </c>
      <c r="H1620" s="867" t="s">
        <v>7857</v>
      </c>
      <c r="I1620" s="867" t="s">
        <v>272</v>
      </c>
      <c r="J1620" s="867" t="s">
        <v>6229</v>
      </c>
      <c r="K1620" s="868">
        <v>34.869999999999997</v>
      </c>
      <c r="L1620" s="867" t="s">
        <v>6143</v>
      </c>
    </row>
    <row r="1621" spans="1:12" ht="13.5">
      <c r="A1621" s="867" t="s">
        <v>7511</v>
      </c>
      <c r="B1621" s="867" t="s">
        <v>7512</v>
      </c>
      <c r="C1621" s="867" t="s">
        <v>7843</v>
      </c>
      <c r="D1621" s="867" t="s">
        <v>7844</v>
      </c>
      <c r="E1621" s="868" t="s">
        <v>819</v>
      </c>
      <c r="F1621" s="867" t="s">
        <v>819</v>
      </c>
      <c r="G1621" s="867">
        <v>94276</v>
      </c>
      <c r="H1621" s="867" t="s">
        <v>7858</v>
      </c>
      <c r="I1621" s="867" t="s">
        <v>272</v>
      </c>
      <c r="J1621" s="867" t="s">
        <v>6229</v>
      </c>
      <c r="K1621" s="868">
        <v>38.35</v>
      </c>
      <c r="L1621" s="867" t="s">
        <v>6143</v>
      </c>
    </row>
    <row r="1622" spans="1:12" ht="13.5">
      <c r="A1622" s="867" t="s">
        <v>7511</v>
      </c>
      <c r="B1622" s="867" t="s">
        <v>7512</v>
      </c>
      <c r="C1622" s="867" t="s">
        <v>7843</v>
      </c>
      <c r="D1622" s="867" t="s">
        <v>7844</v>
      </c>
      <c r="E1622" s="868" t="s">
        <v>819</v>
      </c>
      <c r="F1622" s="867" t="s">
        <v>819</v>
      </c>
      <c r="G1622" s="867">
        <v>94281</v>
      </c>
      <c r="H1622" s="867" t="s">
        <v>7859</v>
      </c>
      <c r="I1622" s="867" t="s">
        <v>272</v>
      </c>
      <c r="J1622" s="867" t="s">
        <v>6229</v>
      </c>
      <c r="K1622" s="868">
        <v>37.1</v>
      </c>
      <c r="L1622" s="867" t="s">
        <v>6143</v>
      </c>
    </row>
    <row r="1623" spans="1:12" ht="13.5">
      <c r="A1623" s="867" t="s">
        <v>7511</v>
      </c>
      <c r="B1623" s="867" t="s">
        <v>7512</v>
      </c>
      <c r="C1623" s="867" t="s">
        <v>7843</v>
      </c>
      <c r="D1623" s="867" t="s">
        <v>7844</v>
      </c>
      <c r="E1623" s="868" t="s">
        <v>819</v>
      </c>
      <c r="F1623" s="867" t="s">
        <v>819</v>
      </c>
      <c r="G1623" s="867">
        <v>94282</v>
      </c>
      <c r="H1623" s="867" t="s">
        <v>7860</v>
      </c>
      <c r="I1623" s="867" t="s">
        <v>272</v>
      </c>
      <c r="J1623" s="867" t="s">
        <v>6229</v>
      </c>
      <c r="K1623" s="868">
        <v>47.68</v>
      </c>
      <c r="L1623" s="867" t="s">
        <v>6143</v>
      </c>
    </row>
    <row r="1624" spans="1:12" ht="13.5">
      <c r="A1624" s="867" t="s">
        <v>7511</v>
      </c>
      <c r="B1624" s="867" t="s">
        <v>7512</v>
      </c>
      <c r="C1624" s="867" t="s">
        <v>7843</v>
      </c>
      <c r="D1624" s="867" t="s">
        <v>7844</v>
      </c>
      <c r="E1624" s="868" t="s">
        <v>819</v>
      </c>
      <c r="F1624" s="867" t="s">
        <v>819</v>
      </c>
      <c r="G1624" s="867">
        <v>94283</v>
      </c>
      <c r="H1624" s="867" t="s">
        <v>7861</v>
      </c>
      <c r="I1624" s="867" t="s">
        <v>272</v>
      </c>
      <c r="J1624" s="867" t="s">
        <v>6229</v>
      </c>
      <c r="K1624" s="868">
        <v>46.62</v>
      </c>
      <c r="L1624" s="867" t="s">
        <v>6143</v>
      </c>
    </row>
    <row r="1625" spans="1:12" ht="13.5">
      <c r="A1625" s="867" t="s">
        <v>7511</v>
      </c>
      <c r="B1625" s="867" t="s">
        <v>7512</v>
      </c>
      <c r="C1625" s="867" t="s">
        <v>7843</v>
      </c>
      <c r="D1625" s="867" t="s">
        <v>7844</v>
      </c>
      <c r="E1625" s="868" t="s">
        <v>819</v>
      </c>
      <c r="F1625" s="867" t="s">
        <v>819</v>
      </c>
      <c r="G1625" s="867">
        <v>94284</v>
      </c>
      <c r="H1625" s="867" t="s">
        <v>7862</v>
      </c>
      <c r="I1625" s="867" t="s">
        <v>272</v>
      </c>
      <c r="J1625" s="867" t="s">
        <v>6229</v>
      </c>
      <c r="K1625" s="868">
        <v>57.19</v>
      </c>
      <c r="L1625" s="867" t="s">
        <v>6143</v>
      </c>
    </row>
    <row r="1626" spans="1:12" ht="13.5">
      <c r="A1626" s="867" t="s">
        <v>7511</v>
      </c>
      <c r="B1626" s="867" t="s">
        <v>7512</v>
      </c>
      <c r="C1626" s="867" t="s">
        <v>7843</v>
      </c>
      <c r="D1626" s="867" t="s">
        <v>7844</v>
      </c>
      <c r="E1626" s="868" t="s">
        <v>819</v>
      </c>
      <c r="F1626" s="867" t="s">
        <v>819</v>
      </c>
      <c r="G1626" s="867">
        <v>94285</v>
      </c>
      <c r="H1626" s="867" t="s">
        <v>7863</v>
      </c>
      <c r="I1626" s="867" t="s">
        <v>272</v>
      </c>
      <c r="J1626" s="867" t="s">
        <v>6229</v>
      </c>
      <c r="K1626" s="868">
        <v>55.61</v>
      </c>
      <c r="L1626" s="867" t="s">
        <v>6143</v>
      </c>
    </row>
    <row r="1627" spans="1:12" ht="13.5">
      <c r="A1627" s="867" t="s">
        <v>7511</v>
      </c>
      <c r="B1627" s="867" t="s">
        <v>7512</v>
      </c>
      <c r="C1627" s="867" t="s">
        <v>7843</v>
      </c>
      <c r="D1627" s="867" t="s">
        <v>7844</v>
      </c>
      <c r="E1627" s="868" t="s">
        <v>819</v>
      </c>
      <c r="F1627" s="867" t="s">
        <v>819</v>
      </c>
      <c r="G1627" s="867">
        <v>94286</v>
      </c>
      <c r="H1627" s="867" t="s">
        <v>7864</v>
      </c>
      <c r="I1627" s="867" t="s">
        <v>272</v>
      </c>
      <c r="J1627" s="867" t="s">
        <v>6229</v>
      </c>
      <c r="K1627" s="868">
        <v>66.19</v>
      </c>
      <c r="L1627" s="867" t="s">
        <v>6143</v>
      </c>
    </row>
    <row r="1628" spans="1:12" ht="13.5">
      <c r="A1628" s="867" t="s">
        <v>7511</v>
      </c>
      <c r="B1628" s="867" t="s">
        <v>7512</v>
      </c>
      <c r="C1628" s="867" t="s">
        <v>7843</v>
      </c>
      <c r="D1628" s="867" t="s">
        <v>7844</v>
      </c>
      <c r="E1628" s="868" t="s">
        <v>819</v>
      </c>
      <c r="F1628" s="867" t="s">
        <v>819</v>
      </c>
      <c r="G1628" s="867">
        <v>94287</v>
      </c>
      <c r="H1628" s="867" t="s">
        <v>7865</v>
      </c>
      <c r="I1628" s="867" t="s">
        <v>272</v>
      </c>
      <c r="J1628" s="867" t="s">
        <v>6229</v>
      </c>
      <c r="K1628" s="868">
        <v>29.81</v>
      </c>
      <c r="L1628" s="867" t="s">
        <v>6143</v>
      </c>
    </row>
    <row r="1629" spans="1:12" ht="13.5">
      <c r="A1629" s="867" t="s">
        <v>7511</v>
      </c>
      <c r="B1629" s="867" t="s">
        <v>7512</v>
      </c>
      <c r="C1629" s="867" t="s">
        <v>7843</v>
      </c>
      <c r="D1629" s="867" t="s">
        <v>7844</v>
      </c>
      <c r="E1629" s="868" t="s">
        <v>819</v>
      </c>
      <c r="F1629" s="867" t="s">
        <v>819</v>
      </c>
      <c r="G1629" s="867">
        <v>94288</v>
      </c>
      <c r="H1629" s="867" t="s">
        <v>7866</v>
      </c>
      <c r="I1629" s="867" t="s">
        <v>272</v>
      </c>
      <c r="J1629" s="867" t="s">
        <v>6229</v>
      </c>
      <c r="K1629" s="868">
        <v>39.06</v>
      </c>
      <c r="L1629" s="867" t="s">
        <v>6143</v>
      </c>
    </row>
    <row r="1630" spans="1:12" ht="13.5">
      <c r="A1630" s="867" t="s">
        <v>7511</v>
      </c>
      <c r="B1630" s="867" t="s">
        <v>7512</v>
      </c>
      <c r="C1630" s="867" t="s">
        <v>7843</v>
      </c>
      <c r="D1630" s="867" t="s">
        <v>7844</v>
      </c>
      <c r="E1630" s="868" t="s">
        <v>819</v>
      </c>
      <c r="F1630" s="867" t="s">
        <v>819</v>
      </c>
      <c r="G1630" s="867">
        <v>94289</v>
      </c>
      <c r="H1630" s="867" t="s">
        <v>7867</v>
      </c>
      <c r="I1630" s="867" t="s">
        <v>272</v>
      </c>
      <c r="J1630" s="867" t="s">
        <v>6229</v>
      </c>
      <c r="K1630" s="868">
        <v>36.81</v>
      </c>
      <c r="L1630" s="867" t="s">
        <v>6143</v>
      </c>
    </row>
    <row r="1631" spans="1:12" ht="13.5">
      <c r="A1631" s="867" t="s">
        <v>7511</v>
      </c>
      <c r="B1631" s="867" t="s">
        <v>7512</v>
      </c>
      <c r="C1631" s="867" t="s">
        <v>7843</v>
      </c>
      <c r="D1631" s="867" t="s">
        <v>7844</v>
      </c>
      <c r="E1631" s="868" t="s">
        <v>819</v>
      </c>
      <c r="F1631" s="867" t="s">
        <v>819</v>
      </c>
      <c r="G1631" s="867">
        <v>94290</v>
      </c>
      <c r="H1631" s="867" t="s">
        <v>7868</v>
      </c>
      <c r="I1631" s="867" t="s">
        <v>272</v>
      </c>
      <c r="J1631" s="867" t="s">
        <v>6229</v>
      </c>
      <c r="K1631" s="868">
        <v>46.05</v>
      </c>
      <c r="L1631" s="867" t="s">
        <v>6143</v>
      </c>
    </row>
    <row r="1632" spans="1:12" ht="13.5">
      <c r="A1632" s="867" t="s">
        <v>7511</v>
      </c>
      <c r="B1632" s="867" t="s">
        <v>7512</v>
      </c>
      <c r="C1632" s="867" t="s">
        <v>7843</v>
      </c>
      <c r="D1632" s="867" t="s">
        <v>7844</v>
      </c>
      <c r="E1632" s="868" t="s">
        <v>819</v>
      </c>
      <c r="F1632" s="867" t="s">
        <v>819</v>
      </c>
      <c r="G1632" s="867">
        <v>94291</v>
      </c>
      <c r="H1632" s="867" t="s">
        <v>7869</v>
      </c>
      <c r="I1632" s="867" t="s">
        <v>272</v>
      </c>
      <c r="J1632" s="867" t="s">
        <v>6229</v>
      </c>
      <c r="K1632" s="868">
        <v>43.31</v>
      </c>
      <c r="L1632" s="867" t="s">
        <v>6143</v>
      </c>
    </row>
    <row r="1633" spans="1:12" ht="13.5">
      <c r="A1633" s="867" t="s">
        <v>7511</v>
      </c>
      <c r="B1633" s="867" t="s">
        <v>7512</v>
      </c>
      <c r="C1633" s="867" t="s">
        <v>7843</v>
      </c>
      <c r="D1633" s="867" t="s">
        <v>7844</v>
      </c>
      <c r="E1633" s="868" t="s">
        <v>819</v>
      </c>
      <c r="F1633" s="867" t="s">
        <v>819</v>
      </c>
      <c r="G1633" s="867">
        <v>94292</v>
      </c>
      <c r="H1633" s="867" t="s">
        <v>7870</v>
      </c>
      <c r="I1633" s="867" t="s">
        <v>272</v>
      </c>
      <c r="J1633" s="867" t="s">
        <v>6229</v>
      </c>
      <c r="K1633" s="868">
        <v>52.56</v>
      </c>
      <c r="L1633" s="867" t="s">
        <v>6143</v>
      </c>
    </row>
    <row r="1634" spans="1:12" ht="13.5">
      <c r="A1634" s="867" t="s">
        <v>7511</v>
      </c>
      <c r="B1634" s="867" t="s">
        <v>7512</v>
      </c>
      <c r="C1634" s="867" t="s">
        <v>7843</v>
      </c>
      <c r="D1634" s="867" t="s">
        <v>7844</v>
      </c>
      <c r="E1634" s="868" t="s">
        <v>819</v>
      </c>
      <c r="F1634" s="867" t="s">
        <v>819</v>
      </c>
      <c r="G1634" s="867">
        <v>94293</v>
      </c>
      <c r="H1634" s="867" t="s">
        <v>7871</v>
      </c>
      <c r="I1634" s="867" t="s">
        <v>272</v>
      </c>
      <c r="J1634" s="867" t="s">
        <v>6229</v>
      </c>
      <c r="K1634" s="868">
        <v>106.28</v>
      </c>
      <c r="L1634" s="867" t="s">
        <v>6143</v>
      </c>
    </row>
    <row r="1635" spans="1:12" ht="13.5">
      <c r="A1635" s="867" t="s">
        <v>7511</v>
      </c>
      <c r="B1635" s="867" t="s">
        <v>7512</v>
      </c>
      <c r="C1635" s="867" t="s">
        <v>7843</v>
      </c>
      <c r="D1635" s="867" t="s">
        <v>7844</v>
      </c>
      <c r="E1635" s="868" t="s">
        <v>819</v>
      </c>
      <c r="F1635" s="867" t="s">
        <v>819</v>
      </c>
      <c r="G1635" s="867">
        <v>94294</v>
      </c>
      <c r="H1635" s="867" t="s">
        <v>7872</v>
      </c>
      <c r="I1635" s="867" t="s">
        <v>272</v>
      </c>
      <c r="J1635" s="867" t="s">
        <v>6229</v>
      </c>
      <c r="K1635" s="868">
        <v>6.55</v>
      </c>
      <c r="L1635" s="867" t="s">
        <v>6143</v>
      </c>
    </row>
    <row r="1636" spans="1:12" ht="13.5">
      <c r="A1636" s="867" t="s">
        <v>7873</v>
      </c>
      <c r="B1636" s="867" t="s">
        <v>7874</v>
      </c>
      <c r="C1636" s="867" t="s">
        <v>7875</v>
      </c>
      <c r="D1636" s="867" t="s">
        <v>7876</v>
      </c>
      <c r="E1636" s="868" t="s">
        <v>819</v>
      </c>
      <c r="F1636" s="867" t="s">
        <v>819</v>
      </c>
      <c r="G1636" s="867">
        <v>94037</v>
      </c>
      <c r="H1636" s="867" t="s">
        <v>7877</v>
      </c>
      <c r="I1636" s="867" t="s">
        <v>6401</v>
      </c>
      <c r="J1636" s="867" t="s">
        <v>6142</v>
      </c>
      <c r="K1636" s="868">
        <v>18.22</v>
      </c>
      <c r="L1636" s="867" t="s">
        <v>6143</v>
      </c>
    </row>
    <row r="1637" spans="1:12" ht="13.5">
      <c r="A1637" s="867" t="s">
        <v>7873</v>
      </c>
      <c r="B1637" s="867" t="s">
        <v>7874</v>
      </c>
      <c r="C1637" s="867" t="s">
        <v>7875</v>
      </c>
      <c r="D1637" s="867" t="s">
        <v>7876</v>
      </c>
      <c r="E1637" s="868" t="s">
        <v>819</v>
      </c>
      <c r="F1637" s="867" t="s">
        <v>819</v>
      </c>
      <c r="G1637" s="867">
        <v>94038</v>
      </c>
      <c r="H1637" s="867" t="s">
        <v>7878</v>
      </c>
      <c r="I1637" s="867" t="s">
        <v>6401</v>
      </c>
      <c r="J1637" s="867" t="s">
        <v>6142</v>
      </c>
      <c r="K1637" s="868">
        <v>24.97</v>
      </c>
      <c r="L1637" s="867" t="s">
        <v>6143</v>
      </c>
    </row>
    <row r="1638" spans="1:12" ht="13.5">
      <c r="A1638" s="867" t="s">
        <v>7873</v>
      </c>
      <c r="B1638" s="867" t="s">
        <v>7874</v>
      </c>
      <c r="C1638" s="867" t="s">
        <v>7875</v>
      </c>
      <c r="D1638" s="867" t="s">
        <v>7876</v>
      </c>
      <c r="E1638" s="868" t="s">
        <v>819</v>
      </c>
      <c r="F1638" s="867" t="s">
        <v>819</v>
      </c>
      <c r="G1638" s="867">
        <v>94039</v>
      </c>
      <c r="H1638" s="867" t="s">
        <v>7879</v>
      </c>
      <c r="I1638" s="867" t="s">
        <v>6401</v>
      </c>
      <c r="J1638" s="867" t="s">
        <v>6142</v>
      </c>
      <c r="K1638" s="868">
        <v>14.34</v>
      </c>
      <c r="L1638" s="867" t="s">
        <v>6143</v>
      </c>
    </row>
    <row r="1639" spans="1:12" ht="13.5">
      <c r="A1639" s="867" t="s">
        <v>7873</v>
      </c>
      <c r="B1639" s="867" t="s">
        <v>7874</v>
      </c>
      <c r="C1639" s="867" t="s">
        <v>7875</v>
      </c>
      <c r="D1639" s="867" t="s">
        <v>7876</v>
      </c>
      <c r="E1639" s="868" t="s">
        <v>819</v>
      </c>
      <c r="F1639" s="867" t="s">
        <v>819</v>
      </c>
      <c r="G1639" s="867">
        <v>94040</v>
      </c>
      <c r="H1639" s="867" t="s">
        <v>7880</v>
      </c>
      <c r="I1639" s="867" t="s">
        <v>6401</v>
      </c>
      <c r="J1639" s="867" t="s">
        <v>6142</v>
      </c>
      <c r="K1639" s="868">
        <v>21.12</v>
      </c>
      <c r="L1639" s="867" t="s">
        <v>6143</v>
      </c>
    </row>
    <row r="1640" spans="1:12" ht="13.5">
      <c r="A1640" s="867" t="s">
        <v>7873</v>
      </c>
      <c r="B1640" s="867" t="s">
        <v>7874</v>
      </c>
      <c r="C1640" s="867" t="s">
        <v>7875</v>
      </c>
      <c r="D1640" s="867" t="s">
        <v>7876</v>
      </c>
      <c r="E1640" s="868" t="s">
        <v>819</v>
      </c>
      <c r="F1640" s="867" t="s">
        <v>819</v>
      </c>
      <c r="G1640" s="867">
        <v>94041</v>
      </c>
      <c r="H1640" s="867" t="s">
        <v>7881</v>
      </c>
      <c r="I1640" s="867" t="s">
        <v>6401</v>
      </c>
      <c r="J1640" s="867" t="s">
        <v>6142</v>
      </c>
      <c r="K1640" s="868">
        <v>10.9</v>
      </c>
      <c r="L1640" s="867" t="s">
        <v>6143</v>
      </c>
    </row>
    <row r="1641" spans="1:12" ht="13.5">
      <c r="A1641" s="867" t="s">
        <v>7873</v>
      </c>
      <c r="B1641" s="867" t="s">
        <v>7874</v>
      </c>
      <c r="C1641" s="867" t="s">
        <v>7875</v>
      </c>
      <c r="D1641" s="867" t="s">
        <v>7876</v>
      </c>
      <c r="E1641" s="868" t="s">
        <v>819</v>
      </c>
      <c r="F1641" s="867" t="s">
        <v>819</v>
      </c>
      <c r="G1641" s="867">
        <v>94042</v>
      </c>
      <c r="H1641" s="867" t="s">
        <v>7882</v>
      </c>
      <c r="I1641" s="867" t="s">
        <v>6401</v>
      </c>
      <c r="J1641" s="867" t="s">
        <v>6142</v>
      </c>
      <c r="K1641" s="868">
        <v>17.8</v>
      </c>
      <c r="L1641" s="867" t="s">
        <v>6143</v>
      </c>
    </row>
    <row r="1642" spans="1:12" ht="13.5">
      <c r="A1642" s="867" t="s">
        <v>7873</v>
      </c>
      <c r="B1642" s="867" t="s">
        <v>7874</v>
      </c>
      <c r="C1642" s="867" t="s">
        <v>7875</v>
      </c>
      <c r="D1642" s="867" t="s">
        <v>7876</v>
      </c>
      <c r="E1642" s="868" t="s">
        <v>819</v>
      </c>
      <c r="F1642" s="867" t="s">
        <v>819</v>
      </c>
      <c r="G1642" s="867">
        <v>94043</v>
      </c>
      <c r="H1642" s="867" t="s">
        <v>7883</v>
      </c>
      <c r="I1642" s="867" t="s">
        <v>6401</v>
      </c>
      <c r="J1642" s="867" t="s">
        <v>6142</v>
      </c>
      <c r="K1642" s="868">
        <v>17.13</v>
      </c>
      <c r="L1642" s="867" t="s">
        <v>6143</v>
      </c>
    </row>
    <row r="1643" spans="1:12" ht="13.5">
      <c r="A1643" s="867" t="s">
        <v>7873</v>
      </c>
      <c r="B1643" s="867" t="s">
        <v>7874</v>
      </c>
      <c r="C1643" s="867" t="s">
        <v>7875</v>
      </c>
      <c r="D1643" s="867" t="s">
        <v>7876</v>
      </c>
      <c r="E1643" s="868" t="s">
        <v>819</v>
      </c>
      <c r="F1643" s="867" t="s">
        <v>819</v>
      </c>
      <c r="G1643" s="867">
        <v>94044</v>
      </c>
      <c r="H1643" s="867" t="s">
        <v>7884</v>
      </c>
      <c r="I1643" s="867" t="s">
        <v>6401</v>
      </c>
      <c r="J1643" s="867" t="s">
        <v>6142</v>
      </c>
      <c r="K1643" s="868">
        <v>23.92</v>
      </c>
      <c r="L1643" s="867" t="s">
        <v>6143</v>
      </c>
    </row>
    <row r="1644" spans="1:12" ht="13.5">
      <c r="A1644" s="867" t="s">
        <v>7873</v>
      </c>
      <c r="B1644" s="867" t="s">
        <v>7874</v>
      </c>
      <c r="C1644" s="867" t="s">
        <v>7875</v>
      </c>
      <c r="D1644" s="867" t="s">
        <v>7876</v>
      </c>
      <c r="E1644" s="868" t="s">
        <v>819</v>
      </c>
      <c r="F1644" s="867" t="s">
        <v>819</v>
      </c>
      <c r="G1644" s="867">
        <v>94045</v>
      </c>
      <c r="H1644" s="867" t="s">
        <v>7885</v>
      </c>
      <c r="I1644" s="867" t="s">
        <v>6401</v>
      </c>
      <c r="J1644" s="867" t="s">
        <v>6142</v>
      </c>
      <c r="K1644" s="868">
        <v>13.28</v>
      </c>
      <c r="L1644" s="867" t="s">
        <v>6143</v>
      </c>
    </row>
    <row r="1645" spans="1:12" ht="13.5">
      <c r="A1645" s="867" t="s">
        <v>7873</v>
      </c>
      <c r="B1645" s="867" t="s">
        <v>7874</v>
      </c>
      <c r="C1645" s="867" t="s">
        <v>7875</v>
      </c>
      <c r="D1645" s="867" t="s">
        <v>7876</v>
      </c>
      <c r="E1645" s="868" t="s">
        <v>819</v>
      </c>
      <c r="F1645" s="867" t="s">
        <v>819</v>
      </c>
      <c r="G1645" s="867">
        <v>94046</v>
      </c>
      <c r="H1645" s="867" t="s">
        <v>7886</v>
      </c>
      <c r="I1645" s="867" t="s">
        <v>6401</v>
      </c>
      <c r="J1645" s="867" t="s">
        <v>6142</v>
      </c>
      <c r="K1645" s="868">
        <v>20.02</v>
      </c>
      <c r="L1645" s="867" t="s">
        <v>6143</v>
      </c>
    </row>
    <row r="1646" spans="1:12" ht="13.5">
      <c r="A1646" s="867" t="s">
        <v>7873</v>
      </c>
      <c r="B1646" s="867" t="s">
        <v>7874</v>
      </c>
      <c r="C1646" s="867" t="s">
        <v>7875</v>
      </c>
      <c r="D1646" s="867" t="s">
        <v>7876</v>
      </c>
      <c r="E1646" s="868" t="s">
        <v>819</v>
      </c>
      <c r="F1646" s="867" t="s">
        <v>819</v>
      </c>
      <c r="G1646" s="867">
        <v>94047</v>
      </c>
      <c r="H1646" s="867" t="s">
        <v>7887</v>
      </c>
      <c r="I1646" s="867" t="s">
        <v>6401</v>
      </c>
      <c r="J1646" s="867" t="s">
        <v>6142</v>
      </c>
      <c r="K1646" s="868">
        <v>9.84</v>
      </c>
      <c r="L1646" s="867" t="s">
        <v>6143</v>
      </c>
    </row>
    <row r="1647" spans="1:12" ht="13.5">
      <c r="A1647" s="867" t="s">
        <v>7873</v>
      </c>
      <c r="B1647" s="867" t="s">
        <v>7874</v>
      </c>
      <c r="C1647" s="867" t="s">
        <v>7875</v>
      </c>
      <c r="D1647" s="867" t="s">
        <v>7876</v>
      </c>
      <c r="E1647" s="868" t="s">
        <v>819</v>
      </c>
      <c r="F1647" s="867" t="s">
        <v>819</v>
      </c>
      <c r="G1647" s="867">
        <v>94048</v>
      </c>
      <c r="H1647" s="867" t="s">
        <v>7888</v>
      </c>
      <c r="I1647" s="867" t="s">
        <v>6401</v>
      </c>
      <c r="J1647" s="867" t="s">
        <v>6142</v>
      </c>
      <c r="K1647" s="868">
        <v>16.7</v>
      </c>
      <c r="L1647" s="867" t="s">
        <v>6143</v>
      </c>
    </row>
    <row r="1648" spans="1:12" ht="13.5">
      <c r="A1648" s="867" t="s">
        <v>7873</v>
      </c>
      <c r="B1648" s="867" t="s">
        <v>7874</v>
      </c>
      <c r="C1648" s="867" t="s">
        <v>7875</v>
      </c>
      <c r="D1648" s="867" t="s">
        <v>7876</v>
      </c>
      <c r="E1648" s="868" t="s">
        <v>819</v>
      </c>
      <c r="F1648" s="867" t="s">
        <v>819</v>
      </c>
      <c r="G1648" s="867">
        <v>94049</v>
      </c>
      <c r="H1648" s="867" t="s">
        <v>7889</v>
      </c>
      <c r="I1648" s="867" t="s">
        <v>6401</v>
      </c>
      <c r="J1648" s="867" t="s">
        <v>6142</v>
      </c>
      <c r="K1648" s="868">
        <v>30.74</v>
      </c>
      <c r="L1648" s="867" t="s">
        <v>6143</v>
      </c>
    </row>
    <row r="1649" spans="1:12" ht="13.5">
      <c r="A1649" s="867" t="s">
        <v>7873</v>
      </c>
      <c r="B1649" s="867" t="s">
        <v>7874</v>
      </c>
      <c r="C1649" s="867" t="s">
        <v>7875</v>
      </c>
      <c r="D1649" s="867" t="s">
        <v>7876</v>
      </c>
      <c r="E1649" s="868" t="s">
        <v>819</v>
      </c>
      <c r="F1649" s="867" t="s">
        <v>819</v>
      </c>
      <c r="G1649" s="867">
        <v>94050</v>
      </c>
      <c r="H1649" s="867" t="s">
        <v>7890</v>
      </c>
      <c r="I1649" s="867" t="s">
        <v>6401</v>
      </c>
      <c r="J1649" s="867" t="s">
        <v>6142</v>
      </c>
      <c r="K1649" s="868">
        <v>39.54</v>
      </c>
      <c r="L1649" s="867" t="s">
        <v>6143</v>
      </c>
    </row>
    <row r="1650" spans="1:12" ht="13.5">
      <c r="A1650" s="867" t="s">
        <v>7873</v>
      </c>
      <c r="B1650" s="867" t="s">
        <v>7874</v>
      </c>
      <c r="C1650" s="867" t="s">
        <v>7875</v>
      </c>
      <c r="D1650" s="867" t="s">
        <v>7876</v>
      </c>
      <c r="E1650" s="868" t="s">
        <v>819</v>
      </c>
      <c r="F1650" s="867" t="s">
        <v>819</v>
      </c>
      <c r="G1650" s="867">
        <v>94051</v>
      </c>
      <c r="H1650" s="867" t="s">
        <v>7891</v>
      </c>
      <c r="I1650" s="867" t="s">
        <v>6401</v>
      </c>
      <c r="J1650" s="867" t="s">
        <v>6142</v>
      </c>
      <c r="K1650" s="868">
        <v>25.31</v>
      </c>
      <c r="L1650" s="867" t="s">
        <v>6143</v>
      </c>
    </row>
    <row r="1651" spans="1:12" ht="13.5">
      <c r="A1651" s="867" t="s">
        <v>7873</v>
      </c>
      <c r="B1651" s="867" t="s">
        <v>7874</v>
      </c>
      <c r="C1651" s="867" t="s">
        <v>7875</v>
      </c>
      <c r="D1651" s="867" t="s">
        <v>7876</v>
      </c>
      <c r="E1651" s="868" t="s">
        <v>819</v>
      </c>
      <c r="F1651" s="867" t="s">
        <v>819</v>
      </c>
      <c r="G1651" s="867">
        <v>94052</v>
      </c>
      <c r="H1651" s="867" t="s">
        <v>7892</v>
      </c>
      <c r="I1651" s="867" t="s">
        <v>6401</v>
      </c>
      <c r="J1651" s="867" t="s">
        <v>6142</v>
      </c>
      <c r="K1651" s="868">
        <v>33.99</v>
      </c>
      <c r="L1651" s="867" t="s">
        <v>6143</v>
      </c>
    </row>
    <row r="1652" spans="1:12" ht="13.5">
      <c r="A1652" s="867" t="s">
        <v>7873</v>
      </c>
      <c r="B1652" s="867" t="s">
        <v>7874</v>
      </c>
      <c r="C1652" s="867" t="s">
        <v>7875</v>
      </c>
      <c r="D1652" s="867" t="s">
        <v>7876</v>
      </c>
      <c r="E1652" s="868" t="s">
        <v>819</v>
      </c>
      <c r="F1652" s="867" t="s">
        <v>819</v>
      </c>
      <c r="G1652" s="867">
        <v>94053</v>
      </c>
      <c r="H1652" s="867" t="s">
        <v>7893</v>
      </c>
      <c r="I1652" s="867" t="s">
        <v>6401</v>
      </c>
      <c r="J1652" s="867" t="s">
        <v>6142</v>
      </c>
      <c r="K1652" s="868">
        <v>21.92</v>
      </c>
      <c r="L1652" s="867" t="s">
        <v>6143</v>
      </c>
    </row>
    <row r="1653" spans="1:12" ht="13.5">
      <c r="A1653" s="867" t="s">
        <v>7873</v>
      </c>
      <c r="B1653" s="867" t="s">
        <v>7874</v>
      </c>
      <c r="C1653" s="867" t="s">
        <v>7875</v>
      </c>
      <c r="D1653" s="867" t="s">
        <v>7876</v>
      </c>
      <c r="E1653" s="868" t="s">
        <v>819</v>
      </c>
      <c r="F1653" s="867" t="s">
        <v>819</v>
      </c>
      <c r="G1653" s="867">
        <v>94054</v>
      </c>
      <c r="H1653" s="867" t="s">
        <v>7894</v>
      </c>
      <c r="I1653" s="867" t="s">
        <v>6401</v>
      </c>
      <c r="J1653" s="867" t="s">
        <v>6142</v>
      </c>
      <c r="K1653" s="868">
        <v>30.71</v>
      </c>
      <c r="L1653" s="867" t="s">
        <v>6143</v>
      </c>
    </row>
    <row r="1654" spans="1:12" ht="13.5">
      <c r="A1654" s="867" t="s">
        <v>7873</v>
      </c>
      <c r="B1654" s="867" t="s">
        <v>7874</v>
      </c>
      <c r="C1654" s="867" t="s">
        <v>7875</v>
      </c>
      <c r="D1654" s="867" t="s">
        <v>7876</v>
      </c>
      <c r="E1654" s="868" t="s">
        <v>819</v>
      </c>
      <c r="F1654" s="867" t="s">
        <v>819</v>
      </c>
      <c r="G1654" s="867">
        <v>94055</v>
      </c>
      <c r="H1654" s="867" t="s">
        <v>7895</v>
      </c>
      <c r="I1654" s="867" t="s">
        <v>6401</v>
      </c>
      <c r="J1654" s="867" t="s">
        <v>6142</v>
      </c>
      <c r="K1654" s="868">
        <v>29.74</v>
      </c>
      <c r="L1654" s="867" t="s">
        <v>6143</v>
      </c>
    </row>
    <row r="1655" spans="1:12" ht="13.5">
      <c r="A1655" s="867" t="s">
        <v>7873</v>
      </c>
      <c r="B1655" s="867" t="s">
        <v>7874</v>
      </c>
      <c r="C1655" s="867" t="s">
        <v>7875</v>
      </c>
      <c r="D1655" s="867" t="s">
        <v>7876</v>
      </c>
      <c r="E1655" s="868" t="s">
        <v>819</v>
      </c>
      <c r="F1655" s="867" t="s">
        <v>819</v>
      </c>
      <c r="G1655" s="867">
        <v>94056</v>
      </c>
      <c r="H1655" s="867" t="s">
        <v>7896</v>
      </c>
      <c r="I1655" s="867" t="s">
        <v>6401</v>
      </c>
      <c r="J1655" s="867" t="s">
        <v>6142</v>
      </c>
      <c r="K1655" s="868">
        <v>38.17</v>
      </c>
      <c r="L1655" s="867" t="s">
        <v>6143</v>
      </c>
    </row>
    <row r="1656" spans="1:12" ht="13.5">
      <c r="A1656" s="867" t="s">
        <v>7873</v>
      </c>
      <c r="B1656" s="867" t="s">
        <v>7874</v>
      </c>
      <c r="C1656" s="867" t="s">
        <v>7875</v>
      </c>
      <c r="D1656" s="867" t="s">
        <v>7876</v>
      </c>
      <c r="E1656" s="868" t="s">
        <v>819</v>
      </c>
      <c r="F1656" s="867" t="s">
        <v>819</v>
      </c>
      <c r="G1656" s="867">
        <v>94057</v>
      </c>
      <c r="H1656" s="867" t="s">
        <v>7897</v>
      </c>
      <c r="I1656" s="867" t="s">
        <v>6401</v>
      </c>
      <c r="J1656" s="867" t="s">
        <v>6142</v>
      </c>
      <c r="K1656" s="868">
        <v>23.93</v>
      </c>
      <c r="L1656" s="867" t="s">
        <v>6143</v>
      </c>
    </row>
    <row r="1657" spans="1:12" ht="13.5">
      <c r="A1657" s="867" t="s">
        <v>7873</v>
      </c>
      <c r="B1657" s="867" t="s">
        <v>7874</v>
      </c>
      <c r="C1657" s="867" t="s">
        <v>7875</v>
      </c>
      <c r="D1657" s="867" t="s">
        <v>7876</v>
      </c>
      <c r="E1657" s="868" t="s">
        <v>819</v>
      </c>
      <c r="F1657" s="867" t="s">
        <v>819</v>
      </c>
      <c r="G1657" s="867">
        <v>94058</v>
      </c>
      <c r="H1657" s="867" t="s">
        <v>7898</v>
      </c>
      <c r="I1657" s="867" t="s">
        <v>6401</v>
      </c>
      <c r="J1657" s="867" t="s">
        <v>6142</v>
      </c>
      <c r="K1657" s="868">
        <v>32.6</v>
      </c>
      <c r="L1657" s="867" t="s">
        <v>6143</v>
      </c>
    </row>
    <row r="1658" spans="1:12" ht="13.5">
      <c r="A1658" s="867" t="s">
        <v>7873</v>
      </c>
      <c r="B1658" s="867" t="s">
        <v>7874</v>
      </c>
      <c r="C1658" s="867" t="s">
        <v>7875</v>
      </c>
      <c r="D1658" s="867" t="s">
        <v>7876</v>
      </c>
      <c r="E1658" s="868" t="s">
        <v>819</v>
      </c>
      <c r="F1658" s="867" t="s">
        <v>819</v>
      </c>
      <c r="G1658" s="867">
        <v>94059</v>
      </c>
      <c r="H1658" s="867" t="s">
        <v>7899</v>
      </c>
      <c r="I1658" s="867" t="s">
        <v>6401</v>
      </c>
      <c r="J1658" s="867" t="s">
        <v>6142</v>
      </c>
      <c r="K1658" s="868">
        <v>20.54</v>
      </c>
      <c r="L1658" s="867" t="s">
        <v>6143</v>
      </c>
    </row>
    <row r="1659" spans="1:12" ht="13.5">
      <c r="A1659" s="867" t="s">
        <v>7873</v>
      </c>
      <c r="B1659" s="867" t="s">
        <v>7874</v>
      </c>
      <c r="C1659" s="867" t="s">
        <v>7875</v>
      </c>
      <c r="D1659" s="867" t="s">
        <v>7876</v>
      </c>
      <c r="E1659" s="868" t="s">
        <v>819</v>
      </c>
      <c r="F1659" s="867" t="s">
        <v>819</v>
      </c>
      <c r="G1659" s="867">
        <v>94060</v>
      </c>
      <c r="H1659" s="867" t="s">
        <v>7900</v>
      </c>
      <c r="I1659" s="867" t="s">
        <v>6401</v>
      </c>
      <c r="J1659" s="867" t="s">
        <v>6142</v>
      </c>
      <c r="K1659" s="868">
        <v>29.32</v>
      </c>
      <c r="L1659" s="867" t="s">
        <v>6143</v>
      </c>
    </row>
    <row r="1660" spans="1:12" ht="13.5">
      <c r="A1660" s="867" t="s">
        <v>7873</v>
      </c>
      <c r="B1660" s="867" t="s">
        <v>7874</v>
      </c>
      <c r="C1660" s="867" t="s">
        <v>7901</v>
      </c>
      <c r="D1660" s="867" t="s">
        <v>7902</v>
      </c>
      <c r="E1660" s="868" t="s">
        <v>819</v>
      </c>
      <c r="F1660" s="867" t="s">
        <v>819</v>
      </c>
      <c r="G1660" s="867">
        <v>73301</v>
      </c>
      <c r="H1660" s="867" t="s">
        <v>7903</v>
      </c>
      <c r="I1660" s="867" t="s">
        <v>169</v>
      </c>
      <c r="J1660" s="867" t="s">
        <v>6229</v>
      </c>
      <c r="K1660" s="868">
        <v>9.49</v>
      </c>
      <c r="L1660" s="867" t="s">
        <v>6143</v>
      </c>
    </row>
    <row r="1661" spans="1:12" ht="13.5">
      <c r="A1661" s="867" t="s">
        <v>7873</v>
      </c>
      <c r="B1661" s="867" t="s">
        <v>7874</v>
      </c>
      <c r="C1661" s="867" t="s">
        <v>7901</v>
      </c>
      <c r="D1661" s="867" t="s">
        <v>7902</v>
      </c>
      <c r="E1661" s="868" t="s">
        <v>819</v>
      </c>
      <c r="F1661" s="867" t="s">
        <v>819</v>
      </c>
      <c r="G1661" s="867">
        <v>83515</v>
      </c>
      <c r="H1661" s="867" t="s">
        <v>7904</v>
      </c>
      <c r="I1661" s="867" t="s">
        <v>169</v>
      </c>
      <c r="J1661" s="867" t="s">
        <v>6229</v>
      </c>
      <c r="K1661" s="868">
        <v>17.57</v>
      </c>
      <c r="L1661" s="867" t="s">
        <v>6143</v>
      </c>
    </row>
    <row r="1662" spans="1:12" ht="13.5">
      <c r="A1662" s="867" t="s">
        <v>7873</v>
      </c>
      <c r="B1662" s="867" t="s">
        <v>7874</v>
      </c>
      <c r="C1662" s="867" t="s">
        <v>7901</v>
      </c>
      <c r="D1662" s="867" t="s">
        <v>7902</v>
      </c>
      <c r="E1662" s="868" t="s">
        <v>819</v>
      </c>
      <c r="F1662" s="867" t="s">
        <v>819</v>
      </c>
      <c r="G1662" s="867">
        <v>83516</v>
      </c>
      <c r="H1662" s="867" t="s">
        <v>7905</v>
      </c>
      <c r="I1662" s="867" t="s">
        <v>169</v>
      </c>
      <c r="J1662" s="867" t="s">
        <v>6229</v>
      </c>
      <c r="K1662" s="868">
        <v>20.27</v>
      </c>
      <c r="L1662" s="867" t="s">
        <v>6143</v>
      </c>
    </row>
    <row r="1663" spans="1:12" ht="13.5">
      <c r="A1663" s="867" t="s">
        <v>7906</v>
      </c>
      <c r="B1663" s="867" t="s">
        <v>7907</v>
      </c>
      <c r="C1663" s="867" t="s">
        <v>7908</v>
      </c>
      <c r="D1663" s="867" t="s">
        <v>7909</v>
      </c>
      <c r="E1663" s="868" t="s">
        <v>819</v>
      </c>
      <c r="F1663" s="867" t="s">
        <v>819</v>
      </c>
      <c r="G1663" s="867">
        <v>90788</v>
      </c>
      <c r="H1663" s="867" t="s">
        <v>7910</v>
      </c>
      <c r="I1663" s="867" t="s">
        <v>6228</v>
      </c>
      <c r="J1663" s="867" t="s">
        <v>6229</v>
      </c>
      <c r="K1663" s="868">
        <v>431.03</v>
      </c>
      <c r="L1663" s="867" t="s">
        <v>6143</v>
      </c>
    </row>
    <row r="1664" spans="1:12" ht="13.5">
      <c r="A1664" s="867" t="s">
        <v>7906</v>
      </c>
      <c r="B1664" s="867" t="s">
        <v>7907</v>
      </c>
      <c r="C1664" s="867" t="s">
        <v>7908</v>
      </c>
      <c r="D1664" s="867" t="s">
        <v>7909</v>
      </c>
      <c r="E1664" s="868" t="s">
        <v>819</v>
      </c>
      <c r="F1664" s="867" t="s">
        <v>819</v>
      </c>
      <c r="G1664" s="867">
        <v>90789</v>
      </c>
      <c r="H1664" s="867" t="s">
        <v>7911</v>
      </c>
      <c r="I1664" s="867" t="s">
        <v>6228</v>
      </c>
      <c r="J1664" s="867" t="s">
        <v>6229</v>
      </c>
      <c r="K1664" s="868">
        <v>445.57</v>
      </c>
      <c r="L1664" s="867" t="s">
        <v>6143</v>
      </c>
    </row>
    <row r="1665" spans="1:12" ht="13.5">
      <c r="A1665" s="867" t="s">
        <v>7906</v>
      </c>
      <c r="B1665" s="867" t="s">
        <v>7907</v>
      </c>
      <c r="C1665" s="867" t="s">
        <v>7908</v>
      </c>
      <c r="D1665" s="867" t="s">
        <v>7909</v>
      </c>
      <c r="E1665" s="868" t="s">
        <v>819</v>
      </c>
      <c r="F1665" s="867" t="s">
        <v>819</v>
      </c>
      <c r="G1665" s="867">
        <v>90790</v>
      </c>
      <c r="H1665" s="867" t="s">
        <v>7912</v>
      </c>
      <c r="I1665" s="867" t="s">
        <v>6228</v>
      </c>
      <c r="J1665" s="867" t="s">
        <v>6229</v>
      </c>
      <c r="K1665" s="868">
        <v>449.6</v>
      </c>
      <c r="L1665" s="867" t="s">
        <v>6143</v>
      </c>
    </row>
    <row r="1666" spans="1:12" ht="13.5">
      <c r="A1666" s="867" t="s">
        <v>7906</v>
      </c>
      <c r="B1666" s="867" t="s">
        <v>7907</v>
      </c>
      <c r="C1666" s="867" t="s">
        <v>7908</v>
      </c>
      <c r="D1666" s="867" t="s">
        <v>7909</v>
      </c>
      <c r="E1666" s="868" t="s">
        <v>819</v>
      </c>
      <c r="F1666" s="867" t="s">
        <v>819</v>
      </c>
      <c r="G1666" s="867">
        <v>90791</v>
      </c>
      <c r="H1666" s="867" t="s">
        <v>7913</v>
      </c>
      <c r="I1666" s="867" t="s">
        <v>6228</v>
      </c>
      <c r="J1666" s="867" t="s">
        <v>6229</v>
      </c>
      <c r="K1666" s="868">
        <v>481.69</v>
      </c>
      <c r="L1666" s="867" t="s">
        <v>6143</v>
      </c>
    </row>
    <row r="1667" spans="1:12" ht="13.5">
      <c r="A1667" s="867" t="s">
        <v>7906</v>
      </c>
      <c r="B1667" s="867" t="s">
        <v>7907</v>
      </c>
      <c r="C1667" s="867" t="s">
        <v>7908</v>
      </c>
      <c r="D1667" s="867" t="s">
        <v>7909</v>
      </c>
      <c r="E1667" s="868" t="s">
        <v>819</v>
      </c>
      <c r="F1667" s="867" t="s">
        <v>819</v>
      </c>
      <c r="G1667" s="867">
        <v>90793</v>
      </c>
      <c r="H1667" s="867" t="s">
        <v>7914</v>
      </c>
      <c r="I1667" s="867" t="s">
        <v>6228</v>
      </c>
      <c r="J1667" s="867" t="s">
        <v>6229</v>
      </c>
      <c r="K1667" s="868">
        <v>515.15</v>
      </c>
      <c r="L1667" s="867" t="s">
        <v>6143</v>
      </c>
    </row>
    <row r="1668" spans="1:12" ht="13.5">
      <c r="A1668" s="867" t="s">
        <v>7906</v>
      </c>
      <c r="B1668" s="867" t="s">
        <v>7907</v>
      </c>
      <c r="C1668" s="867" t="s">
        <v>7908</v>
      </c>
      <c r="D1668" s="867" t="s">
        <v>7909</v>
      </c>
      <c r="E1668" s="868" t="s">
        <v>819</v>
      </c>
      <c r="F1668" s="867" t="s">
        <v>819</v>
      </c>
      <c r="G1668" s="867">
        <v>90794</v>
      </c>
      <c r="H1668" s="867" t="s">
        <v>7915</v>
      </c>
      <c r="I1668" s="867" t="s">
        <v>6228</v>
      </c>
      <c r="J1668" s="867" t="s">
        <v>6229</v>
      </c>
      <c r="K1668" s="868">
        <v>438.78</v>
      </c>
      <c r="L1668" s="867" t="s">
        <v>6143</v>
      </c>
    </row>
    <row r="1669" spans="1:12" ht="13.5">
      <c r="A1669" s="867" t="s">
        <v>7906</v>
      </c>
      <c r="B1669" s="867" t="s">
        <v>7907</v>
      </c>
      <c r="C1669" s="867" t="s">
        <v>7908</v>
      </c>
      <c r="D1669" s="867" t="s">
        <v>7909</v>
      </c>
      <c r="E1669" s="868" t="s">
        <v>819</v>
      </c>
      <c r="F1669" s="867" t="s">
        <v>819</v>
      </c>
      <c r="G1669" s="867">
        <v>90795</v>
      </c>
      <c r="H1669" s="867" t="s">
        <v>7916</v>
      </c>
      <c r="I1669" s="867" t="s">
        <v>6228</v>
      </c>
      <c r="J1669" s="867" t="s">
        <v>6229</v>
      </c>
      <c r="K1669" s="868">
        <v>427.52</v>
      </c>
      <c r="L1669" s="867" t="s">
        <v>6143</v>
      </c>
    </row>
    <row r="1670" spans="1:12" ht="13.5">
      <c r="A1670" s="867" t="s">
        <v>7906</v>
      </c>
      <c r="B1670" s="867" t="s">
        <v>7907</v>
      </c>
      <c r="C1670" s="867" t="s">
        <v>7908</v>
      </c>
      <c r="D1670" s="867" t="s">
        <v>7909</v>
      </c>
      <c r="E1670" s="868" t="s">
        <v>819</v>
      </c>
      <c r="F1670" s="867" t="s">
        <v>819</v>
      </c>
      <c r="G1670" s="867">
        <v>90796</v>
      </c>
      <c r="H1670" s="867" t="s">
        <v>7917</v>
      </c>
      <c r="I1670" s="867" t="s">
        <v>6228</v>
      </c>
      <c r="J1670" s="867" t="s">
        <v>6229</v>
      </c>
      <c r="K1670" s="868">
        <v>436.99</v>
      </c>
      <c r="L1670" s="867" t="s">
        <v>6143</v>
      </c>
    </row>
    <row r="1671" spans="1:12" ht="13.5">
      <c r="A1671" s="867" t="s">
        <v>7906</v>
      </c>
      <c r="B1671" s="867" t="s">
        <v>7907</v>
      </c>
      <c r="C1671" s="867" t="s">
        <v>7908</v>
      </c>
      <c r="D1671" s="867" t="s">
        <v>7909</v>
      </c>
      <c r="E1671" s="868" t="s">
        <v>819</v>
      </c>
      <c r="F1671" s="867" t="s">
        <v>819</v>
      </c>
      <c r="G1671" s="867">
        <v>90797</v>
      </c>
      <c r="H1671" s="867" t="s">
        <v>7918</v>
      </c>
      <c r="I1671" s="867" t="s">
        <v>6228</v>
      </c>
      <c r="J1671" s="867" t="s">
        <v>6229</v>
      </c>
      <c r="K1671" s="868">
        <v>531.79999999999995</v>
      </c>
      <c r="L1671" s="867" t="s">
        <v>6143</v>
      </c>
    </row>
    <row r="1672" spans="1:12" ht="13.5">
      <c r="A1672" s="867" t="s">
        <v>7906</v>
      </c>
      <c r="B1672" s="867" t="s">
        <v>7907</v>
      </c>
      <c r="C1672" s="867" t="s">
        <v>7908</v>
      </c>
      <c r="D1672" s="867" t="s">
        <v>7909</v>
      </c>
      <c r="E1672" s="868" t="s">
        <v>819</v>
      </c>
      <c r="F1672" s="867" t="s">
        <v>819</v>
      </c>
      <c r="G1672" s="867">
        <v>90798</v>
      </c>
      <c r="H1672" s="867" t="s">
        <v>7919</v>
      </c>
      <c r="I1672" s="867" t="s">
        <v>6228</v>
      </c>
      <c r="J1672" s="867" t="s">
        <v>6229</v>
      </c>
      <c r="K1672" s="868">
        <v>536.05999999999995</v>
      </c>
      <c r="L1672" s="867" t="s">
        <v>6143</v>
      </c>
    </row>
    <row r="1673" spans="1:12" ht="13.5">
      <c r="A1673" s="867" t="s">
        <v>7906</v>
      </c>
      <c r="B1673" s="867" t="s">
        <v>7907</v>
      </c>
      <c r="C1673" s="867" t="s">
        <v>7908</v>
      </c>
      <c r="D1673" s="867" t="s">
        <v>7909</v>
      </c>
      <c r="E1673" s="868" t="s">
        <v>819</v>
      </c>
      <c r="F1673" s="867" t="s">
        <v>819</v>
      </c>
      <c r="G1673" s="867">
        <v>90799</v>
      </c>
      <c r="H1673" s="867" t="s">
        <v>7920</v>
      </c>
      <c r="I1673" s="867" t="s">
        <v>6228</v>
      </c>
      <c r="J1673" s="867" t="s">
        <v>6229</v>
      </c>
      <c r="K1673" s="868">
        <v>554.61</v>
      </c>
      <c r="L1673" s="867" t="s">
        <v>6143</v>
      </c>
    </row>
    <row r="1674" spans="1:12" ht="13.5">
      <c r="A1674" s="867" t="s">
        <v>7906</v>
      </c>
      <c r="B1674" s="867" t="s">
        <v>7907</v>
      </c>
      <c r="C1674" s="867" t="s">
        <v>7908</v>
      </c>
      <c r="D1674" s="867" t="s">
        <v>7909</v>
      </c>
      <c r="E1674" s="868" t="s">
        <v>819</v>
      </c>
      <c r="F1674" s="867" t="s">
        <v>819</v>
      </c>
      <c r="G1674" s="867">
        <v>90801</v>
      </c>
      <c r="H1674" s="867" t="s">
        <v>7921</v>
      </c>
      <c r="I1674" s="867" t="s">
        <v>6228</v>
      </c>
      <c r="J1674" s="867" t="s">
        <v>6229</v>
      </c>
      <c r="K1674" s="868">
        <v>267.17</v>
      </c>
      <c r="L1674" s="867" t="s">
        <v>6143</v>
      </c>
    </row>
    <row r="1675" spans="1:12" ht="13.5">
      <c r="A1675" s="867" t="s">
        <v>7906</v>
      </c>
      <c r="B1675" s="867" t="s">
        <v>7907</v>
      </c>
      <c r="C1675" s="867" t="s">
        <v>7908</v>
      </c>
      <c r="D1675" s="867" t="s">
        <v>7909</v>
      </c>
      <c r="E1675" s="868" t="s">
        <v>819</v>
      </c>
      <c r="F1675" s="867" t="s">
        <v>819</v>
      </c>
      <c r="G1675" s="867">
        <v>90806</v>
      </c>
      <c r="H1675" s="867" t="s">
        <v>7922</v>
      </c>
      <c r="I1675" s="867" t="s">
        <v>6228</v>
      </c>
      <c r="J1675" s="867" t="s">
        <v>6229</v>
      </c>
      <c r="K1675" s="868">
        <v>339.78</v>
      </c>
      <c r="L1675" s="867" t="s">
        <v>6143</v>
      </c>
    </row>
    <row r="1676" spans="1:12" ht="13.5">
      <c r="A1676" s="867" t="s">
        <v>7906</v>
      </c>
      <c r="B1676" s="867" t="s">
        <v>7907</v>
      </c>
      <c r="C1676" s="867" t="s">
        <v>7908</v>
      </c>
      <c r="D1676" s="867" t="s">
        <v>7909</v>
      </c>
      <c r="E1676" s="868" t="s">
        <v>819</v>
      </c>
      <c r="F1676" s="867" t="s">
        <v>819</v>
      </c>
      <c r="G1676" s="867">
        <v>90820</v>
      </c>
      <c r="H1676" s="867" t="s">
        <v>7923</v>
      </c>
      <c r="I1676" s="867" t="s">
        <v>6228</v>
      </c>
      <c r="J1676" s="867" t="s">
        <v>6229</v>
      </c>
      <c r="K1676" s="868">
        <v>280.61</v>
      </c>
      <c r="L1676" s="867" t="s">
        <v>6143</v>
      </c>
    </row>
    <row r="1677" spans="1:12" ht="13.5">
      <c r="A1677" s="867" t="s">
        <v>7906</v>
      </c>
      <c r="B1677" s="867" t="s">
        <v>7907</v>
      </c>
      <c r="C1677" s="867" t="s">
        <v>7908</v>
      </c>
      <c r="D1677" s="867" t="s">
        <v>7909</v>
      </c>
      <c r="E1677" s="868" t="s">
        <v>819</v>
      </c>
      <c r="F1677" s="867" t="s">
        <v>819</v>
      </c>
      <c r="G1677" s="867">
        <v>90821</v>
      </c>
      <c r="H1677" s="867" t="s">
        <v>7924</v>
      </c>
      <c r="I1677" s="867" t="s">
        <v>6228</v>
      </c>
      <c r="J1677" s="867" t="s">
        <v>6229</v>
      </c>
      <c r="K1677" s="868">
        <v>306.83999999999997</v>
      </c>
      <c r="L1677" s="867" t="s">
        <v>6143</v>
      </c>
    </row>
    <row r="1678" spans="1:12" ht="13.5">
      <c r="A1678" s="867" t="s">
        <v>7906</v>
      </c>
      <c r="B1678" s="867" t="s">
        <v>7907</v>
      </c>
      <c r="C1678" s="867" t="s">
        <v>7908</v>
      </c>
      <c r="D1678" s="867" t="s">
        <v>7909</v>
      </c>
      <c r="E1678" s="868" t="s">
        <v>819</v>
      </c>
      <c r="F1678" s="867" t="s">
        <v>819</v>
      </c>
      <c r="G1678" s="867">
        <v>90822</v>
      </c>
      <c r="H1678" s="867" t="s">
        <v>7925</v>
      </c>
      <c r="I1678" s="867" t="s">
        <v>6228</v>
      </c>
      <c r="J1678" s="867" t="s">
        <v>6229</v>
      </c>
      <c r="K1678" s="868">
        <v>303.52999999999997</v>
      </c>
      <c r="L1678" s="867" t="s">
        <v>6143</v>
      </c>
    </row>
    <row r="1679" spans="1:12" ht="13.5">
      <c r="A1679" s="867" t="s">
        <v>7906</v>
      </c>
      <c r="B1679" s="867" t="s">
        <v>7907</v>
      </c>
      <c r="C1679" s="867" t="s">
        <v>7908</v>
      </c>
      <c r="D1679" s="867" t="s">
        <v>7909</v>
      </c>
      <c r="E1679" s="868" t="s">
        <v>819</v>
      </c>
      <c r="F1679" s="867" t="s">
        <v>819</v>
      </c>
      <c r="G1679" s="867">
        <v>90823</v>
      </c>
      <c r="H1679" s="867" t="s">
        <v>7926</v>
      </c>
      <c r="I1679" s="867" t="s">
        <v>6228</v>
      </c>
      <c r="J1679" s="867" t="s">
        <v>6229</v>
      </c>
      <c r="K1679" s="868">
        <v>320.27</v>
      </c>
      <c r="L1679" s="867" t="s">
        <v>6143</v>
      </c>
    </row>
    <row r="1680" spans="1:12" ht="13.5">
      <c r="A1680" s="867" t="s">
        <v>7906</v>
      </c>
      <c r="B1680" s="867" t="s">
        <v>7907</v>
      </c>
      <c r="C1680" s="867" t="s">
        <v>7908</v>
      </c>
      <c r="D1680" s="867" t="s">
        <v>7909</v>
      </c>
      <c r="E1680" s="868" t="s">
        <v>819</v>
      </c>
      <c r="F1680" s="867" t="s">
        <v>819</v>
      </c>
      <c r="G1680" s="867">
        <v>90824</v>
      </c>
      <c r="H1680" s="867" t="s">
        <v>7927</v>
      </c>
      <c r="I1680" s="867" t="s">
        <v>6228</v>
      </c>
      <c r="J1680" s="867" t="s">
        <v>6229</v>
      </c>
      <c r="K1680" s="868">
        <v>330.74</v>
      </c>
      <c r="L1680" s="867" t="s">
        <v>6143</v>
      </c>
    </row>
    <row r="1681" spans="1:12" ht="13.5">
      <c r="A1681" s="867" t="s">
        <v>7906</v>
      </c>
      <c r="B1681" s="867" t="s">
        <v>7907</v>
      </c>
      <c r="C1681" s="867" t="s">
        <v>7908</v>
      </c>
      <c r="D1681" s="867" t="s">
        <v>7909</v>
      </c>
      <c r="E1681" s="868" t="s">
        <v>819</v>
      </c>
      <c r="F1681" s="867" t="s">
        <v>819</v>
      </c>
      <c r="G1681" s="867">
        <v>90825</v>
      </c>
      <c r="H1681" s="867" t="s">
        <v>7928</v>
      </c>
      <c r="I1681" s="867" t="s">
        <v>6228</v>
      </c>
      <c r="J1681" s="867" t="s">
        <v>6229</v>
      </c>
      <c r="K1681" s="868">
        <v>355.38</v>
      </c>
      <c r="L1681" s="867" t="s">
        <v>6143</v>
      </c>
    </row>
    <row r="1682" spans="1:12" ht="13.5">
      <c r="A1682" s="867" t="s">
        <v>7906</v>
      </c>
      <c r="B1682" s="867" t="s">
        <v>7907</v>
      </c>
      <c r="C1682" s="867" t="s">
        <v>7908</v>
      </c>
      <c r="D1682" s="867" t="s">
        <v>7909</v>
      </c>
      <c r="E1682" s="868" t="s">
        <v>819</v>
      </c>
      <c r="F1682" s="867" t="s">
        <v>819</v>
      </c>
      <c r="G1682" s="867">
        <v>90830</v>
      </c>
      <c r="H1682" s="867" t="s">
        <v>7929</v>
      </c>
      <c r="I1682" s="867" t="s">
        <v>6228</v>
      </c>
      <c r="J1682" s="867" t="s">
        <v>6229</v>
      </c>
      <c r="K1682" s="868">
        <v>106.2</v>
      </c>
      <c r="L1682" s="867" t="s">
        <v>6143</v>
      </c>
    </row>
    <row r="1683" spans="1:12" ht="13.5">
      <c r="A1683" s="867" t="s">
        <v>7906</v>
      </c>
      <c r="B1683" s="867" t="s">
        <v>7907</v>
      </c>
      <c r="C1683" s="867" t="s">
        <v>7908</v>
      </c>
      <c r="D1683" s="867" t="s">
        <v>7909</v>
      </c>
      <c r="E1683" s="868" t="s">
        <v>819</v>
      </c>
      <c r="F1683" s="867" t="s">
        <v>819</v>
      </c>
      <c r="G1683" s="867">
        <v>90831</v>
      </c>
      <c r="H1683" s="867" t="s">
        <v>7930</v>
      </c>
      <c r="I1683" s="867" t="s">
        <v>6228</v>
      </c>
      <c r="J1683" s="867" t="s">
        <v>6229</v>
      </c>
      <c r="K1683" s="868">
        <v>83.21</v>
      </c>
      <c r="L1683" s="867" t="s">
        <v>6143</v>
      </c>
    </row>
    <row r="1684" spans="1:12" ht="13.5">
      <c r="A1684" s="867" t="s">
        <v>7906</v>
      </c>
      <c r="B1684" s="867" t="s">
        <v>7907</v>
      </c>
      <c r="C1684" s="867" t="s">
        <v>7908</v>
      </c>
      <c r="D1684" s="867" t="s">
        <v>7909</v>
      </c>
      <c r="E1684" s="868" t="s">
        <v>819</v>
      </c>
      <c r="F1684" s="867" t="s">
        <v>819</v>
      </c>
      <c r="G1684" s="867">
        <v>90841</v>
      </c>
      <c r="H1684" s="867" t="s">
        <v>7931</v>
      </c>
      <c r="I1684" s="867" t="s">
        <v>6228</v>
      </c>
      <c r="J1684" s="867" t="s">
        <v>6229</v>
      </c>
      <c r="K1684" s="868">
        <v>785.96</v>
      </c>
      <c r="L1684" s="867" t="s">
        <v>6143</v>
      </c>
    </row>
    <row r="1685" spans="1:12" ht="13.5">
      <c r="A1685" s="867" t="s">
        <v>7906</v>
      </c>
      <c r="B1685" s="867" t="s">
        <v>7907</v>
      </c>
      <c r="C1685" s="867" t="s">
        <v>7908</v>
      </c>
      <c r="D1685" s="867" t="s">
        <v>7909</v>
      </c>
      <c r="E1685" s="868" t="s">
        <v>819</v>
      </c>
      <c r="F1685" s="867" t="s">
        <v>819</v>
      </c>
      <c r="G1685" s="867">
        <v>90842</v>
      </c>
      <c r="H1685" s="867" t="s">
        <v>7932</v>
      </c>
      <c r="I1685" s="867" t="s">
        <v>6228</v>
      </c>
      <c r="J1685" s="867" t="s">
        <v>6229</v>
      </c>
      <c r="K1685" s="868">
        <v>821.24</v>
      </c>
      <c r="L1685" s="867" t="s">
        <v>6143</v>
      </c>
    </row>
    <row r="1686" spans="1:12" ht="13.5">
      <c r="A1686" s="867" t="s">
        <v>7906</v>
      </c>
      <c r="B1686" s="867" t="s">
        <v>7907</v>
      </c>
      <c r="C1686" s="867" t="s">
        <v>7908</v>
      </c>
      <c r="D1686" s="867" t="s">
        <v>7909</v>
      </c>
      <c r="E1686" s="868" t="s">
        <v>819</v>
      </c>
      <c r="F1686" s="867" t="s">
        <v>819</v>
      </c>
      <c r="G1686" s="867">
        <v>90843</v>
      </c>
      <c r="H1686" s="867" t="s">
        <v>7933</v>
      </c>
      <c r="I1686" s="867" t="s">
        <v>6228</v>
      </c>
      <c r="J1686" s="867" t="s">
        <v>6229</v>
      </c>
      <c r="K1686" s="868">
        <v>835.31</v>
      </c>
      <c r="L1686" s="867" t="s">
        <v>6143</v>
      </c>
    </row>
    <row r="1687" spans="1:12" ht="13.5">
      <c r="A1687" s="867" t="s">
        <v>7906</v>
      </c>
      <c r="B1687" s="867" t="s">
        <v>7907</v>
      </c>
      <c r="C1687" s="867" t="s">
        <v>7908</v>
      </c>
      <c r="D1687" s="867" t="s">
        <v>7909</v>
      </c>
      <c r="E1687" s="868" t="s">
        <v>819</v>
      </c>
      <c r="F1687" s="867" t="s">
        <v>819</v>
      </c>
      <c r="G1687" s="867">
        <v>90844</v>
      </c>
      <c r="H1687" s="867" t="s">
        <v>7934</v>
      </c>
      <c r="I1687" s="867" t="s">
        <v>6228</v>
      </c>
      <c r="J1687" s="867" t="s">
        <v>6229</v>
      </c>
      <c r="K1687" s="868">
        <v>853.76</v>
      </c>
      <c r="L1687" s="867" t="s">
        <v>6143</v>
      </c>
    </row>
    <row r="1688" spans="1:12" ht="13.5">
      <c r="A1688" s="867" t="s">
        <v>7906</v>
      </c>
      <c r="B1688" s="867" t="s">
        <v>7907</v>
      </c>
      <c r="C1688" s="867" t="s">
        <v>7908</v>
      </c>
      <c r="D1688" s="867" t="s">
        <v>7909</v>
      </c>
      <c r="E1688" s="868" t="s">
        <v>819</v>
      </c>
      <c r="F1688" s="867" t="s">
        <v>819</v>
      </c>
      <c r="G1688" s="867">
        <v>90845</v>
      </c>
      <c r="H1688" s="867" t="s">
        <v>7935</v>
      </c>
      <c r="I1688" s="867" t="s">
        <v>6228</v>
      </c>
      <c r="J1688" s="867" t="s">
        <v>6229</v>
      </c>
      <c r="K1688" s="868">
        <v>862.52</v>
      </c>
      <c r="L1688" s="867" t="s">
        <v>6143</v>
      </c>
    </row>
    <row r="1689" spans="1:12" ht="13.5">
      <c r="A1689" s="867" t="s">
        <v>7906</v>
      </c>
      <c r="B1689" s="867" t="s">
        <v>7907</v>
      </c>
      <c r="C1689" s="867" t="s">
        <v>7908</v>
      </c>
      <c r="D1689" s="867" t="s">
        <v>7909</v>
      </c>
      <c r="E1689" s="868" t="s">
        <v>819</v>
      </c>
      <c r="F1689" s="867" t="s">
        <v>819</v>
      </c>
      <c r="G1689" s="867">
        <v>90846</v>
      </c>
      <c r="H1689" s="867" t="s">
        <v>7936</v>
      </c>
      <c r="I1689" s="867" t="s">
        <v>6228</v>
      </c>
      <c r="J1689" s="867" t="s">
        <v>6229</v>
      </c>
      <c r="K1689" s="868">
        <v>888.87</v>
      </c>
      <c r="L1689" s="867" t="s">
        <v>6143</v>
      </c>
    </row>
    <row r="1690" spans="1:12" ht="13.5">
      <c r="A1690" s="867" t="s">
        <v>7906</v>
      </c>
      <c r="B1690" s="867" t="s">
        <v>7907</v>
      </c>
      <c r="C1690" s="867" t="s">
        <v>7908</v>
      </c>
      <c r="D1690" s="867" t="s">
        <v>7909</v>
      </c>
      <c r="E1690" s="868" t="s">
        <v>819</v>
      </c>
      <c r="F1690" s="867" t="s">
        <v>819</v>
      </c>
      <c r="G1690" s="867">
        <v>90847</v>
      </c>
      <c r="H1690" s="867" t="s">
        <v>7937</v>
      </c>
      <c r="I1690" s="867" t="s">
        <v>6228</v>
      </c>
      <c r="J1690" s="867" t="s">
        <v>6229</v>
      </c>
      <c r="K1690" s="868">
        <v>702.75</v>
      </c>
      <c r="L1690" s="867" t="s">
        <v>6143</v>
      </c>
    </row>
    <row r="1691" spans="1:12" ht="13.5">
      <c r="A1691" s="867" t="s">
        <v>7906</v>
      </c>
      <c r="B1691" s="867" t="s">
        <v>7907</v>
      </c>
      <c r="C1691" s="867" t="s">
        <v>7908</v>
      </c>
      <c r="D1691" s="867" t="s">
        <v>7909</v>
      </c>
      <c r="E1691" s="868" t="s">
        <v>819</v>
      </c>
      <c r="F1691" s="867" t="s">
        <v>819</v>
      </c>
      <c r="G1691" s="867">
        <v>90848</v>
      </c>
      <c r="H1691" s="867" t="s">
        <v>7938</v>
      </c>
      <c r="I1691" s="867" t="s">
        <v>6228</v>
      </c>
      <c r="J1691" s="867" t="s">
        <v>6229</v>
      </c>
      <c r="K1691" s="868">
        <v>730.7</v>
      </c>
      <c r="L1691" s="867" t="s">
        <v>6143</v>
      </c>
    </row>
    <row r="1692" spans="1:12" ht="13.5">
      <c r="A1692" s="867" t="s">
        <v>7906</v>
      </c>
      <c r="B1692" s="867" t="s">
        <v>7907</v>
      </c>
      <c r="C1692" s="867" t="s">
        <v>7908</v>
      </c>
      <c r="D1692" s="867" t="s">
        <v>7909</v>
      </c>
      <c r="E1692" s="868" t="s">
        <v>819</v>
      </c>
      <c r="F1692" s="867" t="s">
        <v>819</v>
      </c>
      <c r="G1692" s="867">
        <v>90849</v>
      </c>
      <c r="H1692" s="867" t="s">
        <v>7939</v>
      </c>
      <c r="I1692" s="867" t="s">
        <v>6228</v>
      </c>
      <c r="J1692" s="867" t="s">
        <v>6229</v>
      </c>
      <c r="K1692" s="868">
        <v>729.11</v>
      </c>
      <c r="L1692" s="867" t="s">
        <v>6143</v>
      </c>
    </row>
    <row r="1693" spans="1:12" ht="13.5">
      <c r="A1693" s="867" t="s">
        <v>7906</v>
      </c>
      <c r="B1693" s="867" t="s">
        <v>7907</v>
      </c>
      <c r="C1693" s="867" t="s">
        <v>7908</v>
      </c>
      <c r="D1693" s="867" t="s">
        <v>7909</v>
      </c>
      <c r="E1693" s="868" t="s">
        <v>819</v>
      </c>
      <c r="F1693" s="867" t="s">
        <v>819</v>
      </c>
      <c r="G1693" s="867">
        <v>90850</v>
      </c>
      <c r="H1693" s="867" t="s">
        <v>7940</v>
      </c>
      <c r="I1693" s="867" t="s">
        <v>6228</v>
      </c>
      <c r="J1693" s="867" t="s">
        <v>6229</v>
      </c>
      <c r="K1693" s="868">
        <v>747.56</v>
      </c>
      <c r="L1693" s="867" t="s">
        <v>6143</v>
      </c>
    </row>
    <row r="1694" spans="1:12" ht="13.5">
      <c r="A1694" s="867" t="s">
        <v>7906</v>
      </c>
      <c r="B1694" s="867" t="s">
        <v>7907</v>
      </c>
      <c r="C1694" s="867" t="s">
        <v>7908</v>
      </c>
      <c r="D1694" s="867" t="s">
        <v>7909</v>
      </c>
      <c r="E1694" s="868" t="s">
        <v>819</v>
      </c>
      <c r="F1694" s="867" t="s">
        <v>819</v>
      </c>
      <c r="G1694" s="867">
        <v>90851</v>
      </c>
      <c r="H1694" s="867" t="s">
        <v>7941</v>
      </c>
      <c r="I1694" s="867" t="s">
        <v>6228</v>
      </c>
      <c r="J1694" s="867" t="s">
        <v>6229</v>
      </c>
      <c r="K1694" s="868">
        <v>756.32</v>
      </c>
      <c r="L1694" s="867" t="s">
        <v>6143</v>
      </c>
    </row>
    <row r="1695" spans="1:12" ht="13.5">
      <c r="A1695" s="867" t="s">
        <v>7906</v>
      </c>
      <c r="B1695" s="867" t="s">
        <v>7907</v>
      </c>
      <c r="C1695" s="867" t="s">
        <v>7908</v>
      </c>
      <c r="D1695" s="867" t="s">
        <v>7909</v>
      </c>
      <c r="E1695" s="868" t="s">
        <v>819</v>
      </c>
      <c r="F1695" s="867" t="s">
        <v>819</v>
      </c>
      <c r="G1695" s="867">
        <v>90852</v>
      </c>
      <c r="H1695" s="867" t="s">
        <v>7942</v>
      </c>
      <c r="I1695" s="867" t="s">
        <v>6228</v>
      </c>
      <c r="J1695" s="867" t="s">
        <v>6229</v>
      </c>
      <c r="K1695" s="868">
        <v>782.67</v>
      </c>
      <c r="L1695" s="867" t="s">
        <v>6143</v>
      </c>
    </row>
    <row r="1696" spans="1:12" ht="13.5">
      <c r="A1696" s="867" t="s">
        <v>7906</v>
      </c>
      <c r="B1696" s="867" t="s">
        <v>7907</v>
      </c>
      <c r="C1696" s="867" t="s">
        <v>7908</v>
      </c>
      <c r="D1696" s="867" t="s">
        <v>7909</v>
      </c>
      <c r="E1696" s="868" t="s">
        <v>819</v>
      </c>
      <c r="F1696" s="867" t="s">
        <v>819</v>
      </c>
      <c r="G1696" s="867">
        <v>91009</v>
      </c>
      <c r="H1696" s="867" t="s">
        <v>7943</v>
      </c>
      <c r="I1696" s="867" t="s">
        <v>6228</v>
      </c>
      <c r="J1696" s="867" t="s">
        <v>6229</v>
      </c>
      <c r="K1696" s="868">
        <v>287.55</v>
      </c>
      <c r="L1696" s="867" t="s">
        <v>6143</v>
      </c>
    </row>
    <row r="1697" spans="1:12" ht="13.5">
      <c r="A1697" s="867" t="s">
        <v>7906</v>
      </c>
      <c r="B1697" s="867" t="s">
        <v>7907</v>
      </c>
      <c r="C1697" s="867" t="s">
        <v>7908</v>
      </c>
      <c r="D1697" s="867" t="s">
        <v>7909</v>
      </c>
      <c r="E1697" s="868" t="s">
        <v>819</v>
      </c>
      <c r="F1697" s="867" t="s">
        <v>819</v>
      </c>
      <c r="G1697" s="867">
        <v>91010</v>
      </c>
      <c r="H1697" s="867" t="s">
        <v>7944</v>
      </c>
      <c r="I1697" s="867" t="s">
        <v>6228</v>
      </c>
      <c r="J1697" s="867" t="s">
        <v>6229</v>
      </c>
      <c r="K1697" s="868">
        <v>230.76</v>
      </c>
      <c r="L1697" s="867" t="s">
        <v>6143</v>
      </c>
    </row>
    <row r="1698" spans="1:12" ht="13.5">
      <c r="A1698" s="867" t="s">
        <v>7906</v>
      </c>
      <c r="B1698" s="867" t="s">
        <v>7907</v>
      </c>
      <c r="C1698" s="867" t="s">
        <v>7908</v>
      </c>
      <c r="D1698" s="867" t="s">
        <v>7909</v>
      </c>
      <c r="E1698" s="868" t="s">
        <v>819</v>
      </c>
      <c r="F1698" s="867" t="s">
        <v>819</v>
      </c>
      <c r="G1698" s="867">
        <v>91011</v>
      </c>
      <c r="H1698" s="867" t="s">
        <v>7945</v>
      </c>
      <c r="I1698" s="867" t="s">
        <v>6228</v>
      </c>
      <c r="J1698" s="867" t="s">
        <v>6229</v>
      </c>
      <c r="K1698" s="868">
        <v>329.53</v>
      </c>
      <c r="L1698" s="867" t="s">
        <v>6143</v>
      </c>
    </row>
    <row r="1699" spans="1:12" ht="13.5">
      <c r="A1699" s="867" t="s">
        <v>7906</v>
      </c>
      <c r="B1699" s="867" t="s">
        <v>7907</v>
      </c>
      <c r="C1699" s="867" t="s">
        <v>7908</v>
      </c>
      <c r="D1699" s="867" t="s">
        <v>7909</v>
      </c>
      <c r="E1699" s="868" t="s">
        <v>819</v>
      </c>
      <c r="F1699" s="867" t="s">
        <v>819</v>
      </c>
      <c r="G1699" s="867">
        <v>91012</v>
      </c>
      <c r="H1699" s="867" t="s">
        <v>7946</v>
      </c>
      <c r="I1699" s="867" t="s">
        <v>6228</v>
      </c>
      <c r="J1699" s="867" t="s">
        <v>6229</v>
      </c>
      <c r="K1699" s="868">
        <v>314.93</v>
      </c>
      <c r="L1699" s="867" t="s">
        <v>6143</v>
      </c>
    </row>
    <row r="1700" spans="1:12" ht="13.5">
      <c r="A1700" s="867" t="s">
        <v>7906</v>
      </c>
      <c r="B1700" s="867" t="s">
        <v>7907</v>
      </c>
      <c r="C1700" s="867" t="s">
        <v>7908</v>
      </c>
      <c r="D1700" s="867" t="s">
        <v>7909</v>
      </c>
      <c r="E1700" s="868" t="s">
        <v>819</v>
      </c>
      <c r="F1700" s="867" t="s">
        <v>819</v>
      </c>
      <c r="G1700" s="867">
        <v>91013</v>
      </c>
      <c r="H1700" s="867" t="s">
        <v>7947</v>
      </c>
      <c r="I1700" s="867" t="s">
        <v>6228</v>
      </c>
      <c r="J1700" s="867" t="s">
        <v>6229</v>
      </c>
      <c r="K1700" s="868">
        <v>709.69</v>
      </c>
      <c r="L1700" s="867" t="s">
        <v>6143</v>
      </c>
    </row>
    <row r="1701" spans="1:12" ht="13.5">
      <c r="A1701" s="867" t="s">
        <v>7906</v>
      </c>
      <c r="B1701" s="867" t="s">
        <v>7907</v>
      </c>
      <c r="C1701" s="867" t="s">
        <v>7908</v>
      </c>
      <c r="D1701" s="867" t="s">
        <v>7909</v>
      </c>
      <c r="E1701" s="868" t="s">
        <v>819</v>
      </c>
      <c r="F1701" s="867" t="s">
        <v>819</v>
      </c>
      <c r="G1701" s="867">
        <v>91014</v>
      </c>
      <c r="H1701" s="867" t="s">
        <v>7948</v>
      </c>
      <c r="I1701" s="867" t="s">
        <v>6228</v>
      </c>
      <c r="J1701" s="867" t="s">
        <v>6229</v>
      </c>
      <c r="K1701" s="868">
        <v>654.62</v>
      </c>
      <c r="L1701" s="867" t="s">
        <v>6143</v>
      </c>
    </row>
    <row r="1702" spans="1:12" ht="13.5">
      <c r="A1702" s="867" t="s">
        <v>7906</v>
      </c>
      <c r="B1702" s="867" t="s">
        <v>7907</v>
      </c>
      <c r="C1702" s="867" t="s">
        <v>7908</v>
      </c>
      <c r="D1702" s="867" t="s">
        <v>7909</v>
      </c>
      <c r="E1702" s="868" t="s">
        <v>819</v>
      </c>
      <c r="F1702" s="867" t="s">
        <v>819</v>
      </c>
      <c r="G1702" s="867">
        <v>91015</v>
      </c>
      <c r="H1702" s="867" t="s">
        <v>7949</v>
      </c>
      <c r="I1702" s="867" t="s">
        <v>6228</v>
      </c>
      <c r="J1702" s="867" t="s">
        <v>6229</v>
      </c>
      <c r="K1702" s="868">
        <v>755.11</v>
      </c>
      <c r="L1702" s="867" t="s">
        <v>6143</v>
      </c>
    </row>
    <row r="1703" spans="1:12" ht="13.5">
      <c r="A1703" s="867" t="s">
        <v>7906</v>
      </c>
      <c r="B1703" s="867" t="s">
        <v>7907</v>
      </c>
      <c r="C1703" s="867" t="s">
        <v>7908</v>
      </c>
      <c r="D1703" s="867" t="s">
        <v>7909</v>
      </c>
      <c r="E1703" s="868" t="s">
        <v>819</v>
      </c>
      <c r="F1703" s="867" t="s">
        <v>819</v>
      </c>
      <c r="G1703" s="867">
        <v>91016</v>
      </c>
      <c r="H1703" s="867" t="s">
        <v>7950</v>
      </c>
      <c r="I1703" s="867" t="s">
        <v>6228</v>
      </c>
      <c r="J1703" s="867" t="s">
        <v>6229</v>
      </c>
      <c r="K1703" s="868">
        <v>742.22</v>
      </c>
      <c r="L1703" s="867" t="s">
        <v>6143</v>
      </c>
    </row>
    <row r="1704" spans="1:12" ht="13.5">
      <c r="A1704" s="867" t="s">
        <v>7906</v>
      </c>
      <c r="B1704" s="867" t="s">
        <v>7907</v>
      </c>
      <c r="C1704" s="867" t="s">
        <v>7908</v>
      </c>
      <c r="D1704" s="867" t="s">
        <v>7909</v>
      </c>
      <c r="E1704" s="868" t="s">
        <v>819</v>
      </c>
      <c r="F1704" s="867" t="s">
        <v>819</v>
      </c>
      <c r="G1704" s="867">
        <v>91287</v>
      </c>
      <c r="H1704" s="867" t="s">
        <v>7951</v>
      </c>
      <c r="I1704" s="867" t="s">
        <v>6228</v>
      </c>
      <c r="J1704" s="867" t="s">
        <v>6229</v>
      </c>
      <c r="K1704" s="868">
        <v>205.41</v>
      </c>
      <c r="L1704" s="867" t="s">
        <v>6143</v>
      </c>
    </row>
    <row r="1705" spans="1:12" ht="13.5">
      <c r="A1705" s="867" t="s">
        <v>7906</v>
      </c>
      <c r="B1705" s="867" t="s">
        <v>7907</v>
      </c>
      <c r="C1705" s="867" t="s">
        <v>7908</v>
      </c>
      <c r="D1705" s="867" t="s">
        <v>7909</v>
      </c>
      <c r="E1705" s="868" t="s">
        <v>819</v>
      </c>
      <c r="F1705" s="867" t="s">
        <v>819</v>
      </c>
      <c r="G1705" s="867">
        <v>91292</v>
      </c>
      <c r="H1705" s="867" t="s">
        <v>7952</v>
      </c>
      <c r="I1705" s="867" t="s">
        <v>6228</v>
      </c>
      <c r="J1705" s="867" t="s">
        <v>6229</v>
      </c>
      <c r="K1705" s="868">
        <v>278.02</v>
      </c>
      <c r="L1705" s="867" t="s">
        <v>6143</v>
      </c>
    </row>
    <row r="1706" spans="1:12" ht="13.5">
      <c r="A1706" s="867" t="s">
        <v>7906</v>
      </c>
      <c r="B1706" s="867" t="s">
        <v>7907</v>
      </c>
      <c r="C1706" s="867" t="s">
        <v>7908</v>
      </c>
      <c r="D1706" s="867" t="s">
        <v>7909</v>
      </c>
      <c r="E1706" s="868" t="s">
        <v>819</v>
      </c>
      <c r="F1706" s="867" t="s">
        <v>819</v>
      </c>
      <c r="G1706" s="867">
        <v>91295</v>
      </c>
      <c r="H1706" s="867" t="s">
        <v>7953</v>
      </c>
      <c r="I1706" s="867" t="s">
        <v>6228</v>
      </c>
      <c r="J1706" s="867" t="s">
        <v>6229</v>
      </c>
      <c r="K1706" s="868">
        <v>268.89999999999998</v>
      </c>
      <c r="L1706" s="867" t="s">
        <v>6143</v>
      </c>
    </row>
    <row r="1707" spans="1:12" ht="13.5">
      <c r="A1707" s="867" t="s">
        <v>7906</v>
      </c>
      <c r="B1707" s="867" t="s">
        <v>7907</v>
      </c>
      <c r="C1707" s="867" t="s">
        <v>7908</v>
      </c>
      <c r="D1707" s="867" t="s">
        <v>7909</v>
      </c>
      <c r="E1707" s="868" t="s">
        <v>819</v>
      </c>
      <c r="F1707" s="867" t="s">
        <v>819</v>
      </c>
      <c r="G1707" s="867">
        <v>91296</v>
      </c>
      <c r="H1707" s="867" t="s">
        <v>7954</v>
      </c>
      <c r="I1707" s="867" t="s">
        <v>6228</v>
      </c>
      <c r="J1707" s="867" t="s">
        <v>6229</v>
      </c>
      <c r="K1707" s="868">
        <v>286.56</v>
      </c>
      <c r="L1707" s="867" t="s">
        <v>6143</v>
      </c>
    </row>
    <row r="1708" spans="1:12" ht="13.5">
      <c r="A1708" s="867" t="s">
        <v>7906</v>
      </c>
      <c r="B1708" s="867" t="s">
        <v>7907</v>
      </c>
      <c r="C1708" s="867" t="s">
        <v>7908</v>
      </c>
      <c r="D1708" s="867" t="s">
        <v>7909</v>
      </c>
      <c r="E1708" s="868" t="s">
        <v>819</v>
      </c>
      <c r="F1708" s="867" t="s">
        <v>819</v>
      </c>
      <c r="G1708" s="867">
        <v>91297</v>
      </c>
      <c r="H1708" s="867" t="s">
        <v>7955</v>
      </c>
      <c r="I1708" s="867" t="s">
        <v>6228</v>
      </c>
      <c r="J1708" s="867" t="s">
        <v>6229</v>
      </c>
      <c r="K1708" s="868">
        <v>331.43</v>
      </c>
      <c r="L1708" s="867" t="s">
        <v>6143</v>
      </c>
    </row>
    <row r="1709" spans="1:12" ht="13.5">
      <c r="A1709" s="867" t="s">
        <v>7906</v>
      </c>
      <c r="B1709" s="867" t="s">
        <v>7907</v>
      </c>
      <c r="C1709" s="867" t="s">
        <v>7908</v>
      </c>
      <c r="D1709" s="867" t="s">
        <v>7909</v>
      </c>
      <c r="E1709" s="868" t="s">
        <v>819</v>
      </c>
      <c r="F1709" s="867" t="s">
        <v>819</v>
      </c>
      <c r="G1709" s="867">
        <v>91298</v>
      </c>
      <c r="H1709" s="867" t="s">
        <v>7956</v>
      </c>
      <c r="I1709" s="867" t="s">
        <v>6228</v>
      </c>
      <c r="J1709" s="867" t="s">
        <v>6142</v>
      </c>
      <c r="K1709" s="868">
        <v>522.35</v>
      </c>
      <c r="L1709" s="867" t="s">
        <v>6143</v>
      </c>
    </row>
    <row r="1710" spans="1:12" ht="13.5">
      <c r="A1710" s="867" t="s">
        <v>7906</v>
      </c>
      <c r="B1710" s="867" t="s">
        <v>7907</v>
      </c>
      <c r="C1710" s="867" t="s">
        <v>7908</v>
      </c>
      <c r="D1710" s="867" t="s">
        <v>7909</v>
      </c>
      <c r="E1710" s="868" t="s">
        <v>819</v>
      </c>
      <c r="F1710" s="867" t="s">
        <v>819</v>
      </c>
      <c r="G1710" s="867">
        <v>91299</v>
      </c>
      <c r="H1710" s="867" t="s">
        <v>7957</v>
      </c>
      <c r="I1710" s="867" t="s">
        <v>6228</v>
      </c>
      <c r="J1710" s="867" t="s">
        <v>6142</v>
      </c>
      <c r="K1710" s="868">
        <v>725.19</v>
      </c>
      <c r="L1710" s="867" t="s">
        <v>6143</v>
      </c>
    </row>
    <row r="1711" spans="1:12" ht="13.5">
      <c r="A1711" s="867" t="s">
        <v>7906</v>
      </c>
      <c r="B1711" s="867" t="s">
        <v>7907</v>
      </c>
      <c r="C1711" s="867" t="s">
        <v>7908</v>
      </c>
      <c r="D1711" s="867" t="s">
        <v>7909</v>
      </c>
      <c r="E1711" s="868" t="s">
        <v>819</v>
      </c>
      <c r="F1711" s="867" t="s">
        <v>819</v>
      </c>
      <c r="G1711" s="867">
        <v>91304</v>
      </c>
      <c r="H1711" s="867" t="s">
        <v>7958</v>
      </c>
      <c r="I1711" s="867" t="s">
        <v>6228</v>
      </c>
      <c r="J1711" s="867" t="s">
        <v>6229</v>
      </c>
      <c r="K1711" s="868">
        <v>80.58</v>
      </c>
      <c r="L1711" s="867" t="s">
        <v>6143</v>
      </c>
    </row>
    <row r="1712" spans="1:12" ht="13.5">
      <c r="A1712" s="867" t="s">
        <v>7906</v>
      </c>
      <c r="B1712" s="867" t="s">
        <v>7907</v>
      </c>
      <c r="C1712" s="867" t="s">
        <v>7908</v>
      </c>
      <c r="D1712" s="867" t="s">
        <v>7909</v>
      </c>
      <c r="E1712" s="868" t="s">
        <v>819</v>
      </c>
      <c r="F1712" s="867" t="s">
        <v>819</v>
      </c>
      <c r="G1712" s="867">
        <v>91305</v>
      </c>
      <c r="H1712" s="867" t="s">
        <v>7959</v>
      </c>
      <c r="I1712" s="867" t="s">
        <v>6228</v>
      </c>
      <c r="J1712" s="867" t="s">
        <v>6229</v>
      </c>
      <c r="K1712" s="868">
        <v>60.82</v>
      </c>
      <c r="L1712" s="867" t="s">
        <v>6143</v>
      </c>
    </row>
    <row r="1713" spans="1:12" ht="13.5">
      <c r="A1713" s="867" t="s">
        <v>7906</v>
      </c>
      <c r="B1713" s="867" t="s">
        <v>7907</v>
      </c>
      <c r="C1713" s="867" t="s">
        <v>7908</v>
      </c>
      <c r="D1713" s="867" t="s">
        <v>7909</v>
      </c>
      <c r="E1713" s="868" t="s">
        <v>819</v>
      </c>
      <c r="F1713" s="867" t="s">
        <v>819</v>
      </c>
      <c r="G1713" s="867">
        <v>91306</v>
      </c>
      <c r="H1713" s="867" t="s">
        <v>7960</v>
      </c>
      <c r="I1713" s="867" t="s">
        <v>6228</v>
      </c>
      <c r="J1713" s="867" t="s">
        <v>6229</v>
      </c>
      <c r="K1713" s="868">
        <v>90.54</v>
      </c>
      <c r="L1713" s="867" t="s">
        <v>6143</v>
      </c>
    </row>
    <row r="1714" spans="1:12" ht="13.5">
      <c r="A1714" s="867" t="s">
        <v>7906</v>
      </c>
      <c r="B1714" s="867" t="s">
        <v>7907</v>
      </c>
      <c r="C1714" s="867" t="s">
        <v>7908</v>
      </c>
      <c r="D1714" s="867" t="s">
        <v>7909</v>
      </c>
      <c r="E1714" s="868" t="s">
        <v>819</v>
      </c>
      <c r="F1714" s="867" t="s">
        <v>819</v>
      </c>
      <c r="G1714" s="867">
        <v>91307</v>
      </c>
      <c r="H1714" s="867" t="s">
        <v>7961</v>
      </c>
      <c r="I1714" s="867" t="s">
        <v>6228</v>
      </c>
      <c r="J1714" s="867" t="s">
        <v>6229</v>
      </c>
      <c r="K1714" s="868">
        <v>63.84</v>
      </c>
      <c r="L1714" s="867" t="s">
        <v>6143</v>
      </c>
    </row>
    <row r="1715" spans="1:12" ht="13.5">
      <c r="A1715" s="867" t="s">
        <v>7906</v>
      </c>
      <c r="B1715" s="867" t="s">
        <v>7907</v>
      </c>
      <c r="C1715" s="867" t="s">
        <v>7908</v>
      </c>
      <c r="D1715" s="867" t="s">
        <v>7909</v>
      </c>
      <c r="E1715" s="868" t="s">
        <v>819</v>
      </c>
      <c r="F1715" s="867" t="s">
        <v>819</v>
      </c>
      <c r="G1715" s="867">
        <v>91312</v>
      </c>
      <c r="H1715" s="867" t="s">
        <v>7962</v>
      </c>
      <c r="I1715" s="867" t="s">
        <v>6228</v>
      </c>
      <c r="J1715" s="867" t="s">
        <v>6229</v>
      </c>
      <c r="K1715" s="868">
        <v>687.41</v>
      </c>
      <c r="L1715" s="867" t="s">
        <v>6143</v>
      </c>
    </row>
    <row r="1716" spans="1:12" ht="13.5">
      <c r="A1716" s="867" t="s">
        <v>7906</v>
      </c>
      <c r="B1716" s="867" t="s">
        <v>7907</v>
      </c>
      <c r="C1716" s="867" t="s">
        <v>7908</v>
      </c>
      <c r="D1716" s="867" t="s">
        <v>7909</v>
      </c>
      <c r="E1716" s="868" t="s">
        <v>819</v>
      </c>
      <c r="F1716" s="867" t="s">
        <v>819</v>
      </c>
      <c r="G1716" s="867">
        <v>91313</v>
      </c>
      <c r="H1716" s="867" t="s">
        <v>7963</v>
      </c>
      <c r="I1716" s="867" t="s">
        <v>6228</v>
      </c>
      <c r="J1716" s="867" t="s">
        <v>6229</v>
      </c>
      <c r="K1716" s="868">
        <v>718.08</v>
      </c>
      <c r="L1716" s="867" t="s">
        <v>6143</v>
      </c>
    </row>
    <row r="1717" spans="1:12" ht="13.5">
      <c r="A1717" s="867" t="s">
        <v>7906</v>
      </c>
      <c r="B1717" s="867" t="s">
        <v>7907</v>
      </c>
      <c r="C1717" s="867" t="s">
        <v>7908</v>
      </c>
      <c r="D1717" s="867" t="s">
        <v>7909</v>
      </c>
      <c r="E1717" s="868" t="s">
        <v>819</v>
      </c>
      <c r="F1717" s="867" t="s">
        <v>819</v>
      </c>
      <c r="G1717" s="867">
        <v>91314</v>
      </c>
      <c r="H1717" s="867" t="s">
        <v>7964</v>
      </c>
      <c r="I1717" s="867" t="s">
        <v>6228</v>
      </c>
      <c r="J1717" s="867" t="s">
        <v>6229</v>
      </c>
      <c r="K1717" s="868">
        <v>732.93</v>
      </c>
      <c r="L1717" s="867" t="s">
        <v>6143</v>
      </c>
    </row>
    <row r="1718" spans="1:12" ht="13.5">
      <c r="A1718" s="867" t="s">
        <v>7906</v>
      </c>
      <c r="B1718" s="867" t="s">
        <v>7907</v>
      </c>
      <c r="C1718" s="867" t="s">
        <v>7908</v>
      </c>
      <c r="D1718" s="867" t="s">
        <v>7909</v>
      </c>
      <c r="E1718" s="868" t="s">
        <v>819</v>
      </c>
      <c r="F1718" s="867" t="s">
        <v>819</v>
      </c>
      <c r="G1718" s="867">
        <v>91315</v>
      </c>
      <c r="H1718" s="867" t="s">
        <v>7965</v>
      </c>
      <c r="I1718" s="867" t="s">
        <v>6228</v>
      </c>
      <c r="J1718" s="867" t="s">
        <v>6229</v>
      </c>
      <c r="K1718" s="868">
        <v>751.08</v>
      </c>
      <c r="L1718" s="867" t="s">
        <v>6143</v>
      </c>
    </row>
    <row r="1719" spans="1:12" ht="13.5">
      <c r="A1719" s="867" t="s">
        <v>7906</v>
      </c>
      <c r="B1719" s="867" t="s">
        <v>7907</v>
      </c>
      <c r="C1719" s="867" t="s">
        <v>7908</v>
      </c>
      <c r="D1719" s="867" t="s">
        <v>7909</v>
      </c>
      <c r="E1719" s="868" t="s">
        <v>819</v>
      </c>
      <c r="F1719" s="867" t="s">
        <v>819</v>
      </c>
      <c r="G1719" s="867">
        <v>91316</v>
      </c>
      <c r="H1719" s="867" t="s">
        <v>7966</v>
      </c>
      <c r="I1719" s="867" t="s">
        <v>6228</v>
      </c>
      <c r="J1719" s="867" t="s">
        <v>6229</v>
      </c>
      <c r="K1719" s="868">
        <v>760.14</v>
      </c>
      <c r="L1719" s="867" t="s">
        <v>6143</v>
      </c>
    </row>
    <row r="1720" spans="1:12" ht="13.5">
      <c r="A1720" s="867" t="s">
        <v>7906</v>
      </c>
      <c r="B1720" s="867" t="s">
        <v>7907</v>
      </c>
      <c r="C1720" s="867" t="s">
        <v>7908</v>
      </c>
      <c r="D1720" s="867" t="s">
        <v>7909</v>
      </c>
      <c r="E1720" s="868" t="s">
        <v>819</v>
      </c>
      <c r="F1720" s="867" t="s">
        <v>819</v>
      </c>
      <c r="G1720" s="867">
        <v>91317</v>
      </c>
      <c r="H1720" s="867" t="s">
        <v>7967</v>
      </c>
      <c r="I1720" s="867" t="s">
        <v>6228</v>
      </c>
      <c r="J1720" s="867" t="s">
        <v>6229</v>
      </c>
      <c r="K1720" s="868">
        <v>786.19</v>
      </c>
      <c r="L1720" s="867" t="s">
        <v>6143</v>
      </c>
    </row>
    <row r="1721" spans="1:12" ht="13.5">
      <c r="A1721" s="867" t="s">
        <v>7906</v>
      </c>
      <c r="B1721" s="867" t="s">
        <v>7907</v>
      </c>
      <c r="C1721" s="867" t="s">
        <v>7908</v>
      </c>
      <c r="D1721" s="867" t="s">
        <v>7909</v>
      </c>
      <c r="E1721" s="868" t="s">
        <v>819</v>
      </c>
      <c r="F1721" s="867" t="s">
        <v>819</v>
      </c>
      <c r="G1721" s="867">
        <v>91318</v>
      </c>
      <c r="H1721" s="867" t="s">
        <v>7968</v>
      </c>
      <c r="I1721" s="867" t="s">
        <v>6228</v>
      </c>
      <c r="J1721" s="867" t="s">
        <v>6229</v>
      </c>
      <c r="K1721" s="868">
        <v>626.59</v>
      </c>
      <c r="L1721" s="867" t="s">
        <v>6143</v>
      </c>
    </row>
    <row r="1722" spans="1:12" ht="13.5">
      <c r="A1722" s="867" t="s">
        <v>7906</v>
      </c>
      <c r="B1722" s="867" t="s">
        <v>7907</v>
      </c>
      <c r="C1722" s="867" t="s">
        <v>7908</v>
      </c>
      <c r="D1722" s="867" t="s">
        <v>7909</v>
      </c>
      <c r="E1722" s="868" t="s">
        <v>819</v>
      </c>
      <c r="F1722" s="867" t="s">
        <v>819</v>
      </c>
      <c r="G1722" s="867">
        <v>91319</v>
      </c>
      <c r="H1722" s="867" t="s">
        <v>7969</v>
      </c>
      <c r="I1722" s="867" t="s">
        <v>6228</v>
      </c>
      <c r="J1722" s="867" t="s">
        <v>6229</v>
      </c>
      <c r="K1722" s="868">
        <v>654.24</v>
      </c>
      <c r="L1722" s="867" t="s">
        <v>6143</v>
      </c>
    </row>
    <row r="1723" spans="1:12" ht="13.5">
      <c r="A1723" s="867" t="s">
        <v>7906</v>
      </c>
      <c r="B1723" s="867" t="s">
        <v>7907</v>
      </c>
      <c r="C1723" s="867" t="s">
        <v>7908</v>
      </c>
      <c r="D1723" s="867" t="s">
        <v>7909</v>
      </c>
      <c r="E1723" s="868" t="s">
        <v>819</v>
      </c>
      <c r="F1723" s="867" t="s">
        <v>819</v>
      </c>
      <c r="G1723" s="867">
        <v>91320</v>
      </c>
      <c r="H1723" s="867" t="s">
        <v>7970</v>
      </c>
      <c r="I1723" s="867" t="s">
        <v>6228</v>
      </c>
      <c r="J1723" s="867" t="s">
        <v>6229</v>
      </c>
      <c r="K1723" s="868">
        <v>652.35</v>
      </c>
      <c r="L1723" s="867" t="s">
        <v>6143</v>
      </c>
    </row>
    <row r="1724" spans="1:12" ht="13.5">
      <c r="A1724" s="867" t="s">
        <v>7906</v>
      </c>
      <c r="B1724" s="867" t="s">
        <v>7907</v>
      </c>
      <c r="C1724" s="867" t="s">
        <v>7908</v>
      </c>
      <c r="D1724" s="867" t="s">
        <v>7909</v>
      </c>
      <c r="E1724" s="868" t="s">
        <v>819</v>
      </c>
      <c r="F1724" s="867" t="s">
        <v>819</v>
      </c>
      <c r="G1724" s="867">
        <v>91321</v>
      </c>
      <c r="H1724" s="867" t="s">
        <v>7971</v>
      </c>
      <c r="I1724" s="867" t="s">
        <v>6228</v>
      </c>
      <c r="J1724" s="867" t="s">
        <v>6229</v>
      </c>
      <c r="K1724" s="868">
        <v>670.5</v>
      </c>
      <c r="L1724" s="867" t="s">
        <v>6143</v>
      </c>
    </row>
    <row r="1725" spans="1:12" ht="13.5">
      <c r="A1725" s="867" t="s">
        <v>7906</v>
      </c>
      <c r="B1725" s="867" t="s">
        <v>7907</v>
      </c>
      <c r="C1725" s="867" t="s">
        <v>7908</v>
      </c>
      <c r="D1725" s="867" t="s">
        <v>7909</v>
      </c>
      <c r="E1725" s="868" t="s">
        <v>819</v>
      </c>
      <c r="F1725" s="867" t="s">
        <v>819</v>
      </c>
      <c r="G1725" s="867">
        <v>91322</v>
      </c>
      <c r="H1725" s="867" t="s">
        <v>7972</v>
      </c>
      <c r="I1725" s="867" t="s">
        <v>6228</v>
      </c>
      <c r="J1725" s="867" t="s">
        <v>6229</v>
      </c>
      <c r="K1725" s="868">
        <v>679.56</v>
      </c>
      <c r="L1725" s="867" t="s">
        <v>6143</v>
      </c>
    </row>
    <row r="1726" spans="1:12" ht="13.5">
      <c r="A1726" s="867" t="s">
        <v>7906</v>
      </c>
      <c r="B1726" s="867" t="s">
        <v>7907</v>
      </c>
      <c r="C1726" s="867" t="s">
        <v>7908</v>
      </c>
      <c r="D1726" s="867" t="s">
        <v>7909</v>
      </c>
      <c r="E1726" s="868" t="s">
        <v>819</v>
      </c>
      <c r="F1726" s="867" t="s">
        <v>819</v>
      </c>
      <c r="G1726" s="867">
        <v>91323</v>
      </c>
      <c r="H1726" s="867" t="s">
        <v>7973</v>
      </c>
      <c r="I1726" s="867" t="s">
        <v>6228</v>
      </c>
      <c r="J1726" s="867" t="s">
        <v>6229</v>
      </c>
      <c r="K1726" s="868">
        <v>705.61</v>
      </c>
      <c r="L1726" s="867" t="s">
        <v>6143</v>
      </c>
    </row>
    <row r="1727" spans="1:12" ht="13.5">
      <c r="A1727" s="867" t="s">
        <v>7906</v>
      </c>
      <c r="B1727" s="867" t="s">
        <v>7907</v>
      </c>
      <c r="C1727" s="867" t="s">
        <v>7908</v>
      </c>
      <c r="D1727" s="867" t="s">
        <v>7909</v>
      </c>
      <c r="E1727" s="868" t="s">
        <v>819</v>
      </c>
      <c r="F1727" s="867" t="s">
        <v>819</v>
      </c>
      <c r="G1727" s="867">
        <v>91324</v>
      </c>
      <c r="H1727" s="867" t="s">
        <v>7974</v>
      </c>
      <c r="I1727" s="867" t="s">
        <v>6228</v>
      </c>
      <c r="J1727" s="867" t="s">
        <v>6229</v>
      </c>
      <c r="K1727" s="868">
        <v>633.53</v>
      </c>
      <c r="L1727" s="867" t="s">
        <v>6143</v>
      </c>
    </row>
    <row r="1728" spans="1:12" ht="13.5">
      <c r="A1728" s="867" t="s">
        <v>7906</v>
      </c>
      <c r="B1728" s="867" t="s">
        <v>7907</v>
      </c>
      <c r="C1728" s="867" t="s">
        <v>7908</v>
      </c>
      <c r="D1728" s="867" t="s">
        <v>7909</v>
      </c>
      <c r="E1728" s="868" t="s">
        <v>819</v>
      </c>
      <c r="F1728" s="867" t="s">
        <v>819</v>
      </c>
      <c r="G1728" s="867">
        <v>91325</v>
      </c>
      <c r="H1728" s="867" t="s">
        <v>7975</v>
      </c>
      <c r="I1728" s="867" t="s">
        <v>6228</v>
      </c>
      <c r="J1728" s="867" t="s">
        <v>6229</v>
      </c>
      <c r="K1728" s="868">
        <v>578.16</v>
      </c>
      <c r="L1728" s="867" t="s">
        <v>6143</v>
      </c>
    </row>
    <row r="1729" spans="1:12" ht="13.5">
      <c r="A1729" s="867" t="s">
        <v>7906</v>
      </c>
      <c r="B1729" s="867" t="s">
        <v>7907</v>
      </c>
      <c r="C1729" s="867" t="s">
        <v>7908</v>
      </c>
      <c r="D1729" s="867" t="s">
        <v>7909</v>
      </c>
      <c r="E1729" s="868" t="s">
        <v>819</v>
      </c>
      <c r="F1729" s="867" t="s">
        <v>819</v>
      </c>
      <c r="G1729" s="867">
        <v>91326</v>
      </c>
      <c r="H1729" s="867" t="s">
        <v>7976</v>
      </c>
      <c r="I1729" s="867" t="s">
        <v>6228</v>
      </c>
      <c r="J1729" s="867" t="s">
        <v>6229</v>
      </c>
      <c r="K1729" s="868">
        <v>678.35</v>
      </c>
      <c r="L1729" s="867" t="s">
        <v>6143</v>
      </c>
    </row>
    <row r="1730" spans="1:12" ht="13.5">
      <c r="A1730" s="867" t="s">
        <v>7906</v>
      </c>
      <c r="B1730" s="867" t="s">
        <v>7907</v>
      </c>
      <c r="C1730" s="867" t="s">
        <v>7908</v>
      </c>
      <c r="D1730" s="867" t="s">
        <v>7909</v>
      </c>
      <c r="E1730" s="868" t="s">
        <v>819</v>
      </c>
      <c r="F1730" s="867" t="s">
        <v>819</v>
      </c>
      <c r="G1730" s="867">
        <v>91327</v>
      </c>
      <c r="H1730" s="867" t="s">
        <v>7977</v>
      </c>
      <c r="I1730" s="867" t="s">
        <v>6228</v>
      </c>
      <c r="J1730" s="867" t="s">
        <v>6229</v>
      </c>
      <c r="K1730" s="868">
        <v>665.16</v>
      </c>
      <c r="L1730" s="867" t="s">
        <v>6143</v>
      </c>
    </row>
    <row r="1731" spans="1:12" ht="13.5">
      <c r="A1731" s="867" t="s">
        <v>7906</v>
      </c>
      <c r="B1731" s="867" t="s">
        <v>7907</v>
      </c>
      <c r="C1731" s="867" t="s">
        <v>7908</v>
      </c>
      <c r="D1731" s="867" t="s">
        <v>7909</v>
      </c>
      <c r="E1731" s="868" t="s">
        <v>819</v>
      </c>
      <c r="F1731" s="867" t="s">
        <v>819</v>
      </c>
      <c r="G1731" s="867">
        <v>91328</v>
      </c>
      <c r="H1731" s="867" t="s">
        <v>7978</v>
      </c>
      <c r="I1731" s="867" t="s">
        <v>6228</v>
      </c>
      <c r="J1731" s="867" t="s">
        <v>6229</v>
      </c>
      <c r="K1731" s="868">
        <v>691.04</v>
      </c>
      <c r="L1731" s="867" t="s">
        <v>6143</v>
      </c>
    </row>
    <row r="1732" spans="1:12" ht="13.5">
      <c r="A1732" s="867" t="s">
        <v>7906</v>
      </c>
      <c r="B1732" s="867" t="s">
        <v>7907</v>
      </c>
      <c r="C1732" s="867" t="s">
        <v>7908</v>
      </c>
      <c r="D1732" s="867" t="s">
        <v>7909</v>
      </c>
      <c r="E1732" s="868" t="s">
        <v>819</v>
      </c>
      <c r="F1732" s="867" t="s">
        <v>819</v>
      </c>
      <c r="G1732" s="867">
        <v>91329</v>
      </c>
      <c r="H1732" s="867" t="s">
        <v>7979</v>
      </c>
      <c r="I1732" s="867" t="s">
        <v>6228</v>
      </c>
      <c r="J1732" s="867" t="s">
        <v>6229</v>
      </c>
      <c r="K1732" s="868">
        <v>614.88</v>
      </c>
      <c r="L1732" s="867" t="s">
        <v>6143</v>
      </c>
    </row>
    <row r="1733" spans="1:12" ht="13.5">
      <c r="A1733" s="867" t="s">
        <v>7906</v>
      </c>
      <c r="B1733" s="867" t="s">
        <v>7907</v>
      </c>
      <c r="C1733" s="867" t="s">
        <v>7908</v>
      </c>
      <c r="D1733" s="867" t="s">
        <v>7909</v>
      </c>
      <c r="E1733" s="868" t="s">
        <v>819</v>
      </c>
      <c r="F1733" s="867" t="s">
        <v>819</v>
      </c>
      <c r="G1733" s="867">
        <v>91330</v>
      </c>
      <c r="H1733" s="867" t="s">
        <v>7980</v>
      </c>
      <c r="I1733" s="867" t="s">
        <v>6228</v>
      </c>
      <c r="J1733" s="867" t="s">
        <v>6229</v>
      </c>
      <c r="K1733" s="868">
        <v>710.42</v>
      </c>
      <c r="L1733" s="867" t="s">
        <v>6143</v>
      </c>
    </row>
    <row r="1734" spans="1:12" ht="13.5">
      <c r="A1734" s="867" t="s">
        <v>7906</v>
      </c>
      <c r="B1734" s="867" t="s">
        <v>7907</v>
      </c>
      <c r="C1734" s="867" t="s">
        <v>7908</v>
      </c>
      <c r="D1734" s="867" t="s">
        <v>7909</v>
      </c>
      <c r="E1734" s="868" t="s">
        <v>819</v>
      </c>
      <c r="F1734" s="867" t="s">
        <v>819</v>
      </c>
      <c r="G1734" s="867">
        <v>91331</v>
      </c>
      <c r="H1734" s="867" t="s">
        <v>7981</v>
      </c>
      <c r="I1734" s="867" t="s">
        <v>6228</v>
      </c>
      <c r="J1734" s="867" t="s">
        <v>6229</v>
      </c>
      <c r="K1734" s="868">
        <v>633.96</v>
      </c>
      <c r="L1734" s="867" t="s">
        <v>6143</v>
      </c>
    </row>
    <row r="1735" spans="1:12" ht="13.5">
      <c r="A1735" s="867" t="s">
        <v>7906</v>
      </c>
      <c r="B1735" s="867" t="s">
        <v>7907</v>
      </c>
      <c r="C1735" s="867" t="s">
        <v>7908</v>
      </c>
      <c r="D1735" s="867" t="s">
        <v>7909</v>
      </c>
      <c r="E1735" s="868" t="s">
        <v>819</v>
      </c>
      <c r="F1735" s="867" t="s">
        <v>819</v>
      </c>
      <c r="G1735" s="867">
        <v>91332</v>
      </c>
      <c r="H1735" s="867" t="s">
        <v>7982</v>
      </c>
      <c r="I1735" s="867" t="s">
        <v>6228</v>
      </c>
      <c r="J1735" s="867" t="s">
        <v>6229</v>
      </c>
      <c r="K1735" s="868">
        <v>757.01</v>
      </c>
      <c r="L1735" s="867" t="s">
        <v>6143</v>
      </c>
    </row>
    <row r="1736" spans="1:12" ht="13.5">
      <c r="A1736" s="867" t="s">
        <v>7906</v>
      </c>
      <c r="B1736" s="867" t="s">
        <v>7907</v>
      </c>
      <c r="C1736" s="867" t="s">
        <v>7908</v>
      </c>
      <c r="D1736" s="867" t="s">
        <v>7909</v>
      </c>
      <c r="E1736" s="868" t="s">
        <v>819</v>
      </c>
      <c r="F1736" s="867" t="s">
        <v>819</v>
      </c>
      <c r="G1736" s="867">
        <v>91333</v>
      </c>
      <c r="H1736" s="867" t="s">
        <v>7983</v>
      </c>
      <c r="I1736" s="867" t="s">
        <v>6228</v>
      </c>
      <c r="J1736" s="867" t="s">
        <v>6229</v>
      </c>
      <c r="K1736" s="868">
        <v>680.25</v>
      </c>
      <c r="L1736" s="867" t="s">
        <v>6143</v>
      </c>
    </row>
    <row r="1737" spans="1:12" ht="13.5">
      <c r="A1737" s="867" t="s">
        <v>7906</v>
      </c>
      <c r="B1737" s="867" t="s">
        <v>7907</v>
      </c>
      <c r="C1737" s="867" t="s">
        <v>7908</v>
      </c>
      <c r="D1737" s="867" t="s">
        <v>7909</v>
      </c>
      <c r="E1737" s="868" t="s">
        <v>819</v>
      </c>
      <c r="F1737" s="867" t="s">
        <v>819</v>
      </c>
      <c r="G1737" s="867">
        <v>91334</v>
      </c>
      <c r="H1737" s="867" t="s">
        <v>7984</v>
      </c>
      <c r="I1737" s="867" t="s">
        <v>6228</v>
      </c>
      <c r="J1737" s="867" t="s">
        <v>6142</v>
      </c>
      <c r="K1737" s="868">
        <v>947.93</v>
      </c>
      <c r="L1737" s="867" t="s">
        <v>6143</v>
      </c>
    </row>
    <row r="1738" spans="1:12" ht="13.5">
      <c r="A1738" s="867" t="s">
        <v>7906</v>
      </c>
      <c r="B1738" s="867" t="s">
        <v>7907</v>
      </c>
      <c r="C1738" s="867" t="s">
        <v>7908</v>
      </c>
      <c r="D1738" s="867" t="s">
        <v>7909</v>
      </c>
      <c r="E1738" s="868" t="s">
        <v>819</v>
      </c>
      <c r="F1738" s="867" t="s">
        <v>819</v>
      </c>
      <c r="G1738" s="867">
        <v>91335</v>
      </c>
      <c r="H1738" s="867" t="s">
        <v>7985</v>
      </c>
      <c r="I1738" s="867" t="s">
        <v>6228</v>
      </c>
      <c r="J1738" s="867" t="s">
        <v>6142</v>
      </c>
      <c r="K1738" s="868">
        <v>871.17</v>
      </c>
      <c r="L1738" s="867" t="s">
        <v>6143</v>
      </c>
    </row>
    <row r="1739" spans="1:12" ht="13.5">
      <c r="A1739" s="867" t="s">
        <v>7906</v>
      </c>
      <c r="B1739" s="867" t="s">
        <v>7907</v>
      </c>
      <c r="C1739" s="867" t="s">
        <v>7908</v>
      </c>
      <c r="D1739" s="867" t="s">
        <v>7909</v>
      </c>
      <c r="E1739" s="868" t="s">
        <v>819</v>
      </c>
      <c r="F1739" s="867" t="s">
        <v>819</v>
      </c>
      <c r="G1739" s="867">
        <v>91336</v>
      </c>
      <c r="H1739" s="867" t="s">
        <v>7986</v>
      </c>
      <c r="I1739" s="867" t="s">
        <v>6228</v>
      </c>
      <c r="J1739" s="867" t="s">
        <v>6142</v>
      </c>
      <c r="K1739" s="869">
        <v>1150.77</v>
      </c>
      <c r="L1739" s="867" t="s">
        <v>6143</v>
      </c>
    </row>
    <row r="1740" spans="1:12" ht="13.5">
      <c r="A1740" s="867" t="s">
        <v>7906</v>
      </c>
      <c r="B1740" s="867" t="s">
        <v>7907</v>
      </c>
      <c r="C1740" s="867" t="s">
        <v>7908</v>
      </c>
      <c r="D1740" s="867" t="s">
        <v>7909</v>
      </c>
      <c r="E1740" s="868" t="s">
        <v>819</v>
      </c>
      <c r="F1740" s="867" t="s">
        <v>819</v>
      </c>
      <c r="G1740" s="867">
        <v>91337</v>
      </c>
      <c r="H1740" s="867" t="s">
        <v>7987</v>
      </c>
      <c r="I1740" s="867" t="s">
        <v>6228</v>
      </c>
      <c r="J1740" s="867" t="s">
        <v>6142</v>
      </c>
      <c r="K1740" s="869">
        <v>1074.01</v>
      </c>
      <c r="L1740" s="867" t="s">
        <v>6143</v>
      </c>
    </row>
    <row r="1741" spans="1:12" ht="13.5">
      <c r="A1741" s="867" t="s">
        <v>7906</v>
      </c>
      <c r="B1741" s="867" t="s">
        <v>7907</v>
      </c>
      <c r="C1741" s="867" t="s">
        <v>7908</v>
      </c>
      <c r="D1741" s="867" t="s">
        <v>7909</v>
      </c>
      <c r="E1741" s="868" t="s">
        <v>819</v>
      </c>
      <c r="F1741" s="867" t="s">
        <v>819</v>
      </c>
      <c r="G1741" s="867">
        <v>100659</v>
      </c>
      <c r="H1741" s="867" t="s">
        <v>7988</v>
      </c>
      <c r="I1741" s="867" t="s">
        <v>272</v>
      </c>
      <c r="J1741" s="867" t="s">
        <v>6229</v>
      </c>
      <c r="K1741" s="868">
        <v>8.58</v>
      </c>
      <c r="L1741" s="867" t="s">
        <v>6143</v>
      </c>
    </row>
    <row r="1742" spans="1:12" ht="13.5">
      <c r="A1742" s="867" t="s">
        <v>7906</v>
      </c>
      <c r="B1742" s="867" t="s">
        <v>7907</v>
      </c>
      <c r="C1742" s="867" t="s">
        <v>7908</v>
      </c>
      <c r="D1742" s="867" t="s">
        <v>7909</v>
      </c>
      <c r="E1742" s="868" t="s">
        <v>819</v>
      </c>
      <c r="F1742" s="867" t="s">
        <v>819</v>
      </c>
      <c r="G1742" s="867">
        <v>100660</v>
      </c>
      <c r="H1742" s="867" t="s">
        <v>7989</v>
      </c>
      <c r="I1742" s="867" t="s">
        <v>272</v>
      </c>
      <c r="J1742" s="867" t="s">
        <v>6229</v>
      </c>
      <c r="K1742" s="868">
        <v>7.08</v>
      </c>
      <c r="L1742" s="867" t="s">
        <v>6143</v>
      </c>
    </row>
    <row r="1743" spans="1:12" ht="13.5">
      <c r="A1743" s="867" t="s">
        <v>7906</v>
      </c>
      <c r="B1743" s="867" t="s">
        <v>7907</v>
      </c>
      <c r="C1743" s="867" t="s">
        <v>7908</v>
      </c>
      <c r="D1743" s="867" t="s">
        <v>7909</v>
      </c>
      <c r="E1743" s="868" t="s">
        <v>819</v>
      </c>
      <c r="F1743" s="867" t="s">
        <v>819</v>
      </c>
      <c r="G1743" s="867">
        <v>100675</v>
      </c>
      <c r="H1743" s="867" t="s">
        <v>7990</v>
      </c>
      <c r="I1743" s="867" t="s">
        <v>6228</v>
      </c>
      <c r="J1743" s="867" t="s">
        <v>6229</v>
      </c>
      <c r="K1743" s="868">
        <v>494.37</v>
      </c>
      <c r="L1743" s="867" t="s">
        <v>6143</v>
      </c>
    </row>
    <row r="1744" spans="1:12" ht="13.5">
      <c r="A1744" s="867" t="s">
        <v>7906</v>
      </c>
      <c r="B1744" s="867" t="s">
        <v>7907</v>
      </c>
      <c r="C1744" s="867" t="s">
        <v>7908</v>
      </c>
      <c r="D1744" s="867" t="s">
        <v>7909</v>
      </c>
      <c r="E1744" s="868" t="s">
        <v>819</v>
      </c>
      <c r="F1744" s="867" t="s">
        <v>819</v>
      </c>
      <c r="G1744" s="867">
        <v>100676</v>
      </c>
      <c r="H1744" s="867" t="s">
        <v>7991</v>
      </c>
      <c r="I1744" s="867" t="s">
        <v>6228</v>
      </c>
      <c r="J1744" s="867" t="s">
        <v>6229</v>
      </c>
      <c r="K1744" s="868">
        <v>171.72</v>
      </c>
      <c r="L1744" s="867" t="s">
        <v>6143</v>
      </c>
    </row>
    <row r="1745" spans="1:12" ht="13.5">
      <c r="A1745" s="867" t="s">
        <v>7906</v>
      </c>
      <c r="B1745" s="867" t="s">
        <v>7907</v>
      </c>
      <c r="C1745" s="867" t="s">
        <v>7908</v>
      </c>
      <c r="D1745" s="867" t="s">
        <v>7909</v>
      </c>
      <c r="E1745" s="868" t="s">
        <v>819</v>
      </c>
      <c r="F1745" s="867" t="s">
        <v>819</v>
      </c>
      <c r="G1745" s="867">
        <v>100678</v>
      </c>
      <c r="H1745" s="867" t="s">
        <v>7992</v>
      </c>
      <c r="I1745" s="867" t="s">
        <v>6228</v>
      </c>
      <c r="J1745" s="867" t="s">
        <v>6229</v>
      </c>
      <c r="K1745" s="868">
        <v>792.9</v>
      </c>
      <c r="L1745" s="867" t="s">
        <v>6143</v>
      </c>
    </row>
    <row r="1746" spans="1:12" ht="13.5">
      <c r="A1746" s="867" t="s">
        <v>7906</v>
      </c>
      <c r="B1746" s="867" t="s">
        <v>7907</v>
      </c>
      <c r="C1746" s="867" t="s">
        <v>7908</v>
      </c>
      <c r="D1746" s="867" t="s">
        <v>7909</v>
      </c>
      <c r="E1746" s="868" t="s">
        <v>819</v>
      </c>
      <c r="F1746" s="867" t="s">
        <v>819</v>
      </c>
      <c r="G1746" s="867">
        <v>100679</v>
      </c>
      <c r="H1746" s="867" t="s">
        <v>7993</v>
      </c>
      <c r="I1746" s="867" t="s">
        <v>6228</v>
      </c>
      <c r="J1746" s="867" t="s">
        <v>6229</v>
      </c>
      <c r="K1746" s="868">
        <v>694.35</v>
      </c>
      <c r="L1746" s="867" t="s">
        <v>6143</v>
      </c>
    </row>
    <row r="1747" spans="1:12" ht="13.5">
      <c r="A1747" s="867" t="s">
        <v>7906</v>
      </c>
      <c r="B1747" s="867" t="s">
        <v>7907</v>
      </c>
      <c r="C1747" s="867" t="s">
        <v>7908</v>
      </c>
      <c r="D1747" s="867" t="s">
        <v>7909</v>
      </c>
      <c r="E1747" s="868" t="s">
        <v>819</v>
      </c>
      <c r="F1747" s="867" t="s">
        <v>819</v>
      </c>
      <c r="G1747" s="867">
        <v>100680</v>
      </c>
      <c r="H1747" s="867" t="s">
        <v>7994</v>
      </c>
      <c r="I1747" s="867" t="s">
        <v>6228</v>
      </c>
      <c r="J1747" s="867" t="s">
        <v>6229</v>
      </c>
      <c r="K1747" s="868">
        <v>745.16</v>
      </c>
      <c r="L1747" s="867" t="s">
        <v>6143</v>
      </c>
    </row>
    <row r="1748" spans="1:12" ht="13.5">
      <c r="A1748" s="867" t="s">
        <v>7906</v>
      </c>
      <c r="B1748" s="867" t="s">
        <v>7907</v>
      </c>
      <c r="C1748" s="867" t="s">
        <v>7908</v>
      </c>
      <c r="D1748" s="867" t="s">
        <v>7909</v>
      </c>
      <c r="E1748" s="868" t="s">
        <v>819</v>
      </c>
      <c r="F1748" s="867" t="s">
        <v>819</v>
      </c>
      <c r="G1748" s="867">
        <v>100681</v>
      </c>
      <c r="H1748" s="867" t="s">
        <v>7995</v>
      </c>
      <c r="I1748" s="867" t="s">
        <v>6228</v>
      </c>
      <c r="J1748" s="867" t="s">
        <v>6229</v>
      </c>
      <c r="K1748" s="868">
        <v>800.96</v>
      </c>
      <c r="L1748" s="867" t="s">
        <v>6143</v>
      </c>
    </row>
    <row r="1749" spans="1:12" ht="13.5">
      <c r="A1749" s="867" t="s">
        <v>7906</v>
      </c>
      <c r="B1749" s="867" t="s">
        <v>7907</v>
      </c>
      <c r="C1749" s="867" t="s">
        <v>7908</v>
      </c>
      <c r="D1749" s="867" t="s">
        <v>7909</v>
      </c>
      <c r="E1749" s="868" t="s">
        <v>819</v>
      </c>
      <c r="F1749" s="867" t="s">
        <v>819</v>
      </c>
      <c r="G1749" s="867">
        <v>100682</v>
      </c>
      <c r="H1749" s="867" t="s">
        <v>7996</v>
      </c>
      <c r="I1749" s="867" t="s">
        <v>6228</v>
      </c>
      <c r="J1749" s="867" t="s">
        <v>6229</v>
      </c>
      <c r="K1749" s="868">
        <v>697.8</v>
      </c>
      <c r="L1749" s="867" t="s">
        <v>6143</v>
      </c>
    </row>
    <row r="1750" spans="1:12" ht="13.5">
      <c r="A1750" s="867" t="s">
        <v>7906</v>
      </c>
      <c r="B1750" s="867" t="s">
        <v>7907</v>
      </c>
      <c r="C1750" s="867" t="s">
        <v>7908</v>
      </c>
      <c r="D1750" s="867" t="s">
        <v>7909</v>
      </c>
      <c r="E1750" s="868" t="s">
        <v>819</v>
      </c>
      <c r="F1750" s="867" t="s">
        <v>819</v>
      </c>
      <c r="G1750" s="867">
        <v>100683</v>
      </c>
      <c r="H1750" s="867" t="s">
        <v>7997</v>
      </c>
      <c r="I1750" s="867" t="s">
        <v>6228</v>
      </c>
      <c r="J1750" s="867" t="s">
        <v>6229</v>
      </c>
      <c r="K1750" s="868">
        <v>861.31</v>
      </c>
      <c r="L1750" s="867" t="s">
        <v>6143</v>
      </c>
    </row>
    <row r="1751" spans="1:12" ht="13.5">
      <c r="A1751" s="867" t="s">
        <v>7906</v>
      </c>
      <c r="B1751" s="867" t="s">
        <v>7907</v>
      </c>
      <c r="C1751" s="867" t="s">
        <v>7908</v>
      </c>
      <c r="D1751" s="867" t="s">
        <v>7909</v>
      </c>
      <c r="E1751" s="868" t="s">
        <v>819</v>
      </c>
      <c r="F1751" s="867" t="s">
        <v>819</v>
      </c>
      <c r="G1751" s="867">
        <v>100684</v>
      </c>
      <c r="H1751" s="867" t="s">
        <v>7998</v>
      </c>
      <c r="I1751" s="867" t="s">
        <v>6228</v>
      </c>
      <c r="J1751" s="867" t="s">
        <v>6229</v>
      </c>
      <c r="K1751" s="868">
        <v>758.93</v>
      </c>
      <c r="L1751" s="867" t="s">
        <v>6143</v>
      </c>
    </row>
    <row r="1752" spans="1:12" ht="13.5">
      <c r="A1752" s="867" t="s">
        <v>7906</v>
      </c>
      <c r="B1752" s="867" t="s">
        <v>7907</v>
      </c>
      <c r="C1752" s="867" t="s">
        <v>7908</v>
      </c>
      <c r="D1752" s="867" t="s">
        <v>7909</v>
      </c>
      <c r="E1752" s="868" t="s">
        <v>819</v>
      </c>
      <c r="F1752" s="867" t="s">
        <v>819</v>
      </c>
      <c r="G1752" s="867">
        <v>100685</v>
      </c>
      <c r="H1752" s="867" t="s">
        <v>7999</v>
      </c>
      <c r="I1752" s="867" t="s">
        <v>6228</v>
      </c>
      <c r="J1752" s="867" t="s">
        <v>6229</v>
      </c>
      <c r="K1752" s="868">
        <v>848.42</v>
      </c>
      <c r="L1752" s="867" t="s">
        <v>6143</v>
      </c>
    </row>
    <row r="1753" spans="1:12" ht="13.5">
      <c r="A1753" s="867" t="s">
        <v>7906</v>
      </c>
      <c r="B1753" s="867" t="s">
        <v>7907</v>
      </c>
      <c r="C1753" s="867" t="s">
        <v>7908</v>
      </c>
      <c r="D1753" s="867" t="s">
        <v>7909</v>
      </c>
      <c r="E1753" s="868" t="s">
        <v>819</v>
      </c>
      <c r="F1753" s="867" t="s">
        <v>819</v>
      </c>
      <c r="G1753" s="867">
        <v>100686</v>
      </c>
      <c r="H1753" s="867" t="s">
        <v>8000</v>
      </c>
      <c r="I1753" s="867" t="s">
        <v>6228</v>
      </c>
      <c r="J1753" s="867" t="s">
        <v>6229</v>
      </c>
      <c r="K1753" s="868">
        <v>745.74</v>
      </c>
      <c r="L1753" s="867" t="s">
        <v>6143</v>
      </c>
    </row>
    <row r="1754" spans="1:12" ht="13.5">
      <c r="A1754" s="867" t="s">
        <v>7906</v>
      </c>
      <c r="B1754" s="867" t="s">
        <v>7907</v>
      </c>
      <c r="C1754" s="867" t="s">
        <v>7908</v>
      </c>
      <c r="D1754" s="867" t="s">
        <v>7909</v>
      </c>
      <c r="E1754" s="868" t="s">
        <v>819</v>
      </c>
      <c r="F1754" s="867" t="s">
        <v>819</v>
      </c>
      <c r="G1754" s="867">
        <v>100687</v>
      </c>
      <c r="H1754" s="867" t="s">
        <v>8001</v>
      </c>
      <c r="I1754" s="867" t="s">
        <v>6228</v>
      </c>
      <c r="J1754" s="867" t="s">
        <v>6229</v>
      </c>
      <c r="K1754" s="868">
        <v>774.25</v>
      </c>
      <c r="L1754" s="867" t="s">
        <v>6143</v>
      </c>
    </row>
    <row r="1755" spans="1:12" ht="13.5">
      <c r="A1755" s="867" t="s">
        <v>7906</v>
      </c>
      <c r="B1755" s="867" t="s">
        <v>7907</v>
      </c>
      <c r="C1755" s="867" t="s">
        <v>7908</v>
      </c>
      <c r="D1755" s="867" t="s">
        <v>7909</v>
      </c>
      <c r="E1755" s="868" t="s">
        <v>819</v>
      </c>
      <c r="F1755" s="867" t="s">
        <v>819</v>
      </c>
      <c r="G1755" s="867">
        <v>100688</v>
      </c>
      <c r="H1755" s="867" t="s">
        <v>8002</v>
      </c>
      <c r="I1755" s="867" t="s">
        <v>6228</v>
      </c>
      <c r="J1755" s="867" t="s">
        <v>6229</v>
      </c>
      <c r="K1755" s="868">
        <v>675.7</v>
      </c>
      <c r="L1755" s="867" t="s">
        <v>6143</v>
      </c>
    </row>
    <row r="1756" spans="1:12" ht="13.5">
      <c r="A1756" s="867" t="s">
        <v>7906</v>
      </c>
      <c r="B1756" s="867" t="s">
        <v>7907</v>
      </c>
      <c r="C1756" s="867" t="s">
        <v>7908</v>
      </c>
      <c r="D1756" s="867" t="s">
        <v>7909</v>
      </c>
      <c r="E1756" s="868" t="s">
        <v>819</v>
      </c>
      <c r="F1756" s="867" t="s">
        <v>819</v>
      </c>
      <c r="G1756" s="867">
        <v>100689</v>
      </c>
      <c r="H1756" s="867" t="s">
        <v>8003</v>
      </c>
      <c r="I1756" s="867" t="s">
        <v>6228</v>
      </c>
      <c r="J1756" s="867" t="s">
        <v>6229</v>
      </c>
      <c r="K1756" s="868">
        <v>863.21</v>
      </c>
      <c r="L1756" s="867" t="s">
        <v>6143</v>
      </c>
    </row>
    <row r="1757" spans="1:12" ht="13.5">
      <c r="A1757" s="867" t="s">
        <v>7906</v>
      </c>
      <c r="B1757" s="867" t="s">
        <v>7907</v>
      </c>
      <c r="C1757" s="867" t="s">
        <v>7908</v>
      </c>
      <c r="D1757" s="867" t="s">
        <v>7909</v>
      </c>
      <c r="E1757" s="868" t="s">
        <v>819</v>
      </c>
      <c r="F1757" s="867" t="s">
        <v>819</v>
      </c>
      <c r="G1757" s="867">
        <v>100690</v>
      </c>
      <c r="H1757" s="867" t="s">
        <v>8004</v>
      </c>
      <c r="I1757" s="867" t="s">
        <v>6228</v>
      </c>
      <c r="J1757" s="867" t="s">
        <v>6229</v>
      </c>
      <c r="K1757" s="868">
        <v>760.83</v>
      </c>
      <c r="L1757" s="867" t="s">
        <v>6143</v>
      </c>
    </row>
    <row r="1758" spans="1:12" ht="13.5">
      <c r="A1758" s="867" t="s">
        <v>7906</v>
      </c>
      <c r="B1758" s="867" t="s">
        <v>7907</v>
      </c>
      <c r="C1758" s="867" t="s">
        <v>7908</v>
      </c>
      <c r="D1758" s="867" t="s">
        <v>7909</v>
      </c>
      <c r="E1758" s="868" t="s">
        <v>819</v>
      </c>
      <c r="F1758" s="867" t="s">
        <v>819</v>
      </c>
      <c r="G1758" s="867">
        <v>100691</v>
      </c>
      <c r="H1758" s="867" t="s">
        <v>8005</v>
      </c>
      <c r="I1758" s="867" t="s">
        <v>6228</v>
      </c>
      <c r="J1758" s="867" t="s">
        <v>6142</v>
      </c>
      <c r="K1758" s="869">
        <v>1054.1300000000001</v>
      </c>
      <c r="L1758" s="867" t="s">
        <v>6143</v>
      </c>
    </row>
    <row r="1759" spans="1:12" ht="13.5">
      <c r="A1759" s="867" t="s">
        <v>7906</v>
      </c>
      <c r="B1759" s="867" t="s">
        <v>7907</v>
      </c>
      <c r="C1759" s="867" t="s">
        <v>7908</v>
      </c>
      <c r="D1759" s="867" t="s">
        <v>7909</v>
      </c>
      <c r="E1759" s="868" t="s">
        <v>819</v>
      </c>
      <c r="F1759" s="867" t="s">
        <v>819</v>
      </c>
      <c r="G1759" s="867">
        <v>100692</v>
      </c>
      <c r="H1759" s="867" t="s">
        <v>8006</v>
      </c>
      <c r="I1759" s="867" t="s">
        <v>6228</v>
      </c>
      <c r="J1759" s="867" t="s">
        <v>6142</v>
      </c>
      <c r="K1759" s="868">
        <v>951.75</v>
      </c>
      <c r="L1759" s="867" t="s">
        <v>6143</v>
      </c>
    </row>
    <row r="1760" spans="1:12" ht="13.5">
      <c r="A1760" s="867" t="s">
        <v>7906</v>
      </c>
      <c r="B1760" s="867" t="s">
        <v>7907</v>
      </c>
      <c r="C1760" s="867" t="s">
        <v>7908</v>
      </c>
      <c r="D1760" s="867" t="s">
        <v>7909</v>
      </c>
      <c r="E1760" s="868" t="s">
        <v>819</v>
      </c>
      <c r="F1760" s="867" t="s">
        <v>819</v>
      </c>
      <c r="G1760" s="867">
        <v>100693</v>
      </c>
      <c r="H1760" s="867" t="s">
        <v>8007</v>
      </c>
      <c r="I1760" s="867" t="s">
        <v>6228</v>
      </c>
      <c r="J1760" s="867" t="s">
        <v>6142</v>
      </c>
      <c r="K1760" s="869">
        <v>1256.97</v>
      </c>
      <c r="L1760" s="867" t="s">
        <v>6143</v>
      </c>
    </row>
    <row r="1761" spans="1:12" ht="13.5">
      <c r="A1761" s="867" t="s">
        <v>7906</v>
      </c>
      <c r="B1761" s="867" t="s">
        <v>7907</v>
      </c>
      <c r="C1761" s="867" t="s">
        <v>7908</v>
      </c>
      <c r="D1761" s="867" t="s">
        <v>7909</v>
      </c>
      <c r="E1761" s="868" t="s">
        <v>819</v>
      </c>
      <c r="F1761" s="867" t="s">
        <v>819</v>
      </c>
      <c r="G1761" s="867">
        <v>100694</v>
      </c>
      <c r="H1761" s="867" t="s">
        <v>8008</v>
      </c>
      <c r="I1761" s="867" t="s">
        <v>6228</v>
      </c>
      <c r="J1761" s="867" t="s">
        <v>6142</v>
      </c>
      <c r="K1761" s="869">
        <v>1154.5899999999999</v>
      </c>
      <c r="L1761" s="867" t="s">
        <v>6143</v>
      </c>
    </row>
    <row r="1762" spans="1:12" ht="13.5">
      <c r="A1762" s="867" t="s">
        <v>7906</v>
      </c>
      <c r="B1762" s="867" t="s">
        <v>7907</v>
      </c>
      <c r="C1762" s="867" t="s">
        <v>7908</v>
      </c>
      <c r="D1762" s="867" t="s">
        <v>7909</v>
      </c>
      <c r="E1762" s="868" t="s">
        <v>819</v>
      </c>
      <c r="F1762" s="867" t="s">
        <v>819</v>
      </c>
      <c r="G1762" s="867">
        <v>100695</v>
      </c>
      <c r="H1762" s="867" t="s">
        <v>8009</v>
      </c>
      <c r="I1762" s="867" t="s">
        <v>6228</v>
      </c>
      <c r="J1762" s="867" t="s">
        <v>6229</v>
      </c>
      <c r="K1762" s="868">
        <v>49.35</v>
      </c>
      <c r="L1762" s="867" t="s">
        <v>6143</v>
      </c>
    </row>
    <row r="1763" spans="1:12" ht="13.5">
      <c r="A1763" s="867" t="s">
        <v>7906</v>
      </c>
      <c r="B1763" s="867" t="s">
        <v>7907</v>
      </c>
      <c r="C1763" s="867" t="s">
        <v>7908</v>
      </c>
      <c r="D1763" s="867" t="s">
        <v>7909</v>
      </c>
      <c r="E1763" s="868" t="s">
        <v>819</v>
      </c>
      <c r="F1763" s="867" t="s">
        <v>819</v>
      </c>
      <c r="G1763" s="867">
        <v>100696</v>
      </c>
      <c r="H1763" s="867" t="s">
        <v>8010</v>
      </c>
      <c r="I1763" s="867" t="s">
        <v>6228</v>
      </c>
      <c r="J1763" s="867" t="s">
        <v>6229</v>
      </c>
      <c r="K1763" s="868">
        <v>54.9</v>
      </c>
      <c r="L1763" s="867" t="s">
        <v>6143</v>
      </c>
    </row>
    <row r="1764" spans="1:12" ht="13.5">
      <c r="A1764" s="867" t="s">
        <v>7906</v>
      </c>
      <c r="B1764" s="867" t="s">
        <v>7907</v>
      </c>
      <c r="C1764" s="867" t="s">
        <v>7908</v>
      </c>
      <c r="D1764" s="867" t="s">
        <v>7909</v>
      </c>
      <c r="E1764" s="868" t="s">
        <v>819</v>
      </c>
      <c r="F1764" s="867" t="s">
        <v>819</v>
      </c>
      <c r="G1764" s="867">
        <v>100697</v>
      </c>
      <c r="H1764" s="867" t="s">
        <v>8011</v>
      </c>
      <c r="I1764" s="867" t="s">
        <v>6228</v>
      </c>
      <c r="J1764" s="867" t="s">
        <v>6229</v>
      </c>
      <c r="K1764" s="868">
        <v>60.49</v>
      </c>
      <c r="L1764" s="867" t="s">
        <v>6143</v>
      </c>
    </row>
    <row r="1765" spans="1:12" ht="13.5">
      <c r="A1765" s="867" t="s">
        <v>7906</v>
      </c>
      <c r="B1765" s="867" t="s">
        <v>7907</v>
      </c>
      <c r="C1765" s="867" t="s">
        <v>7908</v>
      </c>
      <c r="D1765" s="867" t="s">
        <v>7909</v>
      </c>
      <c r="E1765" s="868" t="s">
        <v>819</v>
      </c>
      <c r="F1765" s="867" t="s">
        <v>819</v>
      </c>
      <c r="G1765" s="867">
        <v>100698</v>
      </c>
      <c r="H1765" s="867" t="s">
        <v>8012</v>
      </c>
      <c r="I1765" s="867" t="s">
        <v>6228</v>
      </c>
      <c r="J1765" s="867" t="s">
        <v>6229</v>
      </c>
      <c r="K1765" s="868">
        <v>66.06</v>
      </c>
      <c r="L1765" s="867" t="s">
        <v>6143</v>
      </c>
    </row>
    <row r="1766" spans="1:12" ht="13.5">
      <c r="A1766" s="867" t="s">
        <v>7906</v>
      </c>
      <c r="B1766" s="867" t="s">
        <v>7907</v>
      </c>
      <c r="C1766" s="867" t="s">
        <v>7908</v>
      </c>
      <c r="D1766" s="867" t="s">
        <v>7909</v>
      </c>
      <c r="E1766" s="868" t="s">
        <v>819</v>
      </c>
      <c r="F1766" s="867" t="s">
        <v>819</v>
      </c>
      <c r="G1766" s="867">
        <v>100699</v>
      </c>
      <c r="H1766" s="867" t="s">
        <v>8013</v>
      </c>
      <c r="I1766" s="867" t="s">
        <v>6228</v>
      </c>
      <c r="J1766" s="867" t="s">
        <v>6229</v>
      </c>
      <c r="K1766" s="868">
        <v>78.819999999999993</v>
      </c>
      <c r="L1766" s="867" t="s">
        <v>6143</v>
      </c>
    </row>
    <row r="1767" spans="1:12" ht="13.5">
      <c r="A1767" s="867" t="s">
        <v>7906</v>
      </c>
      <c r="B1767" s="867" t="s">
        <v>7907</v>
      </c>
      <c r="C1767" s="867" t="s">
        <v>7908</v>
      </c>
      <c r="D1767" s="867" t="s">
        <v>7909</v>
      </c>
      <c r="E1767" s="868" t="s">
        <v>819</v>
      </c>
      <c r="F1767" s="867" t="s">
        <v>819</v>
      </c>
      <c r="G1767" s="867">
        <v>100700</v>
      </c>
      <c r="H1767" s="867" t="s">
        <v>8014</v>
      </c>
      <c r="I1767" s="867" t="s">
        <v>6228</v>
      </c>
      <c r="J1767" s="867" t="s">
        <v>6229</v>
      </c>
      <c r="K1767" s="868">
        <v>733.19</v>
      </c>
      <c r="L1767" s="867" t="s">
        <v>6143</v>
      </c>
    </row>
    <row r="1768" spans="1:12" ht="13.5">
      <c r="A1768" s="867" t="s">
        <v>7906</v>
      </c>
      <c r="B1768" s="867" t="s">
        <v>7907</v>
      </c>
      <c r="C1768" s="867" t="s">
        <v>7908</v>
      </c>
      <c r="D1768" s="867" t="s">
        <v>7909</v>
      </c>
      <c r="E1768" s="868" t="s">
        <v>819</v>
      </c>
      <c r="F1768" s="867" t="s">
        <v>819</v>
      </c>
      <c r="G1768" s="867">
        <v>100712</v>
      </c>
      <c r="H1768" s="867" t="s">
        <v>8015</v>
      </c>
      <c r="I1768" s="867" t="s">
        <v>6228</v>
      </c>
      <c r="J1768" s="867" t="s">
        <v>6229</v>
      </c>
      <c r="K1768" s="868">
        <v>642</v>
      </c>
      <c r="L1768" s="867" t="s">
        <v>6143</v>
      </c>
    </row>
    <row r="1769" spans="1:12" ht="13.5">
      <c r="A1769" s="867" t="s">
        <v>7906</v>
      </c>
      <c r="B1769" s="867" t="s">
        <v>7907</v>
      </c>
      <c r="C1769" s="867" t="s">
        <v>8016</v>
      </c>
      <c r="D1769" s="867" t="s">
        <v>8017</v>
      </c>
      <c r="E1769" s="868" t="s">
        <v>819</v>
      </c>
      <c r="F1769" s="867" t="s">
        <v>819</v>
      </c>
      <c r="G1769" s="867">
        <v>100665</v>
      </c>
      <c r="H1769" s="867" t="s">
        <v>8018</v>
      </c>
      <c r="I1769" s="867" t="s">
        <v>6401</v>
      </c>
      <c r="J1769" s="867" t="s">
        <v>6142</v>
      </c>
      <c r="K1769" s="868">
        <v>712.41</v>
      </c>
      <c r="L1769" s="867" t="s">
        <v>6143</v>
      </c>
    </row>
    <row r="1770" spans="1:12" ht="13.5">
      <c r="A1770" s="867" t="s">
        <v>7906</v>
      </c>
      <c r="B1770" s="867" t="s">
        <v>7907</v>
      </c>
      <c r="C1770" s="867" t="s">
        <v>8016</v>
      </c>
      <c r="D1770" s="867" t="s">
        <v>8017</v>
      </c>
      <c r="E1770" s="868" t="s">
        <v>819</v>
      </c>
      <c r="F1770" s="867" t="s">
        <v>819</v>
      </c>
      <c r="G1770" s="867">
        <v>100666</v>
      </c>
      <c r="H1770" s="867" t="s">
        <v>8019</v>
      </c>
      <c r="I1770" s="867" t="s">
        <v>6401</v>
      </c>
      <c r="J1770" s="867" t="s">
        <v>6142</v>
      </c>
      <c r="K1770" s="868">
        <v>565.17999999999995</v>
      </c>
      <c r="L1770" s="867" t="s">
        <v>6143</v>
      </c>
    </row>
    <row r="1771" spans="1:12" ht="13.5">
      <c r="A1771" s="867" t="s">
        <v>7906</v>
      </c>
      <c r="B1771" s="867" t="s">
        <v>7907</v>
      </c>
      <c r="C1771" s="867" t="s">
        <v>8016</v>
      </c>
      <c r="D1771" s="867" t="s">
        <v>8017</v>
      </c>
      <c r="E1771" s="868" t="s">
        <v>819</v>
      </c>
      <c r="F1771" s="867" t="s">
        <v>819</v>
      </c>
      <c r="G1771" s="867">
        <v>100667</v>
      </c>
      <c r="H1771" s="867" t="s">
        <v>8020</v>
      </c>
      <c r="I1771" s="867" t="s">
        <v>6401</v>
      </c>
      <c r="J1771" s="867" t="s">
        <v>6142</v>
      </c>
      <c r="K1771" s="868">
        <v>920.54</v>
      </c>
      <c r="L1771" s="867" t="s">
        <v>6143</v>
      </c>
    </row>
    <row r="1772" spans="1:12" ht="13.5">
      <c r="A1772" s="867" t="s">
        <v>7906</v>
      </c>
      <c r="B1772" s="867" t="s">
        <v>7907</v>
      </c>
      <c r="C1772" s="867" t="s">
        <v>8016</v>
      </c>
      <c r="D1772" s="867" t="s">
        <v>8017</v>
      </c>
      <c r="E1772" s="868" t="s">
        <v>819</v>
      </c>
      <c r="F1772" s="867" t="s">
        <v>819</v>
      </c>
      <c r="G1772" s="867">
        <v>100668</v>
      </c>
      <c r="H1772" s="867" t="s">
        <v>8021</v>
      </c>
      <c r="I1772" s="867" t="s">
        <v>6401</v>
      </c>
      <c r="J1772" s="867" t="s">
        <v>6142</v>
      </c>
      <c r="K1772" s="869">
        <v>1118.7</v>
      </c>
      <c r="L1772" s="867" t="s">
        <v>6143</v>
      </c>
    </row>
    <row r="1773" spans="1:12" ht="13.5">
      <c r="A1773" s="867" t="s">
        <v>7906</v>
      </c>
      <c r="B1773" s="867" t="s">
        <v>7907</v>
      </c>
      <c r="C1773" s="867" t="s">
        <v>8016</v>
      </c>
      <c r="D1773" s="867" t="s">
        <v>8017</v>
      </c>
      <c r="E1773" s="868" t="s">
        <v>819</v>
      </c>
      <c r="F1773" s="867" t="s">
        <v>819</v>
      </c>
      <c r="G1773" s="867">
        <v>100669</v>
      </c>
      <c r="H1773" s="867" t="s">
        <v>8022</v>
      </c>
      <c r="I1773" s="867" t="s">
        <v>6401</v>
      </c>
      <c r="J1773" s="867" t="s">
        <v>6142</v>
      </c>
      <c r="K1773" s="868">
        <v>668.53</v>
      </c>
      <c r="L1773" s="867" t="s">
        <v>6143</v>
      </c>
    </row>
    <row r="1774" spans="1:12" ht="13.5">
      <c r="A1774" s="867" t="s">
        <v>7906</v>
      </c>
      <c r="B1774" s="867" t="s">
        <v>7907</v>
      </c>
      <c r="C1774" s="867" t="s">
        <v>8016</v>
      </c>
      <c r="D1774" s="867" t="s">
        <v>8017</v>
      </c>
      <c r="E1774" s="868" t="s">
        <v>819</v>
      </c>
      <c r="F1774" s="867" t="s">
        <v>819</v>
      </c>
      <c r="G1774" s="867">
        <v>100670</v>
      </c>
      <c r="H1774" s="867" t="s">
        <v>8023</v>
      </c>
      <c r="I1774" s="867" t="s">
        <v>6401</v>
      </c>
      <c r="J1774" s="867" t="s">
        <v>6142</v>
      </c>
      <c r="K1774" s="868">
        <v>889.31</v>
      </c>
      <c r="L1774" s="867" t="s">
        <v>6143</v>
      </c>
    </row>
    <row r="1775" spans="1:12" ht="13.5">
      <c r="A1775" s="867" t="s">
        <v>7906</v>
      </c>
      <c r="B1775" s="867" t="s">
        <v>7907</v>
      </c>
      <c r="C1775" s="867" t="s">
        <v>8016</v>
      </c>
      <c r="D1775" s="867" t="s">
        <v>8017</v>
      </c>
      <c r="E1775" s="868" t="s">
        <v>819</v>
      </c>
      <c r="F1775" s="867" t="s">
        <v>819</v>
      </c>
      <c r="G1775" s="867">
        <v>100671</v>
      </c>
      <c r="H1775" s="867" t="s">
        <v>8024</v>
      </c>
      <c r="I1775" s="867" t="s">
        <v>6401</v>
      </c>
      <c r="J1775" s="867" t="s">
        <v>6142</v>
      </c>
      <c r="K1775" s="869">
        <v>1100.94</v>
      </c>
      <c r="L1775" s="867" t="s">
        <v>6143</v>
      </c>
    </row>
    <row r="1776" spans="1:12" ht="13.5">
      <c r="A1776" s="867" t="s">
        <v>7906</v>
      </c>
      <c r="B1776" s="867" t="s">
        <v>7907</v>
      </c>
      <c r="C1776" s="867" t="s">
        <v>8016</v>
      </c>
      <c r="D1776" s="867" t="s">
        <v>8017</v>
      </c>
      <c r="E1776" s="868" t="s">
        <v>819</v>
      </c>
      <c r="F1776" s="867" t="s">
        <v>819</v>
      </c>
      <c r="G1776" s="867">
        <v>100672</v>
      </c>
      <c r="H1776" s="867" t="s">
        <v>8025</v>
      </c>
      <c r="I1776" s="867" t="s">
        <v>6401</v>
      </c>
      <c r="J1776" s="867" t="s">
        <v>6142</v>
      </c>
      <c r="K1776" s="868">
        <v>714.93</v>
      </c>
      <c r="L1776" s="867" t="s">
        <v>6143</v>
      </c>
    </row>
    <row r="1777" spans="1:12" ht="13.5">
      <c r="A1777" s="867" t="s">
        <v>7906</v>
      </c>
      <c r="B1777" s="867" t="s">
        <v>7907</v>
      </c>
      <c r="C1777" s="867" t="s">
        <v>8026</v>
      </c>
      <c r="D1777" s="867" t="s">
        <v>8027</v>
      </c>
      <c r="E1777" s="868" t="s">
        <v>819</v>
      </c>
      <c r="F1777" s="867" t="s">
        <v>819</v>
      </c>
      <c r="G1777" s="867">
        <v>100701</v>
      </c>
      <c r="H1777" s="867" t="s">
        <v>8028</v>
      </c>
      <c r="I1777" s="867" t="s">
        <v>6401</v>
      </c>
      <c r="J1777" s="867" t="s">
        <v>6229</v>
      </c>
      <c r="K1777" s="868">
        <v>297.68</v>
      </c>
      <c r="L1777" s="867" t="s">
        <v>6143</v>
      </c>
    </row>
    <row r="1778" spans="1:12" ht="13.5">
      <c r="A1778" s="867" t="s">
        <v>7906</v>
      </c>
      <c r="B1778" s="867" t="s">
        <v>7907</v>
      </c>
      <c r="C1778" s="867" t="s">
        <v>8029</v>
      </c>
      <c r="D1778" s="867" t="s">
        <v>8030</v>
      </c>
      <c r="E1778" s="868" t="s">
        <v>819</v>
      </c>
      <c r="F1778" s="867" t="s">
        <v>819</v>
      </c>
      <c r="G1778" s="867">
        <v>94559</v>
      </c>
      <c r="H1778" s="867" t="s">
        <v>8031</v>
      </c>
      <c r="I1778" s="867" t="s">
        <v>6401</v>
      </c>
      <c r="J1778" s="867" t="s">
        <v>6142</v>
      </c>
      <c r="K1778" s="868">
        <v>594.02</v>
      </c>
      <c r="L1778" s="867" t="s">
        <v>6143</v>
      </c>
    </row>
    <row r="1779" spans="1:12" ht="13.5">
      <c r="A1779" s="867" t="s">
        <v>7906</v>
      </c>
      <c r="B1779" s="867" t="s">
        <v>7907</v>
      </c>
      <c r="C1779" s="867" t="s">
        <v>8029</v>
      </c>
      <c r="D1779" s="867" t="s">
        <v>8030</v>
      </c>
      <c r="E1779" s="868" t="s">
        <v>819</v>
      </c>
      <c r="F1779" s="867" t="s">
        <v>819</v>
      </c>
      <c r="G1779" s="867">
        <v>94560</v>
      </c>
      <c r="H1779" s="867" t="s">
        <v>8032</v>
      </c>
      <c r="I1779" s="867" t="s">
        <v>6401</v>
      </c>
      <c r="J1779" s="867" t="s">
        <v>6142</v>
      </c>
      <c r="K1779" s="868">
        <v>530.63</v>
      </c>
      <c r="L1779" s="867" t="s">
        <v>6143</v>
      </c>
    </row>
    <row r="1780" spans="1:12" ht="13.5">
      <c r="A1780" s="867" t="s">
        <v>7906</v>
      </c>
      <c r="B1780" s="867" t="s">
        <v>7907</v>
      </c>
      <c r="C1780" s="867" t="s">
        <v>8029</v>
      </c>
      <c r="D1780" s="867" t="s">
        <v>8030</v>
      </c>
      <c r="E1780" s="868" t="s">
        <v>819</v>
      </c>
      <c r="F1780" s="867" t="s">
        <v>819</v>
      </c>
      <c r="G1780" s="867">
        <v>94562</v>
      </c>
      <c r="H1780" s="867" t="s">
        <v>8033</v>
      </c>
      <c r="I1780" s="867" t="s">
        <v>6401</v>
      </c>
      <c r="J1780" s="867" t="s">
        <v>6142</v>
      </c>
      <c r="K1780" s="868">
        <v>558.36</v>
      </c>
      <c r="L1780" s="867" t="s">
        <v>6143</v>
      </c>
    </row>
    <row r="1781" spans="1:12" ht="13.5">
      <c r="A1781" s="867" t="s">
        <v>7906</v>
      </c>
      <c r="B1781" s="867" t="s">
        <v>7907</v>
      </c>
      <c r="C1781" s="867" t="s">
        <v>8029</v>
      </c>
      <c r="D1781" s="867" t="s">
        <v>8030</v>
      </c>
      <c r="E1781" s="868" t="s">
        <v>819</v>
      </c>
      <c r="F1781" s="867" t="s">
        <v>819</v>
      </c>
      <c r="G1781" s="867">
        <v>94563</v>
      </c>
      <c r="H1781" s="867" t="s">
        <v>8034</v>
      </c>
      <c r="I1781" s="867" t="s">
        <v>6401</v>
      </c>
      <c r="J1781" s="867" t="s">
        <v>6142</v>
      </c>
      <c r="K1781" s="868">
        <v>700.88</v>
      </c>
      <c r="L1781" s="867" t="s">
        <v>6143</v>
      </c>
    </row>
    <row r="1782" spans="1:12" ht="13.5">
      <c r="A1782" s="867" t="s">
        <v>7906</v>
      </c>
      <c r="B1782" s="867" t="s">
        <v>7907</v>
      </c>
      <c r="C1782" s="867" t="s">
        <v>8029</v>
      </c>
      <c r="D1782" s="867" t="s">
        <v>8030</v>
      </c>
      <c r="E1782" s="868" t="s">
        <v>819</v>
      </c>
      <c r="F1782" s="867" t="s">
        <v>819</v>
      </c>
      <c r="G1782" s="867">
        <v>94587</v>
      </c>
      <c r="H1782" s="867" t="s">
        <v>8035</v>
      </c>
      <c r="I1782" s="867" t="s">
        <v>272</v>
      </c>
      <c r="J1782" s="867" t="s">
        <v>6142</v>
      </c>
      <c r="K1782" s="868">
        <v>42.6</v>
      </c>
      <c r="L1782" s="867" t="s">
        <v>6143</v>
      </c>
    </row>
    <row r="1783" spans="1:12" ht="13.5">
      <c r="A1783" s="867" t="s">
        <v>7906</v>
      </c>
      <c r="B1783" s="867" t="s">
        <v>7907</v>
      </c>
      <c r="C1783" s="867" t="s">
        <v>8029</v>
      </c>
      <c r="D1783" s="867" t="s">
        <v>8030</v>
      </c>
      <c r="E1783" s="868" t="s">
        <v>819</v>
      </c>
      <c r="F1783" s="867" t="s">
        <v>819</v>
      </c>
      <c r="G1783" s="867">
        <v>94588</v>
      </c>
      <c r="H1783" s="867" t="s">
        <v>8036</v>
      </c>
      <c r="I1783" s="867" t="s">
        <v>272</v>
      </c>
      <c r="J1783" s="867" t="s">
        <v>6142</v>
      </c>
      <c r="K1783" s="868">
        <v>35.89</v>
      </c>
      <c r="L1783" s="867" t="s">
        <v>6143</v>
      </c>
    </row>
    <row r="1784" spans="1:12" ht="13.5">
      <c r="A1784" s="867" t="s">
        <v>7906</v>
      </c>
      <c r="B1784" s="867" t="s">
        <v>7907</v>
      </c>
      <c r="C1784" s="867" t="s">
        <v>8037</v>
      </c>
      <c r="D1784" s="867" t="s">
        <v>8038</v>
      </c>
      <c r="E1784" s="868" t="s">
        <v>819</v>
      </c>
      <c r="F1784" s="867" t="s">
        <v>819</v>
      </c>
      <c r="G1784" s="867">
        <v>99837</v>
      </c>
      <c r="H1784" s="867" t="s">
        <v>8039</v>
      </c>
      <c r="I1784" s="867" t="s">
        <v>272</v>
      </c>
      <c r="J1784" s="867" t="s">
        <v>6229</v>
      </c>
      <c r="K1784" s="868">
        <v>430.93</v>
      </c>
      <c r="L1784" s="867" t="s">
        <v>6143</v>
      </c>
    </row>
    <row r="1785" spans="1:12" ht="13.5">
      <c r="A1785" s="867" t="s">
        <v>7906</v>
      </c>
      <c r="B1785" s="867" t="s">
        <v>7907</v>
      </c>
      <c r="C1785" s="867" t="s">
        <v>8037</v>
      </c>
      <c r="D1785" s="867" t="s">
        <v>8038</v>
      </c>
      <c r="E1785" s="868" t="s">
        <v>819</v>
      </c>
      <c r="F1785" s="867" t="s">
        <v>819</v>
      </c>
      <c r="G1785" s="867">
        <v>99839</v>
      </c>
      <c r="H1785" s="867" t="s">
        <v>8040</v>
      </c>
      <c r="I1785" s="867" t="s">
        <v>272</v>
      </c>
      <c r="J1785" s="867" t="s">
        <v>6229</v>
      </c>
      <c r="K1785" s="868">
        <v>360.03</v>
      </c>
      <c r="L1785" s="867" t="s">
        <v>6143</v>
      </c>
    </row>
    <row r="1786" spans="1:12" ht="13.5">
      <c r="A1786" s="867" t="s">
        <v>7906</v>
      </c>
      <c r="B1786" s="867" t="s">
        <v>7907</v>
      </c>
      <c r="C1786" s="867" t="s">
        <v>8037</v>
      </c>
      <c r="D1786" s="867" t="s">
        <v>8038</v>
      </c>
      <c r="E1786" s="868" t="s">
        <v>819</v>
      </c>
      <c r="F1786" s="867" t="s">
        <v>819</v>
      </c>
      <c r="G1786" s="867">
        <v>99841</v>
      </c>
      <c r="H1786" s="867" t="s">
        <v>8041</v>
      </c>
      <c r="I1786" s="867" t="s">
        <v>272</v>
      </c>
      <c r="J1786" s="867" t="s">
        <v>6142</v>
      </c>
      <c r="K1786" s="868">
        <v>789.33</v>
      </c>
      <c r="L1786" s="867" t="s">
        <v>6143</v>
      </c>
    </row>
    <row r="1787" spans="1:12" ht="13.5">
      <c r="A1787" s="867" t="s">
        <v>7906</v>
      </c>
      <c r="B1787" s="867" t="s">
        <v>7907</v>
      </c>
      <c r="C1787" s="867" t="s">
        <v>8037</v>
      </c>
      <c r="D1787" s="867" t="s">
        <v>8038</v>
      </c>
      <c r="E1787" s="868" t="s">
        <v>819</v>
      </c>
      <c r="F1787" s="867" t="s">
        <v>819</v>
      </c>
      <c r="G1787" s="867">
        <v>99855</v>
      </c>
      <c r="H1787" s="867" t="s">
        <v>8042</v>
      </c>
      <c r="I1787" s="867" t="s">
        <v>272</v>
      </c>
      <c r="J1787" s="867" t="s">
        <v>6229</v>
      </c>
      <c r="K1787" s="868">
        <v>78.92</v>
      </c>
      <c r="L1787" s="867" t="s">
        <v>6143</v>
      </c>
    </row>
    <row r="1788" spans="1:12" ht="13.5">
      <c r="A1788" s="867" t="s">
        <v>7906</v>
      </c>
      <c r="B1788" s="867" t="s">
        <v>7907</v>
      </c>
      <c r="C1788" s="867" t="s">
        <v>8037</v>
      </c>
      <c r="D1788" s="867" t="s">
        <v>8038</v>
      </c>
      <c r="E1788" s="868" t="s">
        <v>819</v>
      </c>
      <c r="F1788" s="867" t="s">
        <v>819</v>
      </c>
      <c r="G1788" s="867">
        <v>99857</v>
      </c>
      <c r="H1788" s="867" t="s">
        <v>8043</v>
      </c>
      <c r="I1788" s="867" t="s">
        <v>272</v>
      </c>
      <c r="J1788" s="867" t="s">
        <v>6142</v>
      </c>
      <c r="K1788" s="868">
        <v>70</v>
      </c>
      <c r="L1788" s="867" t="s">
        <v>6143</v>
      </c>
    </row>
    <row r="1789" spans="1:12" ht="13.5">
      <c r="A1789" s="867" t="s">
        <v>7906</v>
      </c>
      <c r="B1789" s="867" t="s">
        <v>7907</v>
      </c>
      <c r="C1789" s="867" t="s">
        <v>8037</v>
      </c>
      <c r="D1789" s="867" t="s">
        <v>8038</v>
      </c>
      <c r="E1789" s="868" t="s">
        <v>819</v>
      </c>
      <c r="F1789" s="867" t="s">
        <v>819</v>
      </c>
      <c r="G1789" s="867">
        <v>99861</v>
      </c>
      <c r="H1789" s="867" t="s">
        <v>8044</v>
      </c>
      <c r="I1789" s="867" t="s">
        <v>6401</v>
      </c>
      <c r="J1789" s="867" t="s">
        <v>6142</v>
      </c>
      <c r="K1789" s="868">
        <v>449.16</v>
      </c>
      <c r="L1789" s="867" t="s">
        <v>6143</v>
      </c>
    </row>
    <row r="1790" spans="1:12" ht="13.5">
      <c r="A1790" s="867" t="s">
        <v>7906</v>
      </c>
      <c r="B1790" s="867" t="s">
        <v>7907</v>
      </c>
      <c r="C1790" s="867" t="s">
        <v>8037</v>
      </c>
      <c r="D1790" s="867" t="s">
        <v>8038</v>
      </c>
      <c r="E1790" s="868" t="s">
        <v>819</v>
      </c>
      <c r="F1790" s="867" t="s">
        <v>819</v>
      </c>
      <c r="G1790" s="867">
        <v>99862</v>
      </c>
      <c r="H1790" s="867" t="s">
        <v>8045</v>
      </c>
      <c r="I1790" s="867" t="s">
        <v>6401</v>
      </c>
      <c r="J1790" s="867" t="s">
        <v>6142</v>
      </c>
      <c r="K1790" s="868">
        <v>460.55</v>
      </c>
      <c r="L1790" s="867" t="s">
        <v>6143</v>
      </c>
    </row>
    <row r="1791" spans="1:12" ht="13.5">
      <c r="A1791" s="867" t="s">
        <v>7906</v>
      </c>
      <c r="B1791" s="867" t="s">
        <v>7907</v>
      </c>
      <c r="C1791" s="867" t="s">
        <v>8046</v>
      </c>
      <c r="D1791" s="867" t="s">
        <v>8047</v>
      </c>
      <c r="E1791" s="868" t="s">
        <v>819</v>
      </c>
      <c r="F1791" s="867" t="s">
        <v>819</v>
      </c>
      <c r="G1791" s="867">
        <v>73665</v>
      </c>
      <c r="H1791" s="867" t="s">
        <v>8048</v>
      </c>
      <c r="I1791" s="867" t="s">
        <v>272</v>
      </c>
      <c r="J1791" s="867" t="s">
        <v>6229</v>
      </c>
      <c r="K1791" s="868">
        <v>69.819999999999993</v>
      </c>
      <c r="L1791" s="867" t="s">
        <v>6143</v>
      </c>
    </row>
    <row r="1792" spans="1:12" ht="13.5">
      <c r="A1792" s="867" t="s">
        <v>7906</v>
      </c>
      <c r="B1792" s="867" t="s">
        <v>7907</v>
      </c>
      <c r="C1792" s="867" t="s">
        <v>8046</v>
      </c>
      <c r="D1792" s="867" t="s">
        <v>8047</v>
      </c>
      <c r="E1792" s="868">
        <v>74194</v>
      </c>
      <c r="F1792" s="867" t="s">
        <v>8049</v>
      </c>
      <c r="G1792" s="867" t="s">
        <v>8050</v>
      </c>
      <c r="H1792" s="867" t="s">
        <v>8051</v>
      </c>
      <c r="I1792" s="867" t="s">
        <v>272</v>
      </c>
      <c r="J1792" s="867" t="s">
        <v>6229</v>
      </c>
      <c r="K1792" s="868">
        <v>277.58999999999997</v>
      </c>
      <c r="L1792" s="867" t="s">
        <v>6143</v>
      </c>
    </row>
    <row r="1793" spans="1:12" ht="13.5">
      <c r="A1793" s="867" t="s">
        <v>7906</v>
      </c>
      <c r="B1793" s="867" t="s">
        <v>7907</v>
      </c>
      <c r="C1793" s="867" t="s">
        <v>8052</v>
      </c>
      <c r="D1793" s="867" t="s">
        <v>8053</v>
      </c>
      <c r="E1793" s="868" t="s">
        <v>819</v>
      </c>
      <c r="F1793" s="867" t="s">
        <v>819</v>
      </c>
      <c r="G1793" s="867">
        <v>90838</v>
      </c>
      <c r="H1793" s="867" t="s">
        <v>8054</v>
      </c>
      <c r="I1793" s="867" t="s">
        <v>6228</v>
      </c>
      <c r="J1793" s="867" t="s">
        <v>6229</v>
      </c>
      <c r="K1793" s="868">
        <v>700.94</v>
      </c>
      <c r="L1793" s="867" t="s">
        <v>6143</v>
      </c>
    </row>
    <row r="1794" spans="1:12" ht="13.5">
      <c r="A1794" s="867" t="s">
        <v>7906</v>
      </c>
      <c r="B1794" s="867" t="s">
        <v>7907</v>
      </c>
      <c r="C1794" s="867" t="s">
        <v>8052</v>
      </c>
      <c r="D1794" s="867" t="s">
        <v>8053</v>
      </c>
      <c r="E1794" s="868" t="s">
        <v>819</v>
      </c>
      <c r="F1794" s="867" t="s">
        <v>819</v>
      </c>
      <c r="G1794" s="867">
        <v>91338</v>
      </c>
      <c r="H1794" s="867" t="s">
        <v>8055</v>
      </c>
      <c r="I1794" s="867" t="s">
        <v>6401</v>
      </c>
      <c r="J1794" s="867" t="s">
        <v>6142</v>
      </c>
      <c r="K1794" s="868">
        <v>515.58000000000004</v>
      </c>
      <c r="L1794" s="867" t="s">
        <v>6143</v>
      </c>
    </row>
    <row r="1795" spans="1:12" ht="13.5">
      <c r="A1795" s="867" t="s">
        <v>7906</v>
      </c>
      <c r="B1795" s="867" t="s">
        <v>7907</v>
      </c>
      <c r="C1795" s="867" t="s">
        <v>8052</v>
      </c>
      <c r="D1795" s="867" t="s">
        <v>8053</v>
      </c>
      <c r="E1795" s="868" t="s">
        <v>819</v>
      </c>
      <c r="F1795" s="867" t="s">
        <v>819</v>
      </c>
      <c r="G1795" s="867">
        <v>91341</v>
      </c>
      <c r="H1795" s="867" t="s">
        <v>8056</v>
      </c>
      <c r="I1795" s="867" t="s">
        <v>6401</v>
      </c>
      <c r="J1795" s="867" t="s">
        <v>6142</v>
      </c>
      <c r="K1795" s="868">
        <v>382.11</v>
      </c>
      <c r="L1795" s="867" t="s">
        <v>6143</v>
      </c>
    </row>
    <row r="1796" spans="1:12" ht="13.5">
      <c r="A1796" s="867" t="s">
        <v>7906</v>
      </c>
      <c r="B1796" s="867" t="s">
        <v>7907</v>
      </c>
      <c r="C1796" s="867" t="s">
        <v>8052</v>
      </c>
      <c r="D1796" s="867" t="s">
        <v>8053</v>
      </c>
      <c r="E1796" s="868" t="s">
        <v>819</v>
      </c>
      <c r="F1796" s="867" t="s">
        <v>819</v>
      </c>
      <c r="G1796" s="867">
        <v>94805</v>
      </c>
      <c r="H1796" s="867" t="s">
        <v>8057</v>
      </c>
      <c r="I1796" s="867" t="s">
        <v>6228</v>
      </c>
      <c r="J1796" s="867" t="s">
        <v>6142</v>
      </c>
      <c r="K1796" s="868">
        <v>603.1</v>
      </c>
      <c r="L1796" s="867" t="s">
        <v>6143</v>
      </c>
    </row>
    <row r="1797" spans="1:12" ht="13.5">
      <c r="A1797" s="867" t="s">
        <v>7906</v>
      </c>
      <c r="B1797" s="867" t="s">
        <v>7907</v>
      </c>
      <c r="C1797" s="867" t="s">
        <v>8052</v>
      </c>
      <c r="D1797" s="867" t="s">
        <v>8053</v>
      </c>
      <c r="E1797" s="868" t="s">
        <v>819</v>
      </c>
      <c r="F1797" s="867" t="s">
        <v>819</v>
      </c>
      <c r="G1797" s="867">
        <v>94806</v>
      </c>
      <c r="H1797" s="867" t="s">
        <v>8058</v>
      </c>
      <c r="I1797" s="867" t="s">
        <v>6228</v>
      </c>
      <c r="J1797" s="867" t="s">
        <v>6229</v>
      </c>
      <c r="K1797" s="868">
        <v>332.2</v>
      </c>
      <c r="L1797" s="867" t="s">
        <v>6143</v>
      </c>
    </row>
    <row r="1798" spans="1:12" ht="13.5">
      <c r="A1798" s="867" t="s">
        <v>7906</v>
      </c>
      <c r="B1798" s="867" t="s">
        <v>7907</v>
      </c>
      <c r="C1798" s="867" t="s">
        <v>8052</v>
      </c>
      <c r="D1798" s="867" t="s">
        <v>8053</v>
      </c>
      <c r="E1798" s="868" t="s">
        <v>819</v>
      </c>
      <c r="F1798" s="867" t="s">
        <v>819</v>
      </c>
      <c r="G1798" s="867">
        <v>94807</v>
      </c>
      <c r="H1798" s="867" t="s">
        <v>8059</v>
      </c>
      <c r="I1798" s="867" t="s">
        <v>6228</v>
      </c>
      <c r="J1798" s="867" t="s">
        <v>6229</v>
      </c>
      <c r="K1798" s="868">
        <v>394.95</v>
      </c>
      <c r="L1798" s="867" t="s">
        <v>6143</v>
      </c>
    </row>
    <row r="1799" spans="1:12" ht="13.5">
      <c r="A1799" s="867" t="s">
        <v>7906</v>
      </c>
      <c r="B1799" s="867" t="s">
        <v>7907</v>
      </c>
      <c r="C1799" s="867" t="s">
        <v>8052</v>
      </c>
      <c r="D1799" s="867" t="s">
        <v>8053</v>
      </c>
      <c r="E1799" s="868" t="s">
        <v>819</v>
      </c>
      <c r="F1799" s="867" t="s">
        <v>819</v>
      </c>
      <c r="G1799" s="867">
        <v>100702</v>
      </c>
      <c r="H1799" s="867" t="s">
        <v>8060</v>
      </c>
      <c r="I1799" s="867" t="s">
        <v>6401</v>
      </c>
      <c r="J1799" s="867" t="s">
        <v>6142</v>
      </c>
      <c r="K1799" s="868">
        <v>306.57</v>
      </c>
      <c r="L1799" s="867" t="s">
        <v>6143</v>
      </c>
    </row>
    <row r="1800" spans="1:12" ht="13.5">
      <c r="A1800" s="867" t="s">
        <v>7906</v>
      </c>
      <c r="B1800" s="867" t="s">
        <v>7907</v>
      </c>
      <c r="C1800" s="867" t="s">
        <v>8061</v>
      </c>
      <c r="D1800" s="867" t="s">
        <v>8062</v>
      </c>
      <c r="E1800" s="868" t="s">
        <v>819</v>
      </c>
      <c r="F1800" s="867" t="s">
        <v>819</v>
      </c>
      <c r="G1800" s="867">
        <v>84885</v>
      </c>
      <c r="H1800" s="867" t="s">
        <v>8063</v>
      </c>
      <c r="I1800" s="867" t="s">
        <v>6228</v>
      </c>
      <c r="J1800" s="867" t="s">
        <v>6229</v>
      </c>
      <c r="K1800" s="868">
        <v>709.09</v>
      </c>
      <c r="L1800" s="867" t="s">
        <v>6143</v>
      </c>
    </row>
    <row r="1801" spans="1:12" ht="13.5">
      <c r="A1801" s="867" t="s">
        <v>7906</v>
      </c>
      <c r="B1801" s="867" t="s">
        <v>7907</v>
      </c>
      <c r="C1801" s="867" t="s">
        <v>8061</v>
      </c>
      <c r="D1801" s="867" t="s">
        <v>8062</v>
      </c>
      <c r="E1801" s="868" t="s">
        <v>819</v>
      </c>
      <c r="F1801" s="867" t="s">
        <v>819</v>
      </c>
      <c r="G1801" s="867">
        <v>84886</v>
      </c>
      <c r="H1801" s="867" t="s">
        <v>8064</v>
      </c>
      <c r="I1801" s="867" t="s">
        <v>6228</v>
      </c>
      <c r="J1801" s="867" t="s">
        <v>6229</v>
      </c>
      <c r="K1801" s="869">
        <v>1279.3</v>
      </c>
      <c r="L1801" s="867" t="s">
        <v>6143</v>
      </c>
    </row>
    <row r="1802" spans="1:12" ht="13.5">
      <c r="A1802" s="867" t="s">
        <v>7906</v>
      </c>
      <c r="B1802" s="867" t="s">
        <v>7907</v>
      </c>
      <c r="C1802" s="867" t="s">
        <v>8065</v>
      </c>
      <c r="D1802" s="867" t="s">
        <v>8066</v>
      </c>
      <c r="E1802" s="868" t="s">
        <v>819</v>
      </c>
      <c r="F1802" s="867" t="s">
        <v>819</v>
      </c>
      <c r="G1802" s="867">
        <v>100703</v>
      </c>
      <c r="H1802" s="867" t="s">
        <v>8067</v>
      </c>
      <c r="I1802" s="867" t="s">
        <v>6228</v>
      </c>
      <c r="J1802" s="867" t="s">
        <v>6229</v>
      </c>
      <c r="K1802" s="868">
        <v>20.61</v>
      </c>
      <c r="L1802" s="867" t="s">
        <v>6143</v>
      </c>
    </row>
    <row r="1803" spans="1:12" ht="13.5">
      <c r="A1803" s="867" t="s">
        <v>7906</v>
      </c>
      <c r="B1803" s="867" t="s">
        <v>7907</v>
      </c>
      <c r="C1803" s="867" t="s">
        <v>8065</v>
      </c>
      <c r="D1803" s="867" t="s">
        <v>8066</v>
      </c>
      <c r="E1803" s="868" t="s">
        <v>819</v>
      </c>
      <c r="F1803" s="867" t="s">
        <v>819</v>
      </c>
      <c r="G1803" s="867">
        <v>100704</v>
      </c>
      <c r="H1803" s="867" t="s">
        <v>8068</v>
      </c>
      <c r="I1803" s="867" t="s">
        <v>6228</v>
      </c>
      <c r="J1803" s="867" t="s">
        <v>6229</v>
      </c>
      <c r="K1803" s="868">
        <v>148.22999999999999</v>
      </c>
      <c r="L1803" s="867" t="s">
        <v>6143</v>
      </c>
    </row>
    <row r="1804" spans="1:12" ht="13.5">
      <c r="A1804" s="867" t="s">
        <v>7906</v>
      </c>
      <c r="B1804" s="867" t="s">
        <v>7907</v>
      </c>
      <c r="C1804" s="867" t="s">
        <v>8065</v>
      </c>
      <c r="D1804" s="867" t="s">
        <v>8066</v>
      </c>
      <c r="E1804" s="868" t="s">
        <v>819</v>
      </c>
      <c r="F1804" s="867" t="s">
        <v>819</v>
      </c>
      <c r="G1804" s="867">
        <v>100705</v>
      </c>
      <c r="H1804" s="867" t="s">
        <v>8069</v>
      </c>
      <c r="I1804" s="867" t="s">
        <v>6228</v>
      </c>
      <c r="J1804" s="867" t="s">
        <v>6229</v>
      </c>
      <c r="K1804" s="868">
        <v>51.87</v>
      </c>
      <c r="L1804" s="867" t="s">
        <v>6143</v>
      </c>
    </row>
    <row r="1805" spans="1:12" ht="13.5">
      <c r="A1805" s="867" t="s">
        <v>7906</v>
      </c>
      <c r="B1805" s="867" t="s">
        <v>7907</v>
      </c>
      <c r="C1805" s="867" t="s">
        <v>8065</v>
      </c>
      <c r="D1805" s="867" t="s">
        <v>8066</v>
      </c>
      <c r="E1805" s="868" t="s">
        <v>819</v>
      </c>
      <c r="F1805" s="867" t="s">
        <v>819</v>
      </c>
      <c r="G1805" s="867">
        <v>100706</v>
      </c>
      <c r="H1805" s="867" t="s">
        <v>8070</v>
      </c>
      <c r="I1805" s="867" t="s">
        <v>6228</v>
      </c>
      <c r="J1805" s="867" t="s">
        <v>6229</v>
      </c>
      <c r="K1805" s="868">
        <v>92.85</v>
      </c>
      <c r="L1805" s="867" t="s">
        <v>6143</v>
      </c>
    </row>
    <row r="1806" spans="1:12" ht="13.5">
      <c r="A1806" s="867" t="s">
        <v>7906</v>
      </c>
      <c r="B1806" s="867" t="s">
        <v>7907</v>
      </c>
      <c r="C1806" s="867" t="s">
        <v>8065</v>
      </c>
      <c r="D1806" s="867" t="s">
        <v>8066</v>
      </c>
      <c r="E1806" s="868" t="s">
        <v>819</v>
      </c>
      <c r="F1806" s="867" t="s">
        <v>819</v>
      </c>
      <c r="G1806" s="867">
        <v>100707</v>
      </c>
      <c r="H1806" s="867" t="s">
        <v>8071</v>
      </c>
      <c r="I1806" s="867" t="s">
        <v>6228</v>
      </c>
      <c r="J1806" s="867" t="s">
        <v>6229</v>
      </c>
      <c r="K1806" s="868">
        <v>54.9</v>
      </c>
      <c r="L1806" s="867" t="s">
        <v>6143</v>
      </c>
    </row>
    <row r="1807" spans="1:12" ht="13.5">
      <c r="A1807" s="867" t="s">
        <v>7906</v>
      </c>
      <c r="B1807" s="867" t="s">
        <v>7907</v>
      </c>
      <c r="C1807" s="867" t="s">
        <v>8065</v>
      </c>
      <c r="D1807" s="867" t="s">
        <v>8066</v>
      </c>
      <c r="E1807" s="868" t="s">
        <v>819</v>
      </c>
      <c r="F1807" s="867" t="s">
        <v>819</v>
      </c>
      <c r="G1807" s="867">
        <v>100708</v>
      </c>
      <c r="H1807" s="867" t="s">
        <v>8072</v>
      </c>
      <c r="I1807" s="867" t="s">
        <v>6228</v>
      </c>
      <c r="J1807" s="867" t="s">
        <v>6229</v>
      </c>
      <c r="K1807" s="868">
        <v>69.97</v>
      </c>
      <c r="L1807" s="867" t="s">
        <v>6143</v>
      </c>
    </row>
    <row r="1808" spans="1:12" ht="13.5">
      <c r="A1808" s="867" t="s">
        <v>7906</v>
      </c>
      <c r="B1808" s="867" t="s">
        <v>7907</v>
      </c>
      <c r="C1808" s="867" t="s">
        <v>8065</v>
      </c>
      <c r="D1808" s="867" t="s">
        <v>8066</v>
      </c>
      <c r="E1808" s="868" t="s">
        <v>819</v>
      </c>
      <c r="F1808" s="867" t="s">
        <v>819</v>
      </c>
      <c r="G1808" s="867">
        <v>100709</v>
      </c>
      <c r="H1808" s="867" t="s">
        <v>8073</v>
      </c>
      <c r="I1808" s="867" t="s">
        <v>6228</v>
      </c>
      <c r="J1808" s="867" t="s">
        <v>6229</v>
      </c>
      <c r="K1808" s="868">
        <v>38.08</v>
      </c>
      <c r="L1808" s="867" t="s">
        <v>6143</v>
      </c>
    </row>
    <row r="1809" spans="1:12" ht="13.5">
      <c r="A1809" s="867" t="s">
        <v>7906</v>
      </c>
      <c r="B1809" s="867" t="s">
        <v>7907</v>
      </c>
      <c r="C1809" s="867" t="s">
        <v>8065</v>
      </c>
      <c r="D1809" s="867" t="s">
        <v>8066</v>
      </c>
      <c r="E1809" s="868" t="s">
        <v>819</v>
      </c>
      <c r="F1809" s="867" t="s">
        <v>819</v>
      </c>
      <c r="G1809" s="867">
        <v>100710</v>
      </c>
      <c r="H1809" s="867" t="s">
        <v>8074</v>
      </c>
      <c r="I1809" s="867" t="s">
        <v>6228</v>
      </c>
      <c r="J1809" s="867" t="s">
        <v>6229</v>
      </c>
      <c r="K1809" s="868">
        <v>90.58</v>
      </c>
      <c r="L1809" s="867" t="s">
        <v>6143</v>
      </c>
    </row>
    <row r="1810" spans="1:12" ht="13.5">
      <c r="A1810" s="867" t="s">
        <v>7906</v>
      </c>
      <c r="B1810" s="867" t="s">
        <v>7907</v>
      </c>
      <c r="C1810" s="867" t="s">
        <v>8075</v>
      </c>
      <c r="D1810" s="867" t="s">
        <v>8076</v>
      </c>
      <c r="E1810" s="868" t="s">
        <v>819</v>
      </c>
      <c r="F1810" s="867" t="s">
        <v>819</v>
      </c>
      <c r="G1810" s="867">
        <v>72116</v>
      </c>
      <c r="H1810" s="867" t="s">
        <v>8077</v>
      </c>
      <c r="I1810" s="867" t="s">
        <v>6401</v>
      </c>
      <c r="J1810" s="867" t="s">
        <v>6142</v>
      </c>
      <c r="K1810" s="868">
        <v>105.15</v>
      </c>
      <c r="L1810" s="867" t="s">
        <v>6143</v>
      </c>
    </row>
    <row r="1811" spans="1:12" ht="13.5">
      <c r="A1811" s="867" t="s">
        <v>7906</v>
      </c>
      <c r="B1811" s="867" t="s">
        <v>7907</v>
      </c>
      <c r="C1811" s="867" t="s">
        <v>8075</v>
      </c>
      <c r="D1811" s="867" t="s">
        <v>8076</v>
      </c>
      <c r="E1811" s="868" t="s">
        <v>819</v>
      </c>
      <c r="F1811" s="867" t="s">
        <v>819</v>
      </c>
      <c r="G1811" s="867">
        <v>72117</v>
      </c>
      <c r="H1811" s="867" t="s">
        <v>8078</v>
      </c>
      <c r="I1811" s="867" t="s">
        <v>6401</v>
      </c>
      <c r="J1811" s="867" t="s">
        <v>6142</v>
      </c>
      <c r="K1811" s="868">
        <v>134.35</v>
      </c>
      <c r="L1811" s="867" t="s">
        <v>6143</v>
      </c>
    </row>
    <row r="1812" spans="1:12" ht="13.5">
      <c r="A1812" s="867" t="s">
        <v>7906</v>
      </c>
      <c r="B1812" s="867" t="s">
        <v>7907</v>
      </c>
      <c r="C1812" s="867" t="s">
        <v>8075</v>
      </c>
      <c r="D1812" s="867" t="s">
        <v>8076</v>
      </c>
      <c r="E1812" s="868" t="s">
        <v>819</v>
      </c>
      <c r="F1812" s="867" t="s">
        <v>819</v>
      </c>
      <c r="G1812" s="867">
        <v>72118</v>
      </c>
      <c r="H1812" s="867" t="s">
        <v>8079</v>
      </c>
      <c r="I1812" s="867" t="s">
        <v>6401</v>
      </c>
      <c r="J1812" s="867" t="s">
        <v>6142</v>
      </c>
      <c r="K1812" s="868">
        <v>106.95</v>
      </c>
      <c r="L1812" s="867" t="s">
        <v>6143</v>
      </c>
    </row>
    <row r="1813" spans="1:12" ht="13.5">
      <c r="A1813" s="867" t="s">
        <v>7906</v>
      </c>
      <c r="B1813" s="867" t="s">
        <v>7907</v>
      </c>
      <c r="C1813" s="867" t="s">
        <v>8075</v>
      </c>
      <c r="D1813" s="867" t="s">
        <v>8076</v>
      </c>
      <c r="E1813" s="868" t="s">
        <v>819</v>
      </c>
      <c r="F1813" s="867" t="s">
        <v>819</v>
      </c>
      <c r="G1813" s="867">
        <v>72119</v>
      </c>
      <c r="H1813" s="867" t="s">
        <v>8080</v>
      </c>
      <c r="I1813" s="867" t="s">
        <v>6401</v>
      </c>
      <c r="J1813" s="867" t="s">
        <v>6142</v>
      </c>
      <c r="K1813" s="868">
        <v>130.79</v>
      </c>
      <c r="L1813" s="867" t="s">
        <v>6143</v>
      </c>
    </row>
    <row r="1814" spans="1:12" ht="13.5">
      <c r="A1814" s="867" t="s">
        <v>7906</v>
      </c>
      <c r="B1814" s="867" t="s">
        <v>7907</v>
      </c>
      <c r="C1814" s="867" t="s">
        <v>8075</v>
      </c>
      <c r="D1814" s="867" t="s">
        <v>8076</v>
      </c>
      <c r="E1814" s="868" t="s">
        <v>819</v>
      </c>
      <c r="F1814" s="867" t="s">
        <v>819</v>
      </c>
      <c r="G1814" s="867">
        <v>72120</v>
      </c>
      <c r="H1814" s="867" t="s">
        <v>8081</v>
      </c>
      <c r="I1814" s="867" t="s">
        <v>6401</v>
      </c>
      <c r="J1814" s="867" t="s">
        <v>6142</v>
      </c>
      <c r="K1814" s="868">
        <v>161.16999999999999</v>
      </c>
      <c r="L1814" s="867" t="s">
        <v>6143</v>
      </c>
    </row>
    <row r="1815" spans="1:12" ht="13.5">
      <c r="A1815" s="867" t="s">
        <v>7906</v>
      </c>
      <c r="B1815" s="867" t="s">
        <v>7907</v>
      </c>
      <c r="C1815" s="867" t="s">
        <v>8075</v>
      </c>
      <c r="D1815" s="867" t="s">
        <v>8076</v>
      </c>
      <c r="E1815" s="868" t="s">
        <v>819</v>
      </c>
      <c r="F1815" s="867" t="s">
        <v>819</v>
      </c>
      <c r="G1815" s="867">
        <v>72122</v>
      </c>
      <c r="H1815" s="867" t="s">
        <v>8082</v>
      </c>
      <c r="I1815" s="867" t="s">
        <v>6401</v>
      </c>
      <c r="J1815" s="867" t="s">
        <v>6142</v>
      </c>
      <c r="K1815" s="868">
        <v>115.9</v>
      </c>
      <c r="L1815" s="867" t="s">
        <v>6143</v>
      </c>
    </row>
    <row r="1816" spans="1:12" ht="13.5">
      <c r="A1816" s="867" t="s">
        <v>7906</v>
      </c>
      <c r="B1816" s="867" t="s">
        <v>7907</v>
      </c>
      <c r="C1816" s="867" t="s">
        <v>8075</v>
      </c>
      <c r="D1816" s="867" t="s">
        <v>8076</v>
      </c>
      <c r="E1816" s="868" t="s">
        <v>819</v>
      </c>
      <c r="F1816" s="867" t="s">
        <v>819</v>
      </c>
      <c r="G1816" s="867">
        <v>72123</v>
      </c>
      <c r="H1816" s="867" t="s">
        <v>8083</v>
      </c>
      <c r="I1816" s="867" t="s">
        <v>6401</v>
      </c>
      <c r="J1816" s="867" t="s">
        <v>6142</v>
      </c>
      <c r="K1816" s="868">
        <v>302.57</v>
      </c>
      <c r="L1816" s="867" t="s">
        <v>6143</v>
      </c>
    </row>
    <row r="1817" spans="1:12" ht="13.5">
      <c r="A1817" s="867" t="s">
        <v>7906</v>
      </c>
      <c r="B1817" s="867" t="s">
        <v>7907</v>
      </c>
      <c r="C1817" s="867" t="s">
        <v>8075</v>
      </c>
      <c r="D1817" s="867" t="s">
        <v>8076</v>
      </c>
      <c r="E1817" s="868">
        <v>73838</v>
      </c>
      <c r="F1817" s="867" t="s">
        <v>8084</v>
      </c>
      <c r="G1817" s="867" t="s">
        <v>8085</v>
      </c>
      <c r="H1817" s="867" t="s">
        <v>8086</v>
      </c>
      <c r="I1817" s="867" t="s">
        <v>6228</v>
      </c>
      <c r="J1817" s="867" t="s">
        <v>6229</v>
      </c>
      <c r="K1817" s="869">
        <v>1948.93</v>
      </c>
      <c r="L1817" s="867" t="s">
        <v>6143</v>
      </c>
    </row>
    <row r="1818" spans="1:12" ht="13.5">
      <c r="A1818" s="867" t="s">
        <v>7906</v>
      </c>
      <c r="B1818" s="867" t="s">
        <v>7907</v>
      </c>
      <c r="C1818" s="867" t="s">
        <v>8075</v>
      </c>
      <c r="D1818" s="867" t="s">
        <v>8076</v>
      </c>
      <c r="E1818" s="868">
        <v>74125</v>
      </c>
      <c r="F1818" s="867" t="s">
        <v>8087</v>
      </c>
      <c r="G1818" s="867" t="s">
        <v>8088</v>
      </c>
      <c r="H1818" s="867" t="s">
        <v>8089</v>
      </c>
      <c r="I1818" s="867" t="s">
        <v>6401</v>
      </c>
      <c r="J1818" s="867" t="s">
        <v>6142</v>
      </c>
      <c r="K1818" s="868">
        <v>413.89</v>
      </c>
      <c r="L1818" s="867" t="s">
        <v>6143</v>
      </c>
    </row>
    <row r="1819" spans="1:12" ht="13.5">
      <c r="A1819" s="867" t="s">
        <v>7906</v>
      </c>
      <c r="B1819" s="867" t="s">
        <v>7907</v>
      </c>
      <c r="C1819" s="867" t="s">
        <v>8075</v>
      </c>
      <c r="D1819" s="867" t="s">
        <v>8076</v>
      </c>
      <c r="E1819" s="868">
        <v>74125</v>
      </c>
      <c r="F1819" s="867" t="s">
        <v>8087</v>
      </c>
      <c r="G1819" s="867" t="s">
        <v>8090</v>
      </c>
      <c r="H1819" s="867" t="s">
        <v>8091</v>
      </c>
      <c r="I1819" s="867" t="s">
        <v>6401</v>
      </c>
      <c r="J1819" s="867" t="s">
        <v>6142</v>
      </c>
      <c r="K1819" s="868">
        <v>441.3</v>
      </c>
      <c r="L1819" s="867" t="s">
        <v>6143</v>
      </c>
    </row>
    <row r="1820" spans="1:12" ht="13.5">
      <c r="A1820" s="867" t="s">
        <v>7906</v>
      </c>
      <c r="B1820" s="867" t="s">
        <v>7907</v>
      </c>
      <c r="C1820" s="867" t="s">
        <v>8075</v>
      </c>
      <c r="D1820" s="867" t="s">
        <v>8076</v>
      </c>
      <c r="E1820" s="868" t="s">
        <v>819</v>
      </c>
      <c r="F1820" s="867" t="s">
        <v>819</v>
      </c>
      <c r="G1820" s="867">
        <v>84957</v>
      </c>
      <c r="H1820" s="867" t="s">
        <v>8092</v>
      </c>
      <c r="I1820" s="867" t="s">
        <v>6401</v>
      </c>
      <c r="J1820" s="867" t="s">
        <v>6142</v>
      </c>
      <c r="K1820" s="868">
        <v>162.19</v>
      </c>
      <c r="L1820" s="867" t="s">
        <v>6143</v>
      </c>
    </row>
    <row r="1821" spans="1:12" ht="13.5">
      <c r="A1821" s="867" t="s">
        <v>7906</v>
      </c>
      <c r="B1821" s="867" t="s">
        <v>7907</v>
      </c>
      <c r="C1821" s="867" t="s">
        <v>8075</v>
      </c>
      <c r="D1821" s="867" t="s">
        <v>8076</v>
      </c>
      <c r="E1821" s="868" t="s">
        <v>819</v>
      </c>
      <c r="F1821" s="867" t="s">
        <v>819</v>
      </c>
      <c r="G1821" s="867">
        <v>84959</v>
      </c>
      <c r="H1821" s="867" t="s">
        <v>8093</v>
      </c>
      <c r="I1821" s="867" t="s">
        <v>6401</v>
      </c>
      <c r="J1821" s="867" t="s">
        <v>6142</v>
      </c>
      <c r="K1821" s="868">
        <v>188.86</v>
      </c>
      <c r="L1821" s="867" t="s">
        <v>6143</v>
      </c>
    </row>
    <row r="1822" spans="1:12" ht="13.5">
      <c r="A1822" s="867" t="s">
        <v>7906</v>
      </c>
      <c r="B1822" s="867" t="s">
        <v>7907</v>
      </c>
      <c r="C1822" s="867" t="s">
        <v>8075</v>
      </c>
      <c r="D1822" s="867" t="s">
        <v>8076</v>
      </c>
      <c r="E1822" s="868" t="s">
        <v>819</v>
      </c>
      <c r="F1822" s="867" t="s">
        <v>819</v>
      </c>
      <c r="G1822" s="867">
        <v>85001</v>
      </c>
      <c r="H1822" s="867" t="s">
        <v>8094</v>
      </c>
      <c r="I1822" s="867" t="s">
        <v>6401</v>
      </c>
      <c r="J1822" s="867" t="s">
        <v>6142</v>
      </c>
      <c r="K1822" s="868">
        <v>179.97</v>
      </c>
      <c r="L1822" s="867" t="s">
        <v>6143</v>
      </c>
    </row>
    <row r="1823" spans="1:12" ht="13.5">
      <c r="A1823" s="867" t="s">
        <v>7906</v>
      </c>
      <c r="B1823" s="867" t="s">
        <v>7907</v>
      </c>
      <c r="C1823" s="867" t="s">
        <v>8075</v>
      </c>
      <c r="D1823" s="867" t="s">
        <v>8076</v>
      </c>
      <c r="E1823" s="868" t="s">
        <v>819</v>
      </c>
      <c r="F1823" s="867" t="s">
        <v>819</v>
      </c>
      <c r="G1823" s="867">
        <v>85002</v>
      </c>
      <c r="H1823" s="867" t="s">
        <v>8095</v>
      </c>
      <c r="I1823" s="867" t="s">
        <v>6401</v>
      </c>
      <c r="J1823" s="867" t="s">
        <v>6142</v>
      </c>
      <c r="K1823" s="868">
        <v>251.08</v>
      </c>
      <c r="L1823" s="867" t="s">
        <v>6143</v>
      </c>
    </row>
    <row r="1824" spans="1:12" ht="13.5">
      <c r="A1824" s="867" t="s">
        <v>7906</v>
      </c>
      <c r="B1824" s="867" t="s">
        <v>7907</v>
      </c>
      <c r="C1824" s="867" t="s">
        <v>8075</v>
      </c>
      <c r="D1824" s="867" t="s">
        <v>8076</v>
      </c>
      <c r="E1824" s="868" t="s">
        <v>819</v>
      </c>
      <c r="F1824" s="867" t="s">
        <v>819</v>
      </c>
      <c r="G1824" s="867">
        <v>85004</v>
      </c>
      <c r="H1824" s="867" t="s">
        <v>8096</v>
      </c>
      <c r="I1824" s="867" t="s">
        <v>6401</v>
      </c>
      <c r="J1824" s="867" t="s">
        <v>6142</v>
      </c>
      <c r="K1824" s="868">
        <v>126.63</v>
      </c>
      <c r="L1824" s="867" t="s">
        <v>6143</v>
      </c>
    </row>
    <row r="1825" spans="1:12" ht="13.5">
      <c r="A1825" s="867" t="s">
        <v>7906</v>
      </c>
      <c r="B1825" s="867" t="s">
        <v>7907</v>
      </c>
      <c r="C1825" s="867" t="s">
        <v>8075</v>
      </c>
      <c r="D1825" s="867" t="s">
        <v>8076</v>
      </c>
      <c r="E1825" s="868" t="s">
        <v>819</v>
      </c>
      <c r="F1825" s="867" t="s">
        <v>819</v>
      </c>
      <c r="G1825" s="867">
        <v>85005</v>
      </c>
      <c r="H1825" s="867" t="s">
        <v>8097</v>
      </c>
      <c r="I1825" s="867" t="s">
        <v>6401</v>
      </c>
      <c r="J1825" s="867" t="s">
        <v>6142</v>
      </c>
      <c r="K1825" s="868">
        <v>368.92</v>
      </c>
      <c r="L1825" s="867" t="s">
        <v>6143</v>
      </c>
    </row>
    <row r="1826" spans="1:12" ht="13.5">
      <c r="A1826" s="867" t="s">
        <v>7906</v>
      </c>
      <c r="B1826" s="867" t="s">
        <v>7907</v>
      </c>
      <c r="C1826" s="867" t="s">
        <v>8098</v>
      </c>
      <c r="D1826" s="867" t="s">
        <v>8099</v>
      </c>
      <c r="E1826" s="868" t="s">
        <v>819</v>
      </c>
      <c r="F1826" s="867" t="s">
        <v>819</v>
      </c>
      <c r="G1826" s="867">
        <v>94569</v>
      </c>
      <c r="H1826" s="867" t="s">
        <v>8100</v>
      </c>
      <c r="I1826" s="867" t="s">
        <v>6401</v>
      </c>
      <c r="J1826" s="867" t="s">
        <v>6142</v>
      </c>
      <c r="K1826" s="868">
        <v>371.49</v>
      </c>
      <c r="L1826" s="867" t="s">
        <v>6143</v>
      </c>
    </row>
    <row r="1827" spans="1:12" ht="13.5">
      <c r="A1827" s="867" t="s">
        <v>7906</v>
      </c>
      <c r="B1827" s="867" t="s">
        <v>7907</v>
      </c>
      <c r="C1827" s="867" t="s">
        <v>8098</v>
      </c>
      <c r="D1827" s="867" t="s">
        <v>8099</v>
      </c>
      <c r="E1827" s="868" t="s">
        <v>819</v>
      </c>
      <c r="F1827" s="867" t="s">
        <v>819</v>
      </c>
      <c r="G1827" s="867">
        <v>94570</v>
      </c>
      <c r="H1827" s="867" t="s">
        <v>8101</v>
      </c>
      <c r="I1827" s="867" t="s">
        <v>6401</v>
      </c>
      <c r="J1827" s="867" t="s">
        <v>6142</v>
      </c>
      <c r="K1827" s="868">
        <v>226.79</v>
      </c>
      <c r="L1827" s="867" t="s">
        <v>6143</v>
      </c>
    </row>
    <row r="1828" spans="1:12" ht="13.5">
      <c r="A1828" s="867" t="s">
        <v>7906</v>
      </c>
      <c r="B1828" s="867" t="s">
        <v>7907</v>
      </c>
      <c r="C1828" s="867" t="s">
        <v>8098</v>
      </c>
      <c r="D1828" s="867" t="s">
        <v>8099</v>
      </c>
      <c r="E1828" s="868" t="s">
        <v>819</v>
      </c>
      <c r="F1828" s="867" t="s">
        <v>819</v>
      </c>
      <c r="G1828" s="867">
        <v>94572</v>
      </c>
      <c r="H1828" s="867" t="s">
        <v>8102</v>
      </c>
      <c r="I1828" s="867" t="s">
        <v>6401</v>
      </c>
      <c r="J1828" s="867" t="s">
        <v>6142</v>
      </c>
      <c r="K1828" s="868">
        <v>337.97</v>
      </c>
      <c r="L1828" s="867" t="s">
        <v>6143</v>
      </c>
    </row>
    <row r="1829" spans="1:12" ht="13.5">
      <c r="A1829" s="867" t="s">
        <v>7906</v>
      </c>
      <c r="B1829" s="867" t="s">
        <v>7907</v>
      </c>
      <c r="C1829" s="867" t="s">
        <v>8098</v>
      </c>
      <c r="D1829" s="867" t="s">
        <v>8099</v>
      </c>
      <c r="E1829" s="868" t="s">
        <v>819</v>
      </c>
      <c r="F1829" s="867" t="s">
        <v>819</v>
      </c>
      <c r="G1829" s="867">
        <v>94573</v>
      </c>
      <c r="H1829" s="867" t="s">
        <v>8103</v>
      </c>
      <c r="I1829" s="867" t="s">
        <v>6401</v>
      </c>
      <c r="J1829" s="867" t="s">
        <v>6142</v>
      </c>
      <c r="K1829" s="868">
        <v>264.8</v>
      </c>
      <c r="L1829" s="867" t="s">
        <v>6143</v>
      </c>
    </row>
    <row r="1830" spans="1:12" ht="13.5">
      <c r="A1830" s="867" t="s">
        <v>7906</v>
      </c>
      <c r="B1830" s="867" t="s">
        <v>7907</v>
      </c>
      <c r="C1830" s="867" t="s">
        <v>8098</v>
      </c>
      <c r="D1830" s="867" t="s">
        <v>8099</v>
      </c>
      <c r="E1830" s="868" t="s">
        <v>819</v>
      </c>
      <c r="F1830" s="867" t="s">
        <v>819</v>
      </c>
      <c r="G1830" s="867">
        <v>94580</v>
      </c>
      <c r="H1830" s="867" t="s">
        <v>8104</v>
      </c>
      <c r="I1830" s="867" t="s">
        <v>6401</v>
      </c>
      <c r="J1830" s="867" t="s">
        <v>6142</v>
      </c>
      <c r="K1830" s="868">
        <v>384.97</v>
      </c>
      <c r="L1830" s="867" t="s">
        <v>6143</v>
      </c>
    </row>
    <row r="1831" spans="1:12" ht="13.5">
      <c r="A1831" s="867" t="s">
        <v>7906</v>
      </c>
      <c r="B1831" s="867" t="s">
        <v>7907</v>
      </c>
      <c r="C1831" s="867" t="s">
        <v>8098</v>
      </c>
      <c r="D1831" s="867" t="s">
        <v>8099</v>
      </c>
      <c r="E1831" s="868" t="s">
        <v>819</v>
      </c>
      <c r="F1831" s="867" t="s">
        <v>819</v>
      </c>
      <c r="G1831" s="867">
        <v>100674</v>
      </c>
      <c r="H1831" s="867" t="s">
        <v>8105</v>
      </c>
      <c r="I1831" s="867" t="s">
        <v>6401</v>
      </c>
      <c r="J1831" s="867" t="s">
        <v>6142</v>
      </c>
      <c r="K1831" s="868">
        <v>250.34</v>
      </c>
      <c r="L1831" s="867" t="s">
        <v>6143</v>
      </c>
    </row>
    <row r="1832" spans="1:12" ht="13.5">
      <c r="A1832" s="867" t="s">
        <v>8106</v>
      </c>
      <c r="B1832" s="867" t="s">
        <v>8107</v>
      </c>
      <c r="C1832" s="867" t="s">
        <v>8108</v>
      </c>
      <c r="D1832" s="867" t="s">
        <v>8109</v>
      </c>
      <c r="E1832" s="868" t="s">
        <v>819</v>
      </c>
      <c r="F1832" s="867" t="s">
        <v>819</v>
      </c>
      <c r="G1832" s="867">
        <v>101096</v>
      </c>
      <c r="H1832" s="867" t="s">
        <v>8110</v>
      </c>
      <c r="I1832" s="867" t="s">
        <v>169</v>
      </c>
      <c r="J1832" s="867" t="s">
        <v>6142</v>
      </c>
      <c r="K1832" s="868">
        <v>875.73</v>
      </c>
      <c r="L1832" s="867" t="s">
        <v>6143</v>
      </c>
    </row>
    <row r="1833" spans="1:12" ht="13.5">
      <c r="A1833" s="867" t="s">
        <v>8106</v>
      </c>
      <c r="B1833" s="867" t="s">
        <v>8107</v>
      </c>
      <c r="C1833" s="867" t="s">
        <v>8108</v>
      </c>
      <c r="D1833" s="867" t="s">
        <v>8109</v>
      </c>
      <c r="E1833" s="868" t="s">
        <v>819</v>
      </c>
      <c r="F1833" s="867" t="s">
        <v>819</v>
      </c>
      <c r="G1833" s="867">
        <v>101097</v>
      </c>
      <c r="H1833" s="867" t="s">
        <v>8111</v>
      </c>
      <c r="I1833" s="867" t="s">
        <v>169</v>
      </c>
      <c r="J1833" s="867" t="s">
        <v>6142</v>
      </c>
      <c r="K1833" s="868">
        <v>829.85</v>
      </c>
      <c r="L1833" s="867" t="s">
        <v>6143</v>
      </c>
    </row>
    <row r="1834" spans="1:12" ht="13.5">
      <c r="A1834" s="867" t="s">
        <v>8106</v>
      </c>
      <c r="B1834" s="867" t="s">
        <v>8107</v>
      </c>
      <c r="C1834" s="867" t="s">
        <v>8108</v>
      </c>
      <c r="D1834" s="867" t="s">
        <v>8109</v>
      </c>
      <c r="E1834" s="868" t="s">
        <v>819</v>
      </c>
      <c r="F1834" s="867" t="s">
        <v>819</v>
      </c>
      <c r="G1834" s="867">
        <v>101098</v>
      </c>
      <c r="H1834" s="867" t="s">
        <v>8112</v>
      </c>
      <c r="I1834" s="867" t="s">
        <v>169</v>
      </c>
      <c r="J1834" s="867" t="s">
        <v>6142</v>
      </c>
      <c r="K1834" s="868">
        <v>768.49</v>
      </c>
      <c r="L1834" s="867" t="s">
        <v>6143</v>
      </c>
    </row>
    <row r="1835" spans="1:12" ht="13.5">
      <c r="A1835" s="867" t="s">
        <v>8106</v>
      </c>
      <c r="B1835" s="867" t="s">
        <v>8107</v>
      </c>
      <c r="C1835" s="867" t="s">
        <v>8108</v>
      </c>
      <c r="D1835" s="867" t="s">
        <v>8109</v>
      </c>
      <c r="E1835" s="868" t="s">
        <v>819</v>
      </c>
      <c r="F1835" s="867" t="s">
        <v>819</v>
      </c>
      <c r="G1835" s="867">
        <v>101099</v>
      </c>
      <c r="H1835" s="867" t="s">
        <v>8113</v>
      </c>
      <c r="I1835" s="867" t="s">
        <v>169</v>
      </c>
      <c r="J1835" s="867" t="s">
        <v>6142</v>
      </c>
      <c r="K1835" s="868">
        <v>703.89</v>
      </c>
      <c r="L1835" s="867" t="s">
        <v>6143</v>
      </c>
    </row>
    <row r="1836" spans="1:12" ht="13.5">
      <c r="A1836" s="867" t="s">
        <v>8106</v>
      </c>
      <c r="B1836" s="867" t="s">
        <v>8107</v>
      </c>
      <c r="C1836" s="867" t="s">
        <v>8108</v>
      </c>
      <c r="D1836" s="867" t="s">
        <v>8109</v>
      </c>
      <c r="E1836" s="868" t="s">
        <v>819</v>
      </c>
      <c r="F1836" s="867" t="s">
        <v>819</v>
      </c>
      <c r="G1836" s="867">
        <v>101100</v>
      </c>
      <c r="H1836" s="867" t="s">
        <v>8114</v>
      </c>
      <c r="I1836" s="867" t="s">
        <v>169</v>
      </c>
      <c r="J1836" s="867" t="s">
        <v>6142</v>
      </c>
      <c r="K1836" s="868">
        <v>632.75</v>
      </c>
      <c r="L1836" s="867" t="s">
        <v>6143</v>
      </c>
    </row>
    <row r="1837" spans="1:12" ht="13.5">
      <c r="A1837" s="867" t="s">
        <v>8106</v>
      </c>
      <c r="B1837" s="867" t="s">
        <v>8107</v>
      </c>
      <c r="C1837" s="867" t="s">
        <v>8108</v>
      </c>
      <c r="D1837" s="867" t="s">
        <v>8109</v>
      </c>
      <c r="E1837" s="868" t="s">
        <v>819</v>
      </c>
      <c r="F1837" s="867" t="s">
        <v>819</v>
      </c>
      <c r="G1837" s="867">
        <v>101101</v>
      </c>
      <c r="H1837" s="867" t="s">
        <v>8115</v>
      </c>
      <c r="I1837" s="867" t="s">
        <v>169</v>
      </c>
      <c r="J1837" s="867" t="s">
        <v>6142</v>
      </c>
      <c r="K1837" s="868">
        <v>619.13</v>
      </c>
      <c r="L1837" s="867" t="s">
        <v>6143</v>
      </c>
    </row>
    <row r="1838" spans="1:12" ht="13.5">
      <c r="A1838" s="867" t="s">
        <v>8106</v>
      </c>
      <c r="B1838" s="867" t="s">
        <v>8107</v>
      </c>
      <c r="C1838" s="867" t="s">
        <v>8108</v>
      </c>
      <c r="D1838" s="867" t="s">
        <v>8109</v>
      </c>
      <c r="E1838" s="868" t="s">
        <v>819</v>
      </c>
      <c r="F1838" s="867" t="s">
        <v>819</v>
      </c>
      <c r="G1838" s="867">
        <v>101102</v>
      </c>
      <c r="H1838" s="867" t="s">
        <v>8116</v>
      </c>
      <c r="I1838" s="867" t="s">
        <v>169</v>
      </c>
      <c r="J1838" s="867" t="s">
        <v>6142</v>
      </c>
      <c r="K1838" s="868">
        <v>602.13</v>
      </c>
      <c r="L1838" s="867" t="s">
        <v>6143</v>
      </c>
    </row>
    <row r="1839" spans="1:12" ht="13.5">
      <c r="A1839" s="867" t="s">
        <v>8106</v>
      </c>
      <c r="B1839" s="867" t="s">
        <v>8107</v>
      </c>
      <c r="C1839" s="867" t="s">
        <v>8108</v>
      </c>
      <c r="D1839" s="867" t="s">
        <v>8109</v>
      </c>
      <c r="E1839" s="868" t="s">
        <v>819</v>
      </c>
      <c r="F1839" s="867" t="s">
        <v>819</v>
      </c>
      <c r="G1839" s="867">
        <v>101103</v>
      </c>
      <c r="H1839" s="867" t="s">
        <v>8117</v>
      </c>
      <c r="I1839" s="867" t="s">
        <v>169</v>
      </c>
      <c r="J1839" s="867" t="s">
        <v>6142</v>
      </c>
      <c r="K1839" s="868">
        <v>566.33000000000004</v>
      </c>
      <c r="L1839" s="867" t="s">
        <v>6143</v>
      </c>
    </row>
    <row r="1840" spans="1:12" ht="13.5">
      <c r="A1840" s="867" t="s">
        <v>8106</v>
      </c>
      <c r="B1840" s="867" t="s">
        <v>8107</v>
      </c>
      <c r="C1840" s="867" t="s">
        <v>8108</v>
      </c>
      <c r="D1840" s="867" t="s">
        <v>8109</v>
      </c>
      <c r="E1840" s="868" t="s">
        <v>819</v>
      </c>
      <c r="F1840" s="867" t="s">
        <v>819</v>
      </c>
      <c r="G1840" s="867">
        <v>101104</v>
      </c>
      <c r="H1840" s="867" t="s">
        <v>8118</v>
      </c>
      <c r="I1840" s="867" t="s">
        <v>169</v>
      </c>
      <c r="J1840" s="867" t="s">
        <v>6142</v>
      </c>
      <c r="K1840" s="868">
        <v>792.98</v>
      </c>
      <c r="L1840" s="867" t="s">
        <v>6143</v>
      </c>
    </row>
    <row r="1841" spans="1:12" ht="13.5">
      <c r="A1841" s="867" t="s">
        <v>8106</v>
      </c>
      <c r="B1841" s="867" t="s">
        <v>8107</v>
      </c>
      <c r="C1841" s="867" t="s">
        <v>8108</v>
      </c>
      <c r="D1841" s="867" t="s">
        <v>8109</v>
      </c>
      <c r="E1841" s="868" t="s">
        <v>819</v>
      </c>
      <c r="F1841" s="867" t="s">
        <v>819</v>
      </c>
      <c r="G1841" s="867">
        <v>101105</v>
      </c>
      <c r="H1841" s="867" t="s">
        <v>8119</v>
      </c>
      <c r="I1841" s="867" t="s">
        <v>169</v>
      </c>
      <c r="J1841" s="867" t="s">
        <v>6142</v>
      </c>
      <c r="K1841" s="868">
        <v>748.6</v>
      </c>
      <c r="L1841" s="867" t="s">
        <v>6143</v>
      </c>
    </row>
    <row r="1842" spans="1:12" ht="13.5">
      <c r="A1842" s="867" t="s">
        <v>8106</v>
      </c>
      <c r="B1842" s="867" t="s">
        <v>8107</v>
      </c>
      <c r="C1842" s="867" t="s">
        <v>8108</v>
      </c>
      <c r="D1842" s="867" t="s">
        <v>8109</v>
      </c>
      <c r="E1842" s="868" t="s">
        <v>819</v>
      </c>
      <c r="F1842" s="867" t="s">
        <v>819</v>
      </c>
      <c r="G1842" s="867">
        <v>101106</v>
      </c>
      <c r="H1842" s="867" t="s">
        <v>8120</v>
      </c>
      <c r="I1842" s="867" t="s">
        <v>169</v>
      </c>
      <c r="J1842" s="867" t="s">
        <v>6142</v>
      </c>
      <c r="K1842" s="868">
        <v>689.85</v>
      </c>
      <c r="L1842" s="867" t="s">
        <v>6143</v>
      </c>
    </row>
    <row r="1843" spans="1:12" ht="13.5">
      <c r="A1843" s="867" t="s">
        <v>8106</v>
      </c>
      <c r="B1843" s="867" t="s">
        <v>8107</v>
      </c>
      <c r="C1843" s="867" t="s">
        <v>8108</v>
      </c>
      <c r="D1843" s="867" t="s">
        <v>8109</v>
      </c>
      <c r="E1843" s="868" t="s">
        <v>819</v>
      </c>
      <c r="F1843" s="867" t="s">
        <v>819</v>
      </c>
      <c r="G1843" s="867">
        <v>101107</v>
      </c>
      <c r="H1843" s="867" t="s">
        <v>8121</v>
      </c>
      <c r="I1843" s="867" t="s">
        <v>169</v>
      </c>
      <c r="J1843" s="867" t="s">
        <v>6142</v>
      </c>
      <c r="K1843" s="868">
        <v>628.27</v>
      </c>
      <c r="L1843" s="867" t="s">
        <v>6143</v>
      </c>
    </row>
    <row r="1844" spans="1:12" ht="13.5">
      <c r="A1844" s="867" t="s">
        <v>8106</v>
      </c>
      <c r="B1844" s="867" t="s">
        <v>8107</v>
      </c>
      <c r="C1844" s="867" t="s">
        <v>8108</v>
      </c>
      <c r="D1844" s="867" t="s">
        <v>8109</v>
      </c>
      <c r="E1844" s="868" t="s">
        <v>819</v>
      </c>
      <c r="F1844" s="867" t="s">
        <v>819</v>
      </c>
      <c r="G1844" s="867">
        <v>101108</v>
      </c>
      <c r="H1844" s="867" t="s">
        <v>8122</v>
      </c>
      <c r="I1844" s="867" t="s">
        <v>169</v>
      </c>
      <c r="J1844" s="867" t="s">
        <v>6142</v>
      </c>
      <c r="K1844" s="868">
        <v>546.16</v>
      </c>
      <c r="L1844" s="867" t="s">
        <v>6143</v>
      </c>
    </row>
    <row r="1845" spans="1:12" ht="13.5">
      <c r="A1845" s="867" t="s">
        <v>8106</v>
      </c>
      <c r="B1845" s="867" t="s">
        <v>8107</v>
      </c>
      <c r="C1845" s="867" t="s">
        <v>8108</v>
      </c>
      <c r="D1845" s="867" t="s">
        <v>8109</v>
      </c>
      <c r="E1845" s="868" t="s">
        <v>819</v>
      </c>
      <c r="F1845" s="867" t="s">
        <v>819</v>
      </c>
      <c r="G1845" s="867">
        <v>101109</v>
      </c>
      <c r="H1845" s="867" t="s">
        <v>8123</v>
      </c>
      <c r="I1845" s="867" t="s">
        <v>169</v>
      </c>
      <c r="J1845" s="867" t="s">
        <v>6142</v>
      </c>
      <c r="K1845" s="868">
        <v>534.22</v>
      </c>
      <c r="L1845" s="867" t="s">
        <v>6143</v>
      </c>
    </row>
    <row r="1846" spans="1:12" ht="13.5">
      <c r="A1846" s="867" t="s">
        <v>8106</v>
      </c>
      <c r="B1846" s="867" t="s">
        <v>8107</v>
      </c>
      <c r="C1846" s="867" t="s">
        <v>8108</v>
      </c>
      <c r="D1846" s="867" t="s">
        <v>8109</v>
      </c>
      <c r="E1846" s="868" t="s">
        <v>819</v>
      </c>
      <c r="F1846" s="867" t="s">
        <v>819</v>
      </c>
      <c r="G1846" s="867">
        <v>101110</v>
      </c>
      <c r="H1846" s="867" t="s">
        <v>8124</v>
      </c>
      <c r="I1846" s="867" t="s">
        <v>169</v>
      </c>
      <c r="J1846" s="867" t="s">
        <v>6142</v>
      </c>
      <c r="K1846" s="868">
        <v>520.29</v>
      </c>
      <c r="L1846" s="867" t="s">
        <v>6143</v>
      </c>
    </row>
    <row r="1847" spans="1:12" ht="13.5">
      <c r="A1847" s="867" t="s">
        <v>8106</v>
      </c>
      <c r="B1847" s="867" t="s">
        <v>8107</v>
      </c>
      <c r="C1847" s="867" t="s">
        <v>8108</v>
      </c>
      <c r="D1847" s="867" t="s">
        <v>8109</v>
      </c>
      <c r="E1847" s="868" t="s">
        <v>819</v>
      </c>
      <c r="F1847" s="867" t="s">
        <v>819</v>
      </c>
      <c r="G1847" s="867">
        <v>101111</v>
      </c>
      <c r="H1847" s="867" t="s">
        <v>8125</v>
      </c>
      <c r="I1847" s="867" t="s">
        <v>169</v>
      </c>
      <c r="J1847" s="867" t="s">
        <v>6142</v>
      </c>
      <c r="K1847" s="868">
        <v>487.95</v>
      </c>
      <c r="L1847" s="867" t="s">
        <v>6143</v>
      </c>
    </row>
    <row r="1848" spans="1:12" ht="13.5">
      <c r="A1848" s="867" t="s">
        <v>8106</v>
      </c>
      <c r="B1848" s="867" t="s">
        <v>8107</v>
      </c>
      <c r="C1848" s="867" t="s">
        <v>8108</v>
      </c>
      <c r="D1848" s="867" t="s">
        <v>8109</v>
      </c>
      <c r="E1848" s="868" t="s">
        <v>819</v>
      </c>
      <c r="F1848" s="867" t="s">
        <v>819</v>
      </c>
      <c r="G1848" s="867">
        <v>101112</v>
      </c>
      <c r="H1848" s="867" t="s">
        <v>8126</v>
      </c>
      <c r="I1848" s="867" t="s">
        <v>169</v>
      </c>
      <c r="J1848" s="867" t="s">
        <v>6142</v>
      </c>
      <c r="K1848" s="868">
        <v>616.72</v>
      </c>
      <c r="L1848" s="867" t="s">
        <v>6143</v>
      </c>
    </row>
    <row r="1849" spans="1:12" ht="13.5">
      <c r="A1849" s="867" t="s">
        <v>8106</v>
      </c>
      <c r="B1849" s="867" t="s">
        <v>8107</v>
      </c>
      <c r="C1849" s="867" t="s">
        <v>8108</v>
      </c>
      <c r="D1849" s="867" t="s">
        <v>8109</v>
      </c>
      <c r="E1849" s="868" t="s">
        <v>819</v>
      </c>
      <c r="F1849" s="867" t="s">
        <v>819</v>
      </c>
      <c r="G1849" s="867">
        <v>101113</v>
      </c>
      <c r="H1849" s="867" t="s">
        <v>8127</v>
      </c>
      <c r="I1849" s="867" t="s">
        <v>169</v>
      </c>
      <c r="J1849" s="867" t="s">
        <v>6142</v>
      </c>
      <c r="K1849" s="868">
        <v>536.23</v>
      </c>
      <c r="L1849" s="867" t="s">
        <v>6143</v>
      </c>
    </row>
    <row r="1850" spans="1:12" ht="13.5">
      <c r="A1850" s="867" t="s">
        <v>8106</v>
      </c>
      <c r="B1850" s="867" t="s">
        <v>8107</v>
      </c>
      <c r="C1850" s="867" t="s">
        <v>8128</v>
      </c>
      <c r="D1850" s="867" t="s">
        <v>8129</v>
      </c>
      <c r="E1850" s="868" t="s">
        <v>819</v>
      </c>
      <c r="F1850" s="867" t="s">
        <v>819</v>
      </c>
      <c r="G1850" s="867">
        <v>95601</v>
      </c>
      <c r="H1850" s="867" t="s">
        <v>8130</v>
      </c>
      <c r="I1850" s="867" t="s">
        <v>6228</v>
      </c>
      <c r="J1850" s="867" t="s">
        <v>6142</v>
      </c>
      <c r="K1850" s="868">
        <v>17.53</v>
      </c>
      <c r="L1850" s="867" t="s">
        <v>6143</v>
      </c>
    </row>
    <row r="1851" spans="1:12" ht="13.5">
      <c r="A1851" s="867" t="s">
        <v>8106</v>
      </c>
      <c r="B1851" s="867" t="s">
        <v>8107</v>
      </c>
      <c r="C1851" s="867" t="s">
        <v>8128</v>
      </c>
      <c r="D1851" s="867" t="s">
        <v>8129</v>
      </c>
      <c r="E1851" s="868" t="s">
        <v>819</v>
      </c>
      <c r="F1851" s="867" t="s">
        <v>819</v>
      </c>
      <c r="G1851" s="867">
        <v>95602</v>
      </c>
      <c r="H1851" s="867" t="s">
        <v>607</v>
      </c>
      <c r="I1851" s="867" t="s">
        <v>6228</v>
      </c>
      <c r="J1851" s="867" t="s">
        <v>6142</v>
      </c>
      <c r="K1851" s="868">
        <v>22.32</v>
      </c>
      <c r="L1851" s="867" t="s">
        <v>6143</v>
      </c>
    </row>
    <row r="1852" spans="1:12" ht="13.5">
      <c r="A1852" s="867" t="s">
        <v>8106</v>
      </c>
      <c r="B1852" s="867" t="s">
        <v>8107</v>
      </c>
      <c r="C1852" s="867" t="s">
        <v>8128</v>
      </c>
      <c r="D1852" s="867" t="s">
        <v>8129</v>
      </c>
      <c r="E1852" s="868" t="s">
        <v>819</v>
      </c>
      <c r="F1852" s="867" t="s">
        <v>819</v>
      </c>
      <c r="G1852" s="867">
        <v>95603</v>
      </c>
      <c r="H1852" s="867" t="s">
        <v>8131</v>
      </c>
      <c r="I1852" s="867" t="s">
        <v>6228</v>
      </c>
      <c r="J1852" s="867" t="s">
        <v>6142</v>
      </c>
      <c r="K1852" s="868">
        <v>29.3</v>
      </c>
      <c r="L1852" s="867" t="s">
        <v>6143</v>
      </c>
    </row>
    <row r="1853" spans="1:12" ht="13.5">
      <c r="A1853" s="867" t="s">
        <v>8106</v>
      </c>
      <c r="B1853" s="867" t="s">
        <v>8107</v>
      </c>
      <c r="C1853" s="867" t="s">
        <v>8128</v>
      </c>
      <c r="D1853" s="867" t="s">
        <v>8129</v>
      </c>
      <c r="E1853" s="868" t="s">
        <v>819</v>
      </c>
      <c r="F1853" s="867" t="s">
        <v>819</v>
      </c>
      <c r="G1853" s="867">
        <v>95604</v>
      </c>
      <c r="H1853" s="867" t="s">
        <v>8132</v>
      </c>
      <c r="I1853" s="867" t="s">
        <v>6228</v>
      </c>
      <c r="J1853" s="867" t="s">
        <v>6142</v>
      </c>
      <c r="K1853" s="868">
        <v>38.58</v>
      </c>
      <c r="L1853" s="867" t="s">
        <v>6143</v>
      </c>
    </row>
    <row r="1854" spans="1:12" ht="13.5">
      <c r="A1854" s="867" t="s">
        <v>8106</v>
      </c>
      <c r="B1854" s="867" t="s">
        <v>8107</v>
      </c>
      <c r="C1854" s="867" t="s">
        <v>8128</v>
      </c>
      <c r="D1854" s="867" t="s">
        <v>8129</v>
      </c>
      <c r="E1854" s="868" t="s">
        <v>819</v>
      </c>
      <c r="F1854" s="867" t="s">
        <v>819</v>
      </c>
      <c r="G1854" s="867">
        <v>95605</v>
      </c>
      <c r="H1854" s="867" t="s">
        <v>8133</v>
      </c>
      <c r="I1854" s="867" t="s">
        <v>6228</v>
      </c>
      <c r="J1854" s="867" t="s">
        <v>6142</v>
      </c>
      <c r="K1854" s="868">
        <v>60.5</v>
      </c>
      <c r="L1854" s="867" t="s">
        <v>6143</v>
      </c>
    </row>
    <row r="1855" spans="1:12" ht="13.5">
      <c r="A1855" s="867" t="s">
        <v>8106</v>
      </c>
      <c r="B1855" s="867" t="s">
        <v>8107</v>
      </c>
      <c r="C1855" s="867" t="s">
        <v>8128</v>
      </c>
      <c r="D1855" s="867" t="s">
        <v>8129</v>
      </c>
      <c r="E1855" s="868" t="s">
        <v>819</v>
      </c>
      <c r="F1855" s="867" t="s">
        <v>819</v>
      </c>
      <c r="G1855" s="867">
        <v>95607</v>
      </c>
      <c r="H1855" s="867" t="s">
        <v>8134</v>
      </c>
      <c r="I1855" s="867" t="s">
        <v>6228</v>
      </c>
      <c r="J1855" s="867" t="s">
        <v>6142</v>
      </c>
      <c r="K1855" s="868">
        <v>5.75</v>
      </c>
      <c r="L1855" s="867" t="s">
        <v>6143</v>
      </c>
    </row>
    <row r="1856" spans="1:12" ht="13.5">
      <c r="A1856" s="867" t="s">
        <v>8106</v>
      </c>
      <c r="B1856" s="867" t="s">
        <v>8107</v>
      </c>
      <c r="C1856" s="867" t="s">
        <v>8128</v>
      </c>
      <c r="D1856" s="867" t="s">
        <v>8129</v>
      </c>
      <c r="E1856" s="868" t="s">
        <v>819</v>
      </c>
      <c r="F1856" s="867" t="s">
        <v>819</v>
      </c>
      <c r="G1856" s="867">
        <v>95608</v>
      </c>
      <c r="H1856" s="867" t="s">
        <v>8135</v>
      </c>
      <c r="I1856" s="867" t="s">
        <v>6228</v>
      </c>
      <c r="J1856" s="867" t="s">
        <v>6142</v>
      </c>
      <c r="K1856" s="868">
        <v>6.64</v>
      </c>
      <c r="L1856" s="867" t="s">
        <v>6143</v>
      </c>
    </row>
    <row r="1857" spans="1:12" ht="13.5">
      <c r="A1857" s="867" t="s">
        <v>8106</v>
      </c>
      <c r="B1857" s="867" t="s">
        <v>8107</v>
      </c>
      <c r="C1857" s="867" t="s">
        <v>8128</v>
      </c>
      <c r="D1857" s="867" t="s">
        <v>8129</v>
      </c>
      <c r="E1857" s="868" t="s">
        <v>819</v>
      </c>
      <c r="F1857" s="867" t="s">
        <v>819</v>
      </c>
      <c r="G1857" s="867">
        <v>95609</v>
      </c>
      <c r="H1857" s="867" t="s">
        <v>8136</v>
      </c>
      <c r="I1857" s="867" t="s">
        <v>6228</v>
      </c>
      <c r="J1857" s="867" t="s">
        <v>6142</v>
      </c>
      <c r="K1857" s="868">
        <v>7.4</v>
      </c>
      <c r="L1857" s="867" t="s">
        <v>6143</v>
      </c>
    </row>
    <row r="1858" spans="1:12" ht="13.5">
      <c r="A1858" s="867" t="s">
        <v>8106</v>
      </c>
      <c r="B1858" s="867" t="s">
        <v>8107</v>
      </c>
      <c r="C1858" s="867" t="s">
        <v>8128</v>
      </c>
      <c r="D1858" s="867" t="s">
        <v>8129</v>
      </c>
      <c r="E1858" s="868" t="s">
        <v>819</v>
      </c>
      <c r="F1858" s="867" t="s">
        <v>819</v>
      </c>
      <c r="G1858" s="867">
        <v>100651</v>
      </c>
      <c r="H1858" s="867" t="s">
        <v>8137</v>
      </c>
      <c r="I1858" s="867" t="s">
        <v>272</v>
      </c>
      <c r="J1858" s="867" t="s">
        <v>6142</v>
      </c>
      <c r="K1858" s="868">
        <v>79.459999999999994</v>
      </c>
      <c r="L1858" s="867" t="s">
        <v>6143</v>
      </c>
    </row>
    <row r="1859" spans="1:12" ht="13.5">
      <c r="A1859" s="867" t="s">
        <v>8106</v>
      </c>
      <c r="B1859" s="867" t="s">
        <v>8107</v>
      </c>
      <c r="C1859" s="867" t="s">
        <v>8128</v>
      </c>
      <c r="D1859" s="867" t="s">
        <v>8129</v>
      </c>
      <c r="E1859" s="868" t="s">
        <v>819</v>
      </c>
      <c r="F1859" s="867" t="s">
        <v>819</v>
      </c>
      <c r="G1859" s="867">
        <v>100652</v>
      </c>
      <c r="H1859" s="867" t="s">
        <v>8138</v>
      </c>
      <c r="I1859" s="867" t="s">
        <v>272</v>
      </c>
      <c r="J1859" s="867" t="s">
        <v>6142</v>
      </c>
      <c r="K1859" s="868">
        <v>148.24</v>
      </c>
      <c r="L1859" s="867" t="s">
        <v>6143</v>
      </c>
    </row>
    <row r="1860" spans="1:12" ht="13.5">
      <c r="A1860" s="867" t="s">
        <v>8106</v>
      </c>
      <c r="B1860" s="867" t="s">
        <v>8107</v>
      </c>
      <c r="C1860" s="867" t="s">
        <v>8128</v>
      </c>
      <c r="D1860" s="867" t="s">
        <v>8129</v>
      </c>
      <c r="E1860" s="868" t="s">
        <v>819</v>
      </c>
      <c r="F1860" s="867" t="s">
        <v>819</v>
      </c>
      <c r="G1860" s="867">
        <v>100653</v>
      </c>
      <c r="H1860" s="867" t="s">
        <v>8139</v>
      </c>
      <c r="I1860" s="867" t="s">
        <v>272</v>
      </c>
      <c r="J1860" s="867" t="s">
        <v>6142</v>
      </c>
      <c r="K1860" s="868">
        <v>244.85</v>
      </c>
      <c r="L1860" s="867" t="s">
        <v>6143</v>
      </c>
    </row>
    <row r="1861" spans="1:12" ht="13.5">
      <c r="A1861" s="867" t="s">
        <v>8106</v>
      </c>
      <c r="B1861" s="867" t="s">
        <v>8107</v>
      </c>
      <c r="C1861" s="867" t="s">
        <v>8128</v>
      </c>
      <c r="D1861" s="867" t="s">
        <v>8129</v>
      </c>
      <c r="E1861" s="868" t="s">
        <v>819</v>
      </c>
      <c r="F1861" s="867" t="s">
        <v>819</v>
      </c>
      <c r="G1861" s="867">
        <v>100654</v>
      </c>
      <c r="H1861" s="867" t="s">
        <v>8140</v>
      </c>
      <c r="I1861" s="867" t="s">
        <v>272</v>
      </c>
      <c r="J1861" s="867" t="s">
        <v>6142</v>
      </c>
      <c r="K1861" s="868">
        <v>334.3</v>
      </c>
      <c r="L1861" s="867" t="s">
        <v>6143</v>
      </c>
    </row>
    <row r="1862" spans="1:12" ht="13.5">
      <c r="A1862" s="867" t="s">
        <v>8106</v>
      </c>
      <c r="B1862" s="867" t="s">
        <v>8107</v>
      </c>
      <c r="C1862" s="867" t="s">
        <v>8128</v>
      </c>
      <c r="D1862" s="867" t="s">
        <v>8129</v>
      </c>
      <c r="E1862" s="868" t="s">
        <v>819</v>
      </c>
      <c r="F1862" s="867" t="s">
        <v>819</v>
      </c>
      <c r="G1862" s="867">
        <v>100655</v>
      </c>
      <c r="H1862" s="867" t="s">
        <v>8141</v>
      </c>
      <c r="I1862" s="867" t="s">
        <v>272</v>
      </c>
      <c r="J1862" s="867" t="s">
        <v>6142</v>
      </c>
      <c r="K1862" s="868">
        <v>382.89</v>
      </c>
      <c r="L1862" s="867" t="s">
        <v>6143</v>
      </c>
    </row>
    <row r="1863" spans="1:12" ht="13.5">
      <c r="A1863" s="867" t="s">
        <v>8106</v>
      </c>
      <c r="B1863" s="867" t="s">
        <v>8107</v>
      </c>
      <c r="C1863" s="867" t="s">
        <v>8128</v>
      </c>
      <c r="D1863" s="867" t="s">
        <v>8129</v>
      </c>
      <c r="E1863" s="868" t="s">
        <v>819</v>
      </c>
      <c r="F1863" s="867" t="s">
        <v>819</v>
      </c>
      <c r="G1863" s="867">
        <v>100656</v>
      </c>
      <c r="H1863" s="867" t="s">
        <v>8142</v>
      </c>
      <c r="I1863" s="867" t="s">
        <v>272</v>
      </c>
      <c r="J1863" s="867" t="s">
        <v>6142</v>
      </c>
      <c r="K1863" s="868">
        <v>68.03</v>
      </c>
      <c r="L1863" s="867" t="s">
        <v>6143</v>
      </c>
    </row>
    <row r="1864" spans="1:12" ht="13.5">
      <c r="A1864" s="867" t="s">
        <v>8106</v>
      </c>
      <c r="B1864" s="867" t="s">
        <v>8107</v>
      </c>
      <c r="C1864" s="867" t="s">
        <v>8128</v>
      </c>
      <c r="D1864" s="867" t="s">
        <v>8129</v>
      </c>
      <c r="E1864" s="868" t="s">
        <v>819</v>
      </c>
      <c r="F1864" s="867" t="s">
        <v>819</v>
      </c>
      <c r="G1864" s="867">
        <v>100657</v>
      </c>
      <c r="H1864" s="867" t="s">
        <v>8143</v>
      </c>
      <c r="I1864" s="867" t="s">
        <v>272</v>
      </c>
      <c r="J1864" s="867" t="s">
        <v>6142</v>
      </c>
      <c r="K1864" s="868">
        <v>87.44</v>
      </c>
      <c r="L1864" s="867" t="s">
        <v>6143</v>
      </c>
    </row>
    <row r="1865" spans="1:12" ht="13.5">
      <c r="A1865" s="867" t="s">
        <v>8106</v>
      </c>
      <c r="B1865" s="867" t="s">
        <v>8107</v>
      </c>
      <c r="C1865" s="867" t="s">
        <v>8128</v>
      </c>
      <c r="D1865" s="867" t="s">
        <v>8129</v>
      </c>
      <c r="E1865" s="868" t="s">
        <v>819</v>
      </c>
      <c r="F1865" s="867" t="s">
        <v>819</v>
      </c>
      <c r="G1865" s="867">
        <v>100658</v>
      </c>
      <c r="H1865" s="867" t="s">
        <v>8144</v>
      </c>
      <c r="I1865" s="867" t="s">
        <v>272</v>
      </c>
      <c r="J1865" s="867" t="s">
        <v>6142</v>
      </c>
      <c r="K1865" s="868">
        <v>200.81</v>
      </c>
      <c r="L1865" s="867" t="s">
        <v>6143</v>
      </c>
    </row>
    <row r="1866" spans="1:12" ht="13.5">
      <c r="A1866" s="867" t="s">
        <v>8106</v>
      </c>
      <c r="B1866" s="867" t="s">
        <v>8107</v>
      </c>
      <c r="C1866" s="867" t="s">
        <v>8128</v>
      </c>
      <c r="D1866" s="867" t="s">
        <v>8129</v>
      </c>
      <c r="E1866" s="868" t="s">
        <v>819</v>
      </c>
      <c r="F1866" s="867" t="s">
        <v>819</v>
      </c>
      <c r="G1866" s="867">
        <v>100889</v>
      </c>
      <c r="H1866" s="867" t="s">
        <v>8145</v>
      </c>
      <c r="I1866" s="867" t="s">
        <v>631</v>
      </c>
      <c r="J1866" s="867" t="s">
        <v>6142</v>
      </c>
      <c r="K1866" s="868">
        <v>7.62</v>
      </c>
      <c r="L1866" s="867" t="s">
        <v>6143</v>
      </c>
    </row>
    <row r="1867" spans="1:12" ht="13.5">
      <c r="A1867" s="867" t="s">
        <v>8106</v>
      </c>
      <c r="B1867" s="867" t="s">
        <v>8107</v>
      </c>
      <c r="C1867" s="867" t="s">
        <v>8128</v>
      </c>
      <c r="D1867" s="867" t="s">
        <v>8129</v>
      </c>
      <c r="E1867" s="868" t="s">
        <v>819</v>
      </c>
      <c r="F1867" s="867" t="s">
        <v>819</v>
      </c>
      <c r="G1867" s="867">
        <v>100890</v>
      </c>
      <c r="H1867" s="867" t="s">
        <v>8146</v>
      </c>
      <c r="I1867" s="867" t="s">
        <v>631</v>
      </c>
      <c r="J1867" s="867" t="s">
        <v>6142</v>
      </c>
      <c r="K1867" s="868">
        <v>7.51</v>
      </c>
      <c r="L1867" s="867" t="s">
        <v>6143</v>
      </c>
    </row>
    <row r="1868" spans="1:12" ht="13.5">
      <c r="A1868" s="867" t="s">
        <v>8106</v>
      </c>
      <c r="B1868" s="867" t="s">
        <v>8107</v>
      </c>
      <c r="C1868" s="867" t="s">
        <v>8128</v>
      </c>
      <c r="D1868" s="867" t="s">
        <v>8129</v>
      </c>
      <c r="E1868" s="868" t="s">
        <v>819</v>
      </c>
      <c r="F1868" s="867" t="s">
        <v>819</v>
      </c>
      <c r="G1868" s="867">
        <v>100892</v>
      </c>
      <c r="H1868" s="867" t="s">
        <v>8147</v>
      </c>
      <c r="I1868" s="867" t="s">
        <v>631</v>
      </c>
      <c r="J1868" s="867" t="s">
        <v>6142</v>
      </c>
      <c r="K1868" s="868">
        <v>7.34</v>
      </c>
      <c r="L1868" s="867" t="s">
        <v>6143</v>
      </c>
    </row>
    <row r="1869" spans="1:12" ht="13.5">
      <c r="A1869" s="867" t="s">
        <v>8106</v>
      </c>
      <c r="B1869" s="867" t="s">
        <v>8107</v>
      </c>
      <c r="C1869" s="867" t="s">
        <v>8128</v>
      </c>
      <c r="D1869" s="867" t="s">
        <v>8129</v>
      </c>
      <c r="E1869" s="868" t="s">
        <v>819</v>
      </c>
      <c r="F1869" s="867" t="s">
        <v>819</v>
      </c>
      <c r="G1869" s="867">
        <v>100893</v>
      </c>
      <c r="H1869" s="867" t="s">
        <v>8148</v>
      </c>
      <c r="I1869" s="867" t="s">
        <v>631</v>
      </c>
      <c r="J1869" s="867" t="s">
        <v>6142</v>
      </c>
      <c r="K1869" s="868">
        <v>7.22</v>
      </c>
      <c r="L1869" s="867" t="s">
        <v>6143</v>
      </c>
    </row>
    <row r="1870" spans="1:12" ht="13.5">
      <c r="A1870" s="867" t="s">
        <v>8106</v>
      </c>
      <c r="B1870" s="867" t="s">
        <v>8107</v>
      </c>
      <c r="C1870" s="867" t="s">
        <v>8128</v>
      </c>
      <c r="D1870" s="867" t="s">
        <v>8129</v>
      </c>
      <c r="E1870" s="868" t="s">
        <v>819</v>
      </c>
      <c r="F1870" s="867" t="s">
        <v>819</v>
      </c>
      <c r="G1870" s="867">
        <v>100894</v>
      </c>
      <c r="H1870" s="867" t="s">
        <v>8149</v>
      </c>
      <c r="I1870" s="867" t="s">
        <v>631</v>
      </c>
      <c r="J1870" s="867" t="s">
        <v>6142</v>
      </c>
      <c r="K1870" s="868">
        <v>7.13</v>
      </c>
      <c r="L1870" s="867" t="s">
        <v>6143</v>
      </c>
    </row>
    <row r="1871" spans="1:12" ht="13.5">
      <c r="A1871" s="867" t="s">
        <v>8106</v>
      </c>
      <c r="B1871" s="867" t="s">
        <v>8107</v>
      </c>
      <c r="C1871" s="867" t="s">
        <v>8128</v>
      </c>
      <c r="D1871" s="867" t="s">
        <v>8129</v>
      </c>
      <c r="E1871" s="868" t="s">
        <v>819</v>
      </c>
      <c r="F1871" s="867" t="s">
        <v>819</v>
      </c>
      <c r="G1871" s="867">
        <v>100896</v>
      </c>
      <c r="H1871" s="867" t="s">
        <v>8150</v>
      </c>
      <c r="I1871" s="867" t="s">
        <v>272</v>
      </c>
      <c r="J1871" s="867" t="s">
        <v>6142</v>
      </c>
      <c r="K1871" s="868">
        <v>36.24</v>
      </c>
      <c r="L1871" s="867" t="s">
        <v>6143</v>
      </c>
    </row>
    <row r="1872" spans="1:12" ht="13.5">
      <c r="A1872" s="867" t="s">
        <v>8106</v>
      </c>
      <c r="B1872" s="867" t="s">
        <v>8107</v>
      </c>
      <c r="C1872" s="867" t="s">
        <v>8128</v>
      </c>
      <c r="D1872" s="867" t="s">
        <v>8129</v>
      </c>
      <c r="E1872" s="868" t="s">
        <v>819</v>
      </c>
      <c r="F1872" s="867" t="s">
        <v>819</v>
      </c>
      <c r="G1872" s="867">
        <v>100897</v>
      </c>
      <c r="H1872" s="867" t="s">
        <v>8151</v>
      </c>
      <c r="I1872" s="867" t="s">
        <v>272</v>
      </c>
      <c r="J1872" s="867" t="s">
        <v>6142</v>
      </c>
      <c r="K1872" s="868">
        <v>68.540000000000006</v>
      </c>
      <c r="L1872" s="867" t="s">
        <v>6143</v>
      </c>
    </row>
    <row r="1873" spans="1:12" ht="13.5">
      <c r="A1873" s="867" t="s">
        <v>8106</v>
      </c>
      <c r="B1873" s="867" t="s">
        <v>8107</v>
      </c>
      <c r="C1873" s="867" t="s">
        <v>8128</v>
      </c>
      <c r="D1873" s="867" t="s">
        <v>8129</v>
      </c>
      <c r="E1873" s="868" t="s">
        <v>819</v>
      </c>
      <c r="F1873" s="867" t="s">
        <v>819</v>
      </c>
      <c r="G1873" s="867">
        <v>100898</v>
      </c>
      <c r="H1873" s="867" t="s">
        <v>8152</v>
      </c>
      <c r="I1873" s="867" t="s">
        <v>272</v>
      </c>
      <c r="J1873" s="867" t="s">
        <v>6142</v>
      </c>
      <c r="K1873" s="868">
        <v>129.66999999999999</v>
      </c>
      <c r="L1873" s="867" t="s">
        <v>6143</v>
      </c>
    </row>
    <row r="1874" spans="1:12" ht="13.5">
      <c r="A1874" s="867" t="s">
        <v>8106</v>
      </c>
      <c r="B1874" s="867" t="s">
        <v>8107</v>
      </c>
      <c r="C1874" s="867" t="s">
        <v>8128</v>
      </c>
      <c r="D1874" s="867" t="s">
        <v>8129</v>
      </c>
      <c r="E1874" s="868" t="s">
        <v>819</v>
      </c>
      <c r="F1874" s="867" t="s">
        <v>819</v>
      </c>
      <c r="G1874" s="867">
        <v>100899</v>
      </c>
      <c r="H1874" s="867" t="s">
        <v>8153</v>
      </c>
      <c r="I1874" s="867" t="s">
        <v>272</v>
      </c>
      <c r="J1874" s="867" t="s">
        <v>6142</v>
      </c>
      <c r="K1874" s="868">
        <v>55.18</v>
      </c>
      <c r="L1874" s="867" t="s">
        <v>6143</v>
      </c>
    </row>
    <row r="1875" spans="1:12" ht="13.5">
      <c r="A1875" s="867" t="s">
        <v>8106</v>
      </c>
      <c r="B1875" s="867" t="s">
        <v>8107</v>
      </c>
      <c r="C1875" s="867" t="s">
        <v>8128</v>
      </c>
      <c r="D1875" s="867" t="s">
        <v>8129</v>
      </c>
      <c r="E1875" s="868" t="s">
        <v>819</v>
      </c>
      <c r="F1875" s="867" t="s">
        <v>819</v>
      </c>
      <c r="G1875" s="867">
        <v>100900</v>
      </c>
      <c r="H1875" s="867" t="s">
        <v>8154</v>
      </c>
      <c r="I1875" s="867" t="s">
        <v>272</v>
      </c>
      <c r="J1875" s="867" t="s">
        <v>6142</v>
      </c>
      <c r="K1875" s="868">
        <v>148.99</v>
      </c>
      <c r="L1875" s="867" t="s">
        <v>6143</v>
      </c>
    </row>
    <row r="1876" spans="1:12" ht="13.5">
      <c r="A1876" s="867" t="s">
        <v>8106</v>
      </c>
      <c r="B1876" s="867" t="s">
        <v>8107</v>
      </c>
      <c r="C1876" s="867" t="s">
        <v>8128</v>
      </c>
      <c r="D1876" s="867" t="s">
        <v>8129</v>
      </c>
      <c r="E1876" s="868" t="s">
        <v>819</v>
      </c>
      <c r="F1876" s="867" t="s">
        <v>819</v>
      </c>
      <c r="G1876" s="867">
        <v>100929</v>
      </c>
      <c r="H1876" s="867" t="s">
        <v>8155</v>
      </c>
      <c r="I1876" s="867" t="s">
        <v>272</v>
      </c>
      <c r="J1876" s="867" t="s">
        <v>6142</v>
      </c>
      <c r="K1876" s="868">
        <v>176.27</v>
      </c>
      <c r="L1876" s="867" t="s">
        <v>6143</v>
      </c>
    </row>
    <row r="1877" spans="1:12" ht="13.5">
      <c r="A1877" s="867" t="s">
        <v>8106</v>
      </c>
      <c r="B1877" s="867" t="s">
        <v>8107</v>
      </c>
      <c r="C1877" s="867" t="s">
        <v>8128</v>
      </c>
      <c r="D1877" s="867" t="s">
        <v>8129</v>
      </c>
      <c r="E1877" s="868" t="s">
        <v>819</v>
      </c>
      <c r="F1877" s="867" t="s">
        <v>819</v>
      </c>
      <c r="G1877" s="867">
        <v>100930</v>
      </c>
      <c r="H1877" s="867" t="s">
        <v>8156</v>
      </c>
      <c r="I1877" s="867" t="s">
        <v>272</v>
      </c>
      <c r="J1877" s="867" t="s">
        <v>6142</v>
      </c>
      <c r="K1877" s="868">
        <v>259.19</v>
      </c>
      <c r="L1877" s="867" t="s">
        <v>6143</v>
      </c>
    </row>
    <row r="1878" spans="1:12" ht="13.5">
      <c r="A1878" s="867" t="s">
        <v>8106</v>
      </c>
      <c r="B1878" s="867" t="s">
        <v>8107</v>
      </c>
      <c r="C1878" s="867" t="s">
        <v>8128</v>
      </c>
      <c r="D1878" s="867" t="s">
        <v>8129</v>
      </c>
      <c r="E1878" s="868" t="s">
        <v>819</v>
      </c>
      <c r="F1878" s="867" t="s">
        <v>819</v>
      </c>
      <c r="G1878" s="867">
        <v>100931</v>
      </c>
      <c r="H1878" s="867" t="s">
        <v>8157</v>
      </c>
      <c r="I1878" s="867" t="s">
        <v>272</v>
      </c>
      <c r="J1878" s="867" t="s">
        <v>6142</v>
      </c>
      <c r="K1878" s="868">
        <v>329.11</v>
      </c>
      <c r="L1878" s="867" t="s">
        <v>6143</v>
      </c>
    </row>
    <row r="1879" spans="1:12" ht="13.5">
      <c r="A1879" s="867" t="s">
        <v>8106</v>
      </c>
      <c r="B1879" s="867" t="s">
        <v>8107</v>
      </c>
      <c r="C1879" s="867" t="s">
        <v>8128</v>
      </c>
      <c r="D1879" s="867" t="s">
        <v>8129</v>
      </c>
      <c r="E1879" s="868" t="s">
        <v>819</v>
      </c>
      <c r="F1879" s="867" t="s">
        <v>819</v>
      </c>
      <c r="G1879" s="867">
        <v>100932</v>
      </c>
      <c r="H1879" s="867" t="s">
        <v>8158</v>
      </c>
      <c r="I1879" s="867" t="s">
        <v>272</v>
      </c>
      <c r="J1879" s="867" t="s">
        <v>6142</v>
      </c>
      <c r="K1879" s="868">
        <v>441.36</v>
      </c>
      <c r="L1879" s="867" t="s">
        <v>6143</v>
      </c>
    </row>
    <row r="1880" spans="1:12" ht="13.5">
      <c r="A1880" s="867" t="s">
        <v>8106</v>
      </c>
      <c r="B1880" s="867" t="s">
        <v>8107</v>
      </c>
      <c r="C1880" s="867" t="s">
        <v>8128</v>
      </c>
      <c r="D1880" s="867" t="s">
        <v>8129</v>
      </c>
      <c r="E1880" s="868" t="s">
        <v>819</v>
      </c>
      <c r="F1880" s="867" t="s">
        <v>819</v>
      </c>
      <c r="G1880" s="867">
        <v>100933</v>
      </c>
      <c r="H1880" s="867" t="s">
        <v>8159</v>
      </c>
      <c r="I1880" s="867" t="s">
        <v>272</v>
      </c>
      <c r="J1880" s="867" t="s">
        <v>6142</v>
      </c>
      <c r="K1880" s="868">
        <v>223.42</v>
      </c>
      <c r="L1880" s="867" t="s">
        <v>6143</v>
      </c>
    </row>
    <row r="1881" spans="1:12" ht="13.5">
      <c r="A1881" s="867" t="s">
        <v>8106</v>
      </c>
      <c r="B1881" s="867" t="s">
        <v>8107</v>
      </c>
      <c r="C1881" s="867" t="s">
        <v>8128</v>
      </c>
      <c r="D1881" s="867" t="s">
        <v>8129</v>
      </c>
      <c r="E1881" s="868" t="s">
        <v>819</v>
      </c>
      <c r="F1881" s="867" t="s">
        <v>819</v>
      </c>
      <c r="G1881" s="867">
        <v>100934</v>
      </c>
      <c r="H1881" s="867" t="s">
        <v>8160</v>
      </c>
      <c r="I1881" s="867" t="s">
        <v>272</v>
      </c>
      <c r="J1881" s="867" t="s">
        <v>6142</v>
      </c>
      <c r="K1881" s="868">
        <v>318.12</v>
      </c>
      <c r="L1881" s="867" t="s">
        <v>6143</v>
      </c>
    </row>
    <row r="1882" spans="1:12" ht="13.5">
      <c r="A1882" s="867" t="s">
        <v>8106</v>
      </c>
      <c r="B1882" s="867" t="s">
        <v>8107</v>
      </c>
      <c r="C1882" s="867" t="s">
        <v>8128</v>
      </c>
      <c r="D1882" s="867" t="s">
        <v>8129</v>
      </c>
      <c r="E1882" s="868" t="s">
        <v>819</v>
      </c>
      <c r="F1882" s="867" t="s">
        <v>819</v>
      </c>
      <c r="G1882" s="867">
        <v>100935</v>
      </c>
      <c r="H1882" s="867" t="s">
        <v>8161</v>
      </c>
      <c r="I1882" s="867" t="s">
        <v>272</v>
      </c>
      <c r="J1882" s="867" t="s">
        <v>6142</v>
      </c>
      <c r="K1882" s="868">
        <v>403.18</v>
      </c>
      <c r="L1882" s="867" t="s">
        <v>6143</v>
      </c>
    </row>
    <row r="1883" spans="1:12" ht="13.5">
      <c r="A1883" s="867" t="s">
        <v>8106</v>
      </c>
      <c r="B1883" s="867" t="s">
        <v>8107</v>
      </c>
      <c r="C1883" s="867" t="s">
        <v>8128</v>
      </c>
      <c r="D1883" s="867" t="s">
        <v>8129</v>
      </c>
      <c r="E1883" s="868" t="s">
        <v>819</v>
      </c>
      <c r="F1883" s="867" t="s">
        <v>819</v>
      </c>
      <c r="G1883" s="867">
        <v>100936</v>
      </c>
      <c r="H1883" s="867" t="s">
        <v>8162</v>
      </c>
      <c r="I1883" s="867" t="s">
        <v>272</v>
      </c>
      <c r="J1883" s="867" t="s">
        <v>6142</v>
      </c>
      <c r="K1883" s="868">
        <v>527.77</v>
      </c>
      <c r="L1883" s="867" t="s">
        <v>6143</v>
      </c>
    </row>
    <row r="1884" spans="1:12" ht="13.5">
      <c r="A1884" s="867" t="s">
        <v>8106</v>
      </c>
      <c r="B1884" s="867" t="s">
        <v>8107</v>
      </c>
      <c r="C1884" s="867" t="s">
        <v>8128</v>
      </c>
      <c r="D1884" s="867" t="s">
        <v>8129</v>
      </c>
      <c r="E1884" s="868" t="s">
        <v>819</v>
      </c>
      <c r="F1884" s="867" t="s">
        <v>819</v>
      </c>
      <c r="G1884" s="867">
        <v>101173</v>
      </c>
      <c r="H1884" s="867" t="s">
        <v>8163</v>
      </c>
      <c r="I1884" s="867" t="s">
        <v>272</v>
      </c>
      <c r="J1884" s="867" t="s">
        <v>6229</v>
      </c>
      <c r="K1884" s="868">
        <v>44.53</v>
      </c>
      <c r="L1884" s="867" t="s">
        <v>6143</v>
      </c>
    </row>
    <row r="1885" spans="1:12" ht="13.5">
      <c r="A1885" s="867" t="s">
        <v>8106</v>
      </c>
      <c r="B1885" s="867" t="s">
        <v>8107</v>
      </c>
      <c r="C1885" s="867" t="s">
        <v>8128</v>
      </c>
      <c r="D1885" s="867" t="s">
        <v>8129</v>
      </c>
      <c r="E1885" s="868" t="s">
        <v>819</v>
      </c>
      <c r="F1885" s="867" t="s">
        <v>819</v>
      </c>
      <c r="G1885" s="867">
        <v>101174</v>
      </c>
      <c r="H1885" s="867" t="s">
        <v>8164</v>
      </c>
      <c r="I1885" s="867" t="s">
        <v>272</v>
      </c>
      <c r="J1885" s="867" t="s">
        <v>6229</v>
      </c>
      <c r="K1885" s="868">
        <v>62.9</v>
      </c>
      <c r="L1885" s="867" t="s">
        <v>6143</v>
      </c>
    </row>
    <row r="1886" spans="1:12" ht="13.5">
      <c r="A1886" s="867" t="s">
        <v>8106</v>
      </c>
      <c r="B1886" s="867" t="s">
        <v>8107</v>
      </c>
      <c r="C1886" s="867" t="s">
        <v>8128</v>
      </c>
      <c r="D1886" s="867" t="s">
        <v>8129</v>
      </c>
      <c r="E1886" s="868" t="s">
        <v>819</v>
      </c>
      <c r="F1886" s="867" t="s">
        <v>819</v>
      </c>
      <c r="G1886" s="867">
        <v>101175</v>
      </c>
      <c r="H1886" s="867" t="s">
        <v>8165</v>
      </c>
      <c r="I1886" s="867" t="s">
        <v>272</v>
      </c>
      <c r="J1886" s="867" t="s">
        <v>6229</v>
      </c>
      <c r="K1886" s="868">
        <v>85.83</v>
      </c>
      <c r="L1886" s="867" t="s">
        <v>6143</v>
      </c>
    </row>
    <row r="1887" spans="1:12" ht="13.5">
      <c r="A1887" s="867" t="s">
        <v>8106</v>
      </c>
      <c r="B1887" s="867" t="s">
        <v>8107</v>
      </c>
      <c r="C1887" s="867" t="s">
        <v>8128</v>
      </c>
      <c r="D1887" s="867" t="s">
        <v>8129</v>
      </c>
      <c r="E1887" s="868" t="s">
        <v>819</v>
      </c>
      <c r="F1887" s="867" t="s">
        <v>819</v>
      </c>
      <c r="G1887" s="867">
        <v>101176</v>
      </c>
      <c r="H1887" s="867" t="s">
        <v>8166</v>
      </c>
      <c r="I1887" s="867" t="s">
        <v>272</v>
      </c>
      <c r="J1887" s="867" t="s">
        <v>6229</v>
      </c>
      <c r="K1887" s="868">
        <v>110.44</v>
      </c>
      <c r="L1887" s="867" t="s">
        <v>6143</v>
      </c>
    </row>
    <row r="1888" spans="1:12" ht="13.5">
      <c r="A1888" s="867" t="s">
        <v>8106</v>
      </c>
      <c r="B1888" s="867" t="s">
        <v>8107</v>
      </c>
      <c r="C1888" s="867" t="s">
        <v>8167</v>
      </c>
      <c r="D1888" s="867" t="s">
        <v>8168</v>
      </c>
      <c r="E1888" s="868" t="s">
        <v>819</v>
      </c>
      <c r="F1888" s="867" t="s">
        <v>819</v>
      </c>
      <c r="G1888" s="867">
        <v>95240</v>
      </c>
      <c r="H1888" s="867" t="s">
        <v>8169</v>
      </c>
      <c r="I1888" s="867" t="s">
        <v>6401</v>
      </c>
      <c r="J1888" s="867" t="s">
        <v>6229</v>
      </c>
      <c r="K1888" s="868">
        <v>13.62</v>
      </c>
      <c r="L1888" s="867" t="s">
        <v>6143</v>
      </c>
    </row>
    <row r="1889" spans="1:12" ht="13.5">
      <c r="A1889" s="867" t="s">
        <v>8106</v>
      </c>
      <c r="B1889" s="867" t="s">
        <v>8107</v>
      </c>
      <c r="C1889" s="867" t="s">
        <v>8167</v>
      </c>
      <c r="D1889" s="867" t="s">
        <v>8168</v>
      </c>
      <c r="E1889" s="868" t="s">
        <v>819</v>
      </c>
      <c r="F1889" s="867" t="s">
        <v>819</v>
      </c>
      <c r="G1889" s="867">
        <v>95241</v>
      </c>
      <c r="H1889" s="867" t="s">
        <v>8170</v>
      </c>
      <c r="I1889" s="867" t="s">
        <v>6401</v>
      </c>
      <c r="J1889" s="867" t="s">
        <v>6229</v>
      </c>
      <c r="K1889" s="868">
        <v>22.71</v>
      </c>
      <c r="L1889" s="867" t="s">
        <v>6143</v>
      </c>
    </row>
    <row r="1890" spans="1:12" ht="13.5">
      <c r="A1890" s="867" t="s">
        <v>8106</v>
      </c>
      <c r="B1890" s="867" t="s">
        <v>8107</v>
      </c>
      <c r="C1890" s="867" t="s">
        <v>8167</v>
      </c>
      <c r="D1890" s="867" t="s">
        <v>8168</v>
      </c>
      <c r="E1890" s="868" t="s">
        <v>819</v>
      </c>
      <c r="F1890" s="867" t="s">
        <v>819</v>
      </c>
      <c r="G1890" s="867">
        <v>96616</v>
      </c>
      <c r="H1890" s="867" t="s">
        <v>8171</v>
      </c>
      <c r="I1890" s="867" t="s">
        <v>169</v>
      </c>
      <c r="J1890" s="867" t="s">
        <v>6229</v>
      </c>
      <c r="K1890" s="868">
        <v>475.33</v>
      </c>
      <c r="L1890" s="867" t="s">
        <v>6143</v>
      </c>
    </row>
    <row r="1891" spans="1:12" ht="13.5">
      <c r="A1891" s="867" t="s">
        <v>8106</v>
      </c>
      <c r="B1891" s="867" t="s">
        <v>8107</v>
      </c>
      <c r="C1891" s="867" t="s">
        <v>8167</v>
      </c>
      <c r="D1891" s="867" t="s">
        <v>8168</v>
      </c>
      <c r="E1891" s="868" t="s">
        <v>819</v>
      </c>
      <c r="F1891" s="867" t="s">
        <v>819</v>
      </c>
      <c r="G1891" s="867">
        <v>96617</v>
      </c>
      <c r="H1891" s="867" t="s">
        <v>8172</v>
      </c>
      <c r="I1891" s="867" t="s">
        <v>6401</v>
      </c>
      <c r="J1891" s="867" t="s">
        <v>6229</v>
      </c>
      <c r="K1891" s="868">
        <v>14.25</v>
      </c>
      <c r="L1891" s="867" t="s">
        <v>6143</v>
      </c>
    </row>
    <row r="1892" spans="1:12" ht="13.5">
      <c r="A1892" s="867" t="s">
        <v>8106</v>
      </c>
      <c r="B1892" s="867" t="s">
        <v>8107</v>
      </c>
      <c r="C1892" s="867" t="s">
        <v>8167</v>
      </c>
      <c r="D1892" s="867" t="s">
        <v>8168</v>
      </c>
      <c r="E1892" s="868" t="s">
        <v>819</v>
      </c>
      <c r="F1892" s="867" t="s">
        <v>819</v>
      </c>
      <c r="G1892" s="867">
        <v>96619</v>
      </c>
      <c r="H1892" s="867" t="s">
        <v>8173</v>
      </c>
      <c r="I1892" s="867" t="s">
        <v>6401</v>
      </c>
      <c r="J1892" s="867" t="s">
        <v>6229</v>
      </c>
      <c r="K1892" s="868">
        <v>23.76</v>
      </c>
      <c r="L1892" s="867" t="s">
        <v>6143</v>
      </c>
    </row>
    <row r="1893" spans="1:12" ht="13.5">
      <c r="A1893" s="867" t="s">
        <v>8106</v>
      </c>
      <c r="B1893" s="867" t="s">
        <v>8107</v>
      </c>
      <c r="C1893" s="867" t="s">
        <v>8167</v>
      </c>
      <c r="D1893" s="867" t="s">
        <v>8168</v>
      </c>
      <c r="E1893" s="868" t="s">
        <v>819</v>
      </c>
      <c r="F1893" s="867" t="s">
        <v>819</v>
      </c>
      <c r="G1893" s="867">
        <v>96620</v>
      </c>
      <c r="H1893" s="867" t="s">
        <v>8174</v>
      </c>
      <c r="I1893" s="867" t="s">
        <v>169</v>
      </c>
      <c r="J1893" s="867" t="s">
        <v>6229</v>
      </c>
      <c r="K1893" s="868">
        <v>454.44</v>
      </c>
      <c r="L1893" s="867" t="s">
        <v>6143</v>
      </c>
    </row>
    <row r="1894" spans="1:12" ht="13.5">
      <c r="A1894" s="867" t="s">
        <v>8106</v>
      </c>
      <c r="B1894" s="867" t="s">
        <v>8107</v>
      </c>
      <c r="C1894" s="867" t="s">
        <v>8167</v>
      </c>
      <c r="D1894" s="867" t="s">
        <v>8168</v>
      </c>
      <c r="E1894" s="868" t="s">
        <v>819</v>
      </c>
      <c r="F1894" s="867" t="s">
        <v>819</v>
      </c>
      <c r="G1894" s="867">
        <v>96621</v>
      </c>
      <c r="H1894" s="867" t="s">
        <v>8175</v>
      </c>
      <c r="I1894" s="867" t="s">
        <v>169</v>
      </c>
      <c r="J1894" s="867" t="s">
        <v>6229</v>
      </c>
      <c r="K1894" s="868">
        <v>169.32</v>
      </c>
      <c r="L1894" s="867" t="s">
        <v>6143</v>
      </c>
    </row>
    <row r="1895" spans="1:12" ht="13.5">
      <c r="A1895" s="867" t="s">
        <v>8106</v>
      </c>
      <c r="B1895" s="867" t="s">
        <v>8107</v>
      </c>
      <c r="C1895" s="867" t="s">
        <v>8167</v>
      </c>
      <c r="D1895" s="867" t="s">
        <v>8168</v>
      </c>
      <c r="E1895" s="868" t="s">
        <v>819</v>
      </c>
      <c r="F1895" s="867" t="s">
        <v>819</v>
      </c>
      <c r="G1895" s="867">
        <v>96622</v>
      </c>
      <c r="H1895" s="867" t="s">
        <v>8176</v>
      </c>
      <c r="I1895" s="867" t="s">
        <v>169</v>
      </c>
      <c r="J1895" s="867" t="s">
        <v>6229</v>
      </c>
      <c r="K1895" s="868">
        <v>107.94</v>
      </c>
      <c r="L1895" s="867" t="s">
        <v>6143</v>
      </c>
    </row>
    <row r="1896" spans="1:12" ht="13.5">
      <c r="A1896" s="867" t="s">
        <v>8106</v>
      </c>
      <c r="B1896" s="867" t="s">
        <v>8107</v>
      </c>
      <c r="C1896" s="867" t="s">
        <v>8167</v>
      </c>
      <c r="D1896" s="867" t="s">
        <v>8168</v>
      </c>
      <c r="E1896" s="868" t="s">
        <v>819</v>
      </c>
      <c r="F1896" s="867" t="s">
        <v>819</v>
      </c>
      <c r="G1896" s="867">
        <v>96623</v>
      </c>
      <c r="H1896" s="867" t="s">
        <v>8177</v>
      </c>
      <c r="I1896" s="867" t="s">
        <v>169</v>
      </c>
      <c r="J1896" s="867" t="s">
        <v>6229</v>
      </c>
      <c r="K1896" s="868">
        <v>155.02000000000001</v>
      </c>
      <c r="L1896" s="867" t="s">
        <v>6143</v>
      </c>
    </row>
    <row r="1897" spans="1:12" ht="13.5">
      <c r="A1897" s="867" t="s">
        <v>8106</v>
      </c>
      <c r="B1897" s="867" t="s">
        <v>8107</v>
      </c>
      <c r="C1897" s="867" t="s">
        <v>8167</v>
      </c>
      <c r="D1897" s="867" t="s">
        <v>8168</v>
      </c>
      <c r="E1897" s="868" t="s">
        <v>819</v>
      </c>
      <c r="F1897" s="867" t="s">
        <v>819</v>
      </c>
      <c r="G1897" s="867">
        <v>96624</v>
      </c>
      <c r="H1897" s="867" t="s">
        <v>8178</v>
      </c>
      <c r="I1897" s="867" t="s">
        <v>169</v>
      </c>
      <c r="J1897" s="867" t="s">
        <v>6229</v>
      </c>
      <c r="K1897" s="868">
        <v>102.89</v>
      </c>
      <c r="L1897" s="867" t="s">
        <v>6143</v>
      </c>
    </row>
    <row r="1898" spans="1:12" ht="13.5">
      <c r="A1898" s="867" t="s">
        <v>8106</v>
      </c>
      <c r="B1898" s="867" t="s">
        <v>8107</v>
      </c>
      <c r="C1898" s="867" t="s">
        <v>8167</v>
      </c>
      <c r="D1898" s="867" t="s">
        <v>8168</v>
      </c>
      <c r="E1898" s="868" t="s">
        <v>819</v>
      </c>
      <c r="F1898" s="867" t="s">
        <v>819</v>
      </c>
      <c r="G1898" s="867">
        <v>97082</v>
      </c>
      <c r="H1898" s="867" t="s">
        <v>8179</v>
      </c>
      <c r="I1898" s="867" t="s">
        <v>169</v>
      </c>
      <c r="J1898" s="867" t="s">
        <v>6635</v>
      </c>
      <c r="K1898" s="868">
        <v>48.14</v>
      </c>
      <c r="L1898" s="867" t="s">
        <v>6143</v>
      </c>
    </row>
    <row r="1899" spans="1:12" ht="13.5">
      <c r="A1899" s="867" t="s">
        <v>8106</v>
      </c>
      <c r="B1899" s="867" t="s">
        <v>8107</v>
      </c>
      <c r="C1899" s="867" t="s">
        <v>8167</v>
      </c>
      <c r="D1899" s="867" t="s">
        <v>8168</v>
      </c>
      <c r="E1899" s="868" t="s">
        <v>819</v>
      </c>
      <c r="F1899" s="867" t="s">
        <v>819</v>
      </c>
      <c r="G1899" s="867">
        <v>97083</v>
      </c>
      <c r="H1899" s="867" t="s">
        <v>8180</v>
      </c>
      <c r="I1899" s="867" t="s">
        <v>6401</v>
      </c>
      <c r="J1899" s="867" t="s">
        <v>6142</v>
      </c>
      <c r="K1899" s="868">
        <v>2.63</v>
      </c>
      <c r="L1899" s="867" t="s">
        <v>6143</v>
      </c>
    </row>
    <row r="1900" spans="1:12" ht="13.5">
      <c r="A1900" s="867" t="s">
        <v>8106</v>
      </c>
      <c r="B1900" s="867" t="s">
        <v>8107</v>
      </c>
      <c r="C1900" s="867" t="s">
        <v>8167</v>
      </c>
      <c r="D1900" s="867" t="s">
        <v>8168</v>
      </c>
      <c r="E1900" s="868" t="s">
        <v>819</v>
      </c>
      <c r="F1900" s="867" t="s">
        <v>819</v>
      </c>
      <c r="G1900" s="867">
        <v>97084</v>
      </c>
      <c r="H1900" s="867" t="s">
        <v>8181</v>
      </c>
      <c r="I1900" s="867" t="s">
        <v>6401</v>
      </c>
      <c r="J1900" s="867" t="s">
        <v>6229</v>
      </c>
      <c r="K1900" s="868">
        <v>0.54</v>
      </c>
      <c r="L1900" s="867" t="s">
        <v>6143</v>
      </c>
    </row>
    <row r="1901" spans="1:12" ht="13.5">
      <c r="A1901" s="867" t="s">
        <v>8106</v>
      </c>
      <c r="B1901" s="867" t="s">
        <v>8107</v>
      </c>
      <c r="C1901" s="867" t="s">
        <v>8167</v>
      </c>
      <c r="D1901" s="867" t="s">
        <v>8168</v>
      </c>
      <c r="E1901" s="868" t="s">
        <v>819</v>
      </c>
      <c r="F1901" s="867" t="s">
        <v>819</v>
      </c>
      <c r="G1901" s="867">
        <v>97086</v>
      </c>
      <c r="H1901" s="867" t="s">
        <v>8182</v>
      </c>
      <c r="I1901" s="867" t="s">
        <v>6401</v>
      </c>
      <c r="J1901" s="867" t="s">
        <v>6229</v>
      </c>
      <c r="K1901" s="868">
        <v>96.59</v>
      </c>
      <c r="L1901" s="867" t="s">
        <v>6143</v>
      </c>
    </row>
    <row r="1902" spans="1:12" ht="13.5">
      <c r="A1902" s="867" t="s">
        <v>8106</v>
      </c>
      <c r="B1902" s="867" t="s">
        <v>8107</v>
      </c>
      <c r="C1902" s="867" t="s">
        <v>8167</v>
      </c>
      <c r="D1902" s="867" t="s">
        <v>8168</v>
      </c>
      <c r="E1902" s="868" t="s">
        <v>819</v>
      </c>
      <c r="F1902" s="867" t="s">
        <v>819</v>
      </c>
      <c r="G1902" s="867">
        <v>97094</v>
      </c>
      <c r="H1902" s="867" t="s">
        <v>8183</v>
      </c>
      <c r="I1902" s="867" t="s">
        <v>169</v>
      </c>
      <c r="J1902" s="867" t="s">
        <v>6142</v>
      </c>
      <c r="K1902" s="868">
        <v>366.06</v>
      </c>
      <c r="L1902" s="867" t="s">
        <v>6143</v>
      </c>
    </row>
    <row r="1903" spans="1:12" ht="13.5">
      <c r="A1903" s="867" t="s">
        <v>8106</v>
      </c>
      <c r="B1903" s="867" t="s">
        <v>8107</v>
      </c>
      <c r="C1903" s="867" t="s">
        <v>8167</v>
      </c>
      <c r="D1903" s="867" t="s">
        <v>8168</v>
      </c>
      <c r="E1903" s="868" t="s">
        <v>819</v>
      </c>
      <c r="F1903" s="867" t="s">
        <v>819</v>
      </c>
      <c r="G1903" s="867">
        <v>97095</v>
      </c>
      <c r="H1903" s="867" t="s">
        <v>8184</v>
      </c>
      <c r="I1903" s="867" t="s">
        <v>169</v>
      </c>
      <c r="J1903" s="867" t="s">
        <v>6142</v>
      </c>
      <c r="K1903" s="868">
        <v>343.37</v>
      </c>
      <c r="L1903" s="867" t="s">
        <v>6143</v>
      </c>
    </row>
    <row r="1904" spans="1:12" ht="13.5">
      <c r="A1904" s="867" t="s">
        <v>8106</v>
      </c>
      <c r="B1904" s="867" t="s">
        <v>8107</v>
      </c>
      <c r="C1904" s="867" t="s">
        <v>8167</v>
      </c>
      <c r="D1904" s="867" t="s">
        <v>8168</v>
      </c>
      <c r="E1904" s="868" t="s">
        <v>819</v>
      </c>
      <c r="F1904" s="867" t="s">
        <v>819</v>
      </c>
      <c r="G1904" s="867">
        <v>97096</v>
      </c>
      <c r="H1904" s="867" t="s">
        <v>8185</v>
      </c>
      <c r="I1904" s="867" t="s">
        <v>169</v>
      </c>
      <c r="J1904" s="867" t="s">
        <v>6142</v>
      </c>
      <c r="K1904" s="868">
        <v>331.73</v>
      </c>
      <c r="L1904" s="867" t="s">
        <v>6143</v>
      </c>
    </row>
    <row r="1905" spans="1:12" ht="13.5">
      <c r="A1905" s="867" t="s">
        <v>8106</v>
      </c>
      <c r="B1905" s="867" t="s">
        <v>8107</v>
      </c>
      <c r="C1905" s="867" t="s">
        <v>8167</v>
      </c>
      <c r="D1905" s="867" t="s">
        <v>8168</v>
      </c>
      <c r="E1905" s="868" t="s">
        <v>819</v>
      </c>
      <c r="F1905" s="867" t="s">
        <v>819</v>
      </c>
      <c r="G1905" s="867">
        <v>97097</v>
      </c>
      <c r="H1905" s="867" t="s">
        <v>8186</v>
      </c>
      <c r="I1905" s="867" t="s">
        <v>6401</v>
      </c>
      <c r="J1905" s="867" t="s">
        <v>6142</v>
      </c>
      <c r="K1905" s="868">
        <v>27.37</v>
      </c>
      <c r="L1905" s="867" t="s">
        <v>6143</v>
      </c>
    </row>
    <row r="1906" spans="1:12" ht="13.5">
      <c r="A1906" s="867" t="s">
        <v>8106</v>
      </c>
      <c r="B1906" s="867" t="s">
        <v>8107</v>
      </c>
      <c r="C1906" s="867" t="s">
        <v>8167</v>
      </c>
      <c r="D1906" s="867" t="s">
        <v>8168</v>
      </c>
      <c r="E1906" s="868" t="s">
        <v>819</v>
      </c>
      <c r="F1906" s="867" t="s">
        <v>819</v>
      </c>
      <c r="G1906" s="867">
        <v>100322</v>
      </c>
      <c r="H1906" s="867" t="s">
        <v>8187</v>
      </c>
      <c r="I1906" s="867" t="s">
        <v>169</v>
      </c>
      <c r="J1906" s="867" t="s">
        <v>6229</v>
      </c>
      <c r="K1906" s="868">
        <v>102.89</v>
      </c>
      <c r="L1906" s="867" t="s">
        <v>6143</v>
      </c>
    </row>
    <row r="1907" spans="1:12" ht="13.5">
      <c r="A1907" s="867" t="s">
        <v>8106</v>
      </c>
      <c r="B1907" s="867" t="s">
        <v>8107</v>
      </c>
      <c r="C1907" s="867" t="s">
        <v>8167</v>
      </c>
      <c r="D1907" s="867" t="s">
        <v>8168</v>
      </c>
      <c r="E1907" s="868" t="s">
        <v>819</v>
      </c>
      <c r="F1907" s="867" t="s">
        <v>819</v>
      </c>
      <c r="G1907" s="867">
        <v>100323</v>
      </c>
      <c r="H1907" s="867" t="s">
        <v>8188</v>
      </c>
      <c r="I1907" s="867" t="s">
        <v>169</v>
      </c>
      <c r="J1907" s="867" t="s">
        <v>6229</v>
      </c>
      <c r="K1907" s="868">
        <v>140.63</v>
      </c>
      <c r="L1907" s="867" t="s">
        <v>6143</v>
      </c>
    </row>
    <row r="1908" spans="1:12" ht="13.5">
      <c r="A1908" s="867" t="s">
        <v>8106</v>
      </c>
      <c r="B1908" s="867" t="s">
        <v>8107</v>
      </c>
      <c r="C1908" s="867" t="s">
        <v>8167</v>
      </c>
      <c r="D1908" s="867" t="s">
        <v>8168</v>
      </c>
      <c r="E1908" s="868" t="s">
        <v>819</v>
      </c>
      <c r="F1908" s="867" t="s">
        <v>819</v>
      </c>
      <c r="G1908" s="867">
        <v>100324</v>
      </c>
      <c r="H1908" s="867" t="s">
        <v>8189</v>
      </c>
      <c r="I1908" s="867" t="s">
        <v>169</v>
      </c>
      <c r="J1908" s="867" t="s">
        <v>6229</v>
      </c>
      <c r="K1908" s="868">
        <v>102.89</v>
      </c>
      <c r="L1908" s="867" t="s">
        <v>6143</v>
      </c>
    </row>
    <row r="1909" spans="1:12" ht="13.5">
      <c r="A1909" s="867" t="s">
        <v>8106</v>
      </c>
      <c r="B1909" s="867" t="s">
        <v>8107</v>
      </c>
      <c r="C1909" s="867" t="s">
        <v>8190</v>
      </c>
      <c r="D1909" s="867" t="s">
        <v>8191</v>
      </c>
      <c r="E1909" s="868" t="s">
        <v>819</v>
      </c>
      <c r="F1909" s="867" t="s">
        <v>819</v>
      </c>
      <c r="G1909" s="867">
        <v>90996</v>
      </c>
      <c r="H1909" s="867" t="s">
        <v>8192</v>
      </c>
      <c r="I1909" s="867" t="s">
        <v>6401</v>
      </c>
      <c r="J1909" s="867" t="s">
        <v>6142</v>
      </c>
      <c r="K1909" s="868">
        <v>12.79</v>
      </c>
      <c r="L1909" s="867" t="s">
        <v>6143</v>
      </c>
    </row>
    <row r="1910" spans="1:12" ht="13.5">
      <c r="A1910" s="867" t="s">
        <v>8106</v>
      </c>
      <c r="B1910" s="867" t="s">
        <v>8107</v>
      </c>
      <c r="C1910" s="867" t="s">
        <v>8190</v>
      </c>
      <c r="D1910" s="867" t="s">
        <v>8191</v>
      </c>
      <c r="E1910" s="868" t="s">
        <v>819</v>
      </c>
      <c r="F1910" s="867" t="s">
        <v>819</v>
      </c>
      <c r="G1910" s="867">
        <v>90997</v>
      </c>
      <c r="H1910" s="867" t="s">
        <v>8193</v>
      </c>
      <c r="I1910" s="867" t="s">
        <v>6401</v>
      </c>
      <c r="J1910" s="867" t="s">
        <v>6142</v>
      </c>
      <c r="K1910" s="868">
        <v>17.64</v>
      </c>
      <c r="L1910" s="867" t="s">
        <v>6143</v>
      </c>
    </row>
    <row r="1911" spans="1:12" ht="13.5">
      <c r="A1911" s="867" t="s">
        <v>8106</v>
      </c>
      <c r="B1911" s="867" t="s">
        <v>8107</v>
      </c>
      <c r="C1911" s="867" t="s">
        <v>8190</v>
      </c>
      <c r="D1911" s="867" t="s">
        <v>8191</v>
      </c>
      <c r="E1911" s="868" t="s">
        <v>819</v>
      </c>
      <c r="F1911" s="867" t="s">
        <v>819</v>
      </c>
      <c r="G1911" s="867">
        <v>90998</v>
      </c>
      <c r="H1911" s="867" t="s">
        <v>8194</v>
      </c>
      <c r="I1911" s="867" t="s">
        <v>6401</v>
      </c>
      <c r="J1911" s="867" t="s">
        <v>6142</v>
      </c>
      <c r="K1911" s="868">
        <v>21.45</v>
      </c>
      <c r="L1911" s="867" t="s">
        <v>6143</v>
      </c>
    </row>
    <row r="1912" spans="1:12" ht="13.5">
      <c r="A1912" s="867" t="s">
        <v>8106</v>
      </c>
      <c r="B1912" s="867" t="s">
        <v>8107</v>
      </c>
      <c r="C1912" s="867" t="s">
        <v>8190</v>
      </c>
      <c r="D1912" s="867" t="s">
        <v>8191</v>
      </c>
      <c r="E1912" s="868" t="s">
        <v>819</v>
      </c>
      <c r="F1912" s="867" t="s">
        <v>819</v>
      </c>
      <c r="G1912" s="867">
        <v>91000</v>
      </c>
      <c r="H1912" s="867" t="s">
        <v>8195</v>
      </c>
      <c r="I1912" s="867" t="s">
        <v>6401</v>
      </c>
      <c r="J1912" s="867" t="s">
        <v>6142</v>
      </c>
      <c r="K1912" s="868">
        <v>16.190000000000001</v>
      </c>
      <c r="L1912" s="867" t="s">
        <v>6143</v>
      </c>
    </row>
    <row r="1913" spans="1:12" ht="13.5">
      <c r="A1913" s="867" t="s">
        <v>8106</v>
      </c>
      <c r="B1913" s="867" t="s">
        <v>8107</v>
      </c>
      <c r="C1913" s="867" t="s">
        <v>8190</v>
      </c>
      <c r="D1913" s="867" t="s">
        <v>8191</v>
      </c>
      <c r="E1913" s="868" t="s">
        <v>819</v>
      </c>
      <c r="F1913" s="867" t="s">
        <v>819</v>
      </c>
      <c r="G1913" s="867">
        <v>91002</v>
      </c>
      <c r="H1913" s="867" t="s">
        <v>8196</v>
      </c>
      <c r="I1913" s="867" t="s">
        <v>6401</v>
      </c>
      <c r="J1913" s="867" t="s">
        <v>6142</v>
      </c>
      <c r="K1913" s="868">
        <v>14.84</v>
      </c>
      <c r="L1913" s="867" t="s">
        <v>6143</v>
      </c>
    </row>
    <row r="1914" spans="1:12" ht="13.5">
      <c r="A1914" s="867" t="s">
        <v>8106</v>
      </c>
      <c r="B1914" s="867" t="s">
        <v>8107</v>
      </c>
      <c r="C1914" s="867" t="s">
        <v>8190</v>
      </c>
      <c r="D1914" s="867" t="s">
        <v>8191</v>
      </c>
      <c r="E1914" s="868" t="s">
        <v>819</v>
      </c>
      <c r="F1914" s="867" t="s">
        <v>819</v>
      </c>
      <c r="G1914" s="867">
        <v>91003</v>
      </c>
      <c r="H1914" s="867" t="s">
        <v>8197</v>
      </c>
      <c r="I1914" s="867" t="s">
        <v>6401</v>
      </c>
      <c r="J1914" s="867" t="s">
        <v>6142</v>
      </c>
      <c r="K1914" s="868">
        <v>17.3</v>
      </c>
      <c r="L1914" s="867" t="s">
        <v>6143</v>
      </c>
    </row>
    <row r="1915" spans="1:12" ht="13.5">
      <c r="A1915" s="867" t="s">
        <v>8106</v>
      </c>
      <c r="B1915" s="867" t="s">
        <v>8107</v>
      </c>
      <c r="C1915" s="867" t="s">
        <v>8190</v>
      </c>
      <c r="D1915" s="867" t="s">
        <v>8191</v>
      </c>
      <c r="E1915" s="868" t="s">
        <v>819</v>
      </c>
      <c r="F1915" s="867" t="s">
        <v>819</v>
      </c>
      <c r="G1915" s="867">
        <v>91004</v>
      </c>
      <c r="H1915" s="867" t="s">
        <v>8198</v>
      </c>
      <c r="I1915" s="867" t="s">
        <v>6401</v>
      </c>
      <c r="J1915" s="867" t="s">
        <v>6142</v>
      </c>
      <c r="K1915" s="868">
        <v>13.65</v>
      </c>
      <c r="L1915" s="867" t="s">
        <v>6143</v>
      </c>
    </row>
    <row r="1916" spans="1:12" ht="13.5">
      <c r="A1916" s="867" t="s">
        <v>8106</v>
      </c>
      <c r="B1916" s="867" t="s">
        <v>8107</v>
      </c>
      <c r="C1916" s="867" t="s">
        <v>8190</v>
      </c>
      <c r="D1916" s="867" t="s">
        <v>8191</v>
      </c>
      <c r="E1916" s="868" t="s">
        <v>819</v>
      </c>
      <c r="F1916" s="867" t="s">
        <v>819</v>
      </c>
      <c r="G1916" s="867">
        <v>91005</v>
      </c>
      <c r="H1916" s="867" t="s">
        <v>8199</v>
      </c>
      <c r="I1916" s="867" t="s">
        <v>6401</v>
      </c>
      <c r="J1916" s="867" t="s">
        <v>6142</v>
      </c>
      <c r="K1916" s="868">
        <v>16.489999999999998</v>
      </c>
      <c r="L1916" s="867" t="s">
        <v>6143</v>
      </c>
    </row>
    <row r="1917" spans="1:12" ht="13.5">
      <c r="A1917" s="867" t="s">
        <v>8106</v>
      </c>
      <c r="B1917" s="867" t="s">
        <v>8107</v>
      </c>
      <c r="C1917" s="867" t="s">
        <v>8190</v>
      </c>
      <c r="D1917" s="867" t="s">
        <v>8191</v>
      </c>
      <c r="E1917" s="868" t="s">
        <v>819</v>
      </c>
      <c r="F1917" s="867" t="s">
        <v>819</v>
      </c>
      <c r="G1917" s="867">
        <v>91006</v>
      </c>
      <c r="H1917" s="867" t="s">
        <v>8200</v>
      </c>
      <c r="I1917" s="867" t="s">
        <v>6401</v>
      </c>
      <c r="J1917" s="867" t="s">
        <v>6142</v>
      </c>
      <c r="K1917" s="868">
        <v>12.56</v>
      </c>
      <c r="L1917" s="867" t="s">
        <v>6143</v>
      </c>
    </row>
    <row r="1918" spans="1:12" ht="13.5">
      <c r="A1918" s="867" t="s">
        <v>8106</v>
      </c>
      <c r="B1918" s="867" t="s">
        <v>8107</v>
      </c>
      <c r="C1918" s="867" t="s">
        <v>8190</v>
      </c>
      <c r="D1918" s="867" t="s">
        <v>8191</v>
      </c>
      <c r="E1918" s="868" t="s">
        <v>819</v>
      </c>
      <c r="F1918" s="867" t="s">
        <v>819</v>
      </c>
      <c r="G1918" s="867">
        <v>91007</v>
      </c>
      <c r="H1918" s="867" t="s">
        <v>8201</v>
      </c>
      <c r="I1918" s="867" t="s">
        <v>6401</v>
      </c>
      <c r="J1918" s="867" t="s">
        <v>6142</v>
      </c>
      <c r="K1918" s="868">
        <v>11.21</v>
      </c>
      <c r="L1918" s="867" t="s">
        <v>6143</v>
      </c>
    </row>
    <row r="1919" spans="1:12" ht="13.5">
      <c r="A1919" s="867" t="s">
        <v>8106</v>
      </c>
      <c r="B1919" s="867" t="s">
        <v>8107</v>
      </c>
      <c r="C1919" s="867" t="s">
        <v>8190</v>
      </c>
      <c r="D1919" s="867" t="s">
        <v>8191</v>
      </c>
      <c r="E1919" s="868" t="s">
        <v>819</v>
      </c>
      <c r="F1919" s="867" t="s">
        <v>819</v>
      </c>
      <c r="G1919" s="867">
        <v>91008</v>
      </c>
      <c r="H1919" s="867" t="s">
        <v>8202</v>
      </c>
      <c r="I1919" s="867" t="s">
        <v>6401</v>
      </c>
      <c r="J1919" s="867" t="s">
        <v>6142</v>
      </c>
      <c r="K1919" s="868">
        <v>13.67</v>
      </c>
      <c r="L1919" s="867" t="s">
        <v>6143</v>
      </c>
    </row>
    <row r="1920" spans="1:12" ht="13.5">
      <c r="A1920" s="867" t="s">
        <v>8106</v>
      </c>
      <c r="B1920" s="867" t="s">
        <v>8107</v>
      </c>
      <c r="C1920" s="867" t="s">
        <v>8190</v>
      </c>
      <c r="D1920" s="867" t="s">
        <v>8191</v>
      </c>
      <c r="E1920" s="868" t="s">
        <v>819</v>
      </c>
      <c r="F1920" s="867" t="s">
        <v>819</v>
      </c>
      <c r="G1920" s="867">
        <v>92263</v>
      </c>
      <c r="H1920" s="867" t="s">
        <v>8203</v>
      </c>
      <c r="I1920" s="867" t="s">
        <v>6401</v>
      </c>
      <c r="J1920" s="867" t="s">
        <v>6229</v>
      </c>
      <c r="K1920" s="868">
        <v>101.84</v>
      </c>
      <c r="L1920" s="867" t="s">
        <v>6143</v>
      </c>
    </row>
    <row r="1921" spans="1:12" ht="13.5">
      <c r="A1921" s="867" t="s">
        <v>8106</v>
      </c>
      <c r="B1921" s="867" t="s">
        <v>8107</v>
      </c>
      <c r="C1921" s="867" t="s">
        <v>8190</v>
      </c>
      <c r="D1921" s="867" t="s">
        <v>8191</v>
      </c>
      <c r="E1921" s="868" t="s">
        <v>819</v>
      </c>
      <c r="F1921" s="867" t="s">
        <v>819</v>
      </c>
      <c r="G1921" s="867">
        <v>92264</v>
      </c>
      <c r="H1921" s="867" t="s">
        <v>8204</v>
      </c>
      <c r="I1921" s="867" t="s">
        <v>6401</v>
      </c>
      <c r="J1921" s="867" t="s">
        <v>6229</v>
      </c>
      <c r="K1921" s="868">
        <v>114.39</v>
      </c>
      <c r="L1921" s="867" t="s">
        <v>6143</v>
      </c>
    </row>
    <row r="1922" spans="1:12" ht="13.5">
      <c r="A1922" s="867" t="s">
        <v>8106</v>
      </c>
      <c r="B1922" s="867" t="s">
        <v>8107</v>
      </c>
      <c r="C1922" s="867" t="s">
        <v>8190</v>
      </c>
      <c r="D1922" s="867" t="s">
        <v>8191</v>
      </c>
      <c r="E1922" s="868" t="s">
        <v>819</v>
      </c>
      <c r="F1922" s="867" t="s">
        <v>819</v>
      </c>
      <c r="G1922" s="867">
        <v>92265</v>
      </c>
      <c r="H1922" s="867" t="s">
        <v>8205</v>
      </c>
      <c r="I1922" s="867" t="s">
        <v>6401</v>
      </c>
      <c r="J1922" s="867" t="s">
        <v>6229</v>
      </c>
      <c r="K1922" s="868">
        <v>80.430000000000007</v>
      </c>
      <c r="L1922" s="867" t="s">
        <v>6143</v>
      </c>
    </row>
    <row r="1923" spans="1:12" ht="13.5">
      <c r="A1923" s="867" t="s">
        <v>8106</v>
      </c>
      <c r="B1923" s="867" t="s">
        <v>8107</v>
      </c>
      <c r="C1923" s="867" t="s">
        <v>8190</v>
      </c>
      <c r="D1923" s="867" t="s">
        <v>8191</v>
      </c>
      <c r="E1923" s="868" t="s">
        <v>819</v>
      </c>
      <c r="F1923" s="867" t="s">
        <v>819</v>
      </c>
      <c r="G1923" s="867">
        <v>92266</v>
      </c>
      <c r="H1923" s="867" t="s">
        <v>8206</v>
      </c>
      <c r="I1923" s="867" t="s">
        <v>6401</v>
      </c>
      <c r="J1923" s="867" t="s">
        <v>6229</v>
      </c>
      <c r="K1923" s="868">
        <v>91.61</v>
      </c>
      <c r="L1923" s="867" t="s">
        <v>6143</v>
      </c>
    </row>
    <row r="1924" spans="1:12" ht="13.5">
      <c r="A1924" s="867" t="s">
        <v>8106</v>
      </c>
      <c r="B1924" s="867" t="s">
        <v>8107</v>
      </c>
      <c r="C1924" s="867" t="s">
        <v>8190</v>
      </c>
      <c r="D1924" s="867" t="s">
        <v>8191</v>
      </c>
      <c r="E1924" s="868" t="s">
        <v>819</v>
      </c>
      <c r="F1924" s="867" t="s">
        <v>819</v>
      </c>
      <c r="G1924" s="867">
        <v>92267</v>
      </c>
      <c r="H1924" s="867" t="s">
        <v>8207</v>
      </c>
      <c r="I1924" s="867" t="s">
        <v>6401</v>
      </c>
      <c r="J1924" s="867" t="s">
        <v>6229</v>
      </c>
      <c r="K1924" s="868">
        <v>31.84</v>
      </c>
      <c r="L1924" s="867" t="s">
        <v>6143</v>
      </c>
    </row>
    <row r="1925" spans="1:12" ht="13.5">
      <c r="A1925" s="867" t="s">
        <v>8106</v>
      </c>
      <c r="B1925" s="867" t="s">
        <v>8107</v>
      </c>
      <c r="C1925" s="867" t="s">
        <v>8190</v>
      </c>
      <c r="D1925" s="867" t="s">
        <v>8191</v>
      </c>
      <c r="E1925" s="868" t="s">
        <v>819</v>
      </c>
      <c r="F1925" s="867" t="s">
        <v>819</v>
      </c>
      <c r="G1925" s="867">
        <v>92268</v>
      </c>
      <c r="H1925" s="867" t="s">
        <v>8208</v>
      </c>
      <c r="I1925" s="867" t="s">
        <v>6401</v>
      </c>
      <c r="J1925" s="867" t="s">
        <v>6229</v>
      </c>
      <c r="K1925" s="868">
        <v>41.71</v>
      </c>
      <c r="L1925" s="867" t="s">
        <v>6143</v>
      </c>
    </row>
    <row r="1926" spans="1:12" ht="13.5">
      <c r="A1926" s="867" t="s">
        <v>8106</v>
      </c>
      <c r="B1926" s="867" t="s">
        <v>8107</v>
      </c>
      <c r="C1926" s="867" t="s">
        <v>8190</v>
      </c>
      <c r="D1926" s="867" t="s">
        <v>8191</v>
      </c>
      <c r="E1926" s="868" t="s">
        <v>819</v>
      </c>
      <c r="F1926" s="867" t="s">
        <v>819</v>
      </c>
      <c r="G1926" s="867">
        <v>92269</v>
      </c>
      <c r="H1926" s="867" t="s">
        <v>8209</v>
      </c>
      <c r="I1926" s="867" t="s">
        <v>6401</v>
      </c>
      <c r="J1926" s="867" t="s">
        <v>6229</v>
      </c>
      <c r="K1926" s="868">
        <v>91.44</v>
      </c>
      <c r="L1926" s="867" t="s">
        <v>6143</v>
      </c>
    </row>
    <row r="1927" spans="1:12" ht="13.5">
      <c r="A1927" s="867" t="s">
        <v>8106</v>
      </c>
      <c r="B1927" s="867" t="s">
        <v>8107</v>
      </c>
      <c r="C1927" s="867" t="s">
        <v>8190</v>
      </c>
      <c r="D1927" s="867" t="s">
        <v>8191</v>
      </c>
      <c r="E1927" s="868" t="s">
        <v>819</v>
      </c>
      <c r="F1927" s="867" t="s">
        <v>819</v>
      </c>
      <c r="G1927" s="867">
        <v>92270</v>
      </c>
      <c r="H1927" s="867" t="s">
        <v>8210</v>
      </c>
      <c r="I1927" s="867" t="s">
        <v>6401</v>
      </c>
      <c r="J1927" s="867" t="s">
        <v>6229</v>
      </c>
      <c r="K1927" s="868">
        <v>75.52</v>
      </c>
      <c r="L1927" s="867" t="s">
        <v>6143</v>
      </c>
    </row>
    <row r="1928" spans="1:12" ht="13.5">
      <c r="A1928" s="867" t="s">
        <v>8106</v>
      </c>
      <c r="B1928" s="867" t="s">
        <v>8107</v>
      </c>
      <c r="C1928" s="867" t="s">
        <v>8190</v>
      </c>
      <c r="D1928" s="867" t="s">
        <v>8191</v>
      </c>
      <c r="E1928" s="868" t="s">
        <v>819</v>
      </c>
      <c r="F1928" s="867" t="s">
        <v>819</v>
      </c>
      <c r="G1928" s="867">
        <v>92271</v>
      </c>
      <c r="H1928" s="867" t="s">
        <v>8211</v>
      </c>
      <c r="I1928" s="867" t="s">
        <v>6401</v>
      </c>
      <c r="J1928" s="867" t="s">
        <v>6229</v>
      </c>
      <c r="K1928" s="868">
        <v>56.55</v>
      </c>
      <c r="L1928" s="867" t="s">
        <v>6143</v>
      </c>
    </row>
    <row r="1929" spans="1:12" ht="13.5">
      <c r="A1929" s="867" t="s">
        <v>8106</v>
      </c>
      <c r="B1929" s="867" t="s">
        <v>8107</v>
      </c>
      <c r="C1929" s="867" t="s">
        <v>8190</v>
      </c>
      <c r="D1929" s="867" t="s">
        <v>8191</v>
      </c>
      <c r="E1929" s="868" t="s">
        <v>819</v>
      </c>
      <c r="F1929" s="867" t="s">
        <v>819</v>
      </c>
      <c r="G1929" s="867">
        <v>92272</v>
      </c>
      <c r="H1929" s="867" t="s">
        <v>8212</v>
      </c>
      <c r="I1929" s="867" t="s">
        <v>272</v>
      </c>
      <c r="J1929" s="867" t="s">
        <v>6229</v>
      </c>
      <c r="K1929" s="868">
        <v>18.41</v>
      </c>
      <c r="L1929" s="867" t="s">
        <v>6143</v>
      </c>
    </row>
    <row r="1930" spans="1:12" ht="13.5">
      <c r="A1930" s="867" t="s">
        <v>8106</v>
      </c>
      <c r="B1930" s="867" t="s">
        <v>8107</v>
      </c>
      <c r="C1930" s="867" t="s">
        <v>8190</v>
      </c>
      <c r="D1930" s="867" t="s">
        <v>8191</v>
      </c>
      <c r="E1930" s="868" t="s">
        <v>819</v>
      </c>
      <c r="F1930" s="867" t="s">
        <v>819</v>
      </c>
      <c r="G1930" s="867">
        <v>92273</v>
      </c>
      <c r="H1930" s="867" t="s">
        <v>8213</v>
      </c>
      <c r="I1930" s="867" t="s">
        <v>272</v>
      </c>
      <c r="J1930" s="867" t="s">
        <v>6229</v>
      </c>
      <c r="K1930" s="868">
        <v>7.42</v>
      </c>
      <c r="L1930" s="867" t="s">
        <v>6143</v>
      </c>
    </row>
    <row r="1931" spans="1:12" ht="13.5">
      <c r="A1931" s="867" t="s">
        <v>8106</v>
      </c>
      <c r="B1931" s="867" t="s">
        <v>8107</v>
      </c>
      <c r="C1931" s="867" t="s">
        <v>8190</v>
      </c>
      <c r="D1931" s="867" t="s">
        <v>8191</v>
      </c>
      <c r="E1931" s="868" t="s">
        <v>819</v>
      </c>
      <c r="F1931" s="867" t="s">
        <v>819</v>
      </c>
      <c r="G1931" s="867">
        <v>92408</v>
      </c>
      <c r="H1931" s="867" t="s">
        <v>8214</v>
      </c>
      <c r="I1931" s="867" t="s">
        <v>6401</v>
      </c>
      <c r="J1931" s="867" t="s">
        <v>6229</v>
      </c>
      <c r="K1931" s="868">
        <v>181.82</v>
      </c>
      <c r="L1931" s="867" t="s">
        <v>6143</v>
      </c>
    </row>
    <row r="1932" spans="1:12" ht="13.5">
      <c r="A1932" s="867" t="s">
        <v>8106</v>
      </c>
      <c r="B1932" s="867" t="s">
        <v>8107</v>
      </c>
      <c r="C1932" s="867" t="s">
        <v>8190</v>
      </c>
      <c r="D1932" s="867" t="s">
        <v>8191</v>
      </c>
      <c r="E1932" s="868" t="s">
        <v>819</v>
      </c>
      <c r="F1932" s="867" t="s">
        <v>819</v>
      </c>
      <c r="G1932" s="867">
        <v>92409</v>
      </c>
      <c r="H1932" s="867" t="s">
        <v>8215</v>
      </c>
      <c r="I1932" s="867" t="s">
        <v>6401</v>
      </c>
      <c r="J1932" s="867" t="s">
        <v>6229</v>
      </c>
      <c r="K1932" s="868">
        <v>171.53</v>
      </c>
      <c r="L1932" s="867" t="s">
        <v>6143</v>
      </c>
    </row>
    <row r="1933" spans="1:12" ht="13.5">
      <c r="A1933" s="867" t="s">
        <v>8106</v>
      </c>
      <c r="B1933" s="867" t="s">
        <v>8107</v>
      </c>
      <c r="C1933" s="867" t="s">
        <v>8190</v>
      </c>
      <c r="D1933" s="867" t="s">
        <v>8191</v>
      </c>
      <c r="E1933" s="868" t="s">
        <v>819</v>
      </c>
      <c r="F1933" s="867" t="s">
        <v>819</v>
      </c>
      <c r="G1933" s="867">
        <v>92410</v>
      </c>
      <c r="H1933" s="867" t="s">
        <v>8216</v>
      </c>
      <c r="I1933" s="867" t="s">
        <v>6401</v>
      </c>
      <c r="J1933" s="867" t="s">
        <v>6229</v>
      </c>
      <c r="K1933" s="868">
        <v>126.68</v>
      </c>
      <c r="L1933" s="867" t="s">
        <v>6143</v>
      </c>
    </row>
    <row r="1934" spans="1:12" ht="13.5">
      <c r="A1934" s="867" t="s">
        <v>8106</v>
      </c>
      <c r="B1934" s="867" t="s">
        <v>8107</v>
      </c>
      <c r="C1934" s="867" t="s">
        <v>8190</v>
      </c>
      <c r="D1934" s="867" t="s">
        <v>8191</v>
      </c>
      <c r="E1934" s="868" t="s">
        <v>819</v>
      </c>
      <c r="F1934" s="867" t="s">
        <v>819</v>
      </c>
      <c r="G1934" s="867">
        <v>92411</v>
      </c>
      <c r="H1934" s="867" t="s">
        <v>8217</v>
      </c>
      <c r="I1934" s="867" t="s">
        <v>6401</v>
      </c>
      <c r="J1934" s="867" t="s">
        <v>6229</v>
      </c>
      <c r="K1934" s="868">
        <v>117.58</v>
      </c>
      <c r="L1934" s="867" t="s">
        <v>6143</v>
      </c>
    </row>
    <row r="1935" spans="1:12" ht="13.5">
      <c r="A1935" s="867" t="s">
        <v>8106</v>
      </c>
      <c r="B1935" s="867" t="s">
        <v>8107</v>
      </c>
      <c r="C1935" s="867" t="s">
        <v>8190</v>
      </c>
      <c r="D1935" s="867" t="s">
        <v>8191</v>
      </c>
      <c r="E1935" s="868" t="s">
        <v>819</v>
      </c>
      <c r="F1935" s="867" t="s">
        <v>819</v>
      </c>
      <c r="G1935" s="867">
        <v>92412</v>
      </c>
      <c r="H1935" s="867" t="s">
        <v>8218</v>
      </c>
      <c r="I1935" s="867" t="s">
        <v>6401</v>
      </c>
      <c r="J1935" s="867" t="s">
        <v>6229</v>
      </c>
      <c r="K1935" s="868">
        <v>85.41</v>
      </c>
      <c r="L1935" s="867" t="s">
        <v>6143</v>
      </c>
    </row>
    <row r="1936" spans="1:12" ht="13.5">
      <c r="A1936" s="867" t="s">
        <v>8106</v>
      </c>
      <c r="B1936" s="867" t="s">
        <v>8107</v>
      </c>
      <c r="C1936" s="867" t="s">
        <v>8190</v>
      </c>
      <c r="D1936" s="867" t="s">
        <v>8191</v>
      </c>
      <c r="E1936" s="868" t="s">
        <v>819</v>
      </c>
      <c r="F1936" s="867" t="s">
        <v>819</v>
      </c>
      <c r="G1936" s="867">
        <v>92413</v>
      </c>
      <c r="H1936" s="867" t="s">
        <v>8219</v>
      </c>
      <c r="I1936" s="867" t="s">
        <v>6401</v>
      </c>
      <c r="J1936" s="867" t="s">
        <v>6229</v>
      </c>
      <c r="K1936" s="868">
        <v>78.400000000000006</v>
      </c>
      <c r="L1936" s="867" t="s">
        <v>6143</v>
      </c>
    </row>
    <row r="1937" spans="1:12" ht="13.5">
      <c r="A1937" s="867" t="s">
        <v>8106</v>
      </c>
      <c r="B1937" s="867" t="s">
        <v>8107</v>
      </c>
      <c r="C1937" s="867" t="s">
        <v>8190</v>
      </c>
      <c r="D1937" s="867" t="s">
        <v>8191</v>
      </c>
      <c r="E1937" s="868" t="s">
        <v>819</v>
      </c>
      <c r="F1937" s="867" t="s">
        <v>819</v>
      </c>
      <c r="G1937" s="867">
        <v>92414</v>
      </c>
      <c r="H1937" s="867" t="s">
        <v>8220</v>
      </c>
      <c r="I1937" s="867" t="s">
        <v>6401</v>
      </c>
      <c r="J1937" s="867" t="s">
        <v>6229</v>
      </c>
      <c r="K1937" s="868">
        <v>100.37</v>
      </c>
      <c r="L1937" s="867" t="s">
        <v>6143</v>
      </c>
    </row>
    <row r="1938" spans="1:12" ht="13.5">
      <c r="A1938" s="867" t="s">
        <v>8106</v>
      </c>
      <c r="B1938" s="867" t="s">
        <v>8107</v>
      </c>
      <c r="C1938" s="867" t="s">
        <v>8190</v>
      </c>
      <c r="D1938" s="867" t="s">
        <v>8191</v>
      </c>
      <c r="E1938" s="868" t="s">
        <v>819</v>
      </c>
      <c r="F1938" s="867" t="s">
        <v>819</v>
      </c>
      <c r="G1938" s="867">
        <v>92415</v>
      </c>
      <c r="H1938" s="867" t="s">
        <v>8221</v>
      </c>
      <c r="I1938" s="867" t="s">
        <v>6401</v>
      </c>
      <c r="J1938" s="867" t="s">
        <v>6229</v>
      </c>
      <c r="K1938" s="868">
        <v>91.28</v>
      </c>
      <c r="L1938" s="867" t="s">
        <v>6143</v>
      </c>
    </row>
    <row r="1939" spans="1:12" ht="13.5">
      <c r="A1939" s="867" t="s">
        <v>8106</v>
      </c>
      <c r="B1939" s="867" t="s">
        <v>8107</v>
      </c>
      <c r="C1939" s="867" t="s">
        <v>8190</v>
      </c>
      <c r="D1939" s="867" t="s">
        <v>8191</v>
      </c>
      <c r="E1939" s="868" t="s">
        <v>819</v>
      </c>
      <c r="F1939" s="867" t="s">
        <v>819</v>
      </c>
      <c r="G1939" s="867">
        <v>92416</v>
      </c>
      <c r="H1939" s="867" t="s">
        <v>8222</v>
      </c>
      <c r="I1939" s="867" t="s">
        <v>6401</v>
      </c>
      <c r="J1939" s="867" t="s">
        <v>6229</v>
      </c>
      <c r="K1939" s="868">
        <v>119.06</v>
      </c>
      <c r="L1939" s="867" t="s">
        <v>6143</v>
      </c>
    </row>
    <row r="1940" spans="1:12" ht="13.5">
      <c r="A1940" s="867" t="s">
        <v>8106</v>
      </c>
      <c r="B1940" s="867" t="s">
        <v>8107</v>
      </c>
      <c r="C1940" s="867" t="s">
        <v>8190</v>
      </c>
      <c r="D1940" s="867" t="s">
        <v>8191</v>
      </c>
      <c r="E1940" s="868" t="s">
        <v>819</v>
      </c>
      <c r="F1940" s="867" t="s">
        <v>819</v>
      </c>
      <c r="G1940" s="867">
        <v>92417</v>
      </c>
      <c r="H1940" s="867" t="s">
        <v>8223</v>
      </c>
      <c r="I1940" s="867" t="s">
        <v>6401</v>
      </c>
      <c r="J1940" s="867" t="s">
        <v>6229</v>
      </c>
      <c r="K1940" s="868">
        <v>110.01</v>
      </c>
      <c r="L1940" s="867" t="s">
        <v>6143</v>
      </c>
    </row>
    <row r="1941" spans="1:12" ht="13.5">
      <c r="A1941" s="867" t="s">
        <v>8106</v>
      </c>
      <c r="B1941" s="867" t="s">
        <v>8107</v>
      </c>
      <c r="C1941" s="867" t="s">
        <v>8190</v>
      </c>
      <c r="D1941" s="867" t="s">
        <v>8191</v>
      </c>
      <c r="E1941" s="868" t="s">
        <v>819</v>
      </c>
      <c r="F1941" s="867" t="s">
        <v>819</v>
      </c>
      <c r="G1941" s="867">
        <v>92418</v>
      </c>
      <c r="H1941" s="867" t="s">
        <v>8224</v>
      </c>
      <c r="I1941" s="867" t="s">
        <v>6401</v>
      </c>
      <c r="J1941" s="867" t="s">
        <v>6229</v>
      </c>
      <c r="K1941" s="868">
        <v>64.91</v>
      </c>
      <c r="L1941" s="867" t="s">
        <v>6143</v>
      </c>
    </row>
    <row r="1942" spans="1:12" ht="13.5">
      <c r="A1942" s="867" t="s">
        <v>8106</v>
      </c>
      <c r="B1942" s="867" t="s">
        <v>8107</v>
      </c>
      <c r="C1942" s="867" t="s">
        <v>8190</v>
      </c>
      <c r="D1942" s="867" t="s">
        <v>8191</v>
      </c>
      <c r="E1942" s="868" t="s">
        <v>819</v>
      </c>
      <c r="F1942" s="867" t="s">
        <v>819</v>
      </c>
      <c r="G1942" s="867">
        <v>92419</v>
      </c>
      <c r="H1942" s="867" t="s">
        <v>8225</v>
      </c>
      <c r="I1942" s="867" t="s">
        <v>6401</v>
      </c>
      <c r="J1942" s="867" t="s">
        <v>6229</v>
      </c>
      <c r="K1942" s="868">
        <v>57.95</v>
      </c>
      <c r="L1942" s="867" t="s">
        <v>6143</v>
      </c>
    </row>
    <row r="1943" spans="1:12" ht="13.5">
      <c r="A1943" s="867" t="s">
        <v>8106</v>
      </c>
      <c r="B1943" s="867" t="s">
        <v>8107</v>
      </c>
      <c r="C1943" s="867" t="s">
        <v>8190</v>
      </c>
      <c r="D1943" s="867" t="s">
        <v>8191</v>
      </c>
      <c r="E1943" s="868" t="s">
        <v>819</v>
      </c>
      <c r="F1943" s="867" t="s">
        <v>819</v>
      </c>
      <c r="G1943" s="867">
        <v>92420</v>
      </c>
      <c r="H1943" s="867" t="s">
        <v>8226</v>
      </c>
      <c r="I1943" s="867" t="s">
        <v>6401</v>
      </c>
      <c r="J1943" s="867" t="s">
        <v>6229</v>
      </c>
      <c r="K1943" s="868">
        <v>79.28</v>
      </c>
      <c r="L1943" s="867" t="s">
        <v>6143</v>
      </c>
    </row>
    <row r="1944" spans="1:12" ht="13.5">
      <c r="A1944" s="867" t="s">
        <v>8106</v>
      </c>
      <c r="B1944" s="867" t="s">
        <v>8107</v>
      </c>
      <c r="C1944" s="867" t="s">
        <v>8190</v>
      </c>
      <c r="D1944" s="867" t="s">
        <v>8191</v>
      </c>
      <c r="E1944" s="868" t="s">
        <v>819</v>
      </c>
      <c r="F1944" s="867" t="s">
        <v>819</v>
      </c>
      <c r="G1944" s="867">
        <v>92421</v>
      </c>
      <c r="H1944" s="867" t="s">
        <v>8227</v>
      </c>
      <c r="I1944" s="867" t="s">
        <v>6401</v>
      </c>
      <c r="J1944" s="867" t="s">
        <v>6229</v>
      </c>
      <c r="K1944" s="868">
        <v>72.3</v>
      </c>
      <c r="L1944" s="867" t="s">
        <v>6143</v>
      </c>
    </row>
    <row r="1945" spans="1:12" ht="13.5">
      <c r="A1945" s="867" t="s">
        <v>8106</v>
      </c>
      <c r="B1945" s="867" t="s">
        <v>8107</v>
      </c>
      <c r="C1945" s="867" t="s">
        <v>8190</v>
      </c>
      <c r="D1945" s="867" t="s">
        <v>8191</v>
      </c>
      <c r="E1945" s="868" t="s">
        <v>819</v>
      </c>
      <c r="F1945" s="867" t="s">
        <v>819</v>
      </c>
      <c r="G1945" s="867">
        <v>92422</v>
      </c>
      <c r="H1945" s="867" t="s">
        <v>8228</v>
      </c>
      <c r="I1945" s="867" t="s">
        <v>6401</v>
      </c>
      <c r="J1945" s="867" t="s">
        <v>6229</v>
      </c>
      <c r="K1945" s="868">
        <v>53.42</v>
      </c>
      <c r="L1945" s="867" t="s">
        <v>6143</v>
      </c>
    </row>
    <row r="1946" spans="1:12" ht="13.5">
      <c r="A1946" s="867" t="s">
        <v>8106</v>
      </c>
      <c r="B1946" s="867" t="s">
        <v>8107</v>
      </c>
      <c r="C1946" s="867" t="s">
        <v>8190</v>
      </c>
      <c r="D1946" s="867" t="s">
        <v>8191</v>
      </c>
      <c r="E1946" s="868" t="s">
        <v>819</v>
      </c>
      <c r="F1946" s="867" t="s">
        <v>819</v>
      </c>
      <c r="G1946" s="867">
        <v>92423</v>
      </c>
      <c r="H1946" s="867" t="s">
        <v>8229</v>
      </c>
      <c r="I1946" s="867" t="s">
        <v>6401</v>
      </c>
      <c r="J1946" s="867" t="s">
        <v>6229</v>
      </c>
      <c r="K1946" s="868">
        <v>47.36</v>
      </c>
      <c r="L1946" s="867" t="s">
        <v>6143</v>
      </c>
    </row>
    <row r="1947" spans="1:12" ht="13.5">
      <c r="A1947" s="867" t="s">
        <v>8106</v>
      </c>
      <c r="B1947" s="867" t="s">
        <v>8107</v>
      </c>
      <c r="C1947" s="867" t="s">
        <v>8190</v>
      </c>
      <c r="D1947" s="867" t="s">
        <v>8191</v>
      </c>
      <c r="E1947" s="868" t="s">
        <v>819</v>
      </c>
      <c r="F1947" s="867" t="s">
        <v>819</v>
      </c>
      <c r="G1947" s="867">
        <v>92424</v>
      </c>
      <c r="H1947" s="867" t="s">
        <v>8230</v>
      </c>
      <c r="I1947" s="867" t="s">
        <v>6401</v>
      </c>
      <c r="J1947" s="867" t="s">
        <v>6229</v>
      </c>
      <c r="K1947" s="868">
        <v>65.92</v>
      </c>
      <c r="L1947" s="867" t="s">
        <v>6143</v>
      </c>
    </row>
    <row r="1948" spans="1:12" ht="13.5">
      <c r="A1948" s="867" t="s">
        <v>8106</v>
      </c>
      <c r="B1948" s="867" t="s">
        <v>8107</v>
      </c>
      <c r="C1948" s="867" t="s">
        <v>8190</v>
      </c>
      <c r="D1948" s="867" t="s">
        <v>8191</v>
      </c>
      <c r="E1948" s="868" t="s">
        <v>819</v>
      </c>
      <c r="F1948" s="867" t="s">
        <v>819</v>
      </c>
      <c r="G1948" s="867">
        <v>92425</v>
      </c>
      <c r="H1948" s="867" t="s">
        <v>8231</v>
      </c>
      <c r="I1948" s="867" t="s">
        <v>6401</v>
      </c>
      <c r="J1948" s="867" t="s">
        <v>6229</v>
      </c>
      <c r="K1948" s="868">
        <v>59.85</v>
      </c>
      <c r="L1948" s="867" t="s">
        <v>6143</v>
      </c>
    </row>
    <row r="1949" spans="1:12" ht="13.5">
      <c r="A1949" s="867" t="s">
        <v>8106</v>
      </c>
      <c r="B1949" s="867" t="s">
        <v>8107</v>
      </c>
      <c r="C1949" s="867" t="s">
        <v>8190</v>
      </c>
      <c r="D1949" s="867" t="s">
        <v>8191</v>
      </c>
      <c r="E1949" s="868" t="s">
        <v>819</v>
      </c>
      <c r="F1949" s="867" t="s">
        <v>819</v>
      </c>
      <c r="G1949" s="867">
        <v>92426</v>
      </c>
      <c r="H1949" s="867" t="s">
        <v>8232</v>
      </c>
      <c r="I1949" s="867" t="s">
        <v>6401</v>
      </c>
      <c r="J1949" s="867" t="s">
        <v>6229</v>
      </c>
      <c r="K1949" s="868">
        <v>47.63</v>
      </c>
      <c r="L1949" s="867" t="s">
        <v>6143</v>
      </c>
    </row>
    <row r="1950" spans="1:12" ht="13.5">
      <c r="A1950" s="867" t="s">
        <v>8106</v>
      </c>
      <c r="B1950" s="867" t="s">
        <v>8107</v>
      </c>
      <c r="C1950" s="867" t="s">
        <v>8190</v>
      </c>
      <c r="D1950" s="867" t="s">
        <v>8191</v>
      </c>
      <c r="E1950" s="868" t="s">
        <v>819</v>
      </c>
      <c r="F1950" s="867" t="s">
        <v>819</v>
      </c>
      <c r="G1950" s="867">
        <v>92427</v>
      </c>
      <c r="H1950" s="867" t="s">
        <v>8233</v>
      </c>
      <c r="I1950" s="867" t="s">
        <v>6401</v>
      </c>
      <c r="J1950" s="867" t="s">
        <v>6229</v>
      </c>
      <c r="K1950" s="868">
        <v>42.01</v>
      </c>
      <c r="L1950" s="867" t="s">
        <v>6143</v>
      </c>
    </row>
    <row r="1951" spans="1:12" ht="13.5">
      <c r="A1951" s="867" t="s">
        <v>8106</v>
      </c>
      <c r="B1951" s="867" t="s">
        <v>8107</v>
      </c>
      <c r="C1951" s="867" t="s">
        <v>8190</v>
      </c>
      <c r="D1951" s="867" t="s">
        <v>8191</v>
      </c>
      <c r="E1951" s="868" t="s">
        <v>819</v>
      </c>
      <c r="F1951" s="867" t="s">
        <v>819</v>
      </c>
      <c r="G1951" s="867">
        <v>92428</v>
      </c>
      <c r="H1951" s="867" t="s">
        <v>8234</v>
      </c>
      <c r="I1951" s="867" t="s">
        <v>6401</v>
      </c>
      <c r="J1951" s="867" t="s">
        <v>6229</v>
      </c>
      <c r="K1951" s="868">
        <v>59.21</v>
      </c>
      <c r="L1951" s="867" t="s">
        <v>6143</v>
      </c>
    </row>
    <row r="1952" spans="1:12" ht="13.5">
      <c r="A1952" s="867" t="s">
        <v>8106</v>
      </c>
      <c r="B1952" s="867" t="s">
        <v>8107</v>
      </c>
      <c r="C1952" s="867" t="s">
        <v>8190</v>
      </c>
      <c r="D1952" s="867" t="s">
        <v>8191</v>
      </c>
      <c r="E1952" s="868" t="s">
        <v>819</v>
      </c>
      <c r="F1952" s="867" t="s">
        <v>819</v>
      </c>
      <c r="G1952" s="867">
        <v>92429</v>
      </c>
      <c r="H1952" s="867" t="s">
        <v>8235</v>
      </c>
      <c r="I1952" s="867" t="s">
        <v>6401</v>
      </c>
      <c r="J1952" s="867" t="s">
        <v>6229</v>
      </c>
      <c r="K1952" s="868">
        <v>53.6</v>
      </c>
      <c r="L1952" s="867" t="s">
        <v>6143</v>
      </c>
    </row>
    <row r="1953" spans="1:12" ht="13.5">
      <c r="A1953" s="867" t="s">
        <v>8106</v>
      </c>
      <c r="B1953" s="867" t="s">
        <v>8107</v>
      </c>
      <c r="C1953" s="867" t="s">
        <v>8190</v>
      </c>
      <c r="D1953" s="867" t="s">
        <v>8191</v>
      </c>
      <c r="E1953" s="868" t="s">
        <v>819</v>
      </c>
      <c r="F1953" s="867" t="s">
        <v>819</v>
      </c>
      <c r="G1953" s="867">
        <v>92430</v>
      </c>
      <c r="H1953" s="867" t="s">
        <v>8236</v>
      </c>
      <c r="I1953" s="867" t="s">
        <v>6401</v>
      </c>
      <c r="J1953" s="867" t="s">
        <v>6229</v>
      </c>
      <c r="K1953" s="868">
        <v>43.19</v>
      </c>
      <c r="L1953" s="867" t="s">
        <v>6143</v>
      </c>
    </row>
    <row r="1954" spans="1:12" ht="13.5">
      <c r="A1954" s="867" t="s">
        <v>8106</v>
      </c>
      <c r="B1954" s="867" t="s">
        <v>8107</v>
      </c>
      <c r="C1954" s="867" t="s">
        <v>8190</v>
      </c>
      <c r="D1954" s="867" t="s">
        <v>8191</v>
      </c>
      <c r="E1954" s="868" t="s">
        <v>819</v>
      </c>
      <c r="F1954" s="867" t="s">
        <v>819</v>
      </c>
      <c r="G1954" s="867">
        <v>92431</v>
      </c>
      <c r="H1954" s="867" t="s">
        <v>8237</v>
      </c>
      <c r="I1954" s="867" t="s">
        <v>6401</v>
      </c>
      <c r="J1954" s="867" t="s">
        <v>6229</v>
      </c>
      <c r="K1954" s="868">
        <v>37.86</v>
      </c>
      <c r="L1954" s="867" t="s">
        <v>6143</v>
      </c>
    </row>
    <row r="1955" spans="1:12" ht="13.5">
      <c r="A1955" s="867" t="s">
        <v>8106</v>
      </c>
      <c r="B1955" s="867" t="s">
        <v>8107</v>
      </c>
      <c r="C1955" s="867" t="s">
        <v>8190</v>
      </c>
      <c r="D1955" s="867" t="s">
        <v>8191</v>
      </c>
      <c r="E1955" s="868" t="s">
        <v>819</v>
      </c>
      <c r="F1955" s="867" t="s">
        <v>819</v>
      </c>
      <c r="G1955" s="867">
        <v>92432</v>
      </c>
      <c r="H1955" s="867" t="s">
        <v>8238</v>
      </c>
      <c r="I1955" s="867" t="s">
        <v>6401</v>
      </c>
      <c r="J1955" s="867" t="s">
        <v>6229</v>
      </c>
      <c r="K1955" s="868">
        <v>54.17</v>
      </c>
      <c r="L1955" s="867" t="s">
        <v>6143</v>
      </c>
    </row>
    <row r="1956" spans="1:12" ht="13.5">
      <c r="A1956" s="867" t="s">
        <v>8106</v>
      </c>
      <c r="B1956" s="867" t="s">
        <v>8107</v>
      </c>
      <c r="C1956" s="867" t="s">
        <v>8190</v>
      </c>
      <c r="D1956" s="867" t="s">
        <v>8191</v>
      </c>
      <c r="E1956" s="868" t="s">
        <v>819</v>
      </c>
      <c r="F1956" s="867" t="s">
        <v>819</v>
      </c>
      <c r="G1956" s="867">
        <v>92433</v>
      </c>
      <c r="H1956" s="867" t="s">
        <v>8239</v>
      </c>
      <c r="I1956" s="867" t="s">
        <v>6401</v>
      </c>
      <c r="J1956" s="867" t="s">
        <v>6229</v>
      </c>
      <c r="K1956" s="868">
        <v>48.85</v>
      </c>
      <c r="L1956" s="867" t="s">
        <v>6143</v>
      </c>
    </row>
    <row r="1957" spans="1:12" ht="13.5">
      <c r="A1957" s="867" t="s">
        <v>8106</v>
      </c>
      <c r="B1957" s="867" t="s">
        <v>8107</v>
      </c>
      <c r="C1957" s="867" t="s">
        <v>8190</v>
      </c>
      <c r="D1957" s="867" t="s">
        <v>8191</v>
      </c>
      <c r="E1957" s="868" t="s">
        <v>819</v>
      </c>
      <c r="F1957" s="867" t="s">
        <v>819</v>
      </c>
      <c r="G1957" s="867">
        <v>92434</v>
      </c>
      <c r="H1957" s="867" t="s">
        <v>8240</v>
      </c>
      <c r="I1957" s="867" t="s">
        <v>6401</v>
      </c>
      <c r="J1957" s="867" t="s">
        <v>6229</v>
      </c>
      <c r="K1957" s="868">
        <v>41.16</v>
      </c>
      <c r="L1957" s="867" t="s">
        <v>6143</v>
      </c>
    </row>
    <row r="1958" spans="1:12" ht="13.5">
      <c r="A1958" s="867" t="s">
        <v>8106</v>
      </c>
      <c r="B1958" s="867" t="s">
        <v>8107</v>
      </c>
      <c r="C1958" s="867" t="s">
        <v>8190</v>
      </c>
      <c r="D1958" s="867" t="s">
        <v>8191</v>
      </c>
      <c r="E1958" s="868" t="s">
        <v>819</v>
      </c>
      <c r="F1958" s="867" t="s">
        <v>819</v>
      </c>
      <c r="G1958" s="867">
        <v>92435</v>
      </c>
      <c r="H1958" s="867" t="s">
        <v>8241</v>
      </c>
      <c r="I1958" s="867" t="s">
        <v>6401</v>
      </c>
      <c r="J1958" s="867" t="s">
        <v>6229</v>
      </c>
      <c r="K1958" s="868">
        <v>36.01</v>
      </c>
      <c r="L1958" s="867" t="s">
        <v>6143</v>
      </c>
    </row>
    <row r="1959" spans="1:12" ht="13.5">
      <c r="A1959" s="867" t="s">
        <v>8106</v>
      </c>
      <c r="B1959" s="867" t="s">
        <v>8107</v>
      </c>
      <c r="C1959" s="867" t="s">
        <v>8190</v>
      </c>
      <c r="D1959" s="867" t="s">
        <v>8191</v>
      </c>
      <c r="E1959" s="868" t="s">
        <v>819</v>
      </c>
      <c r="F1959" s="867" t="s">
        <v>819</v>
      </c>
      <c r="G1959" s="867">
        <v>92436</v>
      </c>
      <c r="H1959" s="867" t="s">
        <v>8242</v>
      </c>
      <c r="I1959" s="867" t="s">
        <v>6401</v>
      </c>
      <c r="J1959" s="867" t="s">
        <v>6229</v>
      </c>
      <c r="K1959" s="868">
        <v>51.76</v>
      </c>
      <c r="L1959" s="867" t="s">
        <v>6143</v>
      </c>
    </row>
    <row r="1960" spans="1:12" ht="13.5">
      <c r="A1960" s="867" t="s">
        <v>8106</v>
      </c>
      <c r="B1960" s="867" t="s">
        <v>8107</v>
      </c>
      <c r="C1960" s="867" t="s">
        <v>8190</v>
      </c>
      <c r="D1960" s="867" t="s">
        <v>8191</v>
      </c>
      <c r="E1960" s="868" t="s">
        <v>819</v>
      </c>
      <c r="F1960" s="867" t="s">
        <v>819</v>
      </c>
      <c r="G1960" s="867">
        <v>92437</v>
      </c>
      <c r="H1960" s="867" t="s">
        <v>8243</v>
      </c>
      <c r="I1960" s="867" t="s">
        <v>6401</v>
      </c>
      <c r="J1960" s="867" t="s">
        <v>6229</v>
      </c>
      <c r="K1960" s="868">
        <v>46.63</v>
      </c>
      <c r="L1960" s="867" t="s">
        <v>6143</v>
      </c>
    </row>
    <row r="1961" spans="1:12" ht="13.5">
      <c r="A1961" s="867" t="s">
        <v>8106</v>
      </c>
      <c r="B1961" s="867" t="s">
        <v>8107</v>
      </c>
      <c r="C1961" s="867" t="s">
        <v>8190</v>
      </c>
      <c r="D1961" s="867" t="s">
        <v>8191</v>
      </c>
      <c r="E1961" s="868" t="s">
        <v>819</v>
      </c>
      <c r="F1961" s="867" t="s">
        <v>819</v>
      </c>
      <c r="G1961" s="867">
        <v>92438</v>
      </c>
      <c r="H1961" s="867" t="s">
        <v>8244</v>
      </c>
      <c r="I1961" s="867" t="s">
        <v>6401</v>
      </c>
      <c r="J1961" s="867" t="s">
        <v>6229</v>
      </c>
      <c r="K1961" s="868">
        <v>39.700000000000003</v>
      </c>
      <c r="L1961" s="867" t="s">
        <v>6143</v>
      </c>
    </row>
    <row r="1962" spans="1:12" ht="13.5">
      <c r="A1962" s="867" t="s">
        <v>8106</v>
      </c>
      <c r="B1962" s="867" t="s">
        <v>8107</v>
      </c>
      <c r="C1962" s="867" t="s">
        <v>8190</v>
      </c>
      <c r="D1962" s="867" t="s">
        <v>8191</v>
      </c>
      <c r="E1962" s="868" t="s">
        <v>819</v>
      </c>
      <c r="F1962" s="867" t="s">
        <v>819</v>
      </c>
      <c r="G1962" s="867">
        <v>92439</v>
      </c>
      <c r="H1962" s="867" t="s">
        <v>8245</v>
      </c>
      <c r="I1962" s="867" t="s">
        <v>6401</v>
      </c>
      <c r="J1962" s="867" t="s">
        <v>6229</v>
      </c>
      <c r="K1962" s="868">
        <v>34.68</v>
      </c>
      <c r="L1962" s="867" t="s">
        <v>6143</v>
      </c>
    </row>
    <row r="1963" spans="1:12" ht="13.5">
      <c r="A1963" s="867" t="s">
        <v>8106</v>
      </c>
      <c r="B1963" s="867" t="s">
        <v>8107</v>
      </c>
      <c r="C1963" s="867" t="s">
        <v>8190</v>
      </c>
      <c r="D1963" s="867" t="s">
        <v>8191</v>
      </c>
      <c r="E1963" s="868" t="s">
        <v>819</v>
      </c>
      <c r="F1963" s="867" t="s">
        <v>819</v>
      </c>
      <c r="G1963" s="867">
        <v>92440</v>
      </c>
      <c r="H1963" s="867" t="s">
        <v>8246</v>
      </c>
      <c r="I1963" s="867" t="s">
        <v>6401</v>
      </c>
      <c r="J1963" s="867" t="s">
        <v>6229</v>
      </c>
      <c r="K1963" s="868">
        <v>50.02</v>
      </c>
      <c r="L1963" s="867" t="s">
        <v>6143</v>
      </c>
    </row>
    <row r="1964" spans="1:12" ht="13.5">
      <c r="A1964" s="867" t="s">
        <v>8106</v>
      </c>
      <c r="B1964" s="867" t="s">
        <v>8107</v>
      </c>
      <c r="C1964" s="867" t="s">
        <v>8190</v>
      </c>
      <c r="D1964" s="867" t="s">
        <v>8191</v>
      </c>
      <c r="E1964" s="868" t="s">
        <v>819</v>
      </c>
      <c r="F1964" s="867" t="s">
        <v>819</v>
      </c>
      <c r="G1964" s="867">
        <v>92441</v>
      </c>
      <c r="H1964" s="867" t="s">
        <v>8247</v>
      </c>
      <c r="I1964" s="867" t="s">
        <v>6401</v>
      </c>
      <c r="J1964" s="867" t="s">
        <v>6229</v>
      </c>
      <c r="K1964" s="868">
        <v>45.03</v>
      </c>
      <c r="L1964" s="867" t="s">
        <v>6143</v>
      </c>
    </row>
    <row r="1965" spans="1:12" ht="13.5">
      <c r="A1965" s="867" t="s">
        <v>8106</v>
      </c>
      <c r="B1965" s="867" t="s">
        <v>8107</v>
      </c>
      <c r="C1965" s="867" t="s">
        <v>8190</v>
      </c>
      <c r="D1965" s="867" t="s">
        <v>8191</v>
      </c>
      <c r="E1965" s="868" t="s">
        <v>819</v>
      </c>
      <c r="F1965" s="867" t="s">
        <v>819</v>
      </c>
      <c r="G1965" s="867">
        <v>92442</v>
      </c>
      <c r="H1965" s="867" t="s">
        <v>8248</v>
      </c>
      <c r="I1965" s="867" t="s">
        <v>6401</v>
      </c>
      <c r="J1965" s="867" t="s">
        <v>6229</v>
      </c>
      <c r="K1965" s="868">
        <v>36.79</v>
      </c>
      <c r="L1965" s="867" t="s">
        <v>6143</v>
      </c>
    </row>
    <row r="1966" spans="1:12" ht="13.5">
      <c r="A1966" s="867" t="s">
        <v>8106</v>
      </c>
      <c r="B1966" s="867" t="s">
        <v>8107</v>
      </c>
      <c r="C1966" s="867" t="s">
        <v>8190</v>
      </c>
      <c r="D1966" s="867" t="s">
        <v>8191</v>
      </c>
      <c r="E1966" s="868" t="s">
        <v>819</v>
      </c>
      <c r="F1966" s="867" t="s">
        <v>819</v>
      </c>
      <c r="G1966" s="867">
        <v>92443</v>
      </c>
      <c r="H1966" s="867" t="s">
        <v>8249</v>
      </c>
      <c r="I1966" s="867" t="s">
        <v>6401</v>
      </c>
      <c r="J1966" s="867" t="s">
        <v>6229</v>
      </c>
      <c r="K1966" s="868">
        <v>31.94</v>
      </c>
      <c r="L1966" s="867" t="s">
        <v>6143</v>
      </c>
    </row>
    <row r="1967" spans="1:12" ht="13.5">
      <c r="A1967" s="867" t="s">
        <v>8106</v>
      </c>
      <c r="B1967" s="867" t="s">
        <v>8107</v>
      </c>
      <c r="C1967" s="867" t="s">
        <v>8190</v>
      </c>
      <c r="D1967" s="867" t="s">
        <v>8191</v>
      </c>
      <c r="E1967" s="868" t="s">
        <v>819</v>
      </c>
      <c r="F1967" s="867" t="s">
        <v>819</v>
      </c>
      <c r="G1967" s="867">
        <v>92444</v>
      </c>
      <c r="H1967" s="867" t="s">
        <v>8250</v>
      </c>
      <c r="I1967" s="867" t="s">
        <v>6401</v>
      </c>
      <c r="J1967" s="867" t="s">
        <v>6229</v>
      </c>
      <c r="K1967" s="868">
        <v>46.78</v>
      </c>
      <c r="L1967" s="867" t="s">
        <v>6143</v>
      </c>
    </row>
    <row r="1968" spans="1:12" ht="13.5">
      <c r="A1968" s="867" t="s">
        <v>8106</v>
      </c>
      <c r="B1968" s="867" t="s">
        <v>8107</v>
      </c>
      <c r="C1968" s="867" t="s">
        <v>8190</v>
      </c>
      <c r="D1968" s="867" t="s">
        <v>8191</v>
      </c>
      <c r="E1968" s="868" t="s">
        <v>819</v>
      </c>
      <c r="F1968" s="867" t="s">
        <v>819</v>
      </c>
      <c r="G1968" s="867">
        <v>92445</v>
      </c>
      <c r="H1968" s="867" t="s">
        <v>8251</v>
      </c>
      <c r="I1968" s="867" t="s">
        <v>6401</v>
      </c>
      <c r="J1968" s="867" t="s">
        <v>6229</v>
      </c>
      <c r="K1968" s="868">
        <v>41.93</v>
      </c>
      <c r="L1968" s="867" t="s">
        <v>6143</v>
      </c>
    </row>
    <row r="1969" spans="1:12" ht="13.5">
      <c r="A1969" s="867" t="s">
        <v>8106</v>
      </c>
      <c r="B1969" s="867" t="s">
        <v>8107</v>
      </c>
      <c r="C1969" s="867" t="s">
        <v>8190</v>
      </c>
      <c r="D1969" s="867" t="s">
        <v>8191</v>
      </c>
      <c r="E1969" s="868" t="s">
        <v>819</v>
      </c>
      <c r="F1969" s="867" t="s">
        <v>819</v>
      </c>
      <c r="G1969" s="867">
        <v>92446</v>
      </c>
      <c r="H1969" s="867" t="s">
        <v>8252</v>
      </c>
      <c r="I1969" s="867" t="s">
        <v>6401</v>
      </c>
      <c r="J1969" s="867" t="s">
        <v>6229</v>
      </c>
      <c r="K1969" s="868">
        <v>163.9</v>
      </c>
      <c r="L1969" s="867" t="s">
        <v>6143</v>
      </c>
    </row>
    <row r="1970" spans="1:12" ht="13.5">
      <c r="A1970" s="867" t="s">
        <v>8106</v>
      </c>
      <c r="B1970" s="867" t="s">
        <v>8107</v>
      </c>
      <c r="C1970" s="867" t="s">
        <v>8190</v>
      </c>
      <c r="D1970" s="867" t="s">
        <v>8191</v>
      </c>
      <c r="E1970" s="868" t="s">
        <v>819</v>
      </c>
      <c r="F1970" s="867" t="s">
        <v>819</v>
      </c>
      <c r="G1970" s="867">
        <v>92447</v>
      </c>
      <c r="H1970" s="867" t="s">
        <v>8253</v>
      </c>
      <c r="I1970" s="867" t="s">
        <v>6401</v>
      </c>
      <c r="J1970" s="867" t="s">
        <v>6229</v>
      </c>
      <c r="K1970" s="868">
        <v>117.64</v>
      </c>
      <c r="L1970" s="867" t="s">
        <v>6143</v>
      </c>
    </row>
    <row r="1971" spans="1:12" ht="13.5">
      <c r="A1971" s="867" t="s">
        <v>8106</v>
      </c>
      <c r="B1971" s="867" t="s">
        <v>8107</v>
      </c>
      <c r="C1971" s="867" t="s">
        <v>8190</v>
      </c>
      <c r="D1971" s="867" t="s">
        <v>8191</v>
      </c>
      <c r="E1971" s="868" t="s">
        <v>819</v>
      </c>
      <c r="F1971" s="867" t="s">
        <v>819</v>
      </c>
      <c r="G1971" s="867">
        <v>92448</v>
      </c>
      <c r="H1971" s="867" t="s">
        <v>8254</v>
      </c>
      <c r="I1971" s="867" t="s">
        <v>6401</v>
      </c>
      <c r="J1971" s="867" t="s">
        <v>6229</v>
      </c>
      <c r="K1971" s="868">
        <v>93.37</v>
      </c>
      <c r="L1971" s="867" t="s">
        <v>6143</v>
      </c>
    </row>
    <row r="1972" spans="1:12" ht="13.5">
      <c r="A1972" s="867" t="s">
        <v>8106</v>
      </c>
      <c r="B1972" s="867" t="s">
        <v>8107</v>
      </c>
      <c r="C1972" s="867" t="s">
        <v>8190</v>
      </c>
      <c r="D1972" s="867" t="s">
        <v>8191</v>
      </c>
      <c r="E1972" s="868" t="s">
        <v>819</v>
      </c>
      <c r="F1972" s="867" t="s">
        <v>819</v>
      </c>
      <c r="G1972" s="867">
        <v>92449</v>
      </c>
      <c r="H1972" s="867" t="s">
        <v>8255</v>
      </c>
      <c r="I1972" s="867" t="s">
        <v>6401</v>
      </c>
      <c r="J1972" s="867" t="s">
        <v>6229</v>
      </c>
      <c r="K1972" s="868">
        <v>167.44</v>
      </c>
      <c r="L1972" s="867" t="s">
        <v>6143</v>
      </c>
    </row>
    <row r="1973" spans="1:12" ht="13.5">
      <c r="A1973" s="867" t="s">
        <v>8106</v>
      </c>
      <c r="B1973" s="867" t="s">
        <v>8107</v>
      </c>
      <c r="C1973" s="867" t="s">
        <v>8190</v>
      </c>
      <c r="D1973" s="867" t="s">
        <v>8191</v>
      </c>
      <c r="E1973" s="868" t="s">
        <v>819</v>
      </c>
      <c r="F1973" s="867" t="s">
        <v>819</v>
      </c>
      <c r="G1973" s="867">
        <v>92450</v>
      </c>
      <c r="H1973" s="867" t="s">
        <v>8256</v>
      </c>
      <c r="I1973" s="867" t="s">
        <v>6401</v>
      </c>
      <c r="J1973" s="867" t="s">
        <v>6229</v>
      </c>
      <c r="K1973" s="868">
        <v>216.26</v>
      </c>
      <c r="L1973" s="867" t="s">
        <v>6143</v>
      </c>
    </row>
    <row r="1974" spans="1:12" ht="13.5">
      <c r="A1974" s="867" t="s">
        <v>8106</v>
      </c>
      <c r="B1974" s="867" t="s">
        <v>8107</v>
      </c>
      <c r="C1974" s="867" t="s">
        <v>8190</v>
      </c>
      <c r="D1974" s="867" t="s">
        <v>8191</v>
      </c>
      <c r="E1974" s="868" t="s">
        <v>819</v>
      </c>
      <c r="F1974" s="867" t="s">
        <v>819</v>
      </c>
      <c r="G1974" s="867">
        <v>92451</v>
      </c>
      <c r="H1974" s="867" t="s">
        <v>8257</v>
      </c>
      <c r="I1974" s="867" t="s">
        <v>6401</v>
      </c>
      <c r="J1974" s="867" t="s">
        <v>6229</v>
      </c>
      <c r="K1974" s="868">
        <v>117.84</v>
      </c>
      <c r="L1974" s="867" t="s">
        <v>6143</v>
      </c>
    </row>
    <row r="1975" spans="1:12" ht="13.5">
      <c r="A1975" s="867" t="s">
        <v>8106</v>
      </c>
      <c r="B1975" s="867" t="s">
        <v>8107</v>
      </c>
      <c r="C1975" s="867" t="s">
        <v>8190</v>
      </c>
      <c r="D1975" s="867" t="s">
        <v>8191</v>
      </c>
      <c r="E1975" s="868" t="s">
        <v>819</v>
      </c>
      <c r="F1975" s="867" t="s">
        <v>819</v>
      </c>
      <c r="G1975" s="867">
        <v>92452</v>
      </c>
      <c r="H1975" s="867" t="s">
        <v>8258</v>
      </c>
      <c r="I1975" s="867" t="s">
        <v>6401</v>
      </c>
      <c r="J1975" s="867" t="s">
        <v>6229</v>
      </c>
      <c r="K1975" s="868">
        <v>114.33</v>
      </c>
      <c r="L1975" s="867" t="s">
        <v>6143</v>
      </c>
    </row>
    <row r="1976" spans="1:12" ht="13.5">
      <c r="A1976" s="867" t="s">
        <v>8106</v>
      </c>
      <c r="B1976" s="867" t="s">
        <v>8107</v>
      </c>
      <c r="C1976" s="867" t="s">
        <v>8190</v>
      </c>
      <c r="D1976" s="867" t="s">
        <v>8191</v>
      </c>
      <c r="E1976" s="868" t="s">
        <v>819</v>
      </c>
      <c r="F1976" s="867" t="s">
        <v>819</v>
      </c>
      <c r="G1976" s="867">
        <v>92453</v>
      </c>
      <c r="H1976" s="867" t="s">
        <v>8259</v>
      </c>
      <c r="I1976" s="867" t="s">
        <v>6401</v>
      </c>
      <c r="J1976" s="867" t="s">
        <v>6229</v>
      </c>
      <c r="K1976" s="868">
        <v>142.13999999999999</v>
      </c>
      <c r="L1976" s="867" t="s">
        <v>6143</v>
      </c>
    </row>
    <row r="1977" spans="1:12" ht="13.5">
      <c r="A1977" s="867" t="s">
        <v>8106</v>
      </c>
      <c r="B1977" s="867" t="s">
        <v>8107</v>
      </c>
      <c r="C1977" s="867" t="s">
        <v>8190</v>
      </c>
      <c r="D1977" s="867" t="s">
        <v>8191</v>
      </c>
      <c r="E1977" s="868" t="s">
        <v>819</v>
      </c>
      <c r="F1977" s="867" t="s">
        <v>819</v>
      </c>
      <c r="G1977" s="867">
        <v>92454</v>
      </c>
      <c r="H1977" s="867" t="s">
        <v>8260</v>
      </c>
      <c r="I1977" s="867" t="s">
        <v>6401</v>
      </c>
      <c r="J1977" s="867" t="s">
        <v>6229</v>
      </c>
      <c r="K1977" s="868">
        <v>195.04</v>
      </c>
      <c r="L1977" s="867" t="s">
        <v>6143</v>
      </c>
    </row>
    <row r="1978" spans="1:12" ht="13.5">
      <c r="A1978" s="867" t="s">
        <v>8106</v>
      </c>
      <c r="B1978" s="867" t="s">
        <v>8107</v>
      </c>
      <c r="C1978" s="867" t="s">
        <v>8190</v>
      </c>
      <c r="D1978" s="867" t="s">
        <v>8191</v>
      </c>
      <c r="E1978" s="868" t="s">
        <v>819</v>
      </c>
      <c r="F1978" s="867" t="s">
        <v>819</v>
      </c>
      <c r="G1978" s="867">
        <v>92455</v>
      </c>
      <c r="H1978" s="867" t="s">
        <v>8261</v>
      </c>
      <c r="I1978" s="867" t="s">
        <v>6401</v>
      </c>
      <c r="J1978" s="867" t="s">
        <v>6229</v>
      </c>
      <c r="K1978" s="868">
        <v>95.89</v>
      </c>
      <c r="L1978" s="867" t="s">
        <v>6143</v>
      </c>
    </row>
    <row r="1979" spans="1:12" ht="13.5">
      <c r="A1979" s="867" t="s">
        <v>8106</v>
      </c>
      <c r="B1979" s="867" t="s">
        <v>8107</v>
      </c>
      <c r="C1979" s="867" t="s">
        <v>8190</v>
      </c>
      <c r="D1979" s="867" t="s">
        <v>8191</v>
      </c>
      <c r="E1979" s="868" t="s">
        <v>819</v>
      </c>
      <c r="F1979" s="867" t="s">
        <v>819</v>
      </c>
      <c r="G1979" s="867">
        <v>92456</v>
      </c>
      <c r="H1979" s="867" t="s">
        <v>8262</v>
      </c>
      <c r="I1979" s="867" t="s">
        <v>6401</v>
      </c>
      <c r="J1979" s="867" t="s">
        <v>6229</v>
      </c>
      <c r="K1979" s="868">
        <v>93.5</v>
      </c>
      <c r="L1979" s="867" t="s">
        <v>6143</v>
      </c>
    </row>
    <row r="1980" spans="1:12" ht="13.5">
      <c r="A1980" s="867" t="s">
        <v>8106</v>
      </c>
      <c r="B1980" s="867" t="s">
        <v>8107</v>
      </c>
      <c r="C1980" s="867" t="s">
        <v>8190</v>
      </c>
      <c r="D1980" s="867" t="s">
        <v>8191</v>
      </c>
      <c r="E1980" s="868" t="s">
        <v>819</v>
      </c>
      <c r="F1980" s="867" t="s">
        <v>819</v>
      </c>
      <c r="G1980" s="867">
        <v>92457</v>
      </c>
      <c r="H1980" s="867" t="s">
        <v>8263</v>
      </c>
      <c r="I1980" s="867" t="s">
        <v>6401</v>
      </c>
      <c r="J1980" s="867" t="s">
        <v>6229</v>
      </c>
      <c r="K1980" s="868">
        <v>123.17</v>
      </c>
      <c r="L1980" s="867" t="s">
        <v>6143</v>
      </c>
    </row>
    <row r="1981" spans="1:12" ht="13.5">
      <c r="A1981" s="867" t="s">
        <v>8106</v>
      </c>
      <c r="B1981" s="867" t="s">
        <v>8107</v>
      </c>
      <c r="C1981" s="867" t="s">
        <v>8190</v>
      </c>
      <c r="D1981" s="867" t="s">
        <v>8191</v>
      </c>
      <c r="E1981" s="868" t="s">
        <v>819</v>
      </c>
      <c r="F1981" s="867" t="s">
        <v>819</v>
      </c>
      <c r="G1981" s="867">
        <v>92458</v>
      </c>
      <c r="H1981" s="867" t="s">
        <v>8264</v>
      </c>
      <c r="I1981" s="867" t="s">
        <v>6401</v>
      </c>
      <c r="J1981" s="867" t="s">
        <v>6229</v>
      </c>
      <c r="K1981" s="868">
        <v>181.37</v>
      </c>
      <c r="L1981" s="867" t="s">
        <v>6143</v>
      </c>
    </row>
    <row r="1982" spans="1:12" ht="13.5">
      <c r="A1982" s="867" t="s">
        <v>8106</v>
      </c>
      <c r="B1982" s="867" t="s">
        <v>8107</v>
      </c>
      <c r="C1982" s="867" t="s">
        <v>8190</v>
      </c>
      <c r="D1982" s="867" t="s">
        <v>8191</v>
      </c>
      <c r="E1982" s="868" t="s">
        <v>819</v>
      </c>
      <c r="F1982" s="867" t="s">
        <v>819</v>
      </c>
      <c r="G1982" s="867">
        <v>92459</v>
      </c>
      <c r="H1982" s="867" t="s">
        <v>8265</v>
      </c>
      <c r="I1982" s="867" t="s">
        <v>6401</v>
      </c>
      <c r="J1982" s="867" t="s">
        <v>6229</v>
      </c>
      <c r="K1982" s="868">
        <v>81.180000000000007</v>
      </c>
      <c r="L1982" s="867" t="s">
        <v>6143</v>
      </c>
    </row>
    <row r="1983" spans="1:12" ht="13.5">
      <c r="A1983" s="867" t="s">
        <v>8106</v>
      </c>
      <c r="B1983" s="867" t="s">
        <v>8107</v>
      </c>
      <c r="C1983" s="867" t="s">
        <v>8190</v>
      </c>
      <c r="D1983" s="867" t="s">
        <v>8191</v>
      </c>
      <c r="E1983" s="868" t="s">
        <v>819</v>
      </c>
      <c r="F1983" s="867" t="s">
        <v>819</v>
      </c>
      <c r="G1983" s="867">
        <v>92460</v>
      </c>
      <c r="H1983" s="867" t="s">
        <v>8266</v>
      </c>
      <c r="I1983" s="867" t="s">
        <v>6401</v>
      </c>
      <c r="J1983" s="867" t="s">
        <v>6229</v>
      </c>
      <c r="K1983" s="868">
        <v>77.17</v>
      </c>
      <c r="L1983" s="867" t="s">
        <v>6143</v>
      </c>
    </row>
    <row r="1984" spans="1:12" ht="13.5">
      <c r="A1984" s="867" t="s">
        <v>8106</v>
      </c>
      <c r="B1984" s="867" t="s">
        <v>8107</v>
      </c>
      <c r="C1984" s="867" t="s">
        <v>8190</v>
      </c>
      <c r="D1984" s="867" t="s">
        <v>8191</v>
      </c>
      <c r="E1984" s="868" t="s">
        <v>819</v>
      </c>
      <c r="F1984" s="867" t="s">
        <v>819</v>
      </c>
      <c r="G1984" s="867">
        <v>92461</v>
      </c>
      <c r="H1984" s="867" t="s">
        <v>8267</v>
      </c>
      <c r="I1984" s="867" t="s">
        <v>6401</v>
      </c>
      <c r="J1984" s="867" t="s">
        <v>6229</v>
      </c>
      <c r="K1984" s="868">
        <v>112.98</v>
      </c>
      <c r="L1984" s="867" t="s">
        <v>6143</v>
      </c>
    </row>
    <row r="1985" spans="1:12" ht="13.5">
      <c r="A1985" s="867" t="s">
        <v>8106</v>
      </c>
      <c r="B1985" s="867" t="s">
        <v>8107</v>
      </c>
      <c r="C1985" s="867" t="s">
        <v>8190</v>
      </c>
      <c r="D1985" s="867" t="s">
        <v>8191</v>
      </c>
      <c r="E1985" s="868" t="s">
        <v>819</v>
      </c>
      <c r="F1985" s="867" t="s">
        <v>819</v>
      </c>
      <c r="G1985" s="867">
        <v>92462</v>
      </c>
      <c r="H1985" s="867" t="s">
        <v>8268</v>
      </c>
      <c r="I1985" s="867" t="s">
        <v>6401</v>
      </c>
      <c r="J1985" s="867" t="s">
        <v>6229</v>
      </c>
      <c r="K1985" s="868">
        <v>172.53</v>
      </c>
      <c r="L1985" s="867" t="s">
        <v>6143</v>
      </c>
    </row>
    <row r="1986" spans="1:12" ht="13.5">
      <c r="A1986" s="867" t="s">
        <v>8106</v>
      </c>
      <c r="B1986" s="867" t="s">
        <v>8107</v>
      </c>
      <c r="C1986" s="867" t="s">
        <v>8190</v>
      </c>
      <c r="D1986" s="867" t="s">
        <v>8191</v>
      </c>
      <c r="E1986" s="868" t="s">
        <v>819</v>
      </c>
      <c r="F1986" s="867" t="s">
        <v>819</v>
      </c>
      <c r="G1986" s="867">
        <v>92463</v>
      </c>
      <c r="H1986" s="867" t="s">
        <v>8269</v>
      </c>
      <c r="I1986" s="867" t="s">
        <v>6401</v>
      </c>
      <c r="J1986" s="867" t="s">
        <v>6229</v>
      </c>
      <c r="K1986" s="868">
        <v>73.13</v>
      </c>
      <c r="L1986" s="867" t="s">
        <v>6143</v>
      </c>
    </row>
    <row r="1987" spans="1:12" ht="13.5">
      <c r="A1987" s="867" t="s">
        <v>8106</v>
      </c>
      <c r="B1987" s="867" t="s">
        <v>8107</v>
      </c>
      <c r="C1987" s="867" t="s">
        <v>8190</v>
      </c>
      <c r="D1987" s="867" t="s">
        <v>8191</v>
      </c>
      <c r="E1987" s="868" t="s">
        <v>819</v>
      </c>
      <c r="F1987" s="867" t="s">
        <v>819</v>
      </c>
      <c r="G1987" s="867">
        <v>92464</v>
      </c>
      <c r="H1987" s="867" t="s">
        <v>8270</v>
      </c>
      <c r="I1987" s="867" t="s">
        <v>6401</v>
      </c>
      <c r="J1987" s="867" t="s">
        <v>6229</v>
      </c>
      <c r="K1987" s="868">
        <v>72.239999999999995</v>
      </c>
      <c r="L1987" s="867" t="s">
        <v>6143</v>
      </c>
    </row>
    <row r="1988" spans="1:12" ht="13.5">
      <c r="A1988" s="867" t="s">
        <v>8106</v>
      </c>
      <c r="B1988" s="867" t="s">
        <v>8107</v>
      </c>
      <c r="C1988" s="867" t="s">
        <v>8190</v>
      </c>
      <c r="D1988" s="867" t="s">
        <v>8191</v>
      </c>
      <c r="E1988" s="868" t="s">
        <v>819</v>
      </c>
      <c r="F1988" s="867" t="s">
        <v>819</v>
      </c>
      <c r="G1988" s="867">
        <v>92465</v>
      </c>
      <c r="H1988" s="867" t="s">
        <v>8271</v>
      </c>
      <c r="I1988" s="867" t="s">
        <v>6401</v>
      </c>
      <c r="J1988" s="867" t="s">
        <v>6229</v>
      </c>
      <c r="K1988" s="868">
        <v>90.18</v>
      </c>
      <c r="L1988" s="867" t="s">
        <v>6143</v>
      </c>
    </row>
    <row r="1989" spans="1:12" ht="13.5">
      <c r="A1989" s="867" t="s">
        <v>8106</v>
      </c>
      <c r="B1989" s="867" t="s">
        <v>8107</v>
      </c>
      <c r="C1989" s="867" t="s">
        <v>8190</v>
      </c>
      <c r="D1989" s="867" t="s">
        <v>8191</v>
      </c>
      <c r="E1989" s="868" t="s">
        <v>819</v>
      </c>
      <c r="F1989" s="867" t="s">
        <v>819</v>
      </c>
      <c r="G1989" s="867">
        <v>92466</v>
      </c>
      <c r="H1989" s="867" t="s">
        <v>8272</v>
      </c>
      <c r="I1989" s="867" t="s">
        <v>6401</v>
      </c>
      <c r="J1989" s="867" t="s">
        <v>6229</v>
      </c>
      <c r="K1989" s="868">
        <v>165.01</v>
      </c>
      <c r="L1989" s="867" t="s">
        <v>6143</v>
      </c>
    </row>
    <row r="1990" spans="1:12" ht="13.5">
      <c r="A1990" s="867" t="s">
        <v>8106</v>
      </c>
      <c r="B1990" s="867" t="s">
        <v>8107</v>
      </c>
      <c r="C1990" s="867" t="s">
        <v>8190</v>
      </c>
      <c r="D1990" s="867" t="s">
        <v>8191</v>
      </c>
      <c r="E1990" s="868" t="s">
        <v>819</v>
      </c>
      <c r="F1990" s="867" t="s">
        <v>819</v>
      </c>
      <c r="G1990" s="867">
        <v>92467</v>
      </c>
      <c r="H1990" s="867" t="s">
        <v>8273</v>
      </c>
      <c r="I1990" s="867" t="s">
        <v>6401</v>
      </c>
      <c r="J1990" s="867" t="s">
        <v>6229</v>
      </c>
      <c r="K1990" s="868">
        <v>59.33</v>
      </c>
      <c r="L1990" s="867" t="s">
        <v>6143</v>
      </c>
    </row>
    <row r="1991" spans="1:12" ht="13.5">
      <c r="A1991" s="867" t="s">
        <v>8106</v>
      </c>
      <c r="B1991" s="867" t="s">
        <v>8107</v>
      </c>
      <c r="C1991" s="867" t="s">
        <v>8190</v>
      </c>
      <c r="D1991" s="867" t="s">
        <v>8191</v>
      </c>
      <c r="E1991" s="868" t="s">
        <v>819</v>
      </c>
      <c r="F1991" s="867" t="s">
        <v>819</v>
      </c>
      <c r="G1991" s="867">
        <v>92468</v>
      </c>
      <c r="H1991" s="867" t="s">
        <v>8274</v>
      </c>
      <c r="I1991" s="867" t="s">
        <v>6401</v>
      </c>
      <c r="J1991" s="867" t="s">
        <v>6229</v>
      </c>
      <c r="K1991" s="868">
        <v>65.290000000000006</v>
      </c>
      <c r="L1991" s="867" t="s">
        <v>6143</v>
      </c>
    </row>
    <row r="1992" spans="1:12" ht="13.5">
      <c r="A1992" s="867" t="s">
        <v>8106</v>
      </c>
      <c r="B1992" s="867" t="s">
        <v>8107</v>
      </c>
      <c r="C1992" s="867" t="s">
        <v>8190</v>
      </c>
      <c r="D1992" s="867" t="s">
        <v>8191</v>
      </c>
      <c r="E1992" s="868" t="s">
        <v>819</v>
      </c>
      <c r="F1992" s="867" t="s">
        <v>819</v>
      </c>
      <c r="G1992" s="867">
        <v>92469</v>
      </c>
      <c r="H1992" s="867" t="s">
        <v>8275</v>
      </c>
      <c r="I1992" s="867" t="s">
        <v>6401</v>
      </c>
      <c r="J1992" s="867" t="s">
        <v>6229</v>
      </c>
      <c r="K1992" s="868">
        <v>82.3</v>
      </c>
      <c r="L1992" s="867" t="s">
        <v>6143</v>
      </c>
    </row>
    <row r="1993" spans="1:12" ht="13.5">
      <c r="A1993" s="867" t="s">
        <v>8106</v>
      </c>
      <c r="B1993" s="867" t="s">
        <v>8107</v>
      </c>
      <c r="C1993" s="867" t="s">
        <v>8190</v>
      </c>
      <c r="D1993" s="867" t="s">
        <v>8191</v>
      </c>
      <c r="E1993" s="868" t="s">
        <v>819</v>
      </c>
      <c r="F1993" s="867" t="s">
        <v>819</v>
      </c>
      <c r="G1993" s="867">
        <v>92470</v>
      </c>
      <c r="H1993" s="867" t="s">
        <v>8276</v>
      </c>
      <c r="I1993" s="867" t="s">
        <v>6401</v>
      </c>
      <c r="J1993" s="867" t="s">
        <v>6229</v>
      </c>
      <c r="K1993" s="868">
        <v>160.1</v>
      </c>
      <c r="L1993" s="867" t="s">
        <v>6143</v>
      </c>
    </row>
    <row r="1994" spans="1:12" ht="13.5">
      <c r="A1994" s="867" t="s">
        <v>8106</v>
      </c>
      <c r="B1994" s="867" t="s">
        <v>8107</v>
      </c>
      <c r="C1994" s="867" t="s">
        <v>8190</v>
      </c>
      <c r="D1994" s="867" t="s">
        <v>8191</v>
      </c>
      <c r="E1994" s="868" t="s">
        <v>819</v>
      </c>
      <c r="F1994" s="867" t="s">
        <v>819</v>
      </c>
      <c r="G1994" s="867">
        <v>92471</v>
      </c>
      <c r="H1994" s="867" t="s">
        <v>8277</v>
      </c>
      <c r="I1994" s="867" t="s">
        <v>6401</v>
      </c>
      <c r="J1994" s="867" t="s">
        <v>6229</v>
      </c>
      <c r="K1994" s="868">
        <v>54.21</v>
      </c>
      <c r="L1994" s="867" t="s">
        <v>6143</v>
      </c>
    </row>
    <row r="1995" spans="1:12" ht="13.5">
      <c r="A1995" s="867" t="s">
        <v>8106</v>
      </c>
      <c r="B1995" s="867" t="s">
        <v>8107</v>
      </c>
      <c r="C1995" s="867" t="s">
        <v>8190</v>
      </c>
      <c r="D1995" s="867" t="s">
        <v>8191</v>
      </c>
      <c r="E1995" s="868" t="s">
        <v>819</v>
      </c>
      <c r="F1995" s="867" t="s">
        <v>819</v>
      </c>
      <c r="G1995" s="867">
        <v>92472</v>
      </c>
      <c r="H1995" s="867" t="s">
        <v>8278</v>
      </c>
      <c r="I1995" s="867" t="s">
        <v>6401</v>
      </c>
      <c r="J1995" s="867" t="s">
        <v>6229</v>
      </c>
      <c r="K1995" s="868">
        <v>61.13</v>
      </c>
      <c r="L1995" s="867" t="s">
        <v>6143</v>
      </c>
    </row>
    <row r="1996" spans="1:12" ht="13.5">
      <c r="A1996" s="867" t="s">
        <v>8106</v>
      </c>
      <c r="B1996" s="867" t="s">
        <v>8107</v>
      </c>
      <c r="C1996" s="867" t="s">
        <v>8190</v>
      </c>
      <c r="D1996" s="867" t="s">
        <v>8191</v>
      </c>
      <c r="E1996" s="868" t="s">
        <v>819</v>
      </c>
      <c r="F1996" s="867" t="s">
        <v>819</v>
      </c>
      <c r="G1996" s="867">
        <v>92473</v>
      </c>
      <c r="H1996" s="867" t="s">
        <v>8279</v>
      </c>
      <c r="I1996" s="867" t="s">
        <v>6401</v>
      </c>
      <c r="J1996" s="867" t="s">
        <v>6229</v>
      </c>
      <c r="K1996" s="868">
        <v>75.84</v>
      </c>
      <c r="L1996" s="867" t="s">
        <v>6143</v>
      </c>
    </row>
    <row r="1997" spans="1:12" ht="13.5">
      <c r="A1997" s="867" t="s">
        <v>8106</v>
      </c>
      <c r="B1997" s="867" t="s">
        <v>8107</v>
      </c>
      <c r="C1997" s="867" t="s">
        <v>8190</v>
      </c>
      <c r="D1997" s="867" t="s">
        <v>8191</v>
      </c>
      <c r="E1997" s="868" t="s">
        <v>819</v>
      </c>
      <c r="F1997" s="867" t="s">
        <v>819</v>
      </c>
      <c r="G1997" s="867">
        <v>92474</v>
      </c>
      <c r="H1997" s="867" t="s">
        <v>8280</v>
      </c>
      <c r="I1997" s="867" t="s">
        <v>6401</v>
      </c>
      <c r="J1997" s="867" t="s">
        <v>6229</v>
      </c>
      <c r="K1997" s="868">
        <v>155.82</v>
      </c>
      <c r="L1997" s="867" t="s">
        <v>6143</v>
      </c>
    </row>
    <row r="1998" spans="1:12" ht="13.5">
      <c r="A1998" s="867" t="s">
        <v>8106</v>
      </c>
      <c r="B1998" s="867" t="s">
        <v>8107</v>
      </c>
      <c r="C1998" s="867" t="s">
        <v>8190</v>
      </c>
      <c r="D1998" s="867" t="s">
        <v>8191</v>
      </c>
      <c r="E1998" s="868" t="s">
        <v>819</v>
      </c>
      <c r="F1998" s="867" t="s">
        <v>819</v>
      </c>
      <c r="G1998" s="867">
        <v>92475</v>
      </c>
      <c r="H1998" s="867" t="s">
        <v>8281</v>
      </c>
      <c r="I1998" s="867" t="s">
        <v>6401</v>
      </c>
      <c r="J1998" s="867" t="s">
        <v>6229</v>
      </c>
      <c r="K1998" s="868">
        <v>50</v>
      </c>
      <c r="L1998" s="867" t="s">
        <v>6143</v>
      </c>
    </row>
    <row r="1999" spans="1:12" ht="13.5">
      <c r="A1999" s="867" t="s">
        <v>8106</v>
      </c>
      <c r="B1999" s="867" t="s">
        <v>8107</v>
      </c>
      <c r="C1999" s="867" t="s">
        <v>8190</v>
      </c>
      <c r="D1999" s="867" t="s">
        <v>8191</v>
      </c>
      <c r="E1999" s="868" t="s">
        <v>819</v>
      </c>
      <c r="F1999" s="867" t="s">
        <v>819</v>
      </c>
      <c r="G1999" s="867">
        <v>92476</v>
      </c>
      <c r="H1999" s="867" t="s">
        <v>8282</v>
      </c>
      <c r="I1999" s="867" t="s">
        <v>6401</v>
      </c>
      <c r="J1999" s="867" t="s">
        <v>6229</v>
      </c>
      <c r="K1999" s="868">
        <v>57.55</v>
      </c>
      <c r="L1999" s="867" t="s">
        <v>6143</v>
      </c>
    </row>
    <row r="2000" spans="1:12" ht="13.5">
      <c r="A2000" s="867" t="s">
        <v>8106</v>
      </c>
      <c r="B2000" s="867" t="s">
        <v>8107</v>
      </c>
      <c r="C2000" s="867" t="s">
        <v>8190</v>
      </c>
      <c r="D2000" s="867" t="s">
        <v>8191</v>
      </c>
      <c r="E2000" s="868" t="s">
        <v>819</v>
      </c>
      <c r="F2000" s="867" t="s">
        <v>819</v>
      </c>
      <c r="G2000" s="867">
        <v>92477</v>
      </c>
      <c r="H2000" s="867" t="s">
        <v>8283</v>
      </c>
      <c r="I2000" s="867" t="s">
        <v>6401</v>
      </c>
      <c r="J2000" s="867" t="s">
        <v>6229</v>
      </c>
      <c r="K2000" s="868">
        <v>62.31</v>
      </c>
      <c r="L2000" s="867" t="s">
        <v>6143</v>
      </c>
    </row>
    <row r="2001" spans="1:12" ht="13.5">
      <c r="A2001" s="867" t="s">
        <v>8106</v>
      </c>
      <c r="B2001" s="867" t="s">
        <v>8107</v>
      </c>
      <c r="C2001" s="867" t="s">
        <v>8190</v>
      </c>
      <c r="D2001" s="867" t="s">
        <v>8191</v>
      </c>
      <c r="E2001" s="868" t="s">
        <v>819</v>
      </c>
      <c r="F2001" s="867" t="s">
        <v>819</v>
      </c>
      <c r="G2001" s="867">
        <v>92478</v>
      </c>
      <c r="H2001" s="867" t="s">
        <v>8284</v>
      </c>
      <c r="I2001" s="867" t="s">
        <v>6401</v>
      </c>
      <c r="J2001" s="867" t="s">
        <v>6229</v>
      </c>
      <c r="K2001" s="868">
        <v>147.52000000000001</v>
      </c>
      <c r="L2001" s="867" t="s">
        <v>6143</v>
      </c>
    </row>
    <row r="2002" spans="1:12" ht="13.5">
      <c r="A2002" s="867" t="s">
        <v>8106</v>
      </c>
      <c r="B2002" s="867" t="s">
        <v>8107</v>
      </c>
      <c r="C2002" s="867" t="s">
        <v>8190</v>
      </c>
      <c r="D2002" s="867" t="s">
        <v>8191</v>
      </c>
      <c r="E2002" s="868" t="s">
        <v>819</v>
      </c>
      <c r="F2002" s="867" t="s">
        <v>819</v>
      </c>
      <c r="G2002" s="867">
        <v>92479</v>
      </c>
      <c r="H2002" s="867" t="s">
        <v>8285</v>
      </c>
      <c r="I2002" s="867" t="s">
        <v>6401</v>
      </c>
      <c r="J2002" s="867" t="s">
        <v>6229</v>
      </c>
      <c r="K2002" s="868">
        <v>41.17</v>
      </c>
      <c r="L2002" s="867" t="s">
        <v>6143</v>
      </c>
    </row>
    <row r="2003" spans="1:12" ht="13.5">
      <c r="A2003" s="867" t="s">
        <v>8106</v>
      </c>
      <c r="B2003" s="867" t="s">
        <v>8107</v>
      </c>
      <c r="C2003" s="867" t="s">
        <v>8190</v>
      </c>
      <c r="D2003" s="867" t="s">
        <v>8191</v>
      </c>
      <c r="E2003" s="868" t="s">
        <v>819</v>
      </c>
      <c r="F2003" s="867" t="s">
        <v>819</v>
      </c>
      <c r="G2003" s="867">
        <v>92480</v>
      </c>
      <c r="H2003" s="867" t="s">
        <v>8286</v>
      </c>
      <c r="I2003" s="867" t="s">
        <v>6401</v>
      </c>
      <c r="J2003" s="867" t="s">
        <v>6229</v>
      </c>
      <c r="K2003" s="868">
        <v>50.53</v>
      </c>
      <c r="L2003" s="867" t="s">
        <v>6143</v>
      </c>
    </row>
    <row r="2004" spans="1:12" ht="13.5">
      <c r="A2004" s="867" t="s">
        <v>8106</v>
      </c>
      <c r="B2004" s="867" t="s">
        <v>8107</v>
      </c>
      <c r="C2004" s="867" t="s">
        <v>8190</v>
      </c>
      <c r="D2004" s="867" t="s">
        <v>8191</v>
      </c>
      <c r="E2004" s="868" t="s">
        <v>819</v>
      </c>
      <c r="F2004" s="867" t="s">
        <v>819</v>
      </c>
      <c r="G2004" s="867">
        <v>92481</v>
      </c>
      <c r="H2004" s="867" t="s">
        <v>8287</v>
      </c>
      <c r="I2004" s="867" t="s">
        <v>6401</v>
      </c>
      <c r="J2004" s="867" t="s">
        <v>6229</v>
      </c>
      <c r="K2004" s="868">
        <v>215.69</v>
      </c>
      <c r="L2004" s="867" t="s">
        <v>6143</v>
      </c>
    </row>
    <row r="2005" spans="1:12" ht="13.5">
      <c r="A2005" s="867" t="s">
        <v>8106</v>
      </c>
      <c r="B2005" s="867" t="s">
        <v>8107</v>
      </c>
      <c r="C2005" s="867" t="s">
        <v>8190</v>
      </c>
      <c r="D2005" s="867" t="s">
        <v>8191</v>
      </c>
      <c r="E2005" s="868" t="s">
        <v>819</v>
      </c>
      <c r="F2005" s="867" t="s">
        <v>819</v>
      </c>
      <c r="G2005" s="867">
        <v>92482</v>
      </c>
      <c r="H2005" s="867" t="s">
        <v>8288</v>
      </c>
      <c r="I2005" s="867" t="s">
        <v>6401</v>
      </c>
      <c r="J2005" s="867" t="s">
        <v>6229</v>
      </c>
      <c r="K2005" s="868">
        <v>203.7</v>
      </c>
      <c r="L2005" s="867" t="s">
        <v>6143</v>
      </c>
    </row>
    <row r="2006" spans="1:12" ht="13.5">
      <c r="A2006" s="867" t="s">
        <v>8106</v>
      </c>
      <c r="B2006" s="867" t="s">
        <v>8107</v>
      </c>
      <c r="C2006" s="867" t="s">
        <v>8190</v>
      </c>
      <c r="D2006" s="867" t="s">
        <v>8191</v>
      </c>
      <c r="E2006" s="868" t="s">
        <v>819</v>
      </c>
      <c r="F2006" s="867" t="s">
        <v>819</v>
      </c>
      <c r="G2006" s="867">
        <v>92483</v>
      </c>
      <c r="H2006" s="867" t="s">
        <v>8289</v>
      </c>
      <c r="I2006" s="867" t="s">
        <v>6401</v>
      </c>
      <c r="J2006" s="867" t="s">
        <v>6229</v>
      </c>
      <c r="K2006" s="868">
        <v>162.96</v>
      </c>
      <c r="L2006" s="867" t="s">
        <v>6143</v>
      </c>
    </row>
    <row r="2007" spans="1:12" ht="13.5">
      <c r="A2007" s="867" t="s">
        <v>8106</v>
      </c>
      <c r="B2007" s="867" t="s">
        <v>8107</v>
      </c>
      <c r="C2007" s="867" t="s">
        <v>8190</v>
      </c>
      <c r="D2007" s="867" t="s">
        <v>8191</v>
      </c>
      <c r="E2007" s="868" t="s">
        <v>819</v>
      </c>
      <c r="F2007" s="867" t="s">
        <v>819</v>
      </c>
      <c r="G2007" s="867">
        <v>92484</v>
      </c>
      <c r="H2007" s="867" t="s">
        <v>8290</v>
      </c>
      <c r="I2007" s="867" t="s">
        <v>6401</v>
      </c>
      <c r="J2007" s="867" t="s">
        <v>6229</v>
      </c>
      <c r="K2007" s="868">
        <v>152.36000000000001</v>
      </c>
      <c r="L2007" s="867" t="s">
        <v>6143</v>
      </c>
    </row>
    <row r="2008" spans="1:12" ht="13.5">
      <c r="A2008" s="867" t="s">
        <v>8106</v>
      </c>
      <c r="B2008" s="867" t="s">
        <v>8107</v>
      </c>
      <c r="C2008" s="867" t="s">
        <v>8190</v>
      </c>
      <c r="D2008" s="867" t="s">
        <v>8191</v>
      </c>
      <c r="E2008" s="868" t="s">
        <v>819</v>
      </c>
      <c r="F2008" s="867" t="s">
        <v>819</v>
      </c>
      <c r="G2008" s="867">
        <v>92485</v>
      </c>
      <c r="H2008" s="867" t="s">
        <v>8291</v>
      </c>
      <c r="I2008" s="867" t="s">
        <v>6401</v>
      </c>
      <c r="J2008" s="867" t="s">
        <v>6229</v>
      </c>
      <c r="K2008" s="868">
        <v>116.23</v>
      </c>
      <c r="L2008" s="867" t="s">
        <v>6143</v>
      </c>
    </row>
    <row r="2009" spans="1:12" ht="13.5">
      <c r="A2009" s="867" t="s">
        <v>8106</v>
      </c>
      <c r="B2009" s="867" t="s">
        <v>8107</v>
      </c>
      <c r="C2009" s="867" t="s">
        <v>8190</v>
      </c>
      <c r="D2009" s="867" t="s">
        <v>8191</v>
      </c>
      <c r="E2009" s="868" t="s">
        <v>819</v>
      </c>
      <c r="F2009" s="867" t="s">
        <v>819</v>
      </c>
      <c r="G2009" s="867">
        <v>92486</v>
      </c>
      <c r="H2009" s="867" t="s">
        <v>8292</v>
      </c>
      <c r="I2009" s="867" t="s">
        <v>6401</v>
      </c>
      <c r="J2009" s="867" t="s">
        <v>6229</v>
      </c>
      <c r="K2009" s="868">
        <v>108.08</v>
      </c>
      <c r="L2009" s="867" t="s">
        <v>6143</v>
      </c>
    </row>
    <row r="2010" spans="1:12" ht="13.5">
      <c r="A2010" s="867" t="s">
        <v>8106</v>
      </c>
      <c r="B2010" s="867" t="s">
        <v>8107</v>
      </c>
      <c r="C2010" s="867" t="s">
        <v>8190</v>
      </c>
      <c r="D2010" s="867" t="s">
        <v>8191</v>
      </c>
      <c r="E2010" s="868" t="s">
        <v>819</v>
      </c>
      <c r="F2010" s="867" t="s">
        <v>819</v>
      </c>
      <c r="G2010" s="867">
        <v>92487</v>
      </c>
      <c r="H2010" s="867" t="s">
        <v>8293</v>
      </c>
      <c r="I2010" s="867" t="s">
        <v>6401</v>
      </c>
      <c r="J2010" s="867" t="s">
        <v>6142</v>
      </c>
      <c r="K2010" s="868">
        <v>70.5</v>
      </c>
      <c r="L2010" s="867" t="s">
        <v>6143</v>
      </c>
    </row>
    <row r="2011" spans="1:12" ht="13.5">
      <c r="A2011" s="867" t="s">
        <v>8106</v>
      </c>
      <c r="B2011" s="867" t="s">
        <v>8107</v>
      </c>
      <c r="C2011" s="867" t="s">
        <v>8190</v>
      </c>
      <c r="D2011" s="867" t="s">
        <v>8191</v>
      </c>
      <c r="E2011" s="868" t="s">
        <v>819</v>
      </c>
      <c r="F2011" s="867" t="s">
        <v>819</v>
      </c>
      <c r="G2011" s="867">
        <v>92488</v>
      </c>
      <c r="H2011" s="867" t="s">
        <v>8294</v>
      </c>
      <c r="I2011" s="867" t="s">
        <v>6401</v>
      </c>
      <c r="J2011" s="867" t="s">
        <v>6142</v>
      </c>
      <c r="K2011" s="868">
        <v>67.69</v>
      </c>
      <c r="L2011" s="867" t="s">
        <v>6143</v>
      </c>
    </row>
    <row r="2012" spans="1:12" ht="13.5">
      <c r="A2012" s="867" t="s">
        <v>8106</v>
      </c>
      <c r="B2012" s="867" t="s">
        <v>8107</v>
      </c>
      <c r="C2012" s="867" t="s">
        <v>8190</v>
      </c>
      <c r="D2012" s="867" t="s">
        <v>8191</v>
      </c>
      <c r="E2012" s="868" t="s">
        <v>819</v>
      </c>
      <c r="F2012" s="867" t="s">
        <v>819</v>
      </c>
      <c r="G2012" s="867">
        <v>92489</v>
      </c>
      <c r="H2012" s="867" t="s">
        <v>8295</v>
      </c>
      <c r="I2012" s="867" t="s">
        <v>6401</v>
      </c>
      <c r="J2012" s="867" t="s">
        <v>6142</v>
      </c>
      <c r="K2012" s="868">
        <v>42.65</v>
      </c>
      <c r="L2012" s="867" t="s">
        <v>6143</v>
      </c>
    </row>
    <row r="2013" spans="1:12" ht="13.5">
      <c r="A2013" s="867" t="s">
        <v>8106</v>
      </c>
      <c r="B2013" s="867" t="s">
        <v>8107</v>
      </c>
      <c r="C2013" s="867" t="s">
        <v>8190</v>
      </c>
      <c r="D2013" s="867" t="s">
        <v>8191</v>
      </c>
      <c r="E2013" s="868" t="s">
        <v>819</v>
      </c>
      <c r="F2013" s="867" t="s">
        <v>819</v>
      </c>
      <c r="G2013" s="867">
        <v>92490</v>
      </c>
      <c r="H2013" s="867" t="s">
        <v>8296</v>
      </c>
      <c r="I2013" s="867" t="s">
        <v>6401</v>
      </c>
      <c r="J2013" s="867" t="s">
        <v>6142</v>
      </c>
      <c r="K2013" s="868">
        <v>40.08</v>
      </c>
      <c r="L2013" s="867" t="s">
        <v>6143</v>
      </c>
    </row>
    <row r="2014" spans="1:12" ht="13.5">
      <c r="A2014" s="867" t="s">
        <v>8106</v>
      </c>
      <c r="B2014" s="867" t="s">
        <v>8107</v>
      </c>
      <c r="C2014" s="867" t="s">
        <v>8190</v>
      </c>
      <c r="D2014" s="867" t="s">
        <v>8191</v>
      </c>
      <c r="E2014" s="868" t="s">
        <v>819</v>
      </c>
      <c r="F2014" s="867" t="s">
        <v>819</v>
      </c>
      <c r="G2014" s="867">
        <v>92491</v>
      </c>
      <c r="H2014" s="867" t="s">
        <v>8297</v>
      </c>
      <c r="I2014" s="867" t="s">
        <v>6401</v>
      </c>
      <c r="J2014" s="867" t="s">
        <v>6142</v>
      </c>
      <c r="K2014" s="868">
        <v>67.7</v>
      </c>
      <c r="L2014" s="867" t="s">
        <v>6143</v>
      </c>
    </row>
    <row r="2015" spans="1:12" ht="13.5">
      <c r="A2015" s="867" t="s">
        <v>8106</v>
      </c>
      <c r="B2015" s="867" t="s">
        <v>8107</v>
      </c>
      <c r="C2015" s="867" t="s">
        <v>8190</v>
      </c>
      <c r="D2015" s="867" t="s">
        <v>8191</v>
      </c>
      <c r="E2015" s="868" t="s">
        <v>819</v>
      </c>
      <c r="F2015" s="867" t="s">
        <v>819</v>
      </c>
      <c r="G2015" s="867">
        <v>92492</v>
      </c>
      <c r="H2015" s="867" t="s">
        <v>8298</v>
      </c>
      <c r="I2015" s="867" t="s">
        <v>6401</v>
      </c>
      <c r="J2015" s="867" t="s">
        <v>6142</v>
      </c>
      <c r="K2015" s="868">
        <v>65.03</v>
      </c>
      <c r="L2015" s="867" t="s">
        <v>6143</v>
      </c>
    </row>
    <row r="2016" spans="1:12" ht="13.5">
      <c r="A2016" s="867" t="s">
        <v>8106</v>
      </c>
      <c r="B2016" s="867" t="s">
        <v>8107</v>
      </c>
      <c r="C2016" s="867" t="s">
        <v>8190</v>
      </c>
      <c r="D2016" s="867" t="s">
        <v>8191</v>
      </c>
      <c r="E2016" s="868" t="s">
        <v>819</v>
      </c>
      <c r="F2016" s="867" t="s">
        <v>819</v>
      </c>
      <c r="G2016" s="867">
        <v>92493</v>
      </c>
      <c r="H2016" s="867" t="s">
        <v>8299</v>
      </c>
      <c r="I2016" s="867" t="s">
        <v>6401</v>
      </c>
      <c r="J2016" s="867" t="s">
        <v>6142</v>
      </c>
      <c r="K2016" s="868">
        <v>38.409999999999997</v>
      </c>
      <c r="L2016" s="867" t="s">
        <v>6143</v>
      </c>
    </row>
    <row r="2017" spans="1:12" ht="13.5">
      <c r="A2017" s="867" t="s">
        <v>8106</v>
      </c>
      <c r="B2017" s="867" t="s">
        <v>8107</v>
      </c>
      <c r="C2017" s="867" t="s">
        <v>8190</v>
      </c>
      <c r="D2017" s="867" t="s">
        <v>8191</v>
      </c>
      <c r="E2017" s="868" t="s">
        <v>819</v>
      </c>
      <c r="F2017" s="867" t="s">
        <v>819</v>
      </c>
      <c r="G2017" s="867">
        <v>92494</v>
      </c>
      <c r="H2017" s="867" t="s">
        <v>8300</v>
      </c>
      <c r="I2017" s="867" t="s">
        <v>6401</v>
      </c>
      <c r="J2017" s="867" t="s">
        <v>6142</v>
      </c>
      <c r="K2017" s="868">
        <v>37.83</v>
      </c>
      <c r="L2017" s="867" t="s">
        <v>6143</v>
      </c>
    </row>
    <row r="2018" spans="1:12" ht="13.5">
      <c r="A2018" s="867" t="s">
        <v>8106</v>
      </c>
      <c r="B2018" s="867" t="s">
        <v>8107</v>
      </c>
      <c r="C2018" s="867" t="s">
        <v>8190</v>
      </c>
      <c r="D2018" s="867" t="s">
        <v>8191</v>
      </c>
      <c r="E2018" s="868" t="s">
        <v>819</v>
      </c>
      <c r="F2018" s="867" t="s">
        <v>819</v>
      </c>
      <c r="G2018" s="867">
        <v>92495</v>
      </c>
      <c r="H2018" s="867" t="s">
        <v>8301</v>
      </c>
      <c r="I2018" s="867" t="s">
        <v>6401</v>
      </c>
      <c r="J2018" s="867" t="s">
        <v>6142</v>
      </c>
      <c r="K2018" s="868">
        <v>65.790000000000006</v>
      </c>
      <c r="L2018" s="867" t="s">
        <v>6143</v>
      </c>
    </row>
    <row r="2019" spans="1:12" ht="13.5">
      <c r="A2019" s="867" t="s">
        <v>8106</v>
      </c>
      <c r="B2019" s="867" t="s">
        <v>8107</v>
      </c>
      <c r="C2019" s="867" t="s">
        <v>8190</v>
      </c>
      <c r="D2019" s="867" t="s">
        <v>8191</v>
      </c>
      <c r="E2019" s="868" t="s">
        <v>819</v>
      </c>
      <c r="F2019" s="867" t="s">
        <v>819</v>
      </c>
      <c r="G2019" s="867">
        <v>92496</v>
      </c>
      <c r="H2019" s="867" t="s">
        <v>8302</v>
      </c>
      <c r="I2019" s="867" t="s">
        <v>6401</v>
      </c>
      <c r="J2019" s="867" t="s">
        <v>6142</v>
      </c>
      <c r="K2019" s="868">
        <v>63.22</v>
      </c>
      <c r="L2019" s="867" t="s">
        <v>6143</v>
      </c>
    </row>
    <row r="2020" spans="1:12" ht="13.5">
      <c r="A2020" s="867" t="s">
        <v>8106</v>
      </c>
      <c r="B2020" s="867" t="s">
        <v>8107</v>
      </c>
      <c r="C2020" s="867" t="s">
        <v>8190</v>
      </c>
      <c r="D2020" s="867" t="s">
        <v>8191</v>
      </c>
      <c r="E2020" s="868" t="s">
        <v>819</v>
      </c>
      <c r="F2020" s="867" t="s">
        <v>819</v>
      </c>
      <c r="G2020" s="867">
        <v>92497</v>
      </c>
      <c r="H2020" s="867" t="s">
        <v>8303</v>
      </c>
      <c r="I2020" s="867" t="s">
        <v>6401</v>
      </c>
      <c r="J2020" s="867" t="s">
        <v>6142</v>
      </c>
      <c r="K2020" s="868">
        <v>38.700000000000003</v>
      </c>
      <c r="L2020" s="867" t="s">
        <v>6143</v>
      </c>
    </row>
    <row r="2021" spans="1:12" ht="13.5">
      <c r="A2021" s="867" t="s">
        <v>8106</v>
      </c>
      <c r="B2021" s="867" t="s">
        <v>8107</v>
      </c>
      <c r="C2021" s="867" t="s">
        <v>8190</v>
      </c>
      <c r="D2021" s="867" t="s">
        <v>8191</v>
      </c>
      <c r="E2021" s="868" t="s">
        <v>819</v>
      </c>
      <c r="F2021" s="867" t="s">
        <v>819</v>
      </c>
      <c r="G2021" s="867">
        <v>92498</v>
      </c>
      <c r="H2021" s="867" t="s">
        <v>8304</v>
      </c>
      <c r="I2021" s="867" t="s">
        <v>6401</v>
      </c>
      <c r="J2021" s="867" t="s">
        <v>6142</v>
      </c>
      <c r="K2021" s="868">
        <v>36.299999999999997</v>
      </c>
      <c r="L2021" s="867" t="s">
        <v>6143</v>
      </c>
    </row>
    <row r="2022" spans="1:12" ht="13.5">
      <c r="A2022" s="867" t="s">
        <v>8106</v>
      </c>
      <c r="B2022" s="867" t="s">
        <v>8107</v>
      </c>
      <c r="C2022" s="867" t="s">
        <v>8190</v>
      </c>
      <c r="D2022" s="867" t="s">
        <v>8191</v>
      </c>
      <c r="E2022" s="868" t="s">
        <v>819</v>
      </c>
      <c r="F2022" s="867" t="s">
        <v>819</v>
      </c>
      <c r="G2022" s="867">
        <v>92499</v>
      </c>
      <c r="H2022" s="867" t="s">
        <v>8305</v>
      </c>
      <c r="I2022" s="867" t="s">
        <v>6401</v>
      </c>
      <c r="J2022" s="867" t="s">
        <v>6142</v>
      </c>
      <c r="K2022" s="868">
        <v>64.66</v>
      </c>
      <c r="L2022" s="867" t="s">
        <v>6143</v>
      </c>
    </row>
    <row r="2023" spans="1:12" ht="13.5">
      <c r="A2023" s="867" t="s">
        <v>8106</v>
      </c>
      <c r="B2023" s="867" t="s">
        <v>8107</v>
      </c>
      <c r="C2023" s="867" t="s">
        <v>8190</v>
      </c>
      <c r="D2023" s="867" t="s">
        <v>8191</v>
      </c>
      <c r="E2023" s="868" t="s">
        <v>819</v>
      </c>
      <c r="F2023" s="867" t="s">
        <v>819</v>
      </c>
      <c r="G2023" s="867">
        <v>92500</v>
      </c>
      <c r="H2023" s="867" t="s">
        <v>8306</v>
      </c>
      <c r="I2023" s="867" t="s">
        <v>6401</v>
      </c>
      <c r="J2023" s="867" t="s">
        <v>6142</v>
      </c>
      <c r="K2023" s="868">
        <v>62.16</v>
      </c>
      <c r="L2023" s="867" t="s">
        <v>6143</v>
      </c>
    </row>
    <row r="2024" spans="1:12" ht="13.5">
      <c r="A2024" s="867" t="s">
        <v>8106</v>
      </c>
      <c r="B2024" s="867" t="s">
        <v>8107</v>
      </c>
      <c r="C2024" s="867" t="s">
        <v>8190</v>
      </c>
      <c r="D2024" s="867" t="s">
        <v>8191</v>
      </c>
      <c r="E2024" s="868" t="s">
        <v>819</v>
      </c>
      <c r="F2024" s="867" t="s">
        <v>819</v>
      </c>
      <c r="G2024" s="867">
        <v>92501</v>
      </c>
      <c r="H2024" s="867" t="s">
        <v>8307</v>
      </c>
      <c r="I2024" s="867" t="s">
        <v>6401</v>
      </c>
      <c r="J2024" s="867" t="s">
        <v>6142</v>
      </c>
      <c r="K2024" s="868">
        <v>37.76</v>
      </c>
      <c r="L2024" s="867" t="s">
        <v>6143</v>
      </c>
    </row>
    <row r="2025" spans="1:12" ht="13.5">
      <c r="A2025" s="867" t="s">
        <v>8106</v>
      </c>
      <c r="B2025" s="867" t="s">
        <v>8107</v>
      </c>
      <c r="C2025" s="867" t="s">
        <v>8190</v>
      </c>
      <c r="D2025" s="867" t="s">
        <v>8191</v>
      </c>
      <c r="E2025" s="868" t="s">
        <v>819</v>
      </c>
      <c r="F2025" s="867" t="s">
        <v>819</v>
      </c>
      <c r="G2025" s="867">
        <v>92502</v>
      </c>
      <c r="H2025" s="867" t="s">
        <v>8308</v>
      </c>
      <c r="I2025" s="867" t="s">
        <v>6401</v>
      </c>
      <c r="J2025" s="867" t="s">
        <v>6142</v>
      </c>
      <c r="K2025" s="868">
        <v>35.44</v>
      </c>
      <c r="L2025" s="867" t="s">
        <v>6143</v>
      </c>
    </row>
    <row r="2026" spans="1:12" ht="13.5">
      <c r="A2026" s="867" t="s">
        <v>8106</v>
      </c>
      <c r="B2026" s="867" t="s">
        <v>8107</v>
      </c>
      <c r="C2026" s="867" t="s">
        <v>8190</v>
      </c>
      <c r="D2026" s="867" t="s">
        <v>8191</v>
      </c>
      <c r="E2026" s="868" t="s">
        <v>819</v>
      </c>
      <c r="F2026" s="867" t="s">
        <v>819</v>
      </c>
      <c r="G2026" s="867">
        <v>92503</v>
      </c>
      <c r="H2026" s="867" t="s">
        <v>8309</v>
      </c>
      <c r="I2026" s="867" t="s">
        <v>6401</v>
      </c>
      <c r="J2026" s="867" t="s">
        <v>6142</v>
      </c>
      <c r="K2026" s="868">
        <v>62.84</v>
      </c>
      <c r="L2026" s="867" t="s">
        <v>6143</v>
      </c>
    </row>
    <row r="2027" spans="1:12" ht="13.5">
      <c r="A2027" s="867" t="s">
        <v>8106</v>
      </c>
      <c r="B2027" s="867" t="s">
        <v>8107</v>
      </c>
      <c r="C2027" s="867" t="s">
        <v>8190</v>
      </c>
      <c r="D2027" s="867" t="s">
        <v>8191</v>
      </c>
      <c r="E2027" s="868" t="s">
        <v>819</v>
      </c>
      <c r="F2027" s="867" t="s">
        <v>819</v>
      </c>
      <c r="G2027" s="867">
        <v>92504</v>
      </c>
      <c r="H2027" s="867" t="s">
        <v>8310</v>
      </c>
      <c r="I2027" s="867" t="s">
        <v>6401</v>
      </c>
      <c r="J2027" s="867" t="s">
        <v>6142</v>
      </c>
      <c r="K2027" s="868">
        <v>41.58</v>
      </c>
      <c r="L2027" s="867" t="s">
        <v>6143</v>
      </c>
    </row>
    <row r="2028" spans="1:12" ht="13.5">
      <c r="A2028" s="867" t="s">
        <v>8106</v>
      </c>
      <c r="B2028" s="867" t="s">
        <v>8107</v>
      </c>
      <c r="C2028" s="867" t="s">
        <v>8190</v>
      </c>
      <c r="D2028" s="867" t="s">
        <v>8191</v>
      </c>
      <c r="E2028" s="868" t="s">
        <v>819</v>
      </c>
      <c r="F2028" s="867" t="s">
        <v>819</v>
      </c>
      <c r="G2028" s="867">
        <v>92505</v>
      </c>
      <c r="H2028" s="867" t="s">
        <v>8311</v>
      </c>
      <c r="I2028" s="867" t="s">
        <v>6401</v>
      </c>
      <c r="J2028" s="867" t="s">
        <v>6142</v>
      </c>
      <c r="K2028" s="868">
        <v>36.21</v>
      </c>
      <c r="L2028" s="867" t="s">
        <v>6143</v>
      </c>
    </row>
    <row r="2029" spans="1:12" ht="13.5">
      <c r="A2029" s="867" t="s">
        <v>8106</v>
      </c>
      <c r="B2029" s="867" t="s">
        <v>8107</v>
      </c>
      <c r="C2029" s="867" t="s">
        <v>8190</v>
      </c>
      <c r="D2029" s="867" t="s">
        <v>8191</v>
      </c>
      <c r="E2029" s="868" t="s">
        <v>819</v>
      </c>
      <c r="F2029" s="867" t="s">
        <v>819</v>
      </c>
      <c r="G2029" s="867">
        <v>92506</v>
      </c>
      <c r="H2029" s="867" t="s">
        <v>8312</v>
      </c>
      <c r="I2029" s="867" t="s">
        <v>6401</v>
      </c>
      <c r="J2029" s="867" t="s">
        <v>6142</v>
      </c>
      <c r="K2029" s="868">
        <v>33.97</v>
      </c>
      <c r="L2029" s="867" t="s">
        <v>6143</v>
      </c>
    </row>
    <row r="2030" spans="1:12" ht="13.5">
      <c r="A2030" s="867" t="s">
        <v>8106</v>
      </c>
      <c r="B2030" s="867" t="s">
        <v>8107</v>
      </c>
      <c r="C2030" s="867" t="s">
        <v>8190</v>
      </c>
      <c r="D2030" s="867" t="s">
        <v>8191</v>
      </c>
      <c r="E2030" s="868" t="s">
        <v>819</v>
      </c>
      <c r="F2030" s="867" t="s">
        <v>819</v>
      </c>
      <c r="G2030" s="867">
        <v>92507</v>
      </c>
      <c r="H2030" s="867" t="s">
        <v>8313</v>
      </c>
      <c r="I2030" s="867" t="s">
        <v>6401</v>
      </c>
      <c r="J2030" s="867" t="s">
        <v>6142</v>
      </c>
      <c r="K2030" s="868">
        <v>73.91</v>
      </c>
      <c r="L2030" s="867" t="s">
        <v>6143</v>
      </c>
    </row>
    <row r="2031" spans="1:12" ht="13.5">
      <c r="A2031" s="867" t="s">
        <v>8106</v>
      </c>
      <c r="B2031" s="867" t="s">
        <v>8107</v>
      </c>
      <c r="C2031" s="867" t="s">
        <v>8190</v>
      </c>
      <c r="D2031" s="867" t="s">
        <v>8191</v>
      </c>
      <c r="E2031" s="868" t="s">
        <v>819</v>
      </c>
      <c r="F2031" s="867" t="s">
        <v>819</v>
      </c>
      <c r="G2031" s="867">
        <v>92508</v>
      </c>
      <c r="H2031" s="867" t="s">
        <v>8314</v>
      </c>
      <c r="I2031" s="867" t="s">
        <v>6401</v>
      </c>
      <c r="J2031" s="867" t="s">
        <v>6142</v>
      </c>
      <c r="K2031" s="868">
        <v>71.67</v>
      </c>
      <c r="L2031" s="867" t="s">
        <v>6143</v>
      </c>
    </row>
    <row r="2032" spans="1:12" ht="13.5">
      <c r="A2032" s="867" t="s">
        <v>8106</v>
      </c>
      <c r="B2032" s="867" t="s">
        <v>8107</v>
      </c>
      <c r="C2032" s="867" t="s">
        <v>8190</v>
      </c>
      <c r="D2032" s="867" t="s">
        <v>8191</v>
      </c>
      <c r="E2032" s="868" t="s">
        <v>819</v>
      </c>
      <c r="F2032" s="867" t="s">
        <v>819</v>
      </c>
      <c r="G2032" s="867">
        <v>92509</v>
      </c>
      <c r="H2032" s="867" t="s">
        <v>8315</v>
      </c>
      <c r="I2032" s="867" t="s">
        <v>6401</v>
      </c>
      <c r="J2032" s="867" t="s">
        <v>6142</v>
      </c>
      <c r="K2032" s="868">
        <v>42.07</v>
      </c>
      <c r="L2032" s="867" t="s">
        <v>6143</v>
      </c>
    </row>
    <row r="2033" spans="1:12" ht="13.5">
      <c r="A2033" s="867" t="s">
        <v>8106</v>
      </c>
      <c r="B2033" s="867" t="s">
        <v>8107</v>
      </c>
      <c r="C2033" s="867" t="s">
        <v>8190</v>
      </c>
      <c r="D2033" s="867" t="s">
        <v>8191</v>
      </c>
      <c r="E2033" s="868" t="s">
        <v>819</v>
      </c>
      <c r="F2033" s="867" t="s">
        <v>819</v>
      </c>
      <c r="G2033" s="867">
        <v>92510</v>
      </c>
      <c r="H2033" s="867" t="s">
        <v>8316</v>
      </c>
      <c r="I2033" s="867" t="s">
        <v>6401</v>
      </c>
      <c r="J2033" s="867" t="s">
        <v>6142</v>
      </c>
      <c r="K2033" s="868">
        <v>40.01</v>
      </c>
      <c r="L2033" s="867" t="s">
        <v>6143</v>
      </c>
    </row>
    <row r="2034" spans="1:12" ht="13.5">
      <c r="A2034" s="867" t="s">
        <v>8106</v>
      </c>
      <c r="B2034" s="867" t="s">
        <v>8107</v>
      </c>
      <c r="C2034" s="867" t="s">
        <v>8190</v>
      </c>
      <c r="D2034" s="867" t="s">
        <v>8191</v>
      </c>
      <c r="E2034" s="868" t="s">
        <v>819</v>
      </c>
      <c r="F2034" s="867" t="s">
        <v>819</v>
      </c>
      <c r="G2034" s="867">
        <v>92511</v>
      </c>
      <c r="H2034" s="867" t="s">
        <v>8317</v>
      </c>
      <c r="I2034" s="867" t="s">
        <v>6401</v>
      </c>
      <c r="J2034" s="867" t="s">
        <v>6142</v>
      </c>
      <c r="K2034" s="868">
        <v>58.81</v>
      </c>
      <c r="L2034" s="867" t="s">
        <v>6143</v>
      </c>
    </row>
    <row r="2035" spans="1:12" ht="13.5">
      <c r="A2035" s="867" t="s">
        <v>8106</v>
      </c>
      <c r="B2035" s="867" t="s">
        <v>8107</v>
      </c>
      <c r="C2035" s="867" t="s">
        <v>8190</v>
      </c>
      <c r="D2035" s="867" t="s">
        <v>8191</v>
      </c>
      <c r="E2035" s="868" t="s">
        <v>819</v>
      </c>
      <c r="F2035" s="867" t="s">
        <v>819</v>
      </c>
      <c r="G2035" s="867">
        <v>92512</v>
      </c>
      <c r="H2035" s="867" t="s">
        <v>8318</v>
      </c>
      <c r="I2035" s="867" t="s">
        <v>6401</v>
      </c>
      <c r="J2035" s="867" t="s">
        <v>6142</v>
      </c>
      <c r="K2035" s="868">
        <v>57.1</v>
      </c>
      <c r="L2035" s="867" t="s">
        <v>6143</v>
      </c>
    </row>
    <row r="2036" spans="1:12" ht="13.5">
      <c r="A2036" s="867" t="s">
        <v>8106</v>
      </c>
      <c r="B2036" s="867" t="s">
        <v>8107</v>
      </c>
      <c r="C2036" s="867" t="s">
        <v>8190</v>
      </c>
      <c r="D2036" s="867" t="s">
        <v>8191</v>
      </c>
      <c r="E2036" s="868" t="s">
        <v>819</v>
      </c>
      <c r="F2036" s="867" t="s">
        <v>819</v>
      </c>
      <c r="G2036" s="867">
        <v>92513</v>
      </c>
      <c r="H2036" s="867" t="s">
        <v>8319</v>
      </c>
      <c r="I2036" s="867" t="s">
        <v>6401</v>
      </c>
      <c r="J2036" s="867" t="s">
        <v>6142</v>
      </c>
      <c r="K2036" s="868">
        <v>29.98</v>
      </c>
      <c r="L2036" s="867" t="s">
        <v>6143</v>
      </c>
    </row>
    <row r="2037" spans="1:12" ht="13.5">
      <c r="A2037" s="867" t="s">
        <v>8106</v>
      </c>
      <c r="B2037" s="867" t="s">
        <v>8107</v>
      </c>
      <c r="C2037" s="867" t="s">
        <v>8190</v>
      </c>
      <c r="D2037" s="867" t="s">
        <v>8191</v>
      </c>
      <c r="E2037" s="868" t="s">
        <v>819</v>
      </c>
      <c r="F2037" s="867" t="s">
        <v>819</v>
      </c>
      <c r="G2037" s="867">
        <v>92514</v>
      </c>
      <c r="H2037" s="867" t="s">
        <v>8320</v>
      </c>
      <c r="I2037" s="867" t="s">
        <v>6401</v>
      </c>
      <c r="J2037" s="867" t="s">
        <v>6142</v>
      </c>
      <c r="K2037" s="868">
        <v>28.39</v>
      </c>
      <c r="L2037" s="867" t="s">
        <v>6143</v>
      </c>
    </row>
    <row r="2038" spans="1:12" ht="13.5">
      <c r="A2038" s="867" t="s">
        <v>8106</v>
      </c>
      <c r="B2038" s="867" t="s">
        <v>8107</v>
      </c>
      <c r="C2038" s="867" t="s">
        <v>8190</v>
      </c>
      <c r="D2038" s="867" t="s">
        <v>8191</v>
      </c>
      <c r="E2038" s="868" t="s">
        <v>819</v>
      </c>
      <c r="F2038" s="867" t="s">
        <v>819</v>
      </c>
      <c r="G2038" s="867">
        <v>92515</v>
      </c>
      <c r="H2038" s="867" t="s">
        <v>8321</v>
      </c>
      <c r="I2038" s="867" t="s">
        <v>6401</v>
      </c>
      <c r="J2038" s="867" t="s">
        <v>6142</v>
      </c>
      <c r="K2038" s="868">
        <v>52.43</v>
      </c>
      <c r="L2038" s="867" t="s">
        <v>6143</v>
      </c>
    </row>
    <row r="2039" spans="1:12" ht="13.5">
      <c r="A2039" s="867" t="s">
        <v>8106</v>
      </c>
      <c r="B2039" s="867" t="s">
        <v>8107</v>
      </c>
      <c r="C2039" s="867" t="s">
        <v>8190</v>
      </c>
      <c r="D2039" s="867" t="s">
        <v>8191</v>
      </c>
      <c r="E2039" s="868" t="s">
        <v>819</v>
      </c>
      <c r="F2039" s="867" t="s">
        <v>819</v>
      </c>
      <c r="G2039" s="867">
        <v>92516</v>
      </c>
      <c r="H2039" s="867" t="s">
        <v>8322</v>
      </c>
      <c r="I2039" s="867" t="s">
        <v>6401</v>
      </c>
      <c r="J2039" s="867" t="s">
        <v>6142</v>
      </c>
      <c r="K2039" s="868">
        <v>50.95</v>
      </c>
      <c r="L2039" s="867" t="s">
        <v>6143</v>
      </c>
    </row>
    <row r="2040" spans="1:12" ht="13.5">
      <c r="A2040" s="867" t="s">
        <v>8106</v>
      </c>
      <c r="B2040" s="867" t="s">
        <v>8107</v>
      </c>
      <c r="C2040" s="867" t="s">
        <v>8190</v>
      </c>
      <c r="D2040" s="867" t="s">
        <v>8191</v>
      </c>
      <c r="E2040" s="868" t="s">
        <v>819</v>
      </c>
      <c r="F2040" s="867" t="s">
        <v>819</v>
      </c>
      <c r="G2040" s="867">
        <v>92517</v>
      </c>
      <c r="H2040" s="867" t="s">
        <v>8323</v>
      </c>
      <c r="I2040" s="867" t="s">
        <v>6401</v>
      </c>
      <c r="J2040" s="867" t="s">
        <v>6142</v>
      </c>
      <c r="K2040" s="868">
        <v>24.94</v>
      </c>
      <c r="L2040" s="867" t="s">
        <v>6143</v>
      </c>
    </row>
    <row r="2041" spans="1:12" ht="13.5">
      <c r="A2041" s="867" t="s">
        <v>8106</v>
      </c>
      <c r="B2041" s="867" t="s">
        <v>8107</v>
      </c>
      <c r="C2041" s="867" t="s">
        <v>8190</v>
      </c>
      <c r="D2041" s="867" t="s">
        <v>8191</v>
      </c>
      <c r="E2041" s="868" t="s">
        <v>819</v>
      </c>
      <c r="F2041" s="867" t="s">
        <v>819</v>
      </c>
      <c r="G2041" s="867">
        <v>92518</v>
      </c>
      <c r="H2041" s="867" t="s">
        <v>8324</v>
      </c>
      <c r="I2041" s="867" t="s">
        <v>6401</v>
      </c>
      <c r="J2041" s="867" t="s">
        <v>6142</v>
      </c>
      <c r="K2041" s="868">
        <v>23.56</v>
      </c>
      <c r="L2041" s="867" t="s">
        <v>6143</v>
      </c>
    </row>
    <row r="2042" spans="1:12" ht="13.5">
      <c r="A2042" s="867" t="s">
        <v>8106</v>
      </c>
      <c r="B2042" s="867" t="s">
        <v>8107</v>
      </c>
      <c r="C2042" s="867" t="s">
        <v>8190</v>
      </c>
      <c r="D2042" s="867" t="s">
        <v>8191</v>
      </c>
      <c r="E2042" s="868" t="s">
        <v>819</v>
      </c>
      <c r="F2042" s="867" t="s">
        <v>819</v>
      </c>
      <c r="G2042" s="867">
        <v>92519</v>
      </c>
      <c r="H2042" s="867" t="s">
        <v>8325</v>
      </c>
      <c r="I2042" s="867" t="s">
        <v>6401</v>
      </c>
      <c r="J2042" s="867" t="s">
        <v>6142</v>
      </c>
      <c r="K2042" s="868">
        <v>49.18</v>
      </c>
      <c r="L2042" s="867" t="s">
        <v>6143</v>
      </c>
    </row>
    <row r="2043" spans="1:12" ht="13.5">
      <c r="A2043" s="867" t="s">
        <v>8106</v>
      </c>
      <c r="B2043" s="867" t="s">
        <v>8107</v>
      </c>
      <c r="C2043" s="867" t="s">
        <v>8190</v>
      </c>
      <c r="D2043" s="867" t="s">
        <v>8191</v>
      </c>
      <c r="E2043" s="868" t="s">
        <v>819</v>
      </c>
      <c r="F2043" s="867" t="s">
        <v>819</v>
      </c>
      <c r="G2043" s="867">
        <v>92520</v>
      </c>
      <c r="H2043" s="867" t="s">
        <v>8326</v>
      </c>
      <c r="I2043" s="867" t="s">
        <v>6401</v>
      </c>
      <c r="J2043" s="867" t="s">
        <v>6142</v>
      </c>
      <c r="K2043" s="868">
        <v>47.8</v>
      </c>
      <c r="L2043" s="867" t="s">
        <v>6143</v>
      </c>
    </row>
    <row r="2044" spans="1:12" ht="13.5">
      <c r="A2044" s="867" t="s">
        <v>8106</v>
      </c>
      <c r="B2044" s="867" t="s">
        <v>8107</v>
      </c>
      <c r="C2044" s="867" t="s">
        <v>8190</v>
      </c>
      <c r="D2044" s="867" t="s">
        <v>8191</v>
      </c>
      <c r="E2044" s="868" t="s">
        <v>819</v>
      </c>
      <c r="F2044" s="867" t="s">
        <v>819</v>
      </c>
      <c r="G2044" s="867">
        <v>92521</v>
      </c>
      <c r="H2044" s="867" t="s">
        <v>8327</v>
      </c>
      <c r="I2044" s="867" t="s">
        <v>6401</v>
      </c>
      <c r="J2044" s="867" t="s">
        <v>6142</v>
      </c>
      <c r="K2044" s="868">
        <v>22.35</v>
      </c>
      <c r="L2044" s="867" t="s">
        <v>6143</v>
      </c>
    </row>
    <row r="2045" spans="1:12" ht="13.5">
      <c r="A2045" s="867" t="s">
        <v>8106</v>
      </c>
      <c r="B2045" s="867" t="s">
        <v>8107</v>
      </c>
      <c r="C2045" s="867" t="s">
        <v>8190</v>
      </c>
      <c r="D2045" s="867" t="s">
        <v>8191</v>
      </c>
      <c r="E2045" s="868" t="s">
        <v>819</v>
      </c>
      <c r="F2045" s="867" t="s">
        <v>819</v>
      </c>
      <c r="G2045" s="867">
        <v>92522</v>
      </c>
      <c r="H2045" s="867" t="s">
        <v>8328</v>
      </c>
      <c r="I2045" s="867" t="s">
        <v>6401</v>
      </c>
      <c r="J2045" s="867" t="s">
        <v>6142</v>
      </c>
      <c r="K2045" s="868">
        <v>21.06</v>
      </c>
      <c r="L2045" s="867" t="s">
        <v>6143</v>
      </c>
    </row>
    <row r="2046" spans="1:12" ht="13.5">
      <c r="A2046" s="867" t="s">
        <v>8106</v>
      </c>
      <c r="B2046" s="867" t="s">
        <v>8107</v>
      </c>
      <c r="C2046" s="867" t="s">
        <v>8190</v>
      </c>
      <c r="D2046" s="867" t="s">
        <v>8191</v>
      </c>
      <c r="E2046" s="868" t="s">
        <v>819</v>
      </c>
      <c r="F2046" s="867" t="s">
        <v>819</v>
      </c>
      <c r="G2046" s="867">
        <v>92523</v>
      </c>
      <c r="H2046" s="867" t="s">
        <v>8329</v>
      </c>
      <c r="I2046" s="867" t="s">
        <v>6401</v>
      </c>
      <c r="J2046" s="867" t="s">
        <v>6142</v>
      </c>
      <c r="K2046" s="868">
        <v>47.62</v>
      </c>
      <c r="L2046" s="867" t="s">
        <v>6143</v>
      </c>
    </row>
    <row r="2047" spans="1:12" ht="13.5">
      <c r="A2047" s="867" t="s">
        <v>8106</v>
      </c>
      <c r="B2047" s="867" t="s">
        <v>8107</v>
      </c>
      <c r="C2047" s="867" t="s">
        <v>8190</v>
      </c>
      <c r="D2047" s="867" t="s">
        <v>8191</v>
      </c>
      <c r="E2047" s="868" t="s">
        <v>819</v>
      </c>
      <c r="F2047" s="867" t="s">
        <v>819</v>
      </c>
      <c r="G2047" s="867">
        <v>92524</v>
      </c>
      <c r="H2047" s="867" t="s">
        <v>8330</v>
      </c>
      <c r="I2047" s="867" t="s">
        <v>6401</v>
      </c>
      <c r="J2047" s="867" t="s">
        <v>6142</v>
      </c>
      <c r="K2047" s="868">
        <v>46.31</v>
      </c>
      <c r="L2047" s="867" t="s">
        <v>6143</v>
      </c>
    </row>
    <row r="2048" spans="1:12" ht="13.5">
      <c r="A2048" s="867" t="s">
        <v>8106</v>
      </c>
      <c r="B2048" s="867" t="s">
        <v>8107</v>
      </c>
      <c r="C2048" s="867" t="s">
        <v>8190</v>
      </c>
      <c r="D2048" s="867" t="s">
        <v>8191</v>
      </c>
      <c r="E2048" s="868" t="s">
        <v>819</v>
      </c>
      <c r="F2048" s="867" t="s">
        <v>819</v>
      </c>
      <c r="G2048" s="867">
        <v>92525</v>
      </c>
      <c r="H2048" s="867" t="s">
        <v>8331</v>
      </c>
      <c r="I2048" s="867" t="s">
        <v>6401</v>
      </c>
      <c r="J2048" s="867" t="s">
        <v>6142</v>
      </c>
      <c r="K2048" s="868">
        <v>21.2</v>
      </c>
      <c r="L2048" s="867" t="s">
        <v>6143</v>
      </c>
    </row>
    <row r="2049" spans="1:12" ht="13.5">
      <c r="A2049" s="867" t="s">
        <v>8106</v>
      </c>
      <c r="B2049" s="867" t="s">
        <v>8107</v>
      </c>
      <c r="C2049" s="867" t="s">
        <v>8190</v>
      </c>
      <c r="D2049" s="867" t="s">
        <v>8191</v>
      </c>
      <c r="E2049" s="868" t="s">
        <v>819</v>
      </c>
      <c r="F2049" s="867" t="s">
        <v>819</v>
      </c>
      <c r="G2049" s="867">
        <v>92526</v>
      </c>
      <c r="H2049" s="867" t="s">
        <v>8332</v>
      </c>
      <c r="I2049" s="867" t="s">
        <v>6401</v>
      </c>
      <c r="J2049" s="867" t="s">
        <v>6142</v>
      </c>
      <c r="K2049" s="868">
        <v>19.96</v>
      </c>
      <c r="L2049" s="867" t="s">
        <v>6143</v>
      </c>
    </row>
    <row r="2050" spans="1:12" ht="13.5">
      <c r="A2050" s="867" t="s">
        <v>8106</v>
      </c>
      <c r="B2050" s="867" t="s">
        <v>8107</v>
      </c>
      <c r="C2050" s="867" t="s">
        <v>8190</v>
      </c>
      <c r="D2050" s="867" t="s">
        <v>8191</v>
      </c>
      <c r="E2050" s="868" t="s">
        <v>819</v>
      </c>
      <c r="F2050" s="867" t="s">
        <v>819</v>
      </c>
      <c r="G2050" s="867">
        <v>92527</v>
      </c>
      <c r="H2050" s="867" t="s">
        <v>8333</v>
      </c>
      <c r="I2050" s="867" t="s">
        <v>6401</v>
      </c>
      <c r="J2050" s="867" t="s">
        <v>6142</v>
      </c>
      <c r="K2050" s="868">
        <v>46.38</v>
      </c>
      <c r="L2050" s="867" t="s">
        <v>6143</v>
      </c>
    </row>
    <row r="2051" spans="1:12" ht="13.5">
      <c r="A2051" s="867" t="s">
        <v>8106</v>
      </c>
      <c r="B2051" s="867" t="s">
        <v>8107</v>
      </c>
      <c r="C2051" s="867" t="s">
        <v>8190</v>
      </c>
      <c r="D2051" s="867" t="s">
        <v>8191</v>
      </c>
      <c r="E2051" s="868" t="s">
        <v>819</v>
      </c>
      <c r="F2051" s="867" t="s">
        <v>819</v>
      </c>
      <c r="G2051" s="867">
        <v>92528</v>
      </c>
      <c r="H2051" s="867" t="s">
        <v>8334</v>
      </c>
      <c r="I2051" s="867" t="s">
        <v>6401</v>
      </c>
      <c r="J2051" s="867" t="s">
        <v>6142</v>
      </c>
      <c r="K2051" s="868">
        <v>45.12</v>
      </c>
      <c r="L2051" s="867" t="s">
        <v>6143</v>
      </c>
    </row>
    <row r="2052" spans="1:12" ht="13.5">
      <c r="A2052" s="867" t="s">
        <v>8106</v>
      </c>
      <c r="B2052" s="867" t="s">
        <v>8107</v>
      </c>
      <c r="C2052" s="867" t="s">
        <v>8190</v>
      </c>
      <c r="D2052" s="867" t="s">
        <v>8191</v>
      </c>
      <c r="E2052" s="868" t="s">
        <v>819</v>
      </c>
      <c r="F2052" s="867" t="s">
        <v>819</v>
      </c>
      <c r="G2052" s="867">
        <v>92529</v>
      </c>
      <c r="H2052" s="867" t="s">
        <v>8335</v>
      </c>
      <c r="I2052" s="867" t="s">
        <v>6401</v>
      </c>
      <c r="J2052" s="867" t="s">
        <v>6142</v>
      </c>
      <c r="K2052" s="868">
        <v>20.2</v>
      </c>
      <c r="L2052" s="867" t="s">
        <v>6143</v>
      </c>
    </row>
    <row r="2053" spans="1:12" ht="13.5">
      <c r="A2053" s="867" t="s">
        <v>8106</v>
      </c>
      <c r="B2053" s="867" t="s">
        <v>8107</v>
      </c>
      <c r="C2053" s="867" t="s">
        <v>8190</v>
      </c>
      <c r="D2053" s="867" t="s">
        <v>8191</v>
      </c>
      <c r="E2053" s="868" t="s">
        <v>819</v>
      </c>
      <c r="F2053" s="867" t="s">
        <v>819</v>
      </c>
      <c r="G2053" s="867">
        <v>92530</v>
      </c>
      <c r="H2053" s="867" t="s">
        <v>8336</v>
      </c>
      <c r="I2053" s="867" t="s">
        <v>6401</v>
      </c>
      <c r="J2053" s="867" t="s">
        <v>6142</v>
      </c>
      <c r="K2053" s="868">
        <v>19</v>
      </c>
      <c r="L2053" s="867" t="s">
        <v>6143</v>
      </c>
    </row>
    <row r="2054" spans="1:12" ht="13.5">
      <c r="A2054" s="867" t="s">
        <v>8106</v>
      </c>
      <c r="B2054" s="867" t="s">
        <v>8107</v>
      </c>
      <c r="C2054" s="867" t="s">
        <v>8190</v>
      </c>
      <c r="D2054" s="867" t="s">
        <v>8191</v>
      </c>
      <c r="E2054" s="868" t="s">
        <v>819</v>
      </c>
      <c r="F2054" s="867" t="s">
        <v>819</v>
      </c>
      <c r="G2054" s="867">
        <v>92531</v>
      </c>
      <c r="H2054" s="867" t="s">
        <v>8337</v>
      </c>
      <c r="I2054" s="867" t="s">
        <v>6401</v>
      </c>
      <c r="J2054" s="867" t="s">
        <v>6142</v>
      </c>
      <c r="K2054" s="868">
        <v>45.44</v>
      </c>
      <c r="L2054" s="867" t="s">
        <v>6143</v>
      </c>
    </row>
    <row r="2055" spans="1:12" ht="13.5">
      <c r="A2055" s="867" t="s">
        <v>8106</v>
      </c>
      <c r="B2055" s="867" t="s">
        <v>8107</v>
      </c>
      <c r="C2055" s="867" t="s">
        <v>8190</v>
      </c>
      <c r="D2055" s="867" t="s">
        <v>8191</v>
      </c>
      <c r="E2055" s="868" t="s">
        <v>819</v>
      </c>
      <c r="F2055" s="867" t="s">
        <v>819</v>
      </c>
      <c r="G2055" s="867">
        <v>92532</v>
      </c>
      <c r="H2055" s="867" t="s">
        <v>8338</v>
      </c>
      <c r="I2055" s="867" t="s">
        <v>6401</v>
      </c>
      <c r="J2055" s="867" t="s">
        <v>6142</v>
      </c>
      <c r="K2055" s="868">
        <v>44.2</v>
      </c>
      <c r="L2055" s="867" t="s">
        <v>6143</v>
      </c>
    </row>
    <row r="2056" spans="1:12" ht="13.5">
      <c r="A2056" s="867" t="s">
        <v>8106</v>
      </c>
      <c r="B2056" s="867" t="s">
        <v>8107</v>
      </c>
      <c r="C2056" s="867" t="s">
        <v>8190</v>
      </c>
      <c r="D2056" s="867" t="s">
        <v>8191</v>
      </c>
      <c r="E2056" s="868" t="s">
        <v>819</v>
      </c>
      <c r="F2056" s="867" t="s">
        <v>819</v>
      </c>
      <c r="G2056" s="867">
        <v>92533</v>
      </c>
      <c r="H2056" s="867" t="s">
        <v>8339</v>
      </c>
      <c r="I2056" s="867" t="s">
        <v>6401</v>
      </c>
      <c r="J2056" s="867" t="s">
        <v>6142</v>
      </c>
      <c r="K2056" s="868">
        <v>19.45</v>
      </c>
      <c r="L2056" s="867" t="s">
        <v>6143</v>
      </c>
    </row>
    <row r="2057" spans="1:12" ht="13.5">
      <c r="A2057" s="867" t="s">
        <v>8106</v>
      </c>
      <c r="B2057" s="867" t="s">
        <v>8107</v>
      </c>
      <c r="C2057" s="867" t="s">
        <v>8190</v>
      </c>
      <c r="D2057" s="867" t="s">
        <v>8191</v>
      </c>
      <c r="E2057" s="868" t="s">
        <v>819</v>
      </c>
      <c r="F2057" s="867" t="s">
        <v>819</v>
      </c>
      <c r="G2057" s="867">
        <v>92534</v>
      </c>
      <c r="H2057" s="867" t="s">
        <v>8340</v>
      </c>
      <c r="I2057" s="867" t="s">
        <v>6401</v>
      </c>
      <c r="J2057" s="867" t="s">
        <v>6142</v>
      </c>
      <c r="K2057" s="868">
        <v>18.32</v>
      </c>
      <c r="L2057" s="867" t="s">
        <v>6143</v>
      </c>
    </row>
    <row r="2058" spans="1:12" ht="13.5">
      <c r="A2058" s="867" t="s">
        <v>8106</v>
      </c>
      <c r="B2058" s="867" t="s">
        <v>8107</v>
      </c>
      <c r="C2058" s="867" t="s">
        <v>8190</v>
      </c>
      <c r="D2058" s="867" t="s">
        <v>8191</v>
      </c>
      <c r="E2058" s="868" t="s">
        <v>819</v>
      </c>
      <c r="F2058" s="867" t="s">
        <v>819</v>
      </c>
      <c r="G2058" s="867">
        <v>92535</v>
      </c>
      <c r="H2058" s="867" t="s">
        <v>8341</v>
      </c>
      <c r="I2058" s="867" t="s">
        <v>6401</v>
      </c>
      <c r="J2058" s="867" t="s">
        <v>6142</v>
      </c>
      <c r="K2058" s="868">
        <v>43.81</v>
      </c>
      <c r="L2058" s="867" t="s">
        <v>6143</v>
      </c>
    </row>
    <row r="2059" spans="1:12" ht="13.5">
      <c r="A2059" s="867" t="s">
        <v>8106</v>
      </c>
      <c r="B2059" s="867" t="s">
        <v>8107</v>
      </c>
      <c r="C2059" s="867" t="s">
        <v>8190</v>
      </c>
      <c r="D2059" s="867" t="s">
        <v>8191</v>
      </c>
      <c r="E2059" s="868" t="s">
        <v>819</v>
      </c>
      <c r="F2059" s="867" t="s">
        <v>819</v>
      </c>
      <c r="G2059" s="867">
        <v>92536</v>
      </c>
      <c r="H2059" s="867" t="s">
        <v>8342</v>
      </c>
      <c r="I2059" s="867" t="s">
        <v>6401</v>
      </c>
      <c r="J2059" s="867" t="s">
        <v>6142</v>
      </c>
      <c r="K2059" s="868">
        <v>42.61</v>
      </c>
      <c r="L2059" s="867" t="s">
        <v>6143</v>
      </c>
    </row>
    <row r="2060" spans="1:12" ht="13.5">
      <c r="A2060" s="867" t="s">
        <v>8106</v>
      </c>
      <c r="B2060" s="867" t="s">
        <v>8107</v>
      </c>
      <c r="C2060" s="867" t="s">
        <v>8190</v>
      </c>
      <c r="D2060" s="867" t="s">
        <v>8191</v>
      </c>
      <c r="E2060" s="868" t="s">
        <v>819</v>
      </c>
      <c r="F2060" s="867" t="s">
        <v>819</v>
      </c>
      <c r="G2060" s="867">
        <v>92537</v>
      </c>
      <c r="H2060" s="867" t="s">
        <v>8343</v>
      </c>
      <c r="I2060" s="867" t="s">
        <v>6401</v>
      </c>
      <c r="J2060" s="867" t="s">
        <v>6142</v>
      </c>
      <c r="K2060" s="868">
        <v>18.07</v>
      </c>
      <c r="L2060" s="867" t="s">
        <v>6143</v>
      </c>
    </row>
    <row r="2061" spans="1:12" ht="13.5">
      <c r="A2061" s="867" t="s">
        <v>8106</v>
      </c>
      <c r="B2061" s="867" t="s">
        <v>8107</v>
      </c>
      <c r="C2061" s="867" t="s">
        <v>8190</v>
      </c>
      <c r="D2061" s="867" t="s">
        <v>8191</v>
      </c>
      <c r="E2061" s="868" t="s">
        <v>819</v>
      </c>
      <c r="F2061" s="867" t="s">
        <v>819</v>
      </c>
      <c r="G2061" s="867">
        <v>92538</v>
      </c>
      <c r="H2061" s="867" t="s">
        <v>8344</v>
      </c>
      <c r="I2061" s="867" t="s">
        <v>6401</v>
      </c>
      <c r="J2061" s="867" t="s">
        <v>6142</v>
      </c>
      <c r="K2061" s="868">
        <v>16.96</v>
      </c>
      <c r="L2061" s="867" t="s">
        <v>6143</v>
      </c>
    </row>
    <row r="2062" spans="1:12" ht="13.5">
      <c r="A2062" s="867" t="s">
        <v>8106</v>
      </c>
      <c r="B2062" s="867" t="s">
        <v>8107</v>
      </c>
      <c r="C2062" s="867" t="s">
        <v>8190</v>
      </c>
      <c r="D2062" s="867" t="s">
        <v>8191</v>
      </c>
      <c r="E2062" s="868" t="s">
        <v>819</v>
      </c>
      <c r="F2062" s="867" t="s">
        <v>819</v>
      </c>
      <c r="G2062" s="867">
        <v>95934</v>
      </c>
      <c r="H2062" s="867" t="s">
        <v>8345</v>
      </c>
      <c r="I2062" s="867" t="s">
        <v>6401</v>
      </c>
      <c r="J2062" s="867" t="s">
        <v>6229</v>
      </c>
      <c r="K2062" s="868">
        <v>108.37</v>
      </c>
      <c r="L2062" s="867" t="s">
        <v>6143</v>
      </c>
    </row>
    <row r="2063" spans="1:12" ht="13.5">
      <c r="A2063" s="867" t="s">
        <v>8106</v>
      </c>
      <c r="B2063" s="867" t="s">
        <v>8107</v>
      </c>
      <c r="C2063" s="867" t="s">
        <v>8190</v>
      </c>
      <c r="D2063" s="867" t="s">
        <v>8191</v>
      </c>
      <c r="E2063" s="868" t="s">
        <v>819</v>
      </c>
      <c r="F2063" s="867" t="s">
        <v>819</v>
      </c>
      <c r="G2063" s="867">
        <v>95935</v>
      </c>
      <c r="H2063" s="867" t="s">
        <v>8346</v>
      </c>
      <c r="I2063" s="867" t="s">
        <v>6401</v>
      </c>
      <c r="J2063" s="867" t="s">
        <v>6229</v>
      </c>
      <c r="K2063" s="868">
        <v>95.73</v>
      </c>
      <c r="L2063" s="867" t="s">
        <v>6143</v>
      </c>
    </row>
    <row r="2064" spans="1:12" ht="13.5">
      <c r="A2064" s="867" t="s">
        <v>8106</v>
      </c>
      <c r="B2064" s="867" t="s">
        <v>8107</v>
      </c>
      <c r="C2064" s="867" t="s">
        <v>8190</v>
      </c>
      <c r="D2064" s="867" t="s">
        <v>8191</v>
      </c>
      <c r="E2064" s="868" t="s">
        <v>819</v>
      </c>
      <c r="F2064" s="867" t="s">
        <v>819</v>
      </c>
      <c r="G2064" s="867">
        <v>95936</v>
      </c>
      <c r="H2064" s="867" t="s">
        <v>8347</v>
      </c>
      <c r="I2064" s="867" t="s">
        <v>6401</v>
      </c>
      <c r="J2064" s="867" t="s">
        <v>6229</v>
      </c>
      <c r="K2064" s="868">
        <v>128.19</v>
      </c>
      <c r="L2064" s="867" t="s">
        <v>6143</v>
      </c>
    </row>
    <row r="2065" spans="1:12" ht="13.5">
      <c r="A2065" s="867" t="s">
        <v>8106</v>
      </c>
      <c r="B2065" s="867" t="s">
        <v>8107</v>
      </c>
      <c r="C2065" s="867" t="s">
        <v>8190</v>
      </c>
      <c r="D2065" s="867" t="s">
        <v>8191</v>
      </c>
      <c r="E2065" s="868" t="s">
        <v>819</v>
      </c>
      <c r="F2065" s="867" t="s">
        <v>819</v>
      </c>
      <c r="G2065" s="867">
        <v>95937</v>
      </c>
      <c r="H2065" s="867" t="s">
        <v>8348</v>
      </c>
      <c r="I2065" s="867" t="s">
        <v>6401</v>
      </c>
      <c r="J2065" s="867" t="s">
        <v>6229</v>
      </c>
      <c r="K2065" s="868">
        <v>288.16000000000003</v>
      </c>
      <c r="L2065" s="867" t="s">
        <v>6143</v>
      </c>
    </row>
    <row r="2066" spans="1:12" ht="13.5">
      <c r="A2066" s="867" t="s">
        <v>8106</v>
      </c>
      <c r="B2066" s="867" t="s">
        <v>8107</v>
      </c>
      <c r="C2066" s="867" t="s">
        <v>8190</v>
      </c>
      <c r="D2066" s="867" t="s">
        <v>8191</v>
      </c>
      <c r="E2066" s="868" t="s">
        <v>819</v>
      </c>
      <c r="F2066" s="867" t="s">
        <v>819</v>
      </c>
      <c r="G2066" s="867">
        <v>95938</v>
      </c>
      <c r="H2066" s="867" t="s">
        <v>8349</v>
      </c>
      <c r="I2066" s="867" t="s">
        <v>6401</v>
      </c>
      <c r="J2066" s="867" t="s">
        <v>6229</v>
      </c>
      <c r="K2066" s="868">
        <v>240.23</v>
      </c>
      <c r="L2066" s="867" t="s">
        <v>6143</v>
      </c>
    </row>
    <row r="2067" spans="1:12" ht="13.5">
      <c r="A2067" s="867" t="s">
        <v>8106</v>
      </c>
      <c r="B2067" s="867" t="s">
        <v>8107</v>
      </c>
      <c r="C2067" s="867" t="s">
        <v>8190</v>
      </c>
      <c r="D2067" s="867" t="s">
        <v>8191</v>
      </c>
      <c r="E2067" s="868" t="s">
        <v>819</v>
      </c>
      <c r="F2067" s="867" t="s">
        <v>819</v>
      </c>
      <c r="G2067" s="867">
        <v>95939</v>
      </c>
      <c r="H2067" s="867" t="s">
        <v>8350</v>
      </c>
      <c r="I2067" s="867" t="s">
        <v>6401</v>
      </c>
      <c r="J2067" s="867" t="s">
        <v>6229</v>
      </c>
      <c r="K2067" s="868">
        <v>157.56</v>
      </c>
      <c r="L2067" s="867" t="s">
        <v>6143</v>
      </c>
    </row>
    <row r="2068" spans="1:12" ht="13.5">
      <c r="A2068" s="867" t="s">
        <v>8106</v>
      </c>
      <c r="B2068" s="867" t="s">
        <v>8107</v>
      </c>
      <c r="C2068" s="867" t="s">
        <v>8190</v>
      </c>
      <c r="D2068" s="867" t="s">
        <v>8191</v>
      </c>
      <c r="E2068" s="868" t="s">
        <v>819</v>
      </c>
      <c r="F2068" s="867" t="s">
        <v>819</v>
      </c>
      <c r="G2068" s="867">
        <v>95940</v>
      </c>
      <c r="H2068" s="867" t="s">
        <v>8351</v>
      </c>
      <c r="I2068" s="867" t="s">
        <v>6401</v>
      </c>
      <c r="J2068" s="867" t="s">
        <v>6229</v>
      </c>
      <c r="K2068" s="868">
        <v>125.7</v>
      </c>
      <c r="L2068" s="867" t="s">
        <v>6143</v>
      </c>
    </row>
    <row r="2069" spans="1:12" ht="13.5">
      <c r="A2069" s="867" t="s">
        <v>8106</v>
      </c>
      <c r="B2069" s="867" t="s">
        <v>8107</v>
      </c>
      <c r="C2069" s="867" t="s">
        <v>8190</v>
      </c>
      <c r="D2069" s="867" t="s">
        <v>8191</v>
      </c>
      <c r="E2069" s="868" t="s">
        <v>819</v>
      </c>
      <c r="F2069" s="867" t="s">
        <v>819</v>
      </c>
      <c r="G2069" s="867">
        <v>95941</v>
      </c>
      <c r="H2069" s="867" t="s">
        <v>8352</v>
      </c>
      <c r="I2069" s="867" t="s">
        <v>6401</v>
      </c>
      <c r="J2069" s="867" t="s">
        <v>6229</v>
      </c>
      <c r="K2069" s="868">
        <v>111.39</v>
      </c>
      <c r="L2069" s="867" t="s">
        <v>6143</v>
      </c>
    </row>
    <row r="2070" spans="1:12" ht="13.5">
      <c r="A2070" s="867" t="s">
        <v>8106</v>
      </c>
      <c r="B2070" s="867" t="s">
        <v>8107</v>
      </c>
      <c r="C2070" s="867" t="s">
        <v>8190</v>
      </c>
      <c r="D2070" s="867" t="s">
        <v>8191</v>
      </c>
      <c r="E2070" s="868" t="s">
        <v>819</v>
      </c>
      <c r="F2070" s="867" t="s">
        <v>819</v>
      </c>
      <c r="G2070" s="867">
        <v>95942</v>
      </c>
      <c r="H2070" s="867" t="s">
        <v>8353</v>
      </c>
      <c r="I2070" s="867" t="s">
        <v>6401</v>
      </c>
      <c r="J2070" s="867" t="s">
        <v>6229</v>
      </c>
      <c r="K2070" s="868">
        <v>102.51</v>
      </c>
      <c r="L2070" s="867" t="s">
        <v>6143</v>
      </c>
    </row>
    <row r="2071" spans="1:12" ht="13.5">
      <c r="A2071" s="867" t="s">
        <v>8106</v>
      </c>
      <c r="B2071" s="867" t="s">
        <v>8107</v>
      </c>
      <c r="C2071" s="867" t="s">
        <v>8190</v>
      </c>
      <c r="D2071" s="867" t="s">
        <v>8191</v>
      </c>
      <c r="E2071" s="868" t="s">
        <v>819</v>
      </c>
      <c r="F2071" s="867" t="s">
        <v>819</v>
      </c>
      <c r="G2071" s="867">
        <v>96252</v>
      </c>
      <c r="H2071" s="867" t="s">
        <v>8354</v>
      </c>
      <c r="I2071" s="867" t="s">
        <v>6401</v>
      </c>
      <c r="J2071" s="867" t="s">
        <v>6229</v>
      </c>
      <c r="K2071" s="868">
        <v>164.42</v>
      </c>
      <c r="L2071" s="867" t="s">
        <v>6143</v>
      </c>
    </row>
    <row r="2072" spans="1:12" ht="13.5">
      <c r="A2072" s="867" t="s">
        <v>8106</v>
      </c>
      <c r="B2072" s="867" t="s">
        <v>8107</v>
      </c>
      <c r="C2072" s="867" t="s">
        <v>8190</v>
      </c>
      <c r="D2072" s="867" t="s">
        <v>8191</v>
      </c>
      <c r="E2072" s="868" t="s">
        <v>819</v>
      </c>
      <c r="F2072" s="867" t="s">
        <v>819</v>
      </c>
      <c r="G2072" s="867">
        <v>96257</v>
      </c>
      <c r="H2072" s="867" t="s">
        <v>8355</v>
      </c>
      <c r="I2072" s="867" t="s">
        <v>6401</v>
      </c>
      <c r="J2072" s="867" t="s">
        <v>6229</v>
      </c>
      <c r="K2072" s="868">
        <v>143.85</v>
      </c>
      <c r="L2072" s="867" t="s">
        <v>6143</v>
      </c>
    </row>
    <row r="2073" spans="1:12" ht="13.5">
      <c r="A2073" s="867" t="s">
        <v>8106</v>
      </c>
      <c r="B2073" s="867" t="s">
        <v>8107</v>
      </c>
      <c r="C2073" s="867" t="s">
        <v>8190</v>
      </c>
      <c r="D2073" s="867" t="s">
        <v>8191</v>
      </c>
      <c r="E2073" s="868" t="s">
        <v>819</v>
      </c>
      <c r="F2073" s="867" t="s">
        <v>819</v>
      </c>
      <c r="G2073" s="867">
        <v>96258</v>
      </c>
      <c r="H2073" s="867" t="s">
        <v>8356</v>
      </c>
      <c r="I2073" s="867" t="s">
        <v>6401</v>
      </c>
      <c r="J2073" s="867" t="s">
        <v>6229</v>
      </c>
      <c r="K2073" s="868">
        <v>134.30000000000001</v>
      </c>
      <c r="L2073" s="867" t="s">
        <v>6143</v>
      </c>
    </row>
    <row r="2074" spans="1:12" ht="13.5">
      <c r="A2074" s="867" t="s">
        <v>8106</v>
      </c>
      <c r="B2074" s="867" t="s">
        <v>8107</v>
      </c>
      <c r="C2074" s="867" t="s">
        <v>8190</v>
      </c>
      <c r="D2074" s="867" t="s">
        <v>8191</v>
      </c>
      <c r="E2074" s="868" t="s">
        <v>819</v>
      </c>
      <c r="F2074" s="867" t="s">
        <v>819</v>
      </c>
      <c r="G2074" s="867">
        <v>96259</v>
      </c>
      <c r="H2074" s="867" t="s">
        <v>8357</v>
      </c>
      <c r="I2074" s="867" t="s">
        <v>6401</v>
      </c>
      <c r="J2074" s="867" t="s">
        <v>6229</v>
      </c>
      <c r="K2074" s="868">
        <v>164.3</v>
      </c>
      <c r="L2074" s="867" t="s">
        <v>6143</v>
      </c>
    </row>
    <row r="2075" spans="1:12" ht="13.5">
      <c r="A2075" s="867" t="s">
        <v>8106</v>
      </c>
      <c r="B2075" s="867" t="s">
        <v>8107</v>
      </c>
      <c r="C2075" s="867" t="s">
        <v>8190</v>
      </c>
      <c r="D2075" s="867" t="s">
        <v>8191</v>
      </c>
      <c r="E2075" s="868" t="s">
        <v>819</v>
      </c>
      <c r="F2075" s="867" t="s">
        <v>819</v>
      </c>
      <c r="G2075" s="867">
        <v>96529</v>
      </c>
      <c r="H2075" s="867" t="s">
        <v>8358</v>
      </c>
      <c r="I2075" s="867" t="s">
        <v>6401</v>
      </c>
      <c r="J2075" s="867" t="s">
        <v>6229</v>
      </c>
      <c r="K2075" s="868">
        <v>229.94</v>
      </c>
      <c r="L2075" s="867" t="s">
        <v>6143</v>
      </c>
    </row>
    <row r="2076" spans="1:12" ht="13.5">
      <c r="A2076" s="867" t="s">
        <v>8106</v>
      </c>
      <c r="B2076" s="867" t="s">
        <v>8107</v>
      </c>
      <c r="C2076" s="867" t="s">
        <v>8190</v>
      </c>
      <c r="D2076" s="867" t="s">
        <v>8191</v>
      </c>
      <c r="E2076" s="868" t="s">
        <v>819</v>
      </c>
      <c r="F2076" s="867" t="s">
        <v>819</v>
      </c>
      <c r="G2076" s="867">
        <v>96530</v>
      </c>
      <c r="H2076" s="867" t="s">
        <v>8359</v>
      </c>
      <c r="I2076" s="867" t="s">
        <v>6401</v>
      </c>
      <c r="J2076" s="867" t="s">
        <v>6229</v>
      </c>
      <c r="K2076" s="868">
        <v>117.23</v>
      </c>
      <c r="L2076" s="867" t="s">
        <v>6143</v>
      </c>
    </row>
    <row r="2077" spans="1:12" ht="13.5">
      <c r="A2077" s="867" t="s">
        <v>8106</v>
      </c>
      <c r="B2077" s="867" t="s">
        <v>8107</v>
      </c>
      <c r="C2077" s="867" t="s">
        <v>8190</v>
      </c>
      <c r="D2077" s="867" t="s">
        <v>8191</v>
      </c>
      <c r="E2077" s="868" t="s">
        <v>819</v>
      </c>
      <c r="F2077" s="867" t="s">
        <v>819</v>
      </c>
      <c r="G2077" s="867">
        <v>96531</v>
      </c>
      <c r="H2077" s="867" t="s">
        <v>8360</v>
      </c>
      <c r="I2077" s="867" t="s">
        <v>6401</v>
      </c>
      <c r="J2077" s="867" t="s">
        <v>6229</v>
      </c>
      <c r="K2077" s="868">
        <v>86.52</v>
      </c>
      <c r="L2077" s="867" t="s">
        <v>6143</v>
      </c>
    </row>
    <row r="2078" spans="1:12" ht="13.5">
      <c r="A2078" s="867" t="s">
        <v>8106</v>
      </c>
      <c r="B2078" s="867" t="s">
        <v>8107</v>
      </c>
      <c r="C2078" s="867" t="s">
        <v>8190</v>
      </c>
      <c r="D2078" s="867" t="s">
        <v>8191</v>
      </c>
      <c r="E2078" s="868" t="s">
        <v>819</v>
      </c>
      <c r="F2078" s="867" t="s">
        <v>819</v>
      </c>
      <c r="G2078" s="867">
        <v>96532</v>
      </c>
      <c r="H2078" s="867" t="s">
        <v>8361</v>
      </c>
      <c r="I2078" s="867" t="s">
        <v>6401</v>
      </c>
      <c r="J2078" s="867" t="s">
        <v>6229</v>
      </c>
      <c r="K2078" s="868">
        <v>151.65</v>
      </c>
      <c r="L2078" s="867" t="s">
        <v>6143</v>
      </c>
    </row>
    <row r="2079" spans="1:12" ht="13.5">
      <c r="A2079" s="867" t="s">
        <v>8106</v>
      </c>
      <c r="B2079" s="867" t="s">
        <v>8107</v>
      </c>
      <c r="C2079" s="867" t="s">
        <v>8190</v>
      </c>
      <c r="D2079" s="867" t="s">
        <v>8191</v>
      </c>
      <c r="E2079" s="868" t="s">
        <v>819</v>
      </c>
      <c r="F2079" s="867" t="s">
        <v>819</v>
      </c>
      <c r="G2079" s="867">
        <v>96533</v>
      </c>
      <c r="H2079" s="867" t="s">
        <v>8362</v>
      </c>
      <c r="I2079" s="867" t="s">
        <v>6401</v>
      </c>
      <c r="J2079" s="867" t="s">
        <v>6229</v>
      </c>
      <c r="K2079" s="868">
        <v>75.73</v>
      </c>
      <c r="L2079" s="867" t="s">
        <v>6143</v>
      </c>
    </row>
    <row r="2080" spans="1:12" ht="13.5">
      <c r="A2080" s="867" t="s">
        <v>8106</v>
      </c>
      <c r="B2080" s="867" t="s">
        <v>8107</v>
      </c>
      <c r="C2080" s="867" t="s">
        <v>8190</v>
      </c>
      <c r="D2080" s="867" t="s">
        <v>8191</v>
      </c>
      <c r="E2080" s="868" t="s">
        <v>819</v>
      </c>
      <c r="F2080" s="867" t="s">
        <v>819</v>
      </c>
      <c r="G2080" s="867">
        <v>96534</v>
      </c>
      <c r="H2080" s="867" t="s">
        <v>8363</v>
      </c>
      <c r="I2080" s="867" t="s">
        <v>6401</v>
      </c>
      <c r="J2080" s="867" t="s">
        <v>6229</v>
      </c>
      <c r="K2080" s="868">
        <v>63.63</v>
      </c>
      <c r="L2080" s="867" t="s">
        <v>6143</v>
      </c>
    </row>
    <row r="2081" spans="1:12" ht="13.5">
      <c r="A2081" s="867" t="s">
        <v>8106</v>
      </c>
      <c r="B2081" s="867" t="s">
        <v>8107</v>
      </c>
      <c r="C2081" s="867" t="s">
        <v>8190</v>
      </c>
      <c r="D2081" s="867" t="s">
        <v>8191</v>
      </c>
      <c r="E2081" s="868" t="s">
        <v>819</v>
      </c>
      <c r="F2081" s="867" t="s">
        <v>819</v>
      </c>
      <c r="G2081" s="867">
        <v>96535</v>
      </c>
      <c r="H2081" s="867" t="s">
        <v>8364</v>
      </c>
      <c r="I2081" s="867" t="s">
        <v>6401</v>
      </c>
      <c r="J2081" s="867" t="s">
        <v>6229</v>
      </c>
      <c r="K2081" s="868">
        <v>110.85</v>
      </c>
      <c r="L2081" s="867" t="s">
        <v>6143</v>
      </c>
    </row>
    <row r="2082" spans="1:12" ht="13.5">
      <c r="A2082" s="867" t="s">
        <v>8106</v>
      </c>
      <c r="B2082" s="867" t="s">
        <v>8107</v>
      </c>
      <c r="C2082" s="867" t="s">
        <v>8190</v>
      </c>
      <c r="D2082" s="867" t="s">
        <v>8191</v>
      </c>
      <c r="E2082" s="868" t="s">
        <v>819</v>
      </c>
      <c r="F2082" s="867" t="s">
        <v>819</v>
      </c>
      <c r="G2082" s="867">
        <v>96536</v>
      </c>
      <c r="H2082" s="867" t="s">
        <v>8365</v>
      </c>
      <c r="I2082" s="867" t="s">
        <v>6401</v>
      </c>
      <c r="J2082" s="867" t="s">
        <v>6229</v>
      </c>
      <c r="K2082" s="868">
        <v>54.12</v>
      </c>
      <c r="L2082" s="867" t="s">
        <v>6143</v>
      </c>
    </row>
    <row r="2083" spans="1:12" ht="13.5">
      <c r="A2083" s="867" t="s">
        <v>8106</v>
      </c>
      <c r="B2083" s="867" t="s">
        <v>8107</v>
      </c>
      <c r="C2083" s="867" t="s">
        <v>8190</v>
      </c>
      <c r="D2083" s="867" t="s">
        <v>8191</v>
      </c>
      <c r="E2083" s="868" t="s">
        <v>819</v>
      </c>
      <c r="F2083" s="867" t="s">
        <v>819</v>
      </c>
      <c r="G2083" s="867">
        <v>96537</v>
      </c>
      <c r="H2083" s="867" t="s">
        <v>8366</v>
      </c>
      <c r="I2083" s="867" t="s">
        <v>6401</v>
      </c>
      <c r="J2083" s="867" t="s">
        <v>6229</v>
      </c>
      <c r="K2083" s="868">
        <v>130.27000000000001</v>
      </c>
      <c r="L2083" s="867" t="s">
        <v>6143</v>
      </c>
    </row>
    <row r="2084" spans="1:12" ht="13.5">
      <c r="A2084" s="867" t="s">
        <v>8106</v>
      </c>
      <c r="B2084" s="867" t="s">
        <v>8107</v>
      </c>
      <c r="C2084" s="867" t="s">
        <v>8190</v>
      </c>
      <c r="D2084" s="867" t="s">
        <v>8191</v>
      </c>
      <c r="E2084" s="868" t="s">
        <v>819</v>
      </c>
      <c r="F2084" s="867" t="s">
        <v>819</v>
      </c>
      <c r="G2084" s="867">
        <v>96538</v>
      </c>
      <c r="H2084" s="867" t="s">
        <v>8367</v>
      </c>
      <c r="I2084" s="867" t="s">
        <v>6401</v>
      </c>
      <c r="J2084" s="867" t="s">
        <v>6229</v>
      </c>
      <c r="K2084" s="868">
        <v>193.78</v>
      </c>
      <c r="L2084" s="867" t="s">
        <v>6143</v>
      </c>
    </row>
    <row r="2085" spans="1:12" ht="13.5">
      <c r="A2085" s="867" t="s">
        <v>8106</v>
      </c>
      <c r="B2085" s="867" t="s">
        <v>8107</v>
      </c>
      <c r="C2085" s="867" t="s">
        <v>8190</v>
      </c>
      <c r="D2085" s="867" t="s">
        <v>8191</v>
      </c>
      <c r="E2085" s="868" t="s">
        <v>819</v>
      </c>
      <c r="F2085" s="867" t="s">
        <v>819</v>
      </c>
      <c r="G2085" s="867">
        <v>96539</v>
      </c>
      <c r="H2085" s="867" t="s">
        <v>8368</v>
      </c>
      <c r="I2085" s="867" t="s">
        <v>6401</v>
      </c>
      <c r="J2085" s="867" t="s">
        <v>6229</v>
      </c>
      <c r="K2085" s="868">
        <v>87.25</v>
      </c>
      <c r="L2085" s="867" t="s">
        <v>6143</v>
      </c>
    </row>
    <row r="2086" spans="1:12" ht="13.5">
      <c r="A2086" s="867" t="s">
        <v>8106</v>
      </c>
      <c r="B2086" s="867" t="s">
        <v>8107</v>
      </c>
      <c r="C2086" s="867" t="s">
        <v>8190</v>
      </c>
      <c r="D2086" s="867" t="s">
        <v>8191</v>
      </c>
      <c r="E2086" s="868" t="s">
        <v>819</v>
      </c>
      <c r="F2086" s="867" t="s">
        <v>819</v>
      </c>
      <c r="G2086" s="867">
        <v>96540</v>
      </c>
      <c r="H2086" s="867" t="s">
        <v>8369</v>
      </c>
      <c r="I2086" s="867" t="s">
        <v>6401</v>
      </c>
      <c r="J2086" s="867" t="s">
        <v>6229</v>
      </c>
      <c r="K2086" s="868">
        <v>95.15</v>
      </c>
      <c r="L2086" s="867" t="s">
        <v>6143</v>
      </c>
    </row>
    <row r="2087" spans="1:12" ht="13.5">
      <c r="A2087" s="867" t="s">
        <v>8106</v>
      </c>
      <c r="B2087" s="867" t="s">
        <v>8107</v>
      </c>
      <c r="C2087" s="867" t="s">
        <v>8190</v>
      </c>
      <c r="D2087" s="867" t="s">
        <v>8191</v>
      </c>
      <c r="E2087" s="868" t="s">
        <v>819</v>
      </c>
      <c r="F2087" s="867" t="s">
        <v>819</v>
      </c>
      <c r="G2087" s="867">
        <v>96541</v>
      </c>
      <c r="H2087" s="867" t="s">
        <v>8370</v>
      </c>
      <c r="I2087" s="867" t="s">
        <v>6401</v>
      </c>
      <c r="J2087" s="867" t="s">
        <v>6229</v>
      </c>
      <c r="K2087" s="868">
        <v>142.19999999999999</v>
      </c>
      <c r="L2087" s="867" t="s">
        <v>6143</v>
      </c>
    </row>
    <row r="2088" spans="1:12" ht="13.5">
      <c r="A2088" s="867" t="s">
        <v>8106</v>
      </c>
      <c r="B2088" s="867" t="s">
        <v>8107</v>
      </c>
      <c r="C2088" s="867" t="s">
        <v>8190</v>
      </c>
      <c r="D2088" s="867" t="s">
        <v>8191</v>
      </c>
      <c r="E2088" s="868" t="s">
        <v>819</v>
      </c>
      <c r="F2088" s="867" t="s">
        <v>819</v>
      </c>
      <c r="G2088" s="867">
        <v>96542</v>
      </c>
      <c r="H2088" s="867" t="s">
        <v>8371</v>
      </c>
      <c r="I2088" s="867" t="s">
        <v>6401</v>
      </c>
      <c r="J2088" s="867" t="s">
        <v>6229</v>
      </c>
      <c r="K2088" s="868">
        <v>68.48</v>
      </c>
      <c r="L2088" s="867" t="s">
        <v>6143</v>
      </c>
    </row>
    <row r="2089" spans="1:12" ht="13.5">
      <c r="A2089" s="867" t="s">
        <v>8106</v>
      </c>
      <c r="B2089" s="867" t="s">
        <v>8107</v>
      </c>
      <c r="C2089" s="867" t="s">
        <v>8190</v>
      </c>
      <c r="D2089" s="867" t="s">
        <v>8191</v>
      </c>
      <c r="E2089" s="868" t="s">
        <v>819</v>
      </c>
      <c r="F2089" s="867" t="s">
        <v>819</v>
      </c>
      <c r="G2089" s="867">
        <v>96543</v>
      </c>
      <c r="H2089" s="867" t="s">
        <v>8372</v>
      </c>
      <c r="I2089" s="867" t="s">
        <v>631</v>
      </c>
      <c r="J2089" s="867" t="s">
        <v>6142</v>
      </c>
      <c r="K2089" s="868">
        <v>13.8</v>
      </c>
      <c r="L2089" s="867" t="s">
        <v>6143</v>
      </c>
    </row>
    <row r="2090" spans="1:12" ht="13.5">
      <c r="A2090" s="867" t="s">
        <v>8106</v>
      </c>
      <c r="B2090" s="867" t="s">
        <v>8107</v>
      </c>
      <c r="C2090" s="867" t="s">
        <v>8190</v>
      </c>
      <c r="D2090" s="867" t="s">
        <v>8191</v>
      </c>
      <c r="E2090" s="868" t="s">
        <v>819</v>
      </c>
      <c r="F2090" s="867" t="s">
        <v>819</v>
      </c>
      <c r="G2090" s="867">
        <v>97747</v>
      </c>
      <c r="H2090" s="867" t="s">
        <v>8373</v>
      </c>
      <c r="I2090" s="867" t="s">
        <v>6401</v>
      </c>
      <c r="J2090" s="867" t="s">
        <v>6229</v>
      </c>
      <c r="K2090" s="868">
        <v>151.76</v>
      </c>
      <c r="L2090" s="867" t="s">
        <v>6143</v>
      </c>
    </row>
    <row r="2091" spans="1:12" ht="13.5">
      <c r="A2091" s="867" t="s">
        <v>8106</v>
      </c>
      <c r="B2091" s="867" t="s">
        <v>8107</v>
      </c>
      <c r="C2091" s="867" t="s">
        <v>8374</v>
      </c>
      <c r="D2091" s="867" t="s">
        <v>8375</v>
      </c>
      <c r="E2091" s="868" t="s">
        <v>819</v>
      </c>
      <c r="F2091" s="867" t="s">
        <v>819</v>
      </c>
      <c r="G2091" s="867">
        <v>89996</v>
      </c>
      <c r="H2091" s="867" t="s">
        <v>8376</v>
      </c>
      <c r="I2091" s="867" t="s">
        <v>631</v>
      </c>
      <c r="J2091" s="867" t="s">
        <v>6229</v>
      </c>
      <c r="K2091" s="868">
        <v>7.96</v>
      </c>
      <c r="L2091" s="867" t="s">
        <v>6143</v>
      </c>
    </row>
    <row r="2092" spans="1:12" ht="13.5">
      <c r="A2092" s="867" t="s">
        <v>8106</v>
      </c>
      <c r="B2092" s="867" t="s">
        <v>8107</v>
      </c>
      <c r="C2092" s="867" t="s">
        <v>8374</v>
      </c>
      <c r="D2092" s="867" t="s">
        <v>8375</v>
      </c>
      <c r="E2092" s="868" t="s">
        <v>819</v>
      </c>
      <c r="F2092" s="867" t="s">
        <v>819</v>
      </c>
      <c r="G2092" s="867">
        <v>89997</v>
      </c>
      <c r="H2092" s="867" t="s">
        <v>8377</v>
      </c>
      <c r="I2092" s="867" t="s">
        <v>631</v>
      </c>
      <c r="J2092" s="867" t="s">
        <v>6635</v>
      </c>
      <c r="K2092" s="868">
        <v>6.42</v>
      </c>
      <c r="L2092" s="867" t="s">
        <v>6143</v>
      </c>
    </row>
    <row r="2093" spans="1:12" ht="13.5">
      <c r="A2093" s="867" t="s">
        <v>8106</v>
      </c>
      <c r="B2093" s="867" t="s">
        <v>8107</v>
      </c>
      <c r="C2093" s="867" t="s">
        <v>8374</v>
      </c>
      <c r="D2093" s="867" t="s">
        <v>8375</v>
      </c>
      <c r="E2093" s="868" t="s">
        <v>819</v>
      </c>
      <c r="F2093" s="867" t="s">
        <v>819</v>
      </c>
      <c r="G2093" s="867">
        <v>89998</v>
      </c>
      <c r="H2093" s="867" t="s">
        <v>8378</v>
      </c>
      <c r="I2093" s="867" t="s">
        <v>631</v>
      </c>
      <c r="J2093" s="867" t="s">
        <v>6229</v>
      </c>
      <c r="K2093" s="868">
        <v>7.5</v>
      </c>
      <c r="L2093" s="867" t="s">
        <v>6143</v>
      </c>
    </row>
    <row r="2094" spans="1:12" ht="13.5">
      <c r="A2094" s="867" t="s">
        <v>8106</v>
      </c>
      <c r="B2094" s="867" t="s">
        <v>8107</v>
      </c>
      <c r="C2094" s="867" t="s">
        <v>8374</v>
      </c>
      <c r="D2094" s="867" t="s">
        <v>8375</v>
      </c>
      <c r="E2094" s="868" t="s">
        <v>819</v>
      </c>
      <c r="F2094" s="867" t="s">
        <v>819</v>
      </c>
      <c r="G2094" s="867">
        <v>89999</v>
      </c>
      <c r="H2094" s="867" t="s">
        <v>8379</v>
      </c>
      <c r="I2094" s="867" t="s">
        <v>631</v>
      </c>
      <c r="J2094" s="867" t="s">
        <v>6229</v>
      </c>
      <c r="K2094" s="868">
        <v>11.35</v>
      </c>
      <c r="L2094" s="867" t="s">
        <v>6143</v>
      </c>
    </row>
    <row r="2095" spans="1:12" ht="13.5">
      <c r="A2095" s="867" t="s">
        <v>8106</v>
      </c>
      <c r="B2095" s="867" t="s">
        <v>8107</v>
      </c>
      <c r="C2095" s="867" t="s">
        <v>8374</v>
      </c>
      <c r="D2095" s="867" t="s">
        <v>8375</v>
      </c>
      <c r="E2095" s="868" t="s">
        <v>819</v>
      </c>
      <c r="F2095" s="867" t="s">
        <v>819</v>
      </c>
      <c r="G2095" s="867">
        <v>90000</v>
      </c>
      <c r="H2095" s="867" t="s">
        <v>8380</v>
      </c>
      <c r="I2095" s="867" t="s">
        <v>631</v>
      </c>
      <c r="J2095" s="867" t="s">
        <v>6229</v>
      </c>
      <c r="K2095" s="868">
        <v>9.15</v>
      </c>
      <c r="L2095" s="867" t="s">
        <v>6143</v>
      </c>
    </row>
    <row r="2096" spans="1:12" ht="13.5">
      <c r="A2096" s="867" t="s">
        <v>8106</v>
      </c>
      <c r="B2096" s="867" t="s">
        <v>8107</v>
      </c>
      <c r="C2096" s="867" t="s">
        <v>8374</v>
      </c>
      <c r="D2096" s="867" t="s">
        <v>8375</v>
      </c>
      <c r="E2096" s="868" t="s">
        <v>819</v>
      </c>
      <c r="F2096" s="867" t="s">
        <v>819</v>
      </c>
      <c r="G2096" s="867">
        <v>91593</v>
      </c>
      <c r="H2096" s="867" t="s">
        <v>8381</v>
      </c>
      <c r="I2096" s="867" t="s">
        <v>631</v>
      </c>
      <c r="J2096" s="867" t="s">
        <v>6142</v>
      </c>
      <c r="K2096" s="868">
        <v>7.62</v>
      </c>
      <c r="L2096" s="867" t="s">
        <v>6143</v>
      </c>
    </row>
    <row r="2097" spans="1:12" ht="13.5">
      <c r="A2097" s="867" t="s">
        <v>8106</v>
      </c>
      <c r="B2097" s="867" t="s">
        <v>8107</v>
      </c>
      <c r="C2097" s="867" t="s">
        <v>8374</v>
      </c>
      <c r="D2097" s="867" t="s">
        <v>8375</v>
      </c>
      <c r="E2097" s="868" t="s">
        <v>819</v>
      </c>
      <c r="F2097" s="867" t="s">
        <v>819</v>
      </c>
      <c r="G2097" s="867">
        <v>91594</v>
      </c>
      <c r="H2097" s="867" t="s">
        <v>8382</v>
      </c>
      <c r="I2097" s="867" t="s">
        <v>631</v>
      </c>
      <c r="J2097" s="867" t="s">
        <v>6142</v>
      </c>
      <c r="K2097" s="868">
        <v>7.96</v>
      </c>
      <c r="L2097" s="867" t="s">
        <v>6143</v>
      </c>
    </row>
    <row r="2098" spans="1:12" ht="13.5">
      <c r="A2098" s="867" t="s">
        <v>8106</v>
      </c>
      <c r="B2098" s="867" t="s">
        <v>8107</v>
      </c>
      <c r="C2098" s="867" t="s">
        <v>8374</v>
      </c>
      <c r="D2098" s="867" t="s">
        <v>8375</v>
      </c>
      <c r="E2098" s="868" t="s">
        <v>819</v>
      </c>
      <c r="F2098" s="867" t="s">
        <v>819</v>
      </c>
      <c r="G2098" s="867">
        <v>91595</v>
      </c>
      <c r="H2098" s="867" t="s">
        <v>8383</v>
      </c>
      <c r="I2098" s="867" t="s">
        <v>631</v>
      </c>
      <c r="J2098" s="867" t="s">
        <v>6142</v>
      </c>
      <c r="K2098" s="868">
        <v>8.5500000000000007</v>
      </c>
      <c r="L2098" s="867" t="s">
        <v>6143</v>
      </c>
    </row>
    <row r="2099" spans="1:12" ht="13.5">
      <c r="A2099" s="867" t="s">
        <v>8106</v>
      </c>
      <c r="B2099" s="867" t="s">
        <v>8107</v>
      </c>
      <c r="C2099" s="867" t="s">
        <v>8374</v>
      </c>
      <c r="D2099" s="867" t="s">
        <v>8375</v>
      </c>
      <c r="E2099" s="868" t="s">
        <v>819</v>
      </c>
      <c r="F2099" s="867" t="s">
        <v>819</v>
      </c>
      <c r="G2099" s="867">
        <v>91596</v>
      </c>
      <c r="H2099" s="867" t="s">
        <v>8384</v>
      </c>
      <c r="I2099" s="867" t="s">
        <v>631</v>
      </c>
      <c r="J2099" s="867" t="s">
        <v>6142</v>
      </c>
      <c r="K2099" s="868">
        <v>7.88</v>
      </c>
      <c r="L2099" s="867" t="s">
        <v>6143</v>
      </c>
    </row>
    <row r="2100" spans="1:12" ht="13.5">
      <c r="A2100" s="867" t="s">
        <v>8106</v>
      </c>
      <c r="B2100" s="867" t="s">
        <v>8107</v>
      </c>
      <c r="C2100" s="867" t="s">
        <v>8374</v>
      </c>
      <c r="D2100" s="867" t="s">
        <v>8375</v>
      </c>
      <c r="E2100" s="868" t="s">
        <v>819</v>
      </c>
      <c r="F2100" s="867" t="s">
        <v>819</v>
      </c>
      <c r="G2100" s="867">
        <v>91597</v>
      </c>
      <c r="H2100" s="867" t="s">
        <v>8385</v>
      </c>
      <c r="I2100" s="867" t="s">
        <v>631</v>
      </c>
      <c r="J2100" s="867" t="s">
        <v>6142</v>
      </c>
      <c r="K2100" s="868">
        <v>5.67</v>
      </c>
      <c r="L2100" s="867" t="s">
        <v>6143</v>
      </c>
    </row>
    <row r="2101" spans="1:12" ht="13.5">
      <c r="A2101" s="867" t="s">
        <v>8106</v>
      </c>
      <c r="B2101" s="867" t="s">
        <v>8107</v>
      </c>
      <c r="C2101" s="867" t="s">
        <v>8374</v>
      </c>
      <c r="D2101" s="867" t="s">
        <v>8375</v>
      </c>
      <c r="E2101" s="868" t="s">
        <v>819</v>
      </c>
      <c r="F2101" s="867" t="s">
        <v>819</v>
      </c>
      <c r="G2101" s="867">
        <v>91598</v>
      </c>
      <c r="H2101" s="867" t="s">
        <v>8386</v>
      </c>
      <c r="I2101" s="867" t="s">
        <v>631</v>
      </c>
      <c r="J2101" s="867" t="s">
        <v>6142</v>
      </c>
      <c r="K2101" s="868">
        <v>7.79</v>
      </c>
      <c r="L2101" s="867" t="s">
        <v>6143</v>
      </c>
    </row>
    <row r="2102" spans="1:12" ht="13.5">
      <c r="A2102" s="867" t="s">
        <v>8106</v>
      </c>
      <c r="B2102" s="867" t="s">
        <v>8107</v>
      </c>
      <c r="C2102" s="867" t="s">
        <v>8374</v>
      </c>
      <c r="D2102" s="867" t="s">
        <v>8375</v>
      </c>
      <c r="E2102" s="868" t="s">
        <v>819</v>
      </c>
      <c r="F2102" s="867" t="s">
        <v>819</v>
      </c>
      <c r="G2102" s="867">
        <v>91599</v>
      </c>
      <c r="H2102" s="867" t="s">
        <v>8387</v>
      </c>
      <c r="I2102" s="867" t="s">
        <v>631</v>
      </c>
      <c r="J2102" s="867" t="s">
        <v>6142</v>
      </c>
      <c r="K2102" s="868">
        <v>5.97</v>
      </c>
      <c r="L2102" s="867" t="s">
        <v>6143</v>
      </c>
    </row>
    <row r="2103" spans="1:12" ht="13.5">
      <c r="A2103" s="867" t="s">
        <v>8106</v>
      </c>
      <c r="B2103" s="867" t="s">
        <v>8107</v>
      </c>
      <c r="C2103" s="867" t="s">
        <v>8374</v>
      </c>
      <c r="D2103" s="867" t="s">
        <v>8375</v>
      </c>
      <c r="E2103" s="868" t="s">
        <v>819</v>
      </c>
      <c r="F2103" s="867" t="s">
        <v>819</v>
      </c>
      <c r="G2103" s="867">
        <v>91600</v>
      </c>
      <c r="H2103" s="867" t="s">
        <v>8388</v>
      </c>
      <c r="I2103" s="867" t="s">
        <v>631</v>
      </c>
      <c r="J2103" s="867" t="s">
        <v>6142</v>
      </c>
      <c r="K2103" s="868">
        <v>9.98</v>
      </c>
      <c r="L2103" s="867" t="s">
        <v>6143</v>
      </c>
    </row>
    <row r="2104" spans="1:12" ht="13.5">
      <c r="A2104" s="867" t="s">
        <v>8106</v>
      </c>
      <c r="B2104" s="867" t="s">
        <v>8107</v>
      </c>
      <c r="C2104" s="867" t="s">
        <v>8374</v>
      </c>
      <c r="D2104" s="867" t="s">
        <v>8375</v>
      </c>
      <c r="E2104" s="868" t="s">
        <v>819</v>
      </c>
      <c r="F2104" s="867" t="s">
        <v>819</v>
      </c>
      <c r="G2104" s="867">
        <v>91601</v>
      </c>
      <c r="H2104" s="867" t="s">
        <v>8389</v>
      </c>
      <c r="I2104" s="867" t="s">
        <v>631</v>
      </c>
      <c r="J2104" s="867" t="s">
        <v>6229</v>
      </c>
      <c r="K2104" s="868">
        <v>9.1199999999999992</v>
      </c>
      <c r="L2104" s="867" t="s">
        <v>6143</v>
      </c>
    </row>
    <row r="2105" spans="1:12" ht="13.5">
      <c r="A2105" s="867" t="s">
        <v>8106</v>
      </c>
      <c r="B2105" s="867" t="s">
        <v>8107</v>
      </c>
      <c r="C2105" s="867" t="s">
        <v>8374</v>
      </c>
      <c r="D2105" s="867" t="s">
        <v>8375</v>
      </c>
      <c r="E2105" s="868" t="s">
        <v>819</v>
      </c>
      <c r="F2105" s="867" t="s">
        <v>819</v>
      </c>
      <c r="G2105" s="867">
        <v>91602</v>
      </c>
      <c r="H2105" s="867" t="s">
        <v>8390</v>
      </c>
      <c r="I2105" s="867" t="s">
        <v>631</v>
      </c>
      <c r="J2105" s="867" t="s">
        <v>6229</v>
      </c>
      <c r="K2105" s="868">
        <v>8.2799999999999994</v>
      </c>
      <c r="L2105" s="867" t="s">
        <v>6143</v>
      </c>
    </row>
    <row r="2106" spans="1:12" ht="13.5">
      <c r="A2106" s="867" t="s">
        <v>8106</v>
      </c>
      <c r="B2106" s="867" t="s">
        <v>8107</v>
      </c>
      <c r="C2106" s="867" t="s">
        <v>8374</v>
      </c>
      <c r="D2106" s="867" t="s">
        <v>8375</v>
      </c>
      <c r="E2106" s="868" t="s">
        <v>819</v>
      </c>
      <c r="F2106" s="867" t="s">
        <v>819</v>
      </c>
      <c r="G2106" s="867">
        <v>91603</v>
      </c>
      <c r="H2106" s="867" t="s">
        <v>8391</v>
      </c>
      <c r="I2106" s="867" t="s">
        <v>631</v>
      </c>
      <c r="J2106" s="867" t="s">
        <v>6229</v>
      </c>
      <c r="K2106" s="868">
        <v>7.83</v>
      </c>
      <c r="L2106" s="867" t="s">
        <v>6143</v>
      </c>
    </row>
    <row r="2107" spans="1:12" ht="13.5">
      <c r="A2107" s="867" t="s">
        <v>8106</v>
      </c>
      <c r="B2107" s="867" t="s">
        <v>8107</v>
      </c>
      <c r="C2107" s="867" t="s">
        <v>8374</v>
      </c>
      <c r="D2107" s="867" t="s">
        <v>8375</v>
      </c>
      <c r="E2107" s="868" t="s">
        <v>819</v>
      </c>
      <c r="F2107" s="867" t="s">
        <v>819</v>
      </c>
      <c r="G2107" s="867">
        <v>92759</v>
      </c>
      <c r="H2107" s="867" t="s">
        <v>8392</v>
      </c>
      <c r="I2107" s="867" t="s">
        <v>631</v>
      </c>
      <c r="J2107" s="867" t="s">
        <v>6142</v>
      </c>
      <c r="K2107" s="868">
        <v>11.38</v>
      </c>
      <c r="L2107" s="867" t="s">
        <v>6143</v>
      </c>
    </row>
    <row r="2108" spans="1:12" ht="13.5">
      <c r="A2108" s="867" t="s">
        <v>8106</v>
      </c>
      <c r="B2108" s="867" t="s">
        <v>8107</v>
      </c>
      <c r="C2108" s="867" t="s">
        <v>8374</v>
      </c>
      <c r="D2108" s="867" t="s">
        <v>8375</v>
      </c>
      <c r="E2108" s="868" t="s">
        <v>819</v>
      </c>
      <c r="F2108" s="867" t="s">
        <v>819</v>
      </c>
      <c r="G2108" s="867">
        <v>92760</v>
      </c>
      <c r="H2108" s="867" t="s">
        <v>8393</v>
      </c>
      <c r="I2108" s="867" t="s">
        <v>631</v>
      </c>
      <c r="J2108" s="867" t="s">
        <v>6142</v>
      </c>
      <c r="K2108" s="868">
        <v>10.43</v>
      </c>
      <c r="L2108" s="867" t="s">
        <v>6143</v>
      </c>
    </row>
    <row r="2109" spans="1:12" ht="13.5">
      <c r="A2109" s="867" t="s">
        <v>8106</v>
      </c>
      <c r="B2109" s="867" t="s">
        <v>8107</v>
      </c>
      <c r="C2109" s="867" t="s">
        <v>8374</v>
      </c>
      <c r="D2109" s="867" t="s">
        <v>8375</v>
      </c>
      <c r="E2109" s="868" t="s">
        <v>819</v>
      </c>
      <c r="F2109" s="867" t="s">
        <v>819</v>
      </c>
      <c r="G2109" s="867">
        <v>92761</v>
      </c>
      <c r="H2109" s="867" t="s">
        <v>8394</v>
      </c>
      <c r="I2109" s="867" t="s">
        <v>631</v>
      </c>
      <c r="J2109" s="867" t="s">
        <v>6142</v>
      </c>
      <c r="K2109" s="868">
        <v>9.58</v>
      </c>
      <c r="L2109" s="867" t="s">
        <v>6143</v>
      </c>
    </row>
    <row r="2110" spans="1:12" ht="13.5">
      <c r="A2110" s="867" t="s">
        <v>8106</v>
      </c>
      <c r="B2110" s="867" t="s">
        <v>8107</v>
      </c>
      <c r="C2110" s="867" t="s">
        <v>8374</v>
      </c>
      <c r="D2110" s="867" t="s">
        <v>8375</v>
      </c>
      <c r="E2110" s="868" t="s">
        <v>819</v>
      </c>
      <c r="F2110" s="867" t="s">
        <v>819</v>
      </c>
      <c r="G2110" s="867">
        <v>92762</v>
      </c>
      <c r="H2110" s="867" t="s">
        <v>8395</v>
      </c>
      <c r="I2110" s="867" t="s">
        <v>631</v>
      </c>
      <c r="J2110" s="867" t="s">
        <v>6142</v>
      </c>
      <c r="K2110" s="868">
        <v>8.49</v>
      </c>
      <c r="L2110" s="867" t="s">
        <v>6143</v>
      </c>
    </row>
    <row r="2111" spans="1:12" ht="13.5">
      <c r="A2111" s="867" t="s">
        <v>8106</v>
      </c>
      <c r="B2111" s="867" t="s">
        <v>8107</v>
      </c>
      <c r="C2111" s="867" t="s">
        <v>8374</v>
      </c>
      <c r="D2111" s="867" t="s">
        <v>8375</v>
      </c>
      <c r="E2111" s="868" t="s">
        <v>819</v>
      </c>
      <c r="F2111" s="867" t="s">
        <v>819</v>
      </c>
      <c r="G2111" s="867">
        <v>92763</v>
      </c>
      <c r="H2111" s="867" t="s">
        <v>8396</v>
      </c>
      <c r="I2111" s="867" t="s">
        <v>631</v>
      </c>
      <c r="J2111" s="867" t="s">
        <v>6142</v>
      </c>
      <c r="K2111" s="868">
        <v>7.09</v>
      </c>
      <c r="L2111" s="867" t="s">
        <v>6143</v>
      </c>
    </row>
    <row r="2112" spans="1:12" ht="13.5">
      <c r="A2112" s="867" t="s">
        <v>8106</v>
      </c>
      <c r="B2112" s="867" t="s">
        <v>8107</v>
      </c>
      <c r="C2112" s="867" t="s">
        <v>8374</v>
      </c>
      <c r="D2112" s="867" t="s">
        <v>8375</v>
      </c>
      <c r="E2112" s="868" t="s">
        <v>819</v>
      </c>
      <c r="F2112" s="867" t="s">
        <v>819</v>
      </c>
      <c r="G2112" s="867">
        <v>92764</v>
      </c>
      <c r="H2112" s="867" t="s">
        <v>8397</v>
      </c>
      <c r="I2112" s="867" t="s">
        <v>631</v>
      </c>
      <c r="J2112" s="867" t="s">
        <v>6142</v>
      </c>
      <c r="K2112" s="868">
        <v>6.68</v>
      </c>
      <c r="L2112" s="867" t="s">
        <v>6143</v>
      </c>
    </row>
    <row r="2113" spans="1:12" ht="13.5">
      <c r="A2113" s="867" t="s">
        <v>8106</v>
      </c>
      <c r="B2113" s="867" t="s">
        <v>8107</v>
      </c>
      <c r="C2113" s="867" t="s">
        <v>8374</v>
      </c>
      <c r="D2113" s="867" t="s">
        <v>8375</v>
      </c>
      <c r="E2113" s="868" t="s">
        <v>819</v>
      </c>
      <c r="F2113" s="867" t="s">
        <v>819</v>
      </c>
      <c r="G2113" s="867">
        <v>92765</v>
      </c>
      <c r="H2113" s="867" t="s">
        <v>8398</v>
      </c>
      <c r="I2113" s="867" t="s">
        <v>631</v>
      </c>
      <c r="J2113" s="867" t="s">
        <v>6142</v>
      </c>
      <c r="K2113" s="868">
        <v>7.43</v>
      </c>
      <c r="L2113" s="867" t="s">
        <v>6143</v>
      </c>
    </row>
    <row r="2114" spans="1:12" ht="13.5">
      <c r="A2114" s="867" t="s">
        <v>8106</v>
      </c>
      <c r="B2114" s="867" t="s">
        <v>8107</v>
      </c>
      <c r="C2114" s="867" t="s">
        <v>8374</v>
      </c>
      <c r="D2114" s="867" t="s">
        <v>8375</v>
      </c>
      <c r="E2114" s="868" t="s">
        <v>819</v>
      </c>
      <c r="F2114" s="867" t="s">
        <v>819</v>
      </c>
      <c r="G2114" s="867">
        <v>92766</v>
      </c>
      <c r="H2114" s="867" t="s">
        <v>8399</v>
      </c>
      <c r="I2114" s="867" t="s">
        <v>631</v>
      </c>
      <c r="J2114" s="867" t="s">
        <v>6229</v>
      </c>
      <c r="K2114" s="868">
        <v>7.22</v>
      </c>
      <c r="L2114" s="867" t="s">
        <v>6143</v>
      </c>
    </row>
    <row r="2115" spans="1:12" ht="13.5">
      <c r="A2115" s="867" t="s">
        <v>8106</v>
      </c>
      <c r="B2115" s="867" t="s">
        <v>8107</v>
      </c>
      <c r="C2115" s="867" t="s">
        <v>8374</v>
      </c>
      <c r="D2115" s="867" t="s">
        <v>8375</v>
      </c>
      <c r="E2115" s="868" t="s">
        <v>819</v>
      </c>
      <c r="F2115" s="867" t="s">
        <v>819</v>
      </c>
      <c r="G2115" s="867">
        <v>92767</v>
      </c>
      <c r="H2115" s="867" t="s">
        <v>8400</v>
      </c>
      <c r="I2115" s="867" t="s">
        <v>631</v>
      </c>
      <c r="J2115" s="867" t="s">
        <v>6142</v>
      </c>
      <c r="K2115" s="868">
        <v>11.51</v>
      </c>
      <c r="L2115" s="867" t="s">
        <v>6143</v>
      </c>
    </row>
    <row r="2116" spans="1:12" ht="13.5">
      <c r="A2116" s="867" t="s">
        <v>8106</v>
      </c>
      <c r="B2116" s="867" t="s">
        <v>8107</v>
      </c>
      <c r="C2116" s="867" t="s">
        <v>8374</v>
      </c>
      <c r="D2116" s="867" t="s">
        <v>8375</v>
      </c>
      <c r="E2116" s="868" t="s">
        <v>819</v>
      </c>
      <c r="F2116" s="867" t="s">
        <v>819</v>
      </c>
      <c r="G2116" s="867">
        <v>92768</v>
      </c>
      <c r="H2116" s="867" t="s">
        <v>615</v>
      </c>
      <c r="I2116" s="867" t="s">
        <v>631</v>
      </c>
      <c r="J2116" s="867" t="s">
        <v>6142</v>
      </c>
      <c r="K2116" s="868">
        <v>10.07</v>
      </c>
      <c r="L2116" s="867" t="s">
        <v>6143</v>
      </c>
    </row>
    <row r="2117" spans="1:12" ht="13.5">
      <c r="A2117" s="867" t="s">
        <v>8106</v>
      </c>
      <c r="B2117" s="867" t="s">
        <v>8107</v>
      </c>
      <c r="C2117" s="867" t="s">
        <v>8374</v>
      </c>
      <c r="D2117" s="867" t="s">
        <v>8375</v>
      </c>
      <c r="E2117" s="868" t="s">
        <v>819</v>
      </c>
      <c r="F2117" s="867" t="s">
        <v>819</v>
      </c>
      <c r="G2117" s="867">
        <v>92769</v>
      </c>
      <c r="H2117" s="867" t="s">
        <v>8401</v>
      </c>
      <c r="I2117" s="867" t="s">
        <v>631</v>
      </c>
      <c r="J2117" s="867" t="s">
        <v>6142</v>
      </c>
      <c r="K2117" s="868">
        <v>9.4600000000000009</v>
      </c>
      <c r="L2117" s="867" t="s">
        <v>6143</v>
      </c>
    </row>
    <row r="2118" spans="1:12" ht="13.5">
      <c r="A2118" s="867" t="s">
        <v>8106</v>
      </c>
      <c r="B2118" s="867" t="s">
        <v>8107</v>
      </c>
      <c r="C2118" s="867" t="s">
        <v>8374</v>
      </c>
      <c r="D2118" s="867" t="s">
        <v>8375</v>
      </c>
      <c r="E2118" s="868" t="s">
        <v>819</v>
      </c>
      <c r="F2118" s="867" t="s">
        <v>819</v>
      </c>
      <c r="G2118" s="867">
        <v>92770</v>
      </c>
      <c r="H2118" s="867" t="s">
        <v>8402</v>
      </c>
      <c r="I2118" s="867" t="s">
        <v>631</v>
      </c>
      <c r="J2118" s="867" t="s">
        <v>6142</v>
      </c>
      <c r="K2118" s="868">
        <v>8.85</v>
      </c>
      <c r="L2118" s="867" t="s">
        <v>6143</v>
      </c>
    </row>
    <row r="2119" spans="1:12" ht="13.5">
      <c r="A2119" s="867" t="s">
        <v>8106</v>
      </c>
      <c r="B2119" s="867" t="s">
        <v>8107</v>
      </c>
      <c r="C2119" s="867" t="s">
        <v>8374</v>
      </c>
      <c r="D2119" s="867" t="s">
        <v>8375</v>
      </c>
      <c r="E2119" s="868" t="s">
        <v>819</v>
      </c>
      <c r="F2119" s="867" t="s">
        <v>819</v>
      </c>
      <c r="G2119" s="867">
        <v>92771</v>
      </c>
      <c r="H2119" s="867" t="s">
        <v>8403</v>
      </c>
      <c r="I2119" s="867" t="s">
        <v>631</v>
      </c>
      <c r="J2119" s="867" t="s">
        <v>6142</v>
      </c>
      <c r="K2119" s="868">
        <v>7.91</v>
      </c>
      <c r="L2119" s="867" t="s">
        <v>6143</v>
      </c>
    </row>
    <row r="2120" spans="1:12" ht="13.5">
      <c r="A2120" s="867" t="s">
        <v>8106</v>
      </c>
      <c r="B2120" s="867" t="s">
        <v>8107</v>
      </c>
      <c r="C2120" s="867" t="s">
        <v>8374</v>
      </c>
      <c r="D2120" s="867" t="s">
        <v>8375</v>
      </c>
      <c r="E2120" s="868" t="s">
        <v>819</v>
      </c>
      <c r="F2120" s="867" t="s">
        <v>819</v>
      </c>
      <c r="G2120" s="867">
        <v>92772</v>
      </c>
      <c r="H2120" s="867" t="s">
        <v>8404</v>
      </c>
      <c r="I2120" s="867" t="s">
        <v>631</v>
      </c>
      <c r="J2120" s="867" t="s">
        <v>6142</v>
      </c>
      <c r="K2120" s="868">
        <v>6.66</v>
      </c>
      <c r="L2120" s="867" t="s">
        <v>6143</v>
      </c>
    </row>
    <row r="2121" spans="1:12" ht="13.5">
      <c r="A2121" s="867" t="s">
        <v>8106</v>
      </c>
      <c r="B2121" s="867" t="s">
        <v>8107</v>
      </c>
      <c r="C2121" s="867" t="s">
        <v>8374</v>
      </c>
      <c r="D2121" s="867" t="s">
        <v>8375</v>
      </c>
      <c r="E2121" s="868" t="s">
        <v>819</v>
      </c>
      <c r="F2121" s="867" t="s">
        <v>819</v>
      </c>
      <c r="G2121" s="867">
        <v>92773</v>
      </c>
      <c r="H2121" s="867" t="s">
        <v>8405</v>
      </c>
      <c r="I2121" s="867" t="s">
        <v>631</v>
      </c>
      <c r="J2121" s="867" t="s">
        <v>6229</v>
      </c>
      <c r="K2121" s="868">
        <v>6.37</v>
      </c>
      <c r="L2121" s="867" t="s">
        <v>6143</v>
      </c>
    </row>
    <row r="2122" spans="1:12" ht="13.5">
      <c r="A2122" s="867" t="s">
        <v>8106</v>
      </c>
      <c r="B2122" s="867" t="s">
        <v>8107</v>
      </c>
      <c r="C2122" s="867" t="s">
        <v>8374</v>
      </c>
      <c r="D2122" s="867" t="s">
        <v>8375</v>
      </c>
      <c r="E2122" s="868" t="s">
        <v>819</v>
      </c>
      <c r="F2122" s="867" t="s">
        <v>819</v>
      </c>
      <c r="G2122" s="867">
        <v>92774</v>
      </c>
      <c r="H2122" s="867" t="s">
        <v>8406</v>
      </c>
      <c r="I2122" s="867" t="s">
        <v>631</v>
      </c>
      <c r="J2122" s="867" t="s">
        <v>6229</v>
      </c>
      <c r="K2122" s="868">
        <v>7.2</v>
      </c>
      <c r="L2122" s="867" t="s">
        <v>6143</v>
      </c>
    </row>
    <row r="2123" spans="1:12" ht="13.5">
      <c r="A2123" s="867" t="s">
        <v>8106</v>
      </c>
      <c r="B2123" s="867" t="s">
        <v>8107</v>
      </c>
      <c r="C2123" s="867" t="s">
        <v>8374</v>
      </c>
      <c r="D2123" s="867" t="s">
        <v>8375</v>
      </c>
      <c r="E2123" s="868" t="s">
        <v>819</v>
      </c>
      <c r="F2123" s="867" t="s">
        <v>819</v>
      </c>
      <c r="G2123" s="867">
        <v>92775</v>
      </c>
      <c r="H2123" s="867" t="s">
        <v>8407</v>
      </c>
      <c r="I2123" s="867" t="s">
        <v>631</v>
      </c>
      <c r="J2123" s="867" t="s">
        <v>6142</v>
      </c>
      <c r="K2123" s="868">
        <v>13.9</v>
      </c>
      <c r="L2123" s="867" t="s">
        <v>6143</v>
      </c>
    </row>
    <row r="2124" spans="1:12" ht="13.5">
      <c r="A2124" s="867" t="s">
        <v>8106</v>
      </c>
      <c r="B2124" s="867" t="s">
        <v>8107</v>
      </c>
      <c r="C2124" s="867" t="s">
        <v>8374</v>
      </c>
      <c r="D2124" s="867" t="s">
        <v>8375</v>
      </c>
      <c r="E2124" s="868" t="s">
        <v>819</v>
      </c>
      <c r="F2124" s="867" t="s">
        <v>819</v>
      </c>
      <c r="G2124" s="867">
        <v>92776</v>
      </c>
      <c r="H2124" s="867" t="s">
        <v>8408</v>
      </c>
      <c r="I2124" s="867" t="s">
        <v>631</v>
      </c>
      <c r="J2124" s="867" t="s">
        <v>6142</v>
      </c>
      <c r="K2124" s="868">
        <v>12.36</v>
      </c>
      <c r="L2124" s="867" t="s">
        <v>6143</v>
      </c>
    </row>
    <row r="2125" spans="1:12" ht="13.5">
      <c r="A2125" s="867" t="s">
        <v>8106</v>
      </c>
      <c r="B2125" s="867" t="s">
        <v>8107</v>
      </c>
      <c r="C2125" s="867" t="s">
        <v>8374</v>
      </c>
      <c r="D2125" s="867" t="s">
        <v>8375</v>
      </c>
      <c r="E2125" s="868" t="s">
        <v>819</v>
      </c>
      <c r="F2125" s="867" t="s">
        <v>819</v>
      </c>
      <c r="G2125" s="867">
        <v>92777</v>
      </c>
      <c r="H2125" s="867" t="s">
        <v>8409</v>
      </c>
      <c r="I2125" s="867" t="s">
        <v>631</v>
      </c>
      <c r="J2125" s="867" t="s">
        <v>6142</v>
      </c>
      <c r="K2125" s="868">
        <v>11.03</v>
      </c>
      <c r="L2125" s="867" t="s">
        <v>6143</v>
      </c>
    </row>
    <row r="2126" spans="1:12" ht="13.5">
      <c r="A2126" s="867" t="s">
        <v>8106</v>
      </c>
      <c r="B2126" s="867" t="s">
        <v>8107</v>
      </c>
      <c r="C2126" s="867" t="s">
        <v>8374</v>
      </c>
      <c r="D2126" s="867" t="s">
        <v>8375</v>
      </c>
      <c r="E2126" s="868" t="s">
        <v>819</v>
      </c>
      <c r="F2126" s="867" t="s">
        <v>819</v>
      </c>
      <c r="G2126" s="867">
        <v>92778</v>
      </c>
      <c r="H2126" s="867" t="s">
        <v>8410</v>
      </c>
      <c r="I2126" s="867" t="s">
        <v>631</v>
      </c>
      <c r="J2126" s="867" t="s">
        <v>6142</v>
      </c>
      <c r="K2126" s="868">
        <v>9.57</v>
      </c>
      <c r="L2126" s="867" t="s">
        <v>6143</v>
      </c>
    </row>
    <row r="2127" spans="1:12" ht="13.5">
      <c r="A2127" s="867" t="s">
        <v>8106</v>
      </c>
      <c r="B2127" s="867" t="s">
        <v>8107</v>
      </c>
      <c r="C2127" s="867" t="s">
        <v>8374</v>
      </c>
      <c r="D2127" s="867" t="s">
        <v>8375</v>
      </c>
      <c r="E2127" s="868" t="s">
        <v>819</v>
      </c>
      <c r="F2127" s="867" t="s">
        <v>819</v>
      </c>
      <c r="G2127" s="867">
        <v>92779</v>
      </c>
      <c r="H2127" s="867" t="s">
        <v>8411</v>
      </c>
      <c r="I2127" s="867" t="s">
        <v>631</v>
      </c>
      <c r="J2127" s="867" t="s">
        <v>6142</v>
      </c>
      <c r="K2127" s="868">
        <v>7.87</v>
      </c>
      <c r="L2127" s="867" t="s">
        <v>6143</v>
      </c>
    </row>
    <row r="2128" spans="1:12" ht="13.5">
      <c r="A2128" s="867" t="s">
        <v>8106</v>
      </c>
      <c r="B2128" s="867" t="s">
        <v>8107</v>
      </c>
      <c r="C2128" s="867" t="s">
        <v>8374</v>
      </c>
      <c r="D2128" s="867" t="s">
        <v>8375</v>
      </c>
      <c r="E2128" s="868" t="s">
        <v>819</v>
      </c>
      <c r="F2128" s="867" t="s">
        <v>819</v>
      </c>
      <c r="G2128" s="867">
        <v>92780</v>
      </c>
      <c r="H2128" s="867" t="s">
        <v>8412</v>
      </c>
      <c r="I2128" s="867" t="s">
        <v>631</v>
      </c>
      <c r="J2128" s="867" t="s">
        <v>6142</v>
      </c>
      <c r="K2128" s="868">
        <v>7.21</v>
      </c>
      <c r="L2128" s="867" t="s">
        <v>6143</v>
      </c>
    </row>
    <row r="2129" spans="1:12" ht="13.5">
      <c r="A2129" s="867" t="s">
        <v>8106</v>
      </c>
      <c r="B2129" s="867" t="s">
        <v>8107</v>
      </c>
      <c r="C2129" s="867" t="s">
        <v>8374</v>
      </c>
      <c r="D2129" s="867" t="s">
        <v>8375</v>
      </c>
      <c r="E2129" s="868" t="s">
        <v>819</v>
      </c>
      <c r="F2129" s="867" t="s">
        <v>819</v>
      </c>
      <c r="G2129" s="867">
        <v>92781</v>
      </c>
      <c r="H2129" s="867" t="s">
        <v>8413</v>
      </c>
      <c r="I2129" s="867" t="s">
        <v>631</v>
      </c>
      <c r="J2129" s="867" t="s">
        <v>6142</v>
      </c>
      <c r="K2129" s="868">
        <v>7.78</v>
      </c>
      <c r="L2129" s="867" t="s">
        <v>6143</v>
      </c>
    </row>
    <row r="2130" spans="1:12" ht="13.5">
      <c r="A2130" s="867" t="s">
        <v>8106</v>
      </c>
      <c r="B2130" s="867" t="s">
        <v>8107</v>
      </c>
      <c r="C2130" s="867" t="s">
        <v>8374</v>
      </c>
      <c r="D2130" s="867" t="s">
        <v>8375</v>
      </c>
      <c r="E2130" s="868" t="s">
        <v>819</v>
      </c>
      <c r="F2130" s="867" t="s">
        <v>819</v>
      </c>
      <c r="G2130" s="867">
        <v>92782</v>
      </c>
      <c r="H2130" s="867" t="s">
        <v>8414</v>
      </c>
      <c r="I2130" s="867" t="s">
        <v>631</v>
      </c>
      <c r="J2130" s="867" t="s">
        <v>6229</v>
      </c>
      <c r="K2130" s="868">
        <v>7.43</v>
      </c>
      <c r="L2130" s="867" t="s">
        <v>6143</v>
      </c>
    </row>
    <row r="2131" spans="1:12" ht="13.5">
      <c r="A2131" s="867" t="s">
        <v>8106</v>
      </c>
      <c r="B2131" s="867" t="s">
        <v>8107</v>
      </c>
      <c r="C2131" s="867" t="s">
        <v>8374</v>
      </c>
      <c r="D2131" s="867" t="s">
        <v>8375</v>
      </c>
      <c r="E2131" s="868" t="s">
        <v>819</v>
      </c>
      <c r="F2131" s="867" t="s">
        <v>819</v>
      </c>
      <c r="G2131" s="867">
        <v>92783</v>
      </c>
      <c r="H2131" s="867" t="s">
        <v>8415</v>
      </c>
      <c r="I2131" s="867" t="s">
        <v>631</v>
      </c>
      <c r="J2131" s="867" t="s">
        <v>6142</v>
      </c>
      <c r="K2131" s="868">
        <v>13.64</v>
      </c>
      <c r="L2131" s="867" t="s">
        <v>6143</v>
      </c>
    </row>
    <row r="2132" spans="1:12" ht="13.5">
      <c r="A2132" s="867" t="s">
        <v>8106</v>
      </c>
      <c r="B2132" s="867" t="s">
        <v>8107</v>
      </c>
      <c r="C2132" s="867" t="s">
        <v>8374</v>
      </c>
      <c r="D2132" s="867" t="s">
        <v>8375</v>
      </c>
      <c r="E2132" s="868" t="s">
        <v>819</v>
      </c>
      <c r="F2132" s="867" t="s">
        <v>819</v>
      </c>
      <c r="G2132" s="867">
        <v>92784</v>
      </c>
      <c r="H2132" s="867" t="s">
        <v>8416</v>
      </c>
      <c r="I2132" s="867" t="s">
        <v>631</v>
      </c>
      <c r="J2132" s="867" t="s">
        <v>6142</v>
      </c>
      <c r="K2132" s="868">
        <v>11.8</v>
      </c>
      <c r="L2132" s="867" t="s">
        <v>6143</v>
      </c>
    </row>
    <row r="2133" spans="1:12" ht="13.5">
      <c r="A2133" s="867" t="s">
        <v>8106</v>
      </c>
      <c r="B2133" s="867" t="s">
        <v>8107</v>
      </c>
      <c r="C2133" s="867" t="s">
        <v>8374</v>
      </c>
      <c r="D2133" s="867" t="s">
        <v>8375</v>
      </c>
      <c r="E2133" s="868" t="s">
        <v>819</v>
      </c>
      <c r="F2133" s="867" t="s">
        <v>819</v>
      </c>
      <c r="G2133" s="867">
        <v>92785</v>
      </c>
      <c r="H2133" s="867" t="s">
        <v>8417</v>
      </c>
      <c r="I2133" s="867" t="s">
        <v>631</v>
      </c>
      <c r="J2133" s="867" t="s">
        <v>6142</v>
      </c>
      <c r="K2133" s="868">
        <v>10.77</v>
      </c>
      <c r="L2133" s="867" t="s">
        <v>6143</v>
      </c>
    </row>
    <row r="2134" spans="1:12" ht="13.5">
      <c r="A2134" s="867" t="s">
        <v>8106</v>
      </c>
      <c r="B2134" s="867" t="s">
        <v>8107</v>
      </c>
      <c r="C2134" s="867" t="s">
        <v>8374</v>
      </c>
      <c r="D2134" s="867" t="s">
        <v>8375</v>
      </c>
      <c r="E2134" s="868" t="s">
        <v>819</v>
      </c>
      <c r="F2134" s="867" t="s">
        <v>819</v>
      </c>
      <c r="G2134" s="867">
        <v>92786</v>
      </c>
      <c r="H2134" s="867" t="s">
        <v>8418</v>
      </c>
      <c r="I2134" s="867" t="s">
        <v>631</v>
      </c>
      <c r="J2134" s="867" t="s">
        <v>6142</v>
      </c>
      <c r="K2134" s="868">
        <v>9.81</v>
      </c>
      <c r="L2134" s="867" t="s">
        <v>6143</v>
      </c>
    </row>
    <row r="2135" spans="1:12" ht="13.5">
      <c r="A2135" s="867" t="s">
        <v>8106</v>
      </c>
      <c r="B2135" s="867" t="s">
        <v>8107</v>
      </c>
      <c r="C2135" s="867" t="s">
        <v>8374</v>
      </c>
      <c r="D2135" s="867" t="s">
        <v>8375</v>
      </c>
      <c r="E2135" s="868" t="s">
        <v>819</v>
      </c>
      <c r="F2135" s="867" t="s">
        <v>819</v>
      </c>
      <c r="G2135" s="867">
        <v>92787</v>
      </c>
      <c r="H2135" s="867" t="s">
        <v>8419</v>
      </c>
      <c r="I2135" s="867" t="s">
        <v>631</v>
      </c>
      <c r="J2135" s="867" t="s">
        <v>6142</v>
      </c>
      <c r="K2135" s="868">
        <v>8.6199999999999992</v>
      </c>
      <c r="L2135" s="867" t="s">
        <v>6143</v>
      </c>
    </row>
    <row r="2136" spans="1:12" ht="13.5">
      <c r="A2136" s="867" t="s">
        <v>8106</v>
      </c>
      <c r="B2136" s="867" t="s">
        <v>8107</v>
      </c>
      <c r="C2136" s="867" t="s">
        <v>8374</v>
      </c>
      <c r="D2136" s="867" t="s">
        <v>8375</v>
      </c>
      <c r="E2136" s="868" t="s">
        <v>819</v>
      </c>
      <c r="F2136" s="867" t="s">
        <v>819</v>
      </c>
      <c r="G2136" s="867">
        <v>92788</v>
      </c>
      <c r="H2136" s="867" t="s">
        <v>8420</v>
      </c>
      <c r="I2136" s="867" t="s">
        <v>631</v>
      </c>
      <c r="J2136" s="867" t="s">
        <v>6142</v>
      </c>
      <c r="K2136" s="868">
        <v>7.16</v>
      </c>
      <c r="L2136" s="867" t="s">
        <v>6143</v>
      </c>
    </row>
    <row r="2137" spans="1:12" ht="13.5">
      <c r="A2137" s="867" t="s">
        <v>8106</v>
      </c>
      <c r="B2137" s="867" t="s">
        <v>8107</v>
      </c>
      <c r="C2137" s="867" t="s">
        <v>8374</v>
      </c>
      <c r="D2137" s="867" t="s">
        <v>8375</v>
      </c>
      <c r="E2137" s="868" t="s">
        <v>819</v>
      </c>
      <c r="F2137" s="867" t="s">
        <v>819</v>
      </c>
      <c r="G2137" s="867">
        <v>92789</v>
      </c>
      <c r="H2137" s="867" t="s">
        <v>8421</v>
      </c>
      <c r="I2137" s="867" t="s">
        <v>631</v>
      </c>
      <c r="J2137" s="867" t="s">
        <v>6229</v>
      </c>
      <c r="K2137" s="868">
        <v>6.69</v>
      </c>
      <c r="L2137" s="867" t="s">
        <v>6143</v>
      </c>
    </row>
    <row r="2138" spans="1:12" ht="13.5">
      <c r="A2138" s="867" t="s">
        <v>8106</v>
      </c>
      <c r="B2138" s="867" t="s">
        <v>8107</v>
      </c>
      <c r="C2138" s="867" t="s">
        <v>8374</v>
      </c>
      <c r="D2138" s="867" t="s">
        <v>8375</v>
      </c>
      <c r="E2138" s="868" t="s">
        <v>819</v>
      </c>
      <c r="F2138" s="867" t="s">
        <v>819</v>
      </c>
      <c r="G2138" s="867">
        <v>92790</v>
      </c>
      <c r="H2138" s="867" t="s">
        <v>8422</v>
      </c>
      <c r="I2138" s="867" t="s">
        <v>631</v>
      </c>
      <c r="J2138" s="867" t="s">
        <v>6229</v>
      </c>
      <c r="K2138" s="868">
        <v>7.4</v>
      </c>
      <c r="L2138" s="867" t="s">
        <v>6143</v>
      </c>
    </row>
    <row r="2139" spans="1:12" ht="13.5">
      <c r="A2139" s="867" t="s">
        <v>8106</v>
      </c>
      <c r="B2139" s="867" t="s">
        <v>8107</v>
      </c>
      <c r="C2139" s="867" t="s">
        <v>8374</v>
      </c>
      <c r="D2139" s="867" t="s">
        <v>8375</v>
      </c>
      <c r="E2139" s="868" t="s">
        <v>819</v>
      </c>
      <c r="F2139" s="867" t="s">
        <v>819</v>
      </c>
      <c r="G2139" s="867">
        <v>92791</v>
      </c>
      <c r="H2139" s="867" t="s">
        <v>8423</v>
      </c>
      <c r="I2139" s="867" t="s">
        <v>631</v>
      </c>
      <c r="J2139" s="867" t="s">
        <v>6229</v>
      </c>
      <c r="K2139" s="868">
        <v>7.78</v>
      </c>
      <c r="L2139" s="867" t="s">
        <v>6143</v>
      </c>
    </row>
    <row r="2140" spans="1:12" ht="13.5">
      <c r="A2140" s="867" t="s">
        <v>8106</v>
      </c>
      <c r="B2140" s="867" t="s">
        <v>8107</v>
      </c>
      <c r="C2140" s="867" t="s">
        <v>8374</v>
      </c>
      <c r="D2140" s="867" t="s">
        <v>8375</v>
      </c>
      <c r="E2140" s="868" t="s">
        <v>819</v>
      </c>
      <c r="F2140" s="867" t="s">
        <v>819</v>
      </c>
      <c r="G2140" s="867">
        <v>92792</v>
      </c>
      <c r="H2140" s="867" t="s">
        <v>8424</v>
      </c>
      <c r="I2140" s="867" t="s">
        <v>631</v>
      </c>
      <c r="J2140" s="867" t="s">
        <v>6229</v>
      </c>
      <c r="K2140" s="868">
        <v>7.61</v>
      </c>
      <c r="L2140" s="867" t="s">
        <v>6143</v>
      </c>
    </row>
    <row r="2141" spans="1:12" ht="13.5">
      <c r="A2141" s="867" t="s">
        <v>8106</v>
      </c>
      <c r="B2141" s="867" t="s">
        <v>8107</v>
      </c>
      <c r="C2141" s="867" t="s">
        <v>8374</v>
      </c>
      <c r="D2141" s="867" t="s">
        <v>8375</v>
      </c>
      <c r="E2141" s="868" t="s">
        <v>819</v>
      </c>
      <c r="F2141" s="867" t="s">
        <v>819</v>
      </c>
      <c r="G2141" s="867">
        <v>92793</v>
      </c>
      <c r="H2141" s="867" t="s">
        <v>8425</v>
      </c>
      <c r="I2141" s="867" t="s">
        <v>631</v>
      </c>
      <c r="J2141" s="867" t="s">
        <v>6229</v>
      </c>
      <c r="K2141" s="868">
        <v>7.4</v>
      </c>
      <c r="L2141" s="867" t="s">
        <v>6143</v>
      </c>
    </row>
    <row r="2142" spans="1:12" ht="13.5">
      <c r="A2142" s="867" t="s">
        <v>8106</v>
      </c>
      <c r="B2142" s="867" t="s">
        <v>8107</v>
      </c>
      <c r="C2142" s="867" t="s">
        <v>8374</v>
      </c>
      <c r="D2142" s="867" t="s">
        <v>8375</v>
      </c>
      <c r="E2142" s="868" t="s">
        <v>819</v>
      </c>
      <c r="F2142" s="867" t="s">
        <v>819</v>
      </c>
      <c r="G2142" s="867">
        <v>92794</v>
      </c>
      <c r="H2142" s="867" t="s">
        <v>8426</v>
      </c>
      <c r="I2142" s="867" t="s">
        <v>631</v>
      </c>
      <c r="J2142" s="867" t="s">
        <v>6229</v>
      </c>
      <c r="K2142" s="868">
        <v>6.77</v>
      </c>
      <c r="L2142" s="867" t="s">
        <v>6143</v>
      </c>
    </row>
    <row r="2143" spans="1:12" ht="13.5">
      <c r="A2143" s="867" t="s">
        <v>8106</v>
      </c>
      <c r="B2143" s="867" t="s">
        <v>8107</v>
      </c>
      <c r="C2143" s="867" t="s">
        <v>8374</v>
      </c>
      <c r="D2143" s="867" t="s">
        <v>8375</v>
      </c>
      <c r="E2143" s="868" t="s">
        <v>819</v>
      </c>
      <c r="F2143" s="867" t="s">
        <v>819</v>
      </c>
      <c r="G2143" s="867">
        <v>92795</v>
      </c>
      <c r="H2143" s="867" t="s">
        <v>8427</v>
      </c>
      <c r="I2143" s="867" t="s">
        <v>631</v>
      </c>
      <c r="J2143" s="867" t="s">
        <v>6229</v>
      </c>
      <c r="K2143" s="868">
        <v>5.76</v>
      </c>
      <c r="L2143" s="867" t="s">
        <v>6143</v>
      </c>
    </row>
    <row r="2144" spans="1:12" ht="13.5">
      <c r="A2144" s="867" t="s">
        <v>8106</v>
      </c>
      <c r="B2144" s="867" t="s">
        <v>8107</v>
      </c>
      <c r="C2144" s="867" t="s">
        <v>8374</v>
      </c>
      <c r="D2144" s="867" t="s">
        <v>8375</v>
      </c>
      <c r="E2144" s="868" t="s">
        <v>819</v>
      </c>
      <c r="F2144" s="867" t="s">
        <v>819</v>
      </c>
      <c r="G2144" s="867">
        <v>92796</v>
      </c>
      <c r="H2144" s="867" t="s">
        <v>8428</v>
      </c>
      <c r="I2144" s="867" t="s">
        <v>631</v>
      </c>
      <c r="J2144" s="867" t="s">
        <v>6229</v>
      </c>
      <c r="K2144" s="868">
        <v>5.68</v>
      </c>
      <c r="L2144" s="867" t="s">
        <v>6143</v>
      </c>
    </row>
    <row r="2145" spans="1:12" ht="13.5">
      <c r="A2145" s="867" t="s">
        <v>8106</v>
      </c>
      <c r="B2145" s="867" t="s">
        <v>8107</v>
      </c>
      <c r="C2145" s="867" t="s">
        <v>8374</v>
      </c>
      <c r="D2145" s="867" t="s">
        <v>8375</v>
      </c>
      <c r="E2145" s="868" t="s">
        <v>819</v>
      </c>
      <c r="F2145" s="867" t="s">
        <v>819</v>
      </c>
      <c r="G2145" s="867">
        <v>92797</v>
      </c>
      <c r="H2145" s="867" t="s">
        <v>8429</v>
      </c>
      <c r="I2145" s="867" t="s">
        <v>631</v>
      </c>
      <c r="J2145" s="867" t="s">
        <v>6229</v>
      </c>
      <c r="K2145" s="868">
        <v>6.67</v>
      </c>
      <c r="L2145" s="867" t="s">
        <v>6143</v>
      </c>
    </row>
    <row r="2146" spans="1:12" ht="13.5">
      <c r="A2146" s="867" t="s">
        <v>8106</v>
      </c>
      <c r="B2146" s="867" t="s">
        <v>8107</v>
      </c>
      <c r="C2146" s="867" t="s">
        <v>8374</v>
      </c>
      <c r="D2146" s="867" t="s">
        <v>8375</v>
      </c>
      <c r="E2146" s="868" t="s">
        <v>819</v>
      </c>
      <c r="F2146" s="867" t="s">
        <v>819</v>
      </c>
      <c r="G2146" s="867">
        <v>92798</v>
      </c>
      <c r="H2146" s="867" t="s">
        <v>8430</v>
      </c>
      <c r="I2146" s="867" t="s">
        <v>631</v>
      </c>
      <c r="J2146" s="867" t="s">
        <v>6229</v>
      </c>
      <c r="K2146" s="868">
        <v>6.65</v>
      </c>
      <c r="L2146" s="867" t="s">
        <v>6143</v>
      </c>
    </row>
    <row r="2147" spans="1:12" ht="13.5">
      <c r="A2147" s="867" t="s">
        <v>8106</v>
      </c>
      <c r="B2147" s="867" t="s">
        <v>8107</v>
      </c>
      <c r="C2147" s="867" t="s">
        <v>8374</v>
      </c>
      <c r="D2147" s="867" t="s">
        <v>8375</v>
      </c>
      <c r="E2147" s="868" t="s">
        <v>819</v>
      </c>
      <c r="F2147" s="867" t="s">
        <v>819</v>
      </c>
      <c r="G2147" s="867">
        <v>92799</v>
      </c>
      <c r="H2147" s="867" t="s">
        <v>8431</v>
      </c>
      <c r="I2147" s="867" t="s">
        <v>631</v>
      </c>
      <c r="J2147" s="867" t="s">
        <v>6229</v>
      </c>
      <c r="K2147" s="868">
        <v>8.19</v>
      </c>
      <c r="L2147" s="867" t="s">
        <v>6143</v>
      </c>
    </row>
    <row r="2148" spans="1:12" ht="13.5">
      <c r="A2148" s="867" t="s">
        <v>8106</v>
      </c>
      <c r="B2148" s="867" t="s">
        <v>8107</v>
      </c>
      <c r="C2148" s="867" t="s">
        <v>8374</v>
      </c>
      <c r="D2148" s="867" t="s">
        <v>8375</v>
      </c>
      <c r="E2148" s="868" t="s">
        <v>819</v>
      </c>
      <c r="F2148" s="867" t="s">
        <v>819</v>
      </c>
      <c r="G2148" s="867">
        <v>92800</v>
      </c>
      <c r="H2148" s="867" t="s">
        <v>8432</v>
      </c>
      <c r="I2148" s="867" t="s">
        <v>631</v>
      </c>
      <c r="J2148" s="867" t="s">
        <v>6229</v>
      </c>
      <c r="K2148" s="868">
        <v>7.32</v>
      </c>
      <c r="L2148" s="867" t="s">
        <v>6143</v>
      </c>
    </row>
    <row r="2149" spans="1:12" ht="13.5">
      <c r="A2149" s="867" t="s">
        <v>8106</v>
      </c>
      <c r="B2149" s="867" t="s">
        <v>8107</v>
      </c>
      <c r="C2149" s="867" t="s">
        <v>8374</v>
      </c>
      <c r="D2149" s="867" t="s">
        <v>8375</v>
      </c>
      <c r="E2149" s="868" t="s">
        <v>819</v>
      </c>
      <c r="F2149" s="867" t="s">
        <v>819</v>
      </c>
      <c r="G2149" s="867">
        <v>92801</v>
      </c>
      <c r="H2149" s="867" t="s">
        <v>8433</v>
      </c>
      <c r="I2149" s="867" t="s">
        <v>631</v>
      </c>
      <c r="J2149" s="867" t="s">
        <v>6229</v>
      </c>
      <c r="K2149" s="868">
        <v>7.34</v>
      </c>
      <c r="L2149" s="867" t="s">
        <v>6143</v>
      </c>
    </row>
    <row r="2150" spans="1:12" ht="13.5">
      <c r="A2150" s="867" t="s">
        <v>8106</v>
      </c>
      <c r="B2150" s="867" t="s">
        <v>8107</v>
      </c>
      <c r="C2150" s="867" t="s">
        <v>8374</v>
      </c>
      <c r="D2150" s="867" t="s">
        <v>8375</v>
      </c>
      <c r="E2150" s="868" t="s">
        <v>819</v>
      </c>
      <c r="F2150" s="867" t="s">
        <v>819</v>
      </c>
      <c r="G2150" s="867">
        <v>92802</v>
      </c>
      <c r="H2150" s="867" t="s">
        <v>8434</v>
      </c>
      <c r="I2150" s="867" t="s">
        <v>631</v>
      </c>
      <c r="J2150" s="867" t="s">
        <v>6229</v>
      </c>
      <c r="K2150" s="868">
        <v>7.24</v>
      </c>
      <c r="L2150" s="867" t="s">
        <v>6143</v>
      </c>
    </row>
    <row r="2151" spans="1:12" ht="13.5">
      <c r="A2151" s="867" t="s">
        <v>8106</v>
      </c>
      <c r="B2151" s="867" t="s">
        <v>8107</v>
      </c>
      <c r="C2151" s="867" t="s">
        <v>8374</v>
      </c>
      <c r="D2151" s="867" t="s">
        <v>8375</v>
      </c>
      <c r="E2151" s="868" t="s">
        <v>819</v>
      </c>
      <c r="F2151" s="867" t="s">
        <v>819</v>
      </c>
      <c r="G2151" s="867">
        <v>92803</v>
      </c>
      <c r="H2151" s="867" t="s">
        <v>8435</v>
      </c>
      <c r="I2151" s="867" t="s">
        <v>631</v>
      </c>
      <c r="J2151" s="867" t="s">
        <v>6229</v>
      </c>
      <c r="K2151" s="868">
        <v>6.68</v>
      </c>
      <c r="L2151" s="867" t="s">
        <v>6143</v>
      </c>
    </row>
    <row r="2152" spans="1:12" ht="13.5">
      <c r="A2152" s="867" t="s">
        <v>8106</v>
      </c>
      <c r="B2152" s="867" t="s">
        <v>8107</v>
      </c>
      <c r="C2152" s="867" t="s">
        <v>8374</v>
      </c>
      <c r="D2152" s="867" t="s">
        <v>8375</v>
      </c>
      <c r="E2152" s="868" t="s">
        <v>819</v>
      </c>
      <c r="F2152" s="867" t="s">
        <v>819</v>
      </c>
      <c r="G2152" s="867">
        <v>92804</v>
      </c>
      <c r="H2152" s="867" t="s">
        <v>8436</v>
      </c>
      <c r="I2152" s="867" t="s">
        <v>631</v>
      </c>
      <c r="J2152" s="867" t="s">
        <v>6229</v>
      </c>
      <c r="K2152" s="868">
        <v>5.71</v>
      </c>
      <c r="L2152" s="867" t="s">
        <v>6143</v>
      </c>
    </row>
    <row r="2153" spans="1:12" ht="13.5">
      <c r="A2153" s="867" t="s">
        <v>8106</v>
      </c>
      <c r="B2153" s="867" t="s">
        <v>8107</v>
      </c>
      <c r="C2153" s="867" t="s">
        <v>8374</v>
      </c>
      <c r="D2153" s="867" t="s">
        <v>8375</v>
      </c>
      <c r="E2153" s="868" t="s">
        <v>819</v>
      </c>
      <c r="F2153" s="867" t="s">
        <v>819</v>
      </c>
      <c r="G2153" s="867">
        <v>92805</v>
      </c>
      <c r="H2153" s="867" t="s">
        <v>8437</v>
      </c>
      <c r="I2153" s="867" t="s">
        <v>631</v>
      </c>
      <c r="J2153" s="867" t="s">
        <v>6229</v>
      </c>
      <c r="K2153" s="868">
        <v>5.65</v>
      </c>
      <c r="L2153" s="867" t="s">
        <v>6143</v>
      </c>
    </row>
    <row r="2154" spans="1:12" ht="13.5">
      <c r="A2154" s="867" t="s">
        <v>8106</v>
      </c>
      <c r="B2154" s="867" t="s">
        <v>8107</v>
      </c>
      <c r="C2154" s="867" t="s">
        <v>8374</v>
      </c>
      <c r="D2154" s="867" t="s">
        <v>8375</v>
      </c>
      <c r="E2154" s="868" t="s">
        <v>819</v>
      </c>
      <c r="F2154" s="867" t="s">
        <v>819</v>
      </c>
      <c r="G2154" s="867">
        <v>92806</v>
      </c>
      <c r="H2154" s="867" t="s">
        <v>8438</v>
      </c>
      <c r="I2154" s="867" t="s">
        <v>631</v>
      </c>
      <c r="J2154" s="867" t="s">
        <v>6229</v>
      </c>
      <c r="K2154" s="868">
        <v>6.65</v>
      </c>
      <c r="L2154" s="867" t="s">
        <v>6143</v>
      </c>
    </row>
    <row r="2155" spans="1:12" ht="13.5">
      <c r="A2155" s="867" t="s">
        <v>8106</v>
      </c>
      <c r="B2155" s="867" t="s">
        <v>8107</v>
      </c>
      <c r="C2155" s="867" t="s">
        <v>8374</v>
      </c>
      <c r="D2155" s="867" t="s">
        <v>8375</v>
      </c>
      <c r="E2155" s="868" t="s">
        <v>819</v>
      </c>
      <c r="F2155" s="867" t="s">
        <v>819</v>
      </c>
      <c r="G2155" s="867">
        <v>92875</v>
      </c>
      <c r="H2155" s="867" t="s">
        <v>8439</v>
      </c>
      <c r="I2155" s="867" t="s">
        <v>631</v>
      </c>
      <c r="J2155" s="867" t="s">
        <v>6229</v>
      </c>
      <c r="K2155" s="868">
        <v>7.01</v>
      </c>
      <c r="L2155" s="867" t="s">
        <v>6143</v>
      </c>
    </row>
    <row r="2156" spans="1:12" ht="13.5">
      <c r="A2156" s="867" t="s">
        <v>8106</v>
      </c>
      <c r="B2156" s="867" t="s">
        <v>8107</v>
      </c>
      <c r="C2156" s="867" t="s">
        <v>8374</v>
      </c>
      <c r="D2156" s="867" t="s">
        <v>8375</v>
      </c>
      <c r="E2156" s="868" t="s">
        <v>819</v>
      </c>
      <c r="F2156" s="867" t="s">
        <v>819</v>
      </c>
      <c r="G2156" s="867">
        <v>92876</v>
      </c>
      <c r="H2156" s="867" t="s">
        <v>8440</v>
      </c>
      <c r="I2156" s="867" t="s">
        <v>631</v>
      </c>
      <c r="J2156" s="867" t="s">
        <v>6229</v>
      </c>
      <c r="K2156" s="868">
        <v>6.75</v>
      </c>
      <c r="L2156" s="867" t="s">
        <v>6143</v>
      </c>
    </row>
    <row r="2157" spans="1:12" ht="13.5">
      <c r="A2157" s="867" t="s">
        <v>8106</v>
      </c>
      <c r="B2157" s="867" t="s">
        <v>8107</v>
      </c>
      <c r="C2157" s="867" t="s">
        <v>8374</v>
      </c>
      <c r="D2157" s="867" t="s">
        <v>8375</v>
      </c>
      <c r="E2157" s="868" t="s">
        <v>819</v>
      </c>
      <c r="F2157" s="867" t="s">
        <v>819</v>
      </c>
      <c r="G2157" s="867">
        <v>92877</v>
      </c>
      <c r="H2157" s="867" t="s">
        <v>8441</v>
      </c>
      <c r="I2157" s="867" t="s">
        <v>631</v>
      </c>
      <c r="J2157" s="867" t="s">
        <v>6229</v>
      </c>
      <c r="K2157" s="868">
        <v>7.24</v>
      </c>
      <c r="L2157" s="867" t="s">
        <v>6143</v>
      </c>
    </row>
    <row r="2158" spans="1:12" ht="13.5">
      <c r="A2158" s="867" t="s">
        <v>8106</v>
      </c>
      <c r="B2158" s="867" t="s">
        <v>8107</v>
      </c>
      <c r="C2158" s="867" t="s">
        <v>8374</v>
      </c>
      <c r="D2158" s="867" t="s">
        <v>8375</v>
      </c>
      <c r="E2158" s="868" t="s">
        <v>819</v>
      </c>
      <c r="F2158" s="867" t="s">
        <v>819</v>
      </c>
      <c r="G2158" s="867">
        <v>92878</v>
      </c>
      <c r="H2158" s="867" t="s">
        <v>8442</v>
      </c>
      <c r="I2158" s="867" t="s">
        <v>631</v>
      </c>
      <c r="J2158" s="867" t="s">
        <v>6229</v>
      </c>
      <c r="K2158" s="868">
        <v>7.1</v>
      </c>
      <c r="L2158" s="867" t="s">
        <v>6143</v>
      </c>
    </row>
    <row r="2159" spans="1:12" ht="13.5">
      <c r="A2159" s="867" t="s">
        <v>8106</v>
      </c>
      <c r="B2159" s="867" t="s">
        <v>8107</v>
      </c>
      <c r="C2159" s="867" t="s">
        <v>8374</v>
      </c>
      <c r="D2159" s="867" t="s">
        <v>8375</v>
      </c>
      <c r="E2159" s="868" t="s">
        <v>819</v>
      </c>
      <c r="F2159" s="867" t="s">
        <v>819</v>
      </c>
      <c r="G2159" s="867">
        <v>92879</v>
      </c>
      <c r="H2159" s="867" t="s">
        <v>8443</v>
      </c>
      <c r="I2159" s="867" t="s">
        <v>631</v>
      </c>
      <c r="J2159" s="867" t="s">
        <v>6229</v>
      </c>
      <c r="K2159" s="868">
        <v>7.02</v>
      </c>
      <c r="L2159" s="867" t="s">
        <v>6143</v>
      </c>
    </row>
    <row r="2160" spans="1:12" ht="13.5">
      <c r="A2160" s="867" t="s">
        <v>8106</v>
      </c>
      <c r="B2160" s="867" t="s">
        <v>8107</v>
      </c>
      <c r="C2160" s="867" t="s">
        <v>8374</v>
      </c>
      <c r="D2160" s="867" t="s">
        <v>8375</v>
      </c>
      <c r="E2160" s="868" t="s">
        <v>819</v>
      </c>
      <c r="F2160" s="867" t="s">
        <v>819</v>
      </c>
      <c r="G2160" s="867">
        <v>92880</v>
      </c>
      <c r="H2160" s="867" t="s">
        <v>8444</v>
      </c>
      <c r="I2160" s="867" t="s">
        <v>631</v>
      </c>
      <c r="J2160" s="867" t="s">
        <v>6229</v>
      </c>
      <c r="K2160" s="868">
        <v>7.17</v>
      </c>
      <c r="L2160" s="867" t="s">
        <v>6143</v>
      </c>
    </row>
    <row r="2161" spans="1:12" ht="13.5">
      <c r="A2161" s="867" t="s">
        <v>8106</v>
      </c>
      <c r="B2161" s="867" t="s">
        <v>8107</v>
      </c>
      <c r="C2161" s="867" t="s">
        <v>8374</v>
      </c>
      <c r="D2161" s="867" t="s">
        <v>8375</v>
      </c>
      <c r="E2161" s="868" t="s">
        <v>819</v>
      </c>
      <c r="F2161" s="867" t="s">
        <v>819</v>
      </c>
      <c r="G2161" s="867">
        <v>92881</v>
      </c>
      <c r="H2161" s="867" t="s">
        <v>8445</v>
      </c>
      <c r="I2161" s="867" t="s">
        <v>631</v>
      </c>
      <c r="J2161" s="867" t="s">
        <v>6229</v>
      </c>
      <c r="K2161" s="868">
        <v>7.15</v>
      </c>
      <c r="L2161" s="867" t="s">
        <v>6143</v>
      </c>
    </row>
    <row r="2162" spans="1:12" ht="13.5">
      <c r="A2162" s="867" t="s">
        <v>8106</v>
      </c>
      <c r="B2162" s="867" t="s">
        <v>8107</v>
      </c>
      <c r="C2162" s="867" t="s">
        <v>8374</v>
      </c>
      <c r="D2162" s="867" t="s">
        <v>8375</v>
      </c>
      <c r="E2162" s="868" t="s">
        <v>819</v>
      </c>
      <c r="F2162" s="867" t="s">
        <v>819</v>
      </c>
      <c r="G2162" s="867">
        <v>92882</v>
      </c>
      <c r="H2162" s="867" t="s">
        <v>8446</v>
      </c>
      <c r="I2162" s="867" t="s">
        <v>631</v>
      </c>
      <c r="J2162" s="867" t="s">
        <v>6142</v>
      </c>
      <c r="K2162" s="868">
        <v>9.83</v>
      </c>
      <c r="L2162" s="867" t="s">
        <v>6143</v>
      </c>
    </row>
    <row r="2163" spans="1:12" ht="13.5">
      <c r="A2163" s="867" t="s">
        <v>8106</v>
      </c>
      <c r="B2163" s="867" t="s">
        <v>8107</v>
      </c>
      <c r="C2163" s="867" t="s">
        <v>8374</v>
      </c>
      <c r="D2163" s="867" t="s">
        <v>8375</v>
      </c>
      <c r="E2163" s="868" t="s">
        <v>819</v>
      </c>
      <c r="F2163" s="867" t="s">
        <v>819</v>
      </c>
      <c r="G2163" s="867">
        <v>92883</v>
      </c>
      <c r="H2163" s="867" t="s">
        <v>8447</v>
      </c>
      <c r="I2163" s="867" t="s">
        <v>631</v>
      </c>
      <c r="J2163" s="867" t="s">
        <v>6142</v>
      </c>
      <c r="K2163" s="868">
        <v>8.93</v>
      </c>
      <c r="L2163" s="867" t="s">
        <v>6143</v>
      </c>
    </row>
    <row r="2164" spans="1:12" ht="13.5">
      <c r="A2164" s="867" t="s">
        <v>8106</v>
      </c>
      <c r="B2164" s="867" t="s">
        <v>8107</v>
      </c>
      <c r="C2164" s="867" t="s">
        <v>8374</v>
      </c>
      <c r="D2164" s="867" t="s">
        <v>8375</v>
      </c>
      <c r="E2164" s="868" t="s">
        <v>819</v>
      </c>
      <c r="F2164" s="867" t="s">
        <v>819</v>
      </c>
      <c r="G2164" s="867">
        <v>92884</v>
      </c>
      <c r="H2164" s="867" t="s">
        <v>8448</v>
      </c>
      <c r="I2164" s="867" t="s">
        <v>631</v>
      </c>
      <c r="J2164" s="867" t="s">
        <v>6142</v>
      </c>
      <c r="K2164" s="868">
        <v>8.9600000000000009</v>
      </c>
      <c r="L2164" s="867" t="s">
        <v>6143</v>
      </c>
    </row>
    <row r="2165" spans="1:12" ht="13.5">
      <c r="A2165" s="867" t="s">
        <v>8106</v>
      </c>
      <c r="B2165" s="867" t="s">
        <v>8107</v>
      </c>
      <c r="C2165" s="867" t="s">
        <v>8374</v>
      </c>
      <c r="D2165" s="867" t="s">
        <v>8375</v>
      </c>
      <c r="E2165" s="868" t="s">
        <v>819</v>
      </c>
      <c r="F2165" s="867" t="s">
        <v>819</v>
      </c>
      <c r="G2165" s="867">
        <v>92885</v>
      </c>
      <c r="H2165" s="867" t="s">
        <v>8449</v>
      </c>
      <c r="I2165" s="867" t="s">
        <v>631</v>
      </c>
      <c r="J2165" s="867" t="s">
        <v>6142</v>
      </c>
      <c r="K2165" s="868">
        <v>8.43</v>
      </c>
      <c r="L2165" s="867" t="s">
        <v>6143</v>
      </c>
    </row>
    <row r="2166" spans="1:12" ht="13.5">
      <c r="A2166" s="867" t="s">
        <v>8106</v>
      </c>
      <c r="B2166" s="867" t="s">
        <v>8107</v>
      </c>
      <c r="C2166" s="867" t="s">
        <v>8374</v>
      </c>
      <c r="D2166" s="867" t="s">
        <v>8375</v>
      </c>
      <c r="E2166" s="868" t="s">
        <v>819</v>
      </c>
      <c r="F2166" s="867" t="s">
        <v>819</v>
      </c>
      <c r="G2166" s="867">
        <v>92886</v>
      </c>
      <c r="H2166" s="867" t="s">
        <v>8450</v>
      </c>
      <c r="I2166" s="867" t="s">
        <v>631</v>
      </c>
      <c r="J2166" s="867" t="s">
        <v>6142</v>
      </c>
      <c r="K2166" s="868">
        <v>8.02</v>
      </c>
      <c r="L2166" s="867" t="s">
        <v>6143</v>
      </c>
    </row>
    <row r="2167" spans="1:12" ht="13.5">
      <c r="A2167" s="867" t="s">
        <v>8106</v>
      </c>
      <c r="B2167" s="867" t="s">
        <v>8107</v>
      </c>
      <c r="C2167" s="867" t="s">
        <v>8374</v>
      </c>
      <c r="D2167" s="867" t="s">
        <v>8375</v>
      </c>
      <c r="E2167" s="868" t="s">
        <v>819</v>
      </c>
      <c r="F2167" s="867" t="s">
        <v>819</v>
      </c>
      <c r="G2167" s="867">
        <v>92887</v>
      </c>
      <c r="H2167" s="867" t="s">
        <v>8451</v>
      </c>
      <c r="I2167" s="867" t="s">
        <v>631</v>
      </c>
      <c r="J2167" s="867" t="s">
        <v>6142</v>
      </c>
      <c r="K2167" s="868">
        <v>7.93</v>
      </c>
      <c r="L2167" s="867" t="s">
        <v>6143</v>
      </c>
    </row>
    <row r="2168" spans="1:12" ht="13.5">
      <c r="A2168" s="867" t="s">
        <v>8106</v>
      </c>
      <c r="B2168" s="867" t="s">
        <v>8107</v>
      </c>
      <c r="C2168" s="867" t="s">
        <v>8374</v>
      </c>
      <c r="D2168" s="867" t="s">
        <v>8375</v>
      </c>
      <c r="E2168" s="868" t="s">
        <v>819</v>
      </c>
      <c r="F2168" s="867" t="s">
        <v>819</v>
      </c>
      <c r="G2168" s="867">
        <v>92888</v>
      </c>
      <c r="H2168" s="867" t="s">
        <v>8452</v>
      </c>
      <c r="I2168" s="867" t="s">
        <v>631</v>
      </c>
      <c r="J2168" s="867" t="s">
        <v>6229</v>
      </c>
      <c r="K2168" s="868">
        <v>7.72</v>
      </c>
      <c r="L2168" s="867" t="s">
        <v>6143</v>
      </c>
    </row>
    <row r="2169" spans="1:12" ht="13.5">
      <c r="A2169" s="867" t="s">
        <v>8106</v>
      </c>
      <c r="B2169" s="867" t="s">
        <v>8107</v>
      </c>
      <c r="C2169" s="867" t="s">
        <v>8374</v>
      </c>
      <c r="D2169" s="867" t="s">
        <v>8375</v>
      </c>
      <c r="E2169" s="868" t="s">
        <v>819</v>
      </c>
      <c r="F2169" s="867" t="s">
        <v>819</v>
      </c>
      <c r="G2169" s="867">
        <v>92915</v>
      </c>
      <c r="H2169" s="867" t="s">
        <v>8453</v>
      </c>
      <c r="I2169" s="867" t="s">
        <v>631</v>
      </c>
      <c r="J2169" s="867" t="s">
        <v>6142</v>
      </c>
      <c r="K2169" s="868">
        <v>12.64</v>
      </c>
      <c r="L2169" s="867" t="s">
        <v>6143</v>
      </c>
    </row>
    <row r="2170" spans="1:12" ht="13.5">
      <c r="A2170" s="867" t="s">
        <v>8106</v>
      </c>
      <c r="B2170" s="867" t="s">
        <v>8107</v>
      </c>
      <c r="C2170" s="867" t="s">
        <v>8374</v>
      </c>
      <c r="D2170" s="867" t="s">
        <v>8375</v>
      </c>
      <c r="E2170" s="868" t="s">
        <v>819</v>
      </c>
      <c r="F2170" s="867" t="s">
        <v>819</v>
      </c>
      <c r="G2170" s="867">
        <v>92916</v>
      </c>
      <c r="H2170" s="867" t="s">
        <v>8454</v>
      </c>
      <c r="I2170" s="867" t="s">
        <v>631</v>
      </c>
      <c r="J2170" s="867" t="s">
        <v>6142</v>
      </c>
      <c r="K2170" s="868">
        <v>11.4</v>
      </c>
      <c r="L2170" s="867" t="s">
        <v>6143</v>
      </c>
    </row>
    <row r="2171" spans="1:12" ht="13.5">
      <c r="A2171" s="867" t="s">
        <v>8106</v>
      </c>
      <c r="B2171" s="867" t="s">
        <v>8107</v>
      </c>
      <c r="C2171" s="867" t="s">
        <v>8374</v>
      </c>
      <c r="D2171" s="867" t="s">
        <v>8375</v>
      </c>
      <c r="E2171" s="868" t="s">
        <v>819</v>
      </c>
      <c r="F2171" s="867" t="s">
        <v>819</v>
      </c>
      <c r="G2171" s="867">
        <v>92917</v>
      </c>
      <c r="H2171" s="867" t="s">
        <v>8455</v>
      </c>
      <c r="I2171" s="867" t="s">
        <v>631</v>
      </c>
      <c r="J2171" s="867" t="s">
        <v>6142</v>
      </c>
      <c r="K2171" s="868">
        <v>10.31</v>
      </c>
      <c r="L2171" s="867" t="s">
        <v>6143</v>
      </c>
    </row>
    <row r="2172" spans="1:12" ht="13.5">
      <c r="A2172" s="867" t="s">
        <v>8106</v>
      </c>
      <c r="B2172" s="867" t="s">
        <v>8107</v>
      </c>
      <c r="C2172" s="867" t="s">
        <v>8374</v>
      </c>
      <c r="D2172" s="867" t="s">
        <v>8375</v>
      </c>
      <c r="E2172" s="868" t="s">
        <v>819</v>
      </c>
      <c r="F2172" s="867" t="s">
        <v>819</v>
      </c>
      <c r="G2172" s="867">
        <v>92919</v>
      </c>
      <c r="H2172" s="867" t="s">
        <v>8456</v>
      </c>
      <c r="I2172" s="867" t="s">
        <v>631</v>
      </c>
      <c r="J2172" s="867" t="s">
        <v>6142</v>
      </c>
      <c r="K2172" s="868">
        <v>9.02</v>
      </c>
      <c r="L2172" s="867" t="s">
        <v>6143</v>
      </c>
    </row>
    <row r="2173" spans="1:12" ht="13.5">
      <c r="A2173" s="867" t="s">
        <v>8106</v>
      </c>
      <c r="B2173" s="867" t="s">
        <v>8107</v>
      </c>
      <c r="C2173" s="867" t="s">
        <v>8374</v>
      </c>
      <c r="D2173" s="867" t="s">
        <v>8375</v>
      </c>
      <c r="E2173" s="868" t="s">
        <v>819</v>
      </c>
      <c r="F2173" s="867" t="s">
        <v>819</v>
      </c>
      <c r="G2173" s="867">
        <v>92921</v>
      </c>
      <c r="H2173" s="867" t="s">
        <v>8457</v>
      </c>
      <c r="I2173" s="867" t="s">
        <v>631</v>
      </c>
      <c r="J2173" s="867" t="s">
        <v>6142</v>
      </c>
      <c r="K2173" s="868">
        <v>7.49</v>
      </c>
      <c r="L2173" s="867" t="s">
        <v>6143</v>
      </c>
    </row>
    <row r="2174" spans="1:12" ht="13.5">
      <c r="A2174" s="867" t="s">
        <v>8106</v>
      </c>
      <c r="B2174" s="867" t="s">
        <v>8107</v>
      </c>
      <c r="C2174" s="867" t="s">
        <v>8374</v>
      </c>
      <c r="D2174" s="867" t="s">
        <v>8375</v>
      </c>
      <c r="E2174" s="868" t="s">
        <v>819</v>
      </c>
      <c r="F2174" s="867" t="s">
        <v>819</v>
      </c>
      <c r="G2174" s="867">
        <v>92922</v>
      </c>
      <c r="H2174" s="867" t="s">
        <v>8458</v>
      </c>
      <c r="I2174" s="867" t="s">
        <v>631</v>
      </c>
      <c r="J2174" s="867" t="s">
        <v>6142</v>
      </c>
      <c r="K2174" s="868">
        <v>6.94</v>
      </c>
      <c r="L2174" s="867" t="s">
        <v>6143</v>
      </c>
    </row>
    <row r="2175" spans="1:12" ht="13.5">
      <c r="A2175" s="867" t="s">
        <v>8106</v>
      </c>
      <c r="B2175" s="867" t="s">
        <v>8107</v>
      </c>
      <c r="C2175" s="867" t="s">
        <v>8374</v>
      </c>
      <c r="D2175" s="867" t="s">
        <v>8375</v>
      </c>
      <c r="E2175" s="868" t="s">
        <v>819</v>
      </c>
      <c r="F2175" s="867" t="s">
        <v>819</v>
      </c>
      <c r="G2175" s="867">
        <v>92923</v>
      </c>
      <c r="H2175" s="867" t="s">
        <v>8459</v>
      </c>
      <c r="I2175" s="867" t="s">
        <v>631</v>
      </c>
      <c r="J2175" s="867" t="s">
        <v>6142</v>
      </c>
      <c r="K2175" s="868">
        <v>7.61</v>
      </c>
      <c r="L2175" s="867" t="s">
        <v>6143</v>
      </c>
    </row>
    <row r="2176" spans="1:12" ht="13.5">
      <c r="A2176" s="867" t="s">
        <v>8106</v>
      </c>
      <c r="B2176" s="867" t="s">
        <v>8107</v>
      </c>
      <c r="C2176" s="867" t="s">
        <v>8374</v>
      </c>
      <c r="D2176" s="867" t="s">
        <v>8375</v>
      </c>
      <c r="E2176" s="868" t="s">
        <v>819</v>
      </c>
      <c r="F2176" s="867" t="s">
        <v>819</v>
      </c>
      <c r="G2176" s="867">
        <v>92924</v>
      </c>
      <c r="H2176" s="867" t="s">
        <v>8460</v>
      </c>
      <c r="I2176" s="867" t="s">
        <v>631</v>
      </c>
      <c r="J2176" s="867" t="s">
        <v>6229</v>
      </c>
      <c r="K2176" s="868">
        <v>7.32</v>
      </c>
      <c r="L2176" s="867" t="s">
        <v>6143</v>
      </c>
    </row>
    <row r="2177" spans="1:12" ht="13.5">
      <c r="A2177" s="867" t="s">
        <v>8106</v>
      </c>
      <c r="B2177" s="867" t="s">
        <v>8107</v>
      </c>
      <c r="C2177" s="867" t="s">
        <v>8374</v>
      </c>
      <c r="D2177" s="867" t="s">
        <v>8375</v>
      </c>
      <c r="E2177" s="868" t="s">
        <v>819</v>
      </c>
      <c r="F2177" s="867" t="s">
        <v>819</v>
      </c>
      <c r="G2177" s="867">
        <v>95445</v>
      </c>
      <c r="H2177" s="867" t="s">
        <v>8461</v>
      </c>
      <c r="I2177" s="867" t="s">
        <v>631</v>
      </c>
      <c r="J2177" s="867" t="s">
        <v>6229</v>
      </c>
      <c r="K2177" s="868">
        <v>6.14</v>
      </c>
      <c r="L2177" s="867" t="s">
        <v>6143</v>
      </c>
    </row>
    <row r="2178" spans="1:12" ht="13.5">
      <c r="A2178" s="867" t="s">
        <v>8106</v>
      </c>
      <c r="B2178" s="867" t="s">
        <v>8107</v>
      </c>
      <c r="C2178" s="867" t="s">
        <v>8374</v>
      </c>
      <c r="D2178" s="867" t="s">
        <v>8375</v>
      </c>
      <c r="E2178" s="868" t="s">
        <v>819</v>
      </c>
      <c r="F2178" s="867" t="s">
        <v>819</v>
      </c>
      <c r="G2178" s="867">
        <v>95446</v>
      </c>
      <c r="H2178" s="867" t="s">
        <v>8462</v>
      </c>
      <c r="I2178" s="867" t="s">
        <v>631</v>
      </c>
      <c r="J2178" s="867" t="s">
        <v>6229</v>
      </c>
      <c r="K2178" s="868">
        <v>6.61</v>
      </c>
      <c r="L2178" s="867" t="s">
        <v>6143</v>
      </c>
    </row>
    <row r="2179" spans="1:12" ht="13.5">
      <c r="A2179" s="867" t="s">
        <v>8106</v>
      </c>
      <c r="B2179" s="867" t="s">
        <v>8107</v>
      </c>
      <c r="C2179" s="867" t="s">
        <v>8374</v>
      </c>
      <c r="D2179" s="867" t="s">
        <v>8375</v>
      </c>
      <c r="E2179" s="868" t="s">
        <v>819</v>
      </c>
      <c r="F2179" s="867" t="s">
        <v>819</v>
      </c>
      <c r="G2179" s="867">
        <v>95448</v>
      </c>
      <c r="H2179" s="867" t="s">
        <v>8463</v>
      </c>
      <c r="I2179" s="867" t="s">
        <v>631</v>
      </c>
      <c r="J2179" s="867" t="s">
        <v>6229</v>
      </c>
      <c r="K2179" s="868">
        <v>7.31</v>
      </c>
      <c r="L2179" s="867" t="s">
        <v>6143</v>
      </c>
    </row>
    <row r="2180" spans="1:12" ht="13.5">
      <c r="A2180" s="867" t="s">
        <v>8106</v>
      </c>
      <c r="B2180" s="867" t="s">
        <v>8107</v>
      </c>
      <c r="C2180" s="867" t="s">
        <v>8374</v>
      </c>
      <c r="D2180" s="867" t="s">
        <v>8375</v>
      </c>
      <c r="E2180" s="868" t="s">
        <v>819</v>
      </c>
      <c r="F2180" s="867" t="s">
        <v>819</v>
      </c>
      <c r="G2180" s="867">
        <v>95576</v>
      </c>
      <c r="H2180" s="867" t="s">
        <v>8464</v>
      </c>
      <c r="I2180" s="867" t="s">
        <v>631</v>
      </c>
      <c r="J2180" s="867" t="s">
        <v>6229</v>
      </c>
      <c r="K2180" s="868">
        <v>9.7799999999999994</v>
      </c>
      <c r="L2180" s="867" t="s">
        <v>6143</v>
      </c>
    </row>
    <row r="2181" spans="1:12" ht="13.5">
      <c r="A2181" s="867" t="s">
        <v>8106</v>
      </c>
      <c r="B2181" s="867" t="s">
        <v>8107</v>
      </c>
      <c r="C2181" s="867" t="s">
        <v>8374</v>
      </c>
      <c r="D2181" s="867" t="s">
        <v>8375</v>
      </c>
      <c r="E2181" s="868" t="s">
        <v>819</v>
      </c>
      <c r="F2181" s="867" t="s">
        <v>819</v>
      </c>
      <c r="G2181" s="867">
        <v>95577</v>
      </c>
      <c r="H2181" s="867" t="s">
        <v>8465</v>
      </c>
      <c r="I2181" s="867" t="s">
        <v>631</v>
      </c>
      <c r="J2181" s="867" t="s">
        <v>6229</v>
      </c>
      <c r="K2181" s="868">
        <v>8.73</v>
      </c>
      <c r="L2181" s="867" t="s">
        <v>6143</v>
      </c>
    </row>
    <row r="2182" spans="1:12" ht="13.5">
      <c r="A2182" s="867" t="s">
        <v>8106</v>
      </c>
      <c r="B2182" s="867" t="s">
        <v>8107</v>
      </c>
      <c r="C2182" s="867" t="s">
        <v>8374</v>
      </c>
      <c r="D2182" s="867" t="s">
        <v>8375</v>
      </c>
      <c r="E2182" s="868" t="s">
        <v>819</v>
      </c>
      <c r="F2182" s="867" t="s">
        <v>819</v>
      </c>
      <c r="G2182" s="867">
        <v>95578</v>
      </c>
      <c r="H2182" s="867" t="s">
        <v>8466</v>
      </c>
      <c r="I2182" s="867" t="s">
        <v>631</v>
      </c>
      <c r="J2182" s="867" t="s">
        <v>6229</v>
      </c>
      <c r="K2182" s="868">
        <v>7.4</v>
      </c>
      <c r="L2182" s="867" t="s">
        <v>6143</v>
      </c>
    </row>
    <row r="2183" spans="1:12" ht="13.5">
      <c r="A2183" s="867" t="s">
        <v>8106</v>
      </c>
      <c r="B2183" s="867" t="s">
        <v>8107</v>
      </c>
      <c r="C2183" s="867" t="s">
        <v>8374</v>
      </c>
      <c r="D2183" s="867" t="s">
        <v>8375</v>
      </c>
      <c r="E2183" s="868" t="s">
        <v>819</v>
      </c>
      <c r="F2183" s="867" t="s">
        <v>819</v>
      </c>
      <c r="G2183" s="867">
        <v>95579</v>
      </c>
      <c r="H2183" s="867" t="s">
        <v>8467</v>
      </c>
      <c r="I2183" s="867" t="s">
        <v>631</v>
      </c>
      <c r="J2183" s="867" t="s">
        <v>6229</v>
      </c>
      <c r="K2183" s="868">
        <v>7.01</v>
      </c>
      <c r="L2183" s="867" t="s">
        <v>6143</v>
      </c>
    </row>
    <row r="2184" spans="1:12" ht="13.5">
      <c r="A2184" s="867" t="s">
        <v>8106</v>
      </c>
      <c r="B2184" s="867" t="s">
        <v>8107</v>
      </c>
      <c r="C2184" s="867" t="s">
        <v>8374</v>
      </c>
      <c r="D2184" s="867" t="s">
        <v>8375</v>
      </c>
      <c r="E2184" s="868" t="s">
        <v>819</v>
      </c>
      <c r="F2184" s="867" t="s">
        <v>819</v>
      </c>
      <c r="G2184" s="867">
        <v>95580</v>
      </c>
      <c r="H2184" s="867" t="s">
        <v>8468</v>
      </c>
      <c r="I2184" s="867" t="s">
        <v>631</v>
      </c>
      <c r="J2184" s="867" t="s">
        <v>6229</v>
      </c>
      <c r="K2184" s="868">
        <v>7.8</v>
      </c>
      <c r="L2184" s="867" t="s">
        <v>6143</v>
      </c>
    </row>
    <row r="2185" spans="1:12" ht="13.5">
      <c r="A2185" s="867" t="s">
        <v>8106</v>
      </c>
      <c r="B2185" s="867" t="s">
        <v>8107</v>
      </c>
      <c r="C2185" s="867" t="s">
        <v>8374</v>
      </c>
      <c r="D2185" s="867" t="s">
        <v>8375</v>
      </c>
      <c r="E2185" s="868" t="s">
        <v>819</v>
      </c>
      <c r="F2185" s="867" t="s">
        <v>819</v>
      </c>
      <c r="G2185" s="867">
        <v>95581</v>
      </c>
      <c r="H2185" s="867" t="s">
        <v>8469</v>
      </c>
      <c r="I2185" s="867" t="s">
        <v>631</v>
      </c>
      <c r="J2185" s="867" t="s">
        <v>6229</v>
      </c>
      <c r="K2185" s="868">
        <v>7.61</v>
      </c>
      <c r="L2185" s="867" t="s">
        <v>6143</v>
      </c>
    </row>
    <row r="2186" spans="1:12" ht="13.5">
      <c r="A2186" s="867" t="s">
        <v>8106</v>
      </c>
      <c r="B2186" s="867" t="s">
        <v>8107</v>
      </c>
      <c r="C2186" s="867" t="s">
        <v>8374</v>
      </c>
      <c r="D2186" s="867" t="s">
        <v>8375</v>
      </c>
      <c r="E2186" s="868" t="s">
        <v>819</v>
      </c>
      <c r="F2186" s="867" t="s">
        <v>819</v>
      </c>
      <c r="G2186" s="867">
        <v>95582</v>
      </c>
      <c r="H2186" s="867" t="s">
        <v>8470</v>
      </c>
      <c r="I2186" s="867" t="s">
        <v>631</v>
      </c>
      <c r="J2186" s="867" t="s">
        <v>6229</v>
      </c>
      <c r="K2186" s="868">
        <v>8.14</v>
      </c>
      <c r="L2186" s="867" t="s">
        <v>6143</v>
      </c>
    </row>
    <row r="2187" spans="1:12" ht="13.5">
      <c r="A2187" s="867" t="s">
        <v>8106</v>
      </c>
      <c r="B2187" s="867" t="s">
        <v>8107</v>
      </c>
      <c r="C2187" s="867" t="s">
        <v>8374</v>
      </c>
      <c r="D2187" s="867" t="s">
        <v>8375</v>
      </c>
      <c r="E2187" s="868" t="s">
        <v>819</v>
      </c>
      <c r="F2187" s="867" t="s">
        <v>819</v>
      </c>
      <c r="G2187" s="867">
        <v>95583</v>
      </c>
      <c r="H2187" s="867" t="s">
        <v>8471</v>
      </c>
      <c r="I2187" s="867" t="s">
        <v>631</v>
      </c>
      <c r="J2187" s="867" t="s">
        <v>6229</v>
      </c>
      <c r="K2187" s="868">
        <v>13.17</v>
      </c>
      <c r="L2187" s="867" t="s">
        <v>6143</v>
      </c>
    </row>
    <row r="2188" spans="1:12" ht="13.5">
      <c r="A2188" s="867" t="s">
        <v>8106</v>
      </c>
      <c r="B2188" s="867" t="s">
        <v>8107</v>
      </c>
      <c r="C2188" s="867" t="s">
        <v>8374</v>
      </c>
      <c r="D2188" s="867" t="s">
        <v>8375</v>
      </c>
      <c r="E2188" s="868" t="s">
        <v>819</v>
      </c>
      <c r="F2188" s="867" t="s">
        <v>819</v>
      </c>
      <c r="G2188" s="867">
        <v>95584</v>
      </c>
      <c r="H2188" s="867" t="s">
        <v>8472</v>
      </c>
      <c r="I2188" s="867" t="s">
        <v>631</v>
      </c>
      <c r="J2188" s="867" t="s">
        <v>6229</v>
      </c>
      <c r="K2188" s="868">
        <v>11.08</v>
      </c>
      <c r="L2188" s="867" t="s">
        <v>6143</v>
      </c>
    </row>
    <row r="2189" spans="1:12" ht="13.5">
      <c r="A2189" s="867" t="s">
        <v>8106</v>
      </c>
      <c r="B2189" s="867" t="s">
        <v>8107</v>
      </c>
      <c r="C2189" s="867" t="s">
        <v>8374</v>
      </c>
      <c r="D2189" s="867" t="s">
        <v>8375</v>
      </c>
      <c r="E2189" s="868" t="s">
        <v>819</v>
      </c>
      <c r="F2189" s="867" t="s">
        <v>819</v>
      </c>
      <c r="G2189" s="867">
        <v>95585</v>
      </c>
      <c r="H2189" s="867" t="s">
        <v>8473</v>
      </c>
      <c r="I2189" s="867" t="s">
        <v>631</v>
      </c>
      <c r="J2189" s="867" t="s">
        <v>6229</v>
      </c>
      <c r="K2189" s="868">
        <v>10.210000000000001</v>
      </c>
      <c r="L2189" s="867" t="s">
        <v>6143</v>
      </c>
    </row>
    <row r="2190" spans="1:12" ht="13.5">
      <c r="A2190" s="867" t="s">
        <v>8106</v>
      </c>
      <c r="B2190" s="867" t="s">
        <v>8107</v>
      </c>
      <c r="C2190" s="867" t="s">
        <v>8374</v>
      </c>
      <c r="D2190" s="867" t="s">
        <v>8375</v>
      </c>
      <c r="E2190" s="868" t="s">
        <v>819</v>
      </c>
      <c r="F2190" s="867" t="s">
        <v>819</v>
      </c>
      <c r="G2190" s="867">
        <v>95586</v>
      </c>
      <c r="H2190" s="867" t="s">
        <v>8474</v>
      </c>
      <c r="I2190" s="867" t="s">
        <v>631</v>
      </c>
      <c r="J2190" s="867" t="s">
        <v>6229</v>
      </c>
      <c r="K2190" s="868">
        <v>9.06</v>
      </c>
      <c r="L2190" s="867" t="s">
        <v>6143</v>
      </c>
    </row>
    <row r="2191" spans="1:12" ht="13.5">
      <c r="A2191" s="867" t="s">
        <v>8106</v>
      </c>
      <c r="B2191" s="867" t="s">
        <v>8107</v>
      </c>
      <c r="C2191" s="867" t="s">
        <v>8374</v>
      </c>
      <c r="D2191" s="867" t="s">
        <v>8375</v>
      </c>
      <c r="E2191" s="868" t="s">
        <v>819</v>
      </c>
      <c r="F2191" s="867" t="s">
        <v>819</v>
      </c>
      <c r="G2191" s="867">
        <v>95587</v>
      </c>
      <c r="H2191" s="867" t="s">
        <v>8475</v>
      </c>
      <c r="I2191" s="867" t="s">
        <v>631</v>
      </c>
      <c r="J2191" s="867" t="s">
        <v>6229</v>
      </c>
      <c r="K2191" s="868">
        <v>7.67</v>
      </c>
      <c r="L2191" s="867" t="s">
        <v>6143</v>
      </c>
    </row>
    <row r="2192" spans="1:12" ht="13.5">
      <c r="A2192" s="867" t="s">
        <v>8106</v>
      </c>
      <c r="B2192" s="867" t="s">
        <v>8107</v>
      </c>
      <c r="C2192" s="867" t="s">
        <v>8374</v>
      </c>
      <c r="D2192" s="867" t="s">
        <v>8375</v>
      </c>
      <c r="E2192" s="868" t="s">
        <v>819</v>
      </c>
      <c r="F2192" s="867" t="s">
        <v>819</v>
      </c>
      <c r="G2192" s="867">
        <v>95588</v>
      </c>
      <c r="H2192" s="867" t="s">
        <v>8476</v>
      </c>
      <c r="I2192" s="867" t="s">
        <v>631</v>
      </c>
      <c r="J2192" s="867" t="s">
        <v>6229</v>
      </c>
      <c r="K2192" s="868">
        <v>7.23</v>
      </c>
      <c r="L2192" s="867" t="s">
        <v>6143</v>
      </c>
    </row>
    <row r="2193" spans="1:12" ht="13.5">
      <c r="A2193" s="867" t="s">
        <v>8106</v>
      </c>
      <c r="B2193" s="867" t="s">
        <v>8107</v>
      </c>
      <c r="C2193" s="867" t="s">
        <v>8374</v>
      </c>
      <c r="D2193" s="867" t="s">
        <v>8375</v>
      </c>
      <c r="E2193" s="868" t="s">
        <v>819</v>
      </c>
      <c r="F2193" s="867" t="s">
        <v>819</v>
      </c>
      <c r="G2193" s="867">
        <v>95589</v>
      </c>
      <c r="H2193" s="867" t="s">
        <v>8477</v>
      </c>
      <c r="I2193" s="867" t="s">
        <v>631</v>
      </c>
      <c r="J2193" s="867" t="s">
        <v>6229</v>
      </c>
      <c r="K2193" s="868">
        <v>7.98</v>
      </c>
      <c r="L2193" s="867" t="s">
        <v>6143</v>
      </c>
    </row>
    <row r="2194" spans="1:12" ht="13.5">
      <c r="A2194" s="867" t="s">
        <v>8106</v>
      </c>
      <c r="B2194" s="867" t="s">
        <v>8107</v>
      </c>
      <c r="C2194" s="867" t="s">
        <v>8374</v>
      </c>
      <c r="D2194" s="867" t="s">
        <v>8375</v>
      </c>
      <c r="E2194" s="868" t="s">
        <v>819</v>
      </c>
      <c r="F2194" s="867" t="s">
        <v>819</v>
      </c>
      <c r="G2194" s="867">
        <v>95590</v>
      </c>
      <c r="H2194" s="867" t="s">
        <v>8478</v>
      </c>
      <c r="I2194" s="867" t="s">
        <v>631</v>
      </c>
      <c r="J2194" s="867" t="s">
        <v>6229</v>
      </c>
      <c r="K2194" s="868">
        <v>7.76</v>
      </c>
      <c r="L2194" s="867" t="s">
        <v>6143</v>
      </c>
    </row>
    <row r="2195" spans="1:12" ht="13.5">
      <c r="A2195" s="867" t="s">
        <v>8106</v>
      </c>
      <c r="B2195" s="867" t="s">
        <v>8107</v>
      </c>
      <c r="C2195" s="867" t="s">
        <v>8374</v>
      </c>
      <c r="D2195" s="867" t="s">
        <v>8375</v>
      </c>
      <c r="E2195" s="868" t="s">
        <v>819</v>
      </c>
      <c r="F2195" s="867" t="s">
        <v>819</v>
      </c>
      <c r="G2195" s="867">
        <v>95591</v>
      </c>
      <c r="H2195" s="867" t="s">
        <v>8479</v>
      </c>
      <c r="I2195" s="867" t="s">
        <v>631</v>
      </c>
      <c r="J2195" s="867" t="s">
        <v>6229</v>
      </c>
      <c r="K2195" s="868">
        <v>8.23</v>
      </c>
      <c r="L2195" s="867" t="s">
        <v>6143</v>
      </c>
    </row>
    <row r="2196" spans="1:12" ht="13.5">
      <c r="A2196" s="867" t="s">
        <v>8106</v>
      </c>
      <c r="B2196" s="867" t="s">
        <v>8107</v>
      </c>
      <c r="C2196" s="867" t="s">
        <v>8374</v>
      </c>
      <c r="D2196" s="867" t="s">
        <v>8375</v>
      </c>
      <c r="E2196" s="868" t="s">
        <v>819</v>
      </c>
      <c r="F2196" s="867" t="s">
        <v>819</v>
      </c>
      <c r="G2196" s="867">
        <v>95592</v>
      </c>
      <c r="H2196" s="867" t="s">
        <v>8480</v>
      </c>
      <c r="I2196" s="867" t="s">
        <v>631</v>
      </c>
      <c r="J2196" s="867" t="s">
        <v>6229</v>
      </c>
      <c r="K2196" s="868">
        <v>16.170000000000002</v>
      </c>
      <c r="L2196" s="867" t="s">
        <v>6143</v>
      </c>
    </row>
    <row r="2197" spans="1:12" ht="13.5">
      <c r="A2197" s="867" t="s">
        <v>8106</v>
      </c>
      <c r="B2197" s="867" t="s">
        <v>8107</v>
      </c>
      <c r="C2197" s="867" t="s">
        <v>8374</v>
      </c>
      <c r="D2197" s="867" t="s">
        <v>8375</v>
      </c>
      <c r="E2197" s="868" t="s">
        <v>819</v>
      </c>
      <c r="F2197" s="867" t="s">
        <v>819</v>
      </c>
      <c r="G2197" s="867">
        <v>95593</v>
      </c>
      <c r="H2197" s="867" t="s">
        <v>8481</v>
      </c>
      <c r="I2197" s="867" t="s">
        <v>631</v>
      </c>
      <c r="J2197" s="867" t="s">
        <v>6229</v>
      </c>
      <c r="K2197" s="868">
        <v>12.91</v>
      </c>
      <c r="L2197" s="867" t="s">
        <v>6143</v>
      </c>
    </row>
    <row r="2198" spans="1:12" ht="13.5">
      <c r="A2198" s="867" t="s">
        <v>8106</v>
      </c>
      <c r="B2198" s="867" t="s">
        <v>8107</v>
      </c>
      <c r="C2198" s="867" t="s">
        <v>8374</v>
      </c>
      <c r="D2198" s="867" t="s">
        <v>8375</v>
      </c>
      <c r="E2198" s="868" t="s">
        <v>819</v>
      </c>
      <c r="F2198" s="867" t="s">
        <v>819</v>
      </c>
      <c r="G2198" s="867">
        <v>95943</v>
      </c>
      <c r="H2198" s="867" t="s">
        <v>8482</v>
      </c>
      <c r="I2198" s="867" t="s">
        <v>631</v>
      </c>
      <c r="J2198" s="867" t="s">
        <v>6142</v>
      </c>
      <c r="K2198" s="868">
        <v>16.95</v>
      </c>
      <c r="L2198" s="867" t="s">
        <v>6143</v>
      </c>
    </row>
    <row r="2199" spans="1:12" ht="13.5">
      <c r="A2199" s="867" t="s">
        <v>8106</v>
      </c>
      <c r="B2199" s="867" t="s">
        <v>8107</v>
      </c>
      <c r="C2199" s="867" t="s">
        <v>8374</v>
      </c>
      <c r="D2199" s="867" t="s">
        <v>8375</v>
      </c>
      <c r="E2199" s="868" t="s">
        <v>819</v>
      </c>
      <c r="F2199" s="867" t="s">
        <v>819</v>
      </c>
      <c r="G2199" s="867">
        <v>95944</v>
      </c>
      <c r="H2199" s="867" t="s">
        <v>8483</v>
      </c>
      <c r="I2199" s="867" t="s">
        <v>631</v>
      </c>
      <c r="J2199" s="867" t="s">
        <v>6142</v>
      </c>
      <c r="K2199" s="868">
        <v>15.21</v>
      </c>
      <c r="L2199" s="867" t="s">
        <v>6143</v>
      </c>
    </row>
    <row r="2200" spans="1:12" ht="13.5">
      <c r="A2200" s="867" t="s">
        <v>8106</v>
      </c>
      <c r="B2200" s="867" t="s">
        <v>8107</v>
      </c>
      <c r="C2200" s="867" t="s">
        <v>8374</v>
      </c>
      <c r="D2200" s="867" t="s">
        <v>8375</v>
      </c>
      <c r="E2200" s="868" t="s">
        <v>819</v>
      </c>
      <c r="F2200" s="867" t="s">
        <v>819</v>
      </c>
      <c r="G2200" s="867">
        <v>95945</v>
      </c>
      <c r="H2200" s="867" t="s">
        <v>8484</v>
      </c>
      <c r="I2200" s="867" t="s">
        <v>631</v>
      </c>
      <c r="J2200" s="867" t="s">
        <v>6142</v>
      </c>
      <c r="K2200" s="868">
        <v>12.02</v>
      </c>
      <c r="L2200" s="867" t="s">
        <v>6143</v>
      </c>
    </row>
    <row r="2201" spans="1:12" ht="13.5">
      <c r="A2201" s="867" t="s">
        <v>8106</v>
      </c>
      <c r="B2201" s="867" t="s">
        <v>8107</v>
      </c>
      <c r="C2201" s="867" t="s">
        <v>8374</v>
      </c>
      <c r="D2201" s="867" t="s">
        <v>8375</v>
      </c>
      <c r="E2201" s="868" t="s">
        <v>819</v>
      </c>
      <c r="F2201" s="867" t="s">
        <v>819</v>
      </c>
      <c r="G2201" s="867">
        <v>95946</v>
      </c>
      <c r="H2201" s="867" t="s">
        <v>8485</v>
      </c>
      <c r="I2201" s="867" t="s">
        <v>631</v>
      </c>
      <c r="J2201" s="867" t="s">
        <v>6142</v>
      </c>
      <c r="K2201" s="868">
        <v>9.4</v>
      </c>
      <c r="L2201" s="867" t="s">
        <v>6143</v>
      </c>
    </row>
    <row r="2202" spans="1:12" ht="13.5">
      <c r="A2202" s="867" t="s">
        <v>8106</v>
      </c>
      <c r="B2202" s="867" t="s">
        <v>8107</v>
      </c>
      <c r="C2202" s="867" t="s">
        <v>8374</v>
      </c>
      <c r="D2202" s="867" t="s">
        <v>8375</v>
      </c>
      <c r="E2202" s="868" t="s">
        <v>819</v>
      </c>
      <c r="F2202" s="867" t="s">
        <v>819</v>
      </c>
      <c r="G2202" s="867">
        <v>95947</v>
      </c>
      <c r="H2202" s="867" t="s">
        <v>8486</v>
      </c>
      <c r="I2202" s="867" t="s">
        <v>631</v>
      </c>
      <c r="J2202" s="867" t="s">
        <v>6142</v>
      </c>
      <c r="K2202" s="868">
        <v>7.12</v>
      </c>
      <c r="L2202" s="867" t="s">
        <v>6143</v>
      </c>
    </row>
    <row r="2203" spans="1:12" ht="13.5">
      <c r="A2203" s="867" t="s">
        <v>8106</v>
      </c>
      <c r="B2203" s="867" t="s">
        <v>8107</v>
      </c>
      <c r="C2203" s="867" t="s">
        <v>8374</v>
      </c>
      <c r="D2203" s="867" t="s">
        <v>8375</v>
      </c>
      <c r="E2203" s="868" t="s">
        <v>819</v>
      </c>
      <c r="F2203" s="867" t="s">
        <v>819</v>
      </c>
      <c r="G2203" s="867">
        <v>95948</v>
      </c>
      <c r="H2203" s="867" t="s">
        <v>8487</v>
      </c>
      <c r="I2203" s="867" t="s">
        <v>631</v>
      </c>
      <c r="J2203" s="867" t="s">
        <v>6142</v>
      </c>
      <c r="K2203" s="868">
        <v>6.15</v>
      </c>
      <c r="L2203" s="867" t="s">
        <v>6143</v>
      </c>
    </row>
    <row r="2204" spans="1:12" ht="13.5">
      <c r="A2204" s="867" t="s">
        <v>8106</v>
      </c>
      <c r="B2204" s="867" t="s">
        <v>8107</v>
      </c>
      <c r="C2204" s="867" t="s">
        <v>8374</v>
      </c>
      <c r="D2204" s="867" t="s">
        <v>8375</v>
      </c>
      <c r="E2204" s="868" t="s">
        <v>819</v>
      </c>
      <c r="F2204" s="867" t="s">
        <v>819</v>
      </c>
      <c r="G2204" s="867">
        <v>96544</v>
      </c>
      <c r="H2204" s="867" t="s">
        <v>616</v>
      </c>
      <c r="I2204" s="867" t="s">
        <v>631</v>
      </c>
      <c r="J2204" s="867" t="s">
        <v>6142</v>
      </c>
      <c r="K2204" s="868">
        <v>12.3</v>
      </c>
      <c r="L2204" s="867" t="s">
        <v>6143</v>
      </c>
    </row>
    <row r="2205" spans="1:12" ht="13.5">
      <c r="A2205" s="867" t="s">
        <v>8106</v>
      </c>
      <c r="B2205" s="867" t="s">
        <v>8107</v>
      </c>
      <c r="C2205" s="867" t="s">
        <v>8374</v>
      </c>
      <c r="D2205" s="867" t="s">
        <v>8375</v>
      </c>
      <c r="E2205" s="868" t="s">
        <v>819</v>
      </c>
      <c r="F2205" s="867" t="s">
        <v>819</v>
      </c>
      <c r="G2205" s="867">
        <v>96545</v>
      </c>
      <c r="H2205" s="867" t="s">
        <v>8488</v>
      </c>
      <c r="I2205" s="867" t="s">
        <v>631</v>
      </c>
      <c r="J2205" s="867" t="s">
        <v>6142</v>
      </c>
      <c r="K2205" s="868">
        <v>11.04</v>
      </c>
      <c r="L2205" s="867" t="s">
        <v>6143</v>
      </c>
    </row>
    <row r="2206" spans="1:12" ht="13.5">
      <c r="A2206" s="867" t="s">
        <v>8106</v>
      </c>
      <c r="B2206" s="867" t="s">
        <v>8107</v>
      </c>
      <c r="C2206" s="867" t="s">
        <v>8374</v>
      </c>
      <c r="D2206" s="867" t="s">
        <v>8375</v>
      </c>
      <c r="E2206" s="868" t="s">
        <v>819</v>
      </c>
      <c r="F2206" s="867" t="s">
        <v>819</v>
      </c>
      <c r="G2206" s="867">
        <v>96546</v>
      </c>
      <c r="H2206" s="867" t="s">
        <v>618</v>
      </c>
      <c r="I2206" s="867" t="s">
        <v>631</v>
      </c>
      <c r="J2206" s="867" t="s">
        <v>6142</v>
      </c>
      <c r="K2206" s="868">
        <v>9.64</v>
      </c>
      <c r="L2206" s="867" t="s">
        <v>6143</v>
      </c>
    </row>
    <row r="2207" spans="1:12" ht="13.5">
      <c r="A2207" s="867" t="s">
        <v>8106</v>
      </c>
      <c r="B2207" s="867" t="s">
        <v>8107</v>
      </c>
      <c r="C2207" s="867" t="s">
        <v>8374</v>
      </c>
      <c r="D2207" s="867" t="s">
        <v>8375</v>
      </c>
      <c r="E2207" s="868" t="s">
        <v>819</v>
      </c>
      <c r="F2207" s="867" t="s">
        <v>819</v>
      </c>
      <c r="G2207" s="867">
        <v>96547</v>
      </c>
      <c r="H2207" s="867" t="s">
        <v>8489</v>
      </c>
      <c r="I2207" s="867" t="s">
        <v>631</v>
      </c>
      <c r="J2207" s="867" t="s">
        <v>6142</v>
      </c>
      <c r="K2207" s="868">
        <v>8.01</v>
      </c>
      <c r="L2207" s="867" t="s">
        <v>6143</v>
      </c>
    </row>
    <row r="2208" spans="1:12" ht="13.5">
      <c r="A2208" s="867" t="s">
        <v>8106</v>
      </c>
      <c r="B2208" s="867" t="s">
        <v>8107</v>
      </c>
      <c r="C2208" s="867" t="s">
        <v>8374</v>
      </c>
      <c r="D2208" s="867" t="s">
        <v>8375</v>
      </c>
      <c r="E2208" s="868" t="s">
        <v>819</v>
      </c>
      <c r="F2208" s="867" t="s">
        <v>819</v>
      </c>
      <c r="G2208" s="867">
        <v>96548</v>
      </c>
      <c r="H2208" s="867" t="s">
        <v>8490</v>
      </c>
      <c r="I2208" s="867" t="s">
        <v>631</v>
      </c>
      <c r="J2208" s="867" t="s">
        <v>6142</v>
      </c>
      <c r="K2208" s="868">
        <v>7.4</v>
      </c>
      <c r="L2208" s="867" t="s">
        <v>6143</v>
      </c>
    </row>
    <row r="2209" spans="1:12" ht="13.5">
      <c r="A2209" s="867" t="s">
        <v>8106</v>
      </c>
      <c r="B2209" s="867" t="s">
        <v>8107</v>
      </c>
      <c r="C2209" s="867" t="s">
        <v>8374</v>
      </c>
      <c r="D2209" s="867" t="s">
        <v>8375</v>
      </c>
      <c r="E2209" s="868" t="s">
        <v>819</v>
      </c>
      <c r="F2209" s="867" t="s">
        <v>819</v>
      </c>
      <c r="G2209" s="867">
        <v>96549</v>
      </c>
      <c r="H2209" s="867" t="s">
        <v>8491</v>
      </c>
      <c r="I2209" s="867" t="s">
        <v>631</v>
      </c>
      <c r="J2209" s="867" t="s">
        <v>6142</v>
      </c>
      <c r="K2209" s="868">
        <v>8.02</v>
      </c>
      <c r="L2209" s="867" t="s">
        <v>6143</v>
      </c>
    </row>
    <row r="2210" spans="1:12" ht="13.5">
      <c r="A2210" s="867" t="s">
        <v>8106</v>
      </c>
      <c r="B2210" s="867" t="s">
        <v>8107</v>
      </c>
      <c r="C2210" s="867" t="s">
        <v>8374</v>
      </c>
      <c r="D2210" s="867" t="s">
        <v>8375</v>
      </c>
      <c r="E2210" s="868" t="s">
        <v>819</v>
      </c>
      <c r="F2210" s="867" t="s">
        <v>819</v>
      </c>
      <c r="G2210" s="867">
        <v>96550</v>
      </c>
      <c r="H2210" s="867" t="s">
        <v>8492</v>
      </c>
      <c r="I2210" s="867" t="s">
        <v>631</v>
      </c>
      <c r="J2210" s="867" t="s">
        <v>6142</v>
      </c>
      <c r="K2210" s="868">
        <v>7.71</v>
      </c>
      <c r="L2210" s="867" t="s">
        <v>6143</v>
      </c>
    </row>
    <row r="2211" spans="1:12" ht="13.5">
      <c r="A2211" s="867" t="s">
        <v>8106</v>
      </c>
      <c r="B2211" s="867" t="s">
        <v>8107</v>
      </c>
      <c r="C2211" s="867" t="s">
        <v>8374</v>
      </c>
      <c r="D2211" s="867" t="s">
        <v>8375</v>
      </c>
      <c r="E2211" s="868" t="s">
        <v>819</v>
      </c>
      <c r="F2211" s="867" t="s">
        <v>819</v>
      </c>
      <c r="G2211" s="867">
        <v>100066</v>
      </c>
      <c r="H2211" s="867" t="s">
        <v>8493</v>
      </c>
      <c r="I2211" s="867" t="s">
        <v>631</v>
      </c>
      <c r="J2211" s="867" t="s">
        <v>6142</v>
      </c>
      <c r="K2211" s="868">
        <v>7.73</v>
      </c>
      <c r="L2211" s="867" t="s">
        <v>6143</v>
      </c>
    </row>
    <row r="2212" spans="1:12" ht="13.5">
      <c r="A2212" s="867" t="s">
        <v>8106</v>
      </c>
      <c r="B2212" s="867" t="s">
        <v>8107</v>
      </c>
      <c r="C2212" s="867" t="s">
        <v>8374</v>
      </c>
      <c r="D2212" s="867" t="s">
        <v>8375</v>
      </c>
      <c r="E2212" s="868" t="s">
        <v>819</v>
      </c>
      <c r="F2212" s="867" t="s">
        <v>819</v>
      </c>
      <c r="G2212" s="867">
        <v>100067</v>
      </c>
      <c r="H2212" s="867" t="s">
        <v>8494</v>
      </c>
      <c r="I2212" s="867" t="s">
        <v>631</v>
      </c>
      <c r="J2212" s="867" t="s">
        <v>6229</v>
      </c>
      <c r="K2212" s="868">
        <v>8.9499999999999993</v>
      </c>
      <c r="L2212" s="867" t="s">
        <v>6143</v>
      </c>
    </row>
    <row r="2213" spans="1:12" ht="13.5">
      <c r="A2213" s="867" t="s">
        <v>8106</v>
      </c>
      <c r="B2213" s="867" t="s">
        <v>8107</v>
      </c>
      <c r="C2213" s="867" t="s">
        <v>8374</v>
      </c>
      <c r="D2213" s="867" t="s">
        <v>8375</v>
      </c>
      <c r="E2213" s="868" t="s">
        <v>819</v>
      </c>
      <c r="F2213" s="867" t="s">
        <v>819</v>
      </c>
      <c r="G2213" s="867">
        <v>100068</v>
      </c>
      <c r="H2213" s="867" t="s">
        <v>8495</v>
      </c>
      <c r="I2213" s="867" t="s">
        <v>631</v>
      </c>
      <c r="J2213" s="867" t="s">
        <v>6229</v>
      </c>
      <c r="K2213" s="868">
        <v>6.68</v>
      </c>
      <c r="L2213" s="867" t="s">
        <v>6143</v>
      </c>
    </row>
    <row r="2214" spans="1:12" ht="13.5">
      <c r="A2214" s="867" t="s">
        <v>8106</v>
      </c>
      <c r="B2214" s="867" t="s">
        <v>8107</v>
      </c>
      <c r="C2214" s="867" t="s">
        <v>8496</v>
      </c>
      <c r="D2214" s="867" t="s">
        <v>8497</v>
      </c>
      <c r="E2214" s="868" t="s">
        <v>819</v>
      </c>
      <c r="F2214" s="867" t="s">
        <v>819</v>
      </c>
      <c r="G2214" s="867">
        <v>89993</v>
      </c>
      <c r="H2214" s="867" t="s">
        <v>8498</v>
      </c>
      <c r="I2214" s="867" t="s">
        <v>169</v>
      </c>
      <c r="J2214" s="867" t="s">
        <v>6229</v>
      </c>
      <c r="K2214" s="868">
        <v>672.72</v>
      </c>
      <c r="L2214" s="867" t="s">
        <v>6143</v>
      </c>
    </row>
    <row r="2215" spans="1:12" ht="13.5">
      <c r="A2215" s="867" t="s">
        <v>8106</v>
      </c>
      <c r="B2215" s="867" t="s">
        <v>8107</v>
      </c>
      <c r="C2215" s="867" t="s">
        <v>8496</v>
      </c>
      <c r="D2215" s="867" t="s">
        <v>8497</v>
      </c>
      <c r="E2215" s="868" t="s">
        <v>819</v>
      </c>
      <c r="F2215" s="867" t="s">
        <v>819</v>
      </c>
      <c r="G2215" s="867">
        <v>89994</v>
      </c>
      <c r="H2215" s="867" t="s">
        <v>8499</v>
      </c>
      <c r="I2215" s="867" t="s">
        <v>169</v>
      </c>
      <c r="J2215" s="867" t="s">
        <v>6229</v>
      </c>
      <c r="K2215" s="868">
        <v>557.58000000000004</v>
      </c>
      <c r="L2215" s="867" t="s">
        <v>6143</v>
      </c>
    </row>
    <row r="2216" spans="1:12" ht="13.5">
      <c r="A2216" s="867" t="s">
        <v>8106</v>
      </c>
      <c r="B2216" s="867" t="s">
        <v>8107</v>
      </c>
      <c r="C2216" s="867" t="s">
        <v>8496</v>
      </c>
      <c r="D2216" s="867" t="s">
        <v>8497</v>
      </c>
      <c r="E2216" s="868" t="s">
        <v>819</v>
      </c>
      <c r="F2216" s="867" t="s">
        <v>819</v>
      </c>
      <c r="G2216" s="867">
        <v>89995</v>
      </c>
      <c r="H2216" s="867" t="s">
        <v>8500</v>
      </c>
      <c r="I2216" s="867" t="s">
        <v>169</v>
      </c>
      <c r="J2216" s="867" t="s">
        <v>6229</v>
      </c>
      <c r="K2216" s="868">
        <v>643.26</v>
      </c>
      <c r="L2216" s="867" t="s">
        <v>6143</v>
      </c>
    </row>
    <row r="2217" spans="1:12" ht="13.5">
      <c r="A2217" s="867" t="s">
        <v>8106</v>
      </c>
      <c r="B2217" s="867" t="s">
        <v>8107</v>
      </c>
      <c r="C2217" s="867" t="s">
        <v>8496</v>
      </c>
      <c r="D2217" s="867" t="s">
        <v>8497</v>
      </c>
      <c r="E2217" s="868" t="s">
        <v>819</v>
      </c>
      <c r="F2217" s="867" t="s">
        <v>819</v>
      </c>
      <c r="G2217" s="867">
        <v>90278</v>
      </c>
      <c r="H2217" s="867" t="s">
        <v>8501</v>
      </c>
      <c r="I2217" s="867" t="s">
        <v>169</v>
      </c>
      <c r="J2217" s="867" t="s">
        <v>6229</v>
      </c>
      <c r="K2217" s="868">
        <v>317.06</v>
      </c>
      <c r="L2217" s="867" t="s">
        <v>6143</v>
      </c>
    </row>
    <row r="2218" spans="1:12" ht="13.5">
      <c r="A2218" s="867" t="s">
        <v>8106</v>
      </c>
      <c r="B2218" s="867" t="s">
        <v>8107</v>
      </c>
      <c r="C2218" s="867" t="s">
        <v>8496</v>
      </c>
      <c r="D2218" s="867" t="s">
        <v>8497</v>
      </c>
      <c r="E2218" s="868" t="s">
        <v>819</v>
      </c>
      <c r="F2218" s="867" t="s">
        <v>819</v>
      </c>
      <c r="G2218" s="867">
        <v>90279</v>
      </c>
      <c r="H2218" s="867" t="s">
        <v>8502</v>
      </c>
      <c r="I2218" s="867" t="s">
        <v>169</v>
      </c>
      <c r="J2218" s="867" t="s">
        <v>6229</v>
      </c>
      <c r="K2218" s="868">
        <v>329.09</v>
      </c>
      <c r="L2218" s="867" t="s">
        <v>6143</v>
      </c>
    </row>
    <row r="2219" spans="1:12" ht="13.5">
      <c r="A2219" s="867" t="s">
        <v>8106</v>
      </c>
      <c r="B2219" s="867" t="s">
        <v>8107</v>
      </c>
      <c r="C2219" s="867" t="s">
        <v>8496</v>
      </c>
      <c r="D2219" s="867" t="s">
        <v>8497</v>
      </c>
      <c r="E2219" s="868" t="s">
        <v>819</v>
      </c>
      <c r="F2219" s="867" t="s">
        <v>819</v>
      </c>
      <c r="G2219" s="867">
        <v>90280</v>
      </c>
      <c r="H2219" s="867" t="s">
        <v>8503</v>
      </c>
      <c r="I2219" s="867" t="s">
        <v>169</v>
      </c>
      <c r="J2219" s="867" t="s">
        <v>6229</v>
      </c>
      <c r="K2219" s="868">
        <v>356.2</v>
      </c>
      <c r="L2219" s="867" t="s">
        <v>6143</v>
      </c>
    </row>
    <row r="2220" spans="1:12" ht="13.5">
      <c r="A2220" s="867" t="s">
        <v>8106</v>
      </c>
      <c r="B2220" s="867" t="s">
        <v>8107</v>
      </c>
      <c r="C2220" s="867" t="s">
        <v>8496</v>
      </c>
      <c r="D2220" s="867" t="s">
        <v>8497</v>
      </c>
      <c r="E2220" s="868" t="s">
        <v>819</v>
      </c>
      <c r="F2220" s="867" t="s">
        <v>819</v>
      </c>
      <c r="G2220" s="867">
        <v>90281</v>
      </c>
      <c r="H2220" s="867" t="s">
        <v>8504</v>
      </c>
      <c r="I2220" s="867" t="s">
        <v>169</v>
      </c>
      <c r="J2220" s="867" t="s">
        <v>6229</v>
      </c>
      <c r="K2220" s="868">
        <v>392.51</v>
      </c>
      <c r="L2220" s="867" t="s">
        <v>6143</v>
      </c>
    </row>
    <row r="2221" spans="1:12" ht="13.5">
      <c r="A2221" s="867" t="s">
        <v>8106</v>
      </c>
      <c r="B2221" s="867" t="s">
        <v>8107</v>
      </c>
      <c r="C2221" s="867" t="s">
        <v>8496</v>
      </c>
      <c r="D2221" s="867" t="s">
        <v>8497</v>
      </c>
      <c r="E2221" s="868" t="s">
        <v>819</v>
      </c>
      <c r="F2221" s="867" t="s">
        <v>819</v>
      </c>
      <c r="G2221" s="867">
        <v>90282</v>
      </c>
      <c r="H2221" s="867" t="s">
        <v>8505</v>
      </c>
      <c r="I2221" s="867" t="s">
        <v>169</v>
      </c>
      <c r="J2221" s="867" t="s">
        <v>6229</v>
      </c>
      <c r="K2221" s="868">
        <v>319.45999999999998</v>
      </c>
      <c r="L2221" s="867" t="s">
        <v>6143</v>
      </c>
    </row>
    <row r="2222" spans="1:12" ht="13.5">
      <c r="A2222" s="867" t="s">
        <v>8106</v>
      </c>
      <c r="B2222" s="867" t="s">
        <v>8107</v>
      </c>
      <c r="C2222" s="867" t="s">
        <v>8496</v>
      </c>
      <c r="D2222" s="867" t="s">
        <v>8497</v>
      </c>
      <c r="E2222" s="868" t="s">
        <v>819</v>
      </c>
      <c r="F2222" s="867" t="s">
        <v>819</v>
      </c>
      <c r="G2222" s="867">
        <v>90283</v>
      </c>
      <c r="H2222" s="867" t="s">
        <v>8506</v>
      </c>
      <c r="I2222" s="867" t="s">
        <v>169</v>
      </c>
      <c r="J2222" s="867" t="s">
        <v>6229</v>
      </c>
      <c r="K2222" s="868">
        <v>332.86</v>
      </c>
      <c r="L2222" s="867" t="s">
        <v>6143</v>
      </c>
    </row>
    <row r="2223" spans="1:12" ht="13.5">
      <c r="A2223" s="867" t="s">
        <v>8106</v>
      </c>
      <c r="B2223" s="867" t="s">
        <v>8107</v>
      </c>
      <c r="C2223" s="867" t="s">
        <v>8496</v>
      </c>
      <c r="D2223" s="867" t="s">
        <v>8497</v>
      </c>
      <c r="E2223" s="868" t="s">
        <v>819</v>
      </c>
      <c r="F2223" s="867" t="s">
        <v>819</v>
      </c>
      <c r="G2223" s="867">
        <v>90284</v>
      </c>
      <c r="H2223" s="867" t="s">
        <v>8507</v>
      </c>
      <c r="I2223" s="867" t="s">
        <v>169</v>
      </c>
      <c r="J2223" s="867" t="s">
        <v>6229</v>
      </c>
      <c r="K2223" s="868">
        <v>360.84</v>
      </c>
      <c r="L2223" s="867" t="s">
        <v>6143</v>
      </c>
    </row>
    <row r="2224" spans="1:12" ht="13.5">
      <c r="A2224" s="867" t="s">
        <v>8106</v>
      </c>
      <c r="B2224" s="867" t="s">
        <v>8107</v>
      </c>
      <c r="C2224" s="867" t="s">
        <v>8496</v>
      </c>
      <c r="D2224" s="867" t="s">
        <v>8497</v>
      </c>
      <c r="E2224" s="868" t="s">
        <v>819</v>
      </c>
      <c r="F2224" s="867" t="s">
        <v>819</v>
      </c>
      <c r="G2224" s="867">
        <v>90285</v>
      </c>
      <c r="H2224" s="867" t="s">
        <v>8508</v>
      </c>
      <c r="I2224" s="867" t="s">
        <v>169</v>
      </c>
      <c r="J2224" s="867" t="s">
        <v>6229</v>
      </c>
      <c r="K2224" s="868">
        <v>399.85</v>
      </c>
      <c r="L2224" s="867" t="s">
        <v>6143</v>
      </c>
    </row>
    <row r="2225" spans="1:12" ht="13.5">
      <c r="A2225" s="867" t="s">
        <v>8106</v>
      </c>
      <c r="B2225" s="867" t="s">
        <v>8107</v>
      </c>
      <c r="C2225" s="867" t="s">
        <v>8496</v>
      </c>
      <c r="D2225" s="867" t="s">
        <v>8497</v>
      </c>
      <c r="E2225" s="868" t="s">
        <v>819</v>
      </c>
      <c r="F2225" s="867" t="s">
        <v>819</v>
      </c>
      <c r="G2225" s="867">
        <v>90853</v>
      </c>
      <c r="H2225" s="867" t="s">
        <v>8509</v>
      </c>
      <c r="I2225" s="867" t="s">
        <v>169</v>
      </c>
      <c r="J2225" s="867" t="s">
        <v>6142</v>
      </c>
      <c r="K2225" s="868">
        <v>371.74</v>
      </c>
      <c r="L2225" s="867" t="s">
        <v>6143</v>
      </c>
    </row>
    <row r="2226" spans="1:12" ht="13.5">
      <c r="A2226" s="867" t="s">
        <v>8106</v>
      </c>
      <c r="B2226" s="867" t="s">
        <v>8107</v>
      </c>
      <c r="C2226" s="867" t="s">
        <v>8496</v>
      </c>
      <c r="D2226" s="867" t="s">
        <v>8497</v>
      </c>
      <c r="E2226" s="868" t="s">
        <v>819</v>
      </c>
      <c r="F2226" s="867" t="s">
        <v>819</v>
      </c>
      <c r="G2226" s="867">
        <v>90854</v>
      </c>
      <c r="H2226" s="867" t="s">
        <v>8510</v>
      </c>
      <c r="I2226" s="867" t="s">
        <v>169</v>
      </c>
      <c r="J2226" s="867" t="s">
        <v>6142</v>
      </c>
      <c r="K2226" s="868">
        <v>360.02</v>
      </c>
      <c r="L2226" s="867" t="s">
        <v>6143</v>
      </c>
    </row>
    <row r="2227" spans="1:12" ht="13.5">
      <c r="A2227" s="867" t="s">
        <v>8106</v>
      </c>
      <c r="B2227" s="867" t="s">
        <v>8107</v>
      </c>
      <c r="C2227" s="867" t="s">
        <v>8496</v>
      </c>
      <c r="D2227" s="867" t="s">
        <v>8497</v>
      </c>
      <c r="E2227" s="868" t="s">
        <v>819</v>
      </c>
      <c r="F2227" s="867" t="s">
        <v>819</v>
      </c>
      <c r="G2227" s="867">
        <v>90855</v>
      </c>
      <c r="H2227" s="867" t="s">
        <v>8511</v>
      </c>
      <c r="I2227" s="867" t="s">
        <v>169</v>
      </c>
      <c r="J2227" s="867" t="s">
        <v>6142</v>
      </c>
      <c r="K2227" s="868">
        <v>396.91</v>
      </c>
      <c r="L2227" s="867" t="s">
        <v>6143</v>
      </c>
    </row>
    <row r="2228" spans="1:12" ht="13.5">
      <c r="A2228" s="867" t="s">
        <v>8106</v>
      </c>
      <c r="B2228" s="867" t="s">
        <v>8107</v>
      </c>
      <c r="C2228" s="867" t="s">
        <v>8496</v>
      </c>
      <c r="D2228" s="867" t="s">
        <v>8497</v>
      </c>
      <c r="E2228" s="868" t="s">
        <v>819</v>
      </c>
      <c r="F2228" s="867" t="s">
        <v>819</v>
      </c>
      <c r="G2228" s="867">
        <v>90856</v>
      </c>
      <c r="H2228" s="867" t="s">
        <v>8512</v>
      </c>
      <c r="I2228" s="867" t="s">
        <v>169</v>
      </c>
      <c r="J2228" s="867" t="s">
        <v>6142</v>
      </c>
      <c r="K2228" s="868">
        <v>375.65</v>
      </c>
      <c r="L2228" s="867" t="s">
        <v>6143</v>
      </c>
    </row>
    <row r="2229" spans="1:12" ht="13.5">
      <c r="A2229" s="867" t="s">
        <v>8106</v>
      </c>
      <c r="B2229" s="867" t="s">
        <v>8107</v>
      </c>
      <c r="C2229" s="867" t="s">
        <v>8496</v>
      </c>
      <c r="D2229" s="867" t="s">
        <v>8497</v>
      </c>
      <c r="E2229" s="868" t="s">
        <v>819</v>
      </c>
      <c r="F2229" s="867" t="s">
        <v>819</v>
      </c>
      <c r="G2229" s="867">
        <v>90857</v>
      </c>
      <c r="H2229" s="867" t="s">
        <v>8513</v>
      </c>
      <c r="I2229" s="867" t="s">
        <v>169</v>
      </c>
      <c r="J2229" s="867" t="s">
        <v>6142</v>
      </c>
      <c r="K2229" s="868">
        <v>362.62</v>
      </c>
      <c r="L2229" s="867" t="s">
        <v>6143</v>
      </c>
    </row>
    <row r="2230" spans="1:12" ht="13.5">
      <c r="A2230" s="867" t="s">
        <v>8106</v>
      </c>
      <c r="B2230" s="867" t="s">
        <v>8107</v>
      </c>
      <c r="C2230" s="867" t="s">
        <v>8496</v>
      </c>
      <c r="D2230" s="867" t="s">
        <v>8497</v>
      </c>
      <c r="E2230" s="868" t="s">
        <v>819</v>
      </c>
      <c r="F2230" s="867" t="s">
        <v>819</v>
      </c>
      <c r="G2230" s="867">
        <v>90858</v>
      </c>
      <c r="H2230" s="867" t="s">
        <v>8514</v>
      </c>
      <c r="I2230" s="867" t="s">
        <v>169</v>
      </c>
      <c r="J2230" s="867" t="s">
        <v>6142</v>
      </c>
      <c r="K2230" s="868">
        <v>414.91</v>
      </c>
      <c r="L2230" s="867" t="s">
        <v>6143</v>
      </c>
    </row>
    <row r="2231" spans="1:12" ht="13.5">
      <c r="A2231" s="867" t="s">
        <v>8106</v>
      </c>
      <c r="B2231" s="867" t="s">
        <v>8107</v>
      </c>
      <c r="C2231" s="867" t="s">
        <v>8496</v>
      </c>
      <c r="D2231" s="867" t="s">
        <v>8497</v>
      </c>
      <c r="E2231" s="868" t="s">
        <v>819</v>
      </c>
      <c r="F2231" s="867" t="s">
        <v>819</v>
      </c>
      <c r="G2231" s="867">
        <v>90859</v>
      </c>
      <c r="H2231" s="867" t="s">
        <v>8515</v>
      </c>
      <c r="I2231" s="867" t="s">
        <v>169</v>
      </c>
      <c r="J2231" s="867" t="s">
        <v>6229</v>
      </c>
      <c r="K2231" s="868">
        <v>371.2</v>
      </c>
      <c r="L2231" s="867" t="s">
        <v>6143</v>
      </c>
    </row>
    <row r="2232" spans="1:12" ht="13.5">
      <c r="A2232" s="867" t="s">
        <v>8106</v>
      </c>
      <c r="B2232" s="867" t="s">
        <v>8107</v>
      </c>
      <c r="C2232" s="867" t="s">
        <v>8496</v>
      </c>
      <c r="D2232" s="867" t="s">
        <v>8497</v>
      </c>
      <c r="E2232" s="868" t="s">
        <v>819</v>
      </c>
      <c r="F2232" s="867" t="s">
        <v>819</v>
      </c>
      <c r="G2232" s="867">
        <v>90860</v>
      </c>
      <c r="H2232" s="867" t="s">
        <v>8516</v>
      </c>
      <c r="I2232" s="867" t="s">
        <v>169</v>
      </c>
      <c r="J2232" s="867" t="s">
        <v>6229</v>
      </c>
      <c r="K2232" s="868">
        <v>376.63</v>
      </c>
      <c r="L2232" s="867" t="s">
        <v>6143</v>
      </c>
    </row>
    <row r="2233" spans="1:12" ht="13.5">
      <c r="A2233" s="867" t="s">
        <v>8106</v>
      </c>
      <c r="B2233" s="867" t="s">
        <v>8107</v>
      </c>
      <c r="C2233" s="867" t="s">
        <v>8496</v>
      </c>
      <c r="D2233" s="867" t="s">
        <v>8497</v>
      </c>
      <c r="E2233" s="868" t="s">
        <v>819</v>
      </c>
      <c r="F2233" s="867" t="s">
        <v>819</v>
      </c>
      <c r="G2233" s="867">
        <v>90861</v>
      </c>
      <c r="H2233" s="867" t="s">
        <v>8517</v>
      </c>
      <c r="I2233" s="867" t="s">
        <v>169</v>
      </c>
      <c r="J2233" s="867" t="s">
        <v>6142</v>
      </c>
      <c r="K2233" s="868">
        <v>366.1</v>
      </c>
      <c r="L2233" s="867" t="s">
        <v>6143</v>
      </c>
    </row>
    <row r="2234" spans="1:12" ht="13.5">
      <c r="A2234" s="867" t="s">
        <v>8106</v>
      </c>
      <c r="B2234" s="867" t="s">
        <v>8107</v>
      </c>
      <c r="C2234" s="867" t="s">
        <v>8496</v>
      </c>
      <c r="D2234" s="867" t="s">
        <v>8497</v>
      </c>
      <c r="E2234" s="868" t="s">
        <v>819</v>
      </c>
      <c r="F2234" s="867" t="s">
        <v>819</v>
      </c>
      <c r="G2234" s="867">
        <v>90862</v>
      </c>
      <c r="H2234" s="867" t="s">
        <v>8518</v>
      </c>
      <c r="I2234" s="867" t="s">
        <v>169</v>
      </c>
      <c r="J2234" s="867" t="s">
        <v>6229</v>
      </c>
      <c r="K2234" s="868">
        <v>348.15</v>
      </c>
      <c r="L2234" s="867" t="s">
        <v>6143</v>
      </c>
    </row>
    <row r="2235" spans="1:12" ht="13.5">
      <c r="A2235" s="867" t="s">
        <v>8106</v>
      </c>
      <c r="B2235" s="867" t="s">
        <v>8107</v>
      </c>
      <c r="C2235" s="867" t="s">
        <v>8496</v>
      </c>
      <c r="D2235" s="867" t="s">
        <v>8497</v>
      </c>
      <c r="E2235" s="868" t="s">
        <v>819</v>
      </c>
      <c r="F2235" s="867" t="s">
        <v>819</v>
      </c>
      <c r="G2235" s="867">
        <v>92718</v>
      </c>
      <c r="H2235" s="867" t="s">
        <v>8519</v>
      </c>
      <c r="I2235" s="867" t="s">
        <v>169</v>
      </c>
      <c r="J2235" s="867" t="s">
        <v>6142</v>
      </c>
      <c r="K2235" s="868">
        <v>469.81</v>
      </c>
      <c r="L2235" s="867" t="s">
        <v>6143</v>
      </c>
    </row>
    <row r="2236" spans="1:12" ht="13.5">
      <c r="A2236" s="867" t="s">
        <v>8106</v>
      </c>
      <c r="B2236" s="867" t="s">
        <v>8107</v>
      </c>
      <c r="C2236" s="867" t="s">
        <v>8496</v>
      </c>
      <c r="D2236" s="867" t="s">
        <v>8497</v>
      </c>
      <c r="E2236" s="868" t="s">
        <v>819</v>
      </c>
      <c r="F2236" s="867" t="s">
        <v>819</v>
      </c>
      <c r="G2236" s="867">
        <v>92719</v>
      </c>
      <c r="H2236" s="867" t="s">
        <v>8520</v>
      </c>
      <c r="I2236" s="867" t="s">
        <v>169</v>
      </c>
      <c r="J2236" s="867" t="s">
        <v>6142</v>
      </c>
      <c r="K2236" s="868">
        <v>327.71</v>
      </c>
      <c r="L2236" s="867" t="s">
        <v>6143</v>
      </c>
    </row>
    <row r="2237" spans="1:12" ht="13.5">
      <c r="A2237" s="867" t="s">
        <v>8106</v>
      </c>
      <c r="B2237" s="867" t="s">
        <v>8107</v>
      </c>
      <c r="C2237" s="867" t="s">
        <v>8496</v>
      </c>
      <c r="D2237" s="867" t="s">
        <v>8497</v>
      </c>
      <c r="E2237" s="868" t="s">
        <v>819</v>
      </c>
      <c r="F2237" s="867" t="s">
        <v>819</v>
      </c>
      <c r="G2237" s="867">
        <v>92720</v>
      </c>
      <c r="H2237" s="867" t="s">
        <v>8521</v>
      </c>
      <c r="I2237" s="867" t="s">
        <v>169</v>
      </c>
      <c r="J2237" s="867" t="s">
        <v>6142</v>
      </c>
      <c r="K2237" s="868">
        <v>347.4</v>
      </c>
      <c r="L2237" s="867" t="s">
        <v>6143</v>
      </c>
    </row>
    <row r="2238" spans="1:12" ht="13.5">
      <c r="A2238" s="867" t="s">
        <v>8106</v>
      </c>
      <c r="B2238" s="867" t="s">
        <v>8107</v>
      </c>
      <c r="C2238" s="867" t="s">
        <v>8496</v>
      </c>
      <c r="D2238" s="867" t="s">
        <v>8497</v>
      </c>
      <c r="E2238" s="868" t="s">
        <v>819</v>
      </c>
      <c r="F2238" s="867" t="s">
        <v>819</v>
      </c>
      <c r="G2238" s="867">
        <v>92721</v>
      </c>
      <c r="H2238" s="867" t="s">
        <v>8522</v>
      </c>
      <c r="I2238" s="867" t="s">
        <v>169</v>
      </c>
      <c r="J2238" s="867" t="s">
        <v>6142</v>
      </c>
      <c r="K2238" s="868">
        <v>319.02</v>
      </c>
      <c r="L2238" s="867" t="s">
        <v>6143</v>
      </c>
    </row>
    <row r="2239" spans="1:12" ht="13.5">
      <c r="A2239" s="867" t="s">
        <v>8106</v>
      </c>
      <c r="B2239" s="867" t="s">
        <v>8107</v>
      </c>
      <c r="C2239" s="867" t="s">
        <v>8496</v>
      </c>
      <c r="D2239" s="867" t="s">
        <v>8497</v>
      </c>
      <c r="E2239" s="868" t="s">
        <v>819</v>
      </c>
      <c r="F2239" s="867" t="s">
        <v>819</v>
      </c>
      <c r="G2239" s="867">
        <v>92722</v>
      </c>
      <c r="H2239" s="867" t="s">
        <v>8523</v>
      </c>
      <c r="I2239" s="867" t="s">
        <v>169</v>
      </c>
      <c r="J2239" s="867" t="s">
        <v>6142</v>
      </c>
      <c r="K2239" s="868">
        <v>343.84</v>
      </c>
      <c r="L2239" s="867" t="s">
        <v>6143</v>
      </c>
    </row>
    <row r="2240" spans="1:12" ht="13.5">
      <c r="A2240" s="867" t="s">
        <v>8106</v>
      </c>
      <c r="B2240" s="867" t="s">
        <v>8107</v>
      </c>
      <c r="C2240" s="867" t="s">
        <v>8496</v>
      </c>
      <c r="D2240" s="867" t="s">
        <v>8497</v>
      </c>
      <c r="E2240" s="868" t="s">
        <v>819</v>
      </c>
      <c r="F2240" s="867" t="s">
        <v>819</v>
      </c>
      <c r="G2240" s="867">
        <v>92723</v>
      </c>
      <c r="H2240" s="867" t="s">
        <v>8524</v>
      </c>
      <c r="I2240" s="867" t="s">
        <v>169</v>
      </c>
      <c r="J2240" s="867" t="s">
        <v>6142</v>
      </c>
      <c r="K2240" s="868">
        <v>338.84</v>
      </c>
      <c r="L2240" s="867" t="s">
        <v>6143</v>
      </c>
    </row>
    <row r="2241" spans="1:12" ht="13.5">
      <c r="A2241" s="867" t="s">
        <v>8106</v>
      </c>
      <c r="B2241" s="867" t="s">
        <v>8107</v>
      </c>
      <c r="C2241" s="867" t="s">
        <v>8496</v>
      </c>
      <c r="D2241" s="867" t="s">
        <v>8497</v>
      </c>
      <c r="E2241" s="868" t="s">
        <v>819</v>
      </c>
      <c r="F2241" s="867" t="s">
        <v>819</v>
      </c>
      <c r="G2241" s="867">
        <v>92724</v>
      </c>
      <c r="H2241" s="867" t="s">
        <v>8525</v>
      </c>
      <c r="I2241" s="867" t="s">
        <v>169</v>
      </c>
      <c r="J2241" s="867" t="s">
        <v>6142</v>
      </c>
      <c r="K2241" s="868">
        <v>335.64</v>
      </c>
      <c r="L2241" s="867" t="s">
        <v>6143</v>
      </c>
    </row>
    <row r="2242" spans="1:12" ht="13.5">
      <c r="A2242" s="867" t="s">
        <v>8106</v>
      </c>
      <c r="B2242" s="867" t="s">
        <v>8107</v>
      </c>
      <c r="C2242" s="867" t="s">
        <v>8496</v>
      </c>
      <c r="D2242" s="867" t="s">
        <v>8497</v>
      </c>
      <c r="E2242" s="868" t="s">
        <v>819</v>
      </c>
      <c r="F2242" s="867" t="s">
        <v>819</v>
      </c>
      <c r="G2242" s="867">
        <v>92725</v>
      </c>
      <c r="H2242" s="867" t="s">
        <v>8526</v>
      </c>
      <c r="I2242" s="867" t="s">
        <v>169</v>
      </c>
      <c r="J2242" s="867" t="s">
        <v>6142</v>
      </c>
      <c r="K2242" s="868">
        <v>334.29</v>
      </c>
      <c r="L2242" s="867" t="s">
        <v>6143</v>
      </c>
    </row>
    <row r="2243" spans="1:12" ht="13.5">
      <c r="A2243" s="867" t="s">
        <v>8106</v>
      </c>
      <c r="B2243" s="867" t="s">
        <v>8107</v>
      </c>
      <c r="C2243" s="867" t="s">
        <v>8496</v>
      </c>
      <c r="D2243" s="867" t="s">
        <v>8497</v>
      </c>
      <c r="E2243" s="868" t="s">
        <v>819</v>
      </c>
      <c r="F2243" s="867" t="s">
        <v>819</v>
      </c>
      <c r="G2243" s="867">
        <v>92726</v>
      </c>
      <c r="H2243" s="867" t="s">
        <v>8527</v>
      </c>
      <c r="I2243" s="867" t="s">
        <v>169</v>
      </c>
      <c r="J2243" s="867" t="s">
        <v>6142</v>
      </c>
      <c r="K2243" s="868">
        <v>332.02</v>
      </c>
      <c r="L2243" s="867" t="s">
        <v>6143</v>
      </c>
    </row>
    <row r="2244" spans="1:12" ht="13.5">
      <c r="A2244" s="867" t="s">
        <v>8106</v>
      </c>
      <c r="B2244" s="867" t="s">
        <v>8107</v>
      </c>
      <c r="C2244" s="867" t="s">
        <v>8496</v>
      </c>
      <c r="D2244" s="867" t="s">
        <v>8497</v>
      </c>
      <c r="E2244" s="868" t="s">
        <v>819</v>
      </c>
      <c r="F2244" s="867" t="s">
        <v>819</v>
      </c>
      <c r="G2244" s="867">
        <v>92727</v>
      </c>
      <c r="H2244" s="867" t="s">
        <v>8528</v>
      </c>
      <c r="I2244" s="867" t="s">
        <v>169</v>
      </c>
      <c r="J2244" s="867" t="s">
        <v>6142</v>
      </c>
      <c r="K2244" s="868">
        <v>408.64</v>
      </c>
      <c r="L2244" s="867" t="s">
        <v>6143</v>
      </c>
    </row>
    <row r="2245" spans="1:12" ht="13.5">
      <c r="A2245" s="867" t="s">
        <v>8106</v>
      </c>
      <c r="B2245" s="867" t="s">
        <v>8107</v>
      </c>
      <c r="C2245" s="867" t="s">
        <v>8496</v>
      </c>
      <c r="D2245" s="867" t="s">
        <v>8497</v>
      </c>
      <c r="E2245" s="868" t="s">
        <v>819</v>
      </c>
      <c r="F2245" s="867" t="s">
        <v>819</v>
      </c>
      <c r="G2245" s="867">
        <v>92728</v>
      </c>
      <c r="H2245" s="867" t="s">
        <v>8529</v>
      </c>
      <c r="I2245" s="867" t="s">
        <v>169</v>
      </c>
      <c r="J2245" s="867" t="s">
        <v>6142</v>
      </c>
      <c r="K2245" s="868">
        <v>386.12</v>
      </c>
      <c r="L2245" s="867" t="s">
        <v>6143</v>
      </c>
    </row>
    <row r="2246" spans="1:12" ht="13.5">
      <c r="A2246" s="867" t="s">
        <v>8106</v>
      </c>
      <c r="B2246" s="867" t="s">
        <v>8107</v>
      </c>
      <c r="C2246" s="867" t="s">
        <v>8496</v>
      </c>
      <c r="D2246" s="867" t="s">
        <v>8497</v>
      </c>
      <c r="E2246" s="868" t="s">
        <v>819</v>
      </c>
      <c r="F2246" s="867" t="s">
        <v>819</v>
      </c>
      <c r="G2246" s="867">
        <v>92729</v>
      </c>
      <c r="H2246" s="867" t="s">
        <v>8530</v>
      </c>
      <c r="I2246" s="867" t="s">
        <v>169</v>
      </c>
      <c r="J2246" s="867" t="s">
        <v>6142</v>
      </c>
      <c r="K2246" s="868">
        <v>376.58</v>
      </c>
      <c r="L2246" s="867" t="s">
        <v>6143</v>
      </c>
    </row>
    <row r="2247" spans="1:12" ht="13.5">
      <c r="A2247" s="867" t="s">
        <v>8106</v>
      </c>
      <c r="B2247" s="867" t="s">
        <v>8107</v>
      </c>
      <c r="C2247" s="867" t="s">
        <v>8496</v>
      </c>
      <c r="D2247" s="867" t="s">
        <v>8497</v>
      </c>
      <c r="E2247" s="868" t="s">
        <v>819</v>
      </c>
      <c r="F2247" s="867" t="s">
        <v>819</v>
      </c>
      <c r="G2247" s="867">
        <v>92730</v>
      </c>
      <c r="H2247" s="867" t="s">
        <v>8531</v>
      </c>
      <c r="I2247" s="867" t="s">
        <v>169</v>
      </c>
      <c r="J2247" s="867" t="s">
        <v>6142</v>
      </c>
      <c r="K2247" s="868">
        <v>360.7</v>
      </c>
      <c r="L2247" s="867" t="s">
        <v>6143</v>
      </c>
    </row>
    <row r="2248" spans="1:12" ht="13.5">
      <c r="A2248" s="867" t="s">
        <v>8106</v>
      </c>
      <c r="B2248" s="867" t="s">
        <v>8107</v>
      </c>
      <c r="C2248" s="867" t="s">
        <v>8496</v>
      </c>
      <c r="D2248" s="867" t="s">
        <v>8497</v>
      </c>
      <c r="E2248" s="868" t="s">
        <v>819</v>
      </c>
      <c r="F2248" s="867" t="s">
        <v>819</v>
      </c>
      <c r="G2248" s="867">
        <v>92731</v>
      </c>
      <c r="H2248" s="867" t="s">
        <v>8532</v>
      </c>
      <c r="I2248" s="867" t="s">
        <v>169</v>
      </c>
      <c r="J2248" s="867" t="s">
        <v>6142</v>
      </c>
      <c r="K2248" s="868">
        <v>378.93</v>
      </c>
      <c r="L2248" s="867" t="s">
        <v>6143</v>
      </c>
    </row>
    <row r="2249" spans="1:12" ht="13.5">
      <c r="A2249" s="867" t="s">
        <v>8106</v>
      </c>
      <c r="B2249" s="867" t="s">
        <v>8107</v>
      </c>
      <c r="C2249" s="867" t="s">
        <v>8496</v>
      </c>
      <c r="D2249" s="867" t="s">
        <v>8497</v>
      </c>
      <c r="E2249" s="868" t="s">
        <v>819</v>
      </c>
      <c r="F2249" s="867" t="s">
        <v>819</v>
      </c>
      <c r="G2249" s="867">
        <v>92732</v>
      </c>
      <c r="H2249" s="867" t="s">
        <v>8533</v>
      </c>
      <c r="I2249" s="867" t="s">
        <v>169</v>
      </c>
      <c r="J2249" s="867" t="s">
        <v>6142</v>
      </c>
      <c r="K2249" s="868">
        <v>363.52</v>
      </c>
      <c r="L2249" s="867" t="s">
        <v>6143</v>
      </c>
    </row>
    <row r="2250" spans="1:12" ht="13.5">
      <c r="A2250" s="867" t="s">
        <v>8106</v>
      </c>
      <c r="B2250" s="867" t="s">
        <v>8107</v>
      </c>
      <c r="C2250" s="867" t="s">
        <v>8496</v>
      </c>
      <c r="D2250" s="867" t="s">
        <v>8497</v>
      </c>
      <c r="E2250" s="868" t="s">
        <v>819</v>
      </c>
      <c r="F2250" s="867" t="s">
        <v>819</v>
      </c>
      <c r="G2250" s="867">
        <v>92733</v>
      </c>
      <c r="H2250" s="867" t="s">
        <v>8534</v>
      </c>
      <c r="I2250" s="867" t="s">
        <v>169</v>
      </c>
      <c r="J2250" s="867" t="s">
        <v>6142</v>
      </c>
      <c r="K2250" s="868">
        <v>356.97</v>
      </c>
      <c r="L2250" s="867" t="s">
        <v>6143</v>
      </c>
    </row>
    <row r="2251" spans="1:12" ht="13.5">
      <c r="A2251" s="867" t="s">
        <v>8106</v>
      </c>
      <c r="B2251" s="867" t="s">
        <v>8107</v>
      </c>
      <c r="C2251" s="867" t="s">
        <v>8496</v>
      </c>
      <c r="D2251" s="867" t="s">
        <v>8497</v>
      </c>
      <c r="E2251" s="868" t="s">
        <v>819</v>
      </c>
      <c r="F2251" s="867" t="s">
        <v>819</v>
      </c>
      <c r="G2251" s="867">
        <v>92734</v>
      </c>
      <c r="H2251" s="867" t="s">
        <v>8535</v>
      </c>
      <c r="I2251" s="867" t="s">
        <v>169</v>
      </c>
      <c r="J2251" s="867" t="s">
        <v>6142</v>
      </c>
      <c r="K2251" s="868">
        <v>346.12</v>
      </c>
      <c r="L2251" s="867" t="s">
        <v>6143</v>
      </c>
    </row>
    <row r="2252" spans="1:12" ht="13.5">
      <c r="A2252" s="867" t="s">
        <v>8106</v>
      </c>
      <c r="B2252" s="867" t="s">
        <v>8107</v>
      </c>
      <c r="C2252" s="867" t="s">
        <v>8496</v>
      </c>
      <c r="D2252" s="867" t="s">
        <v>8497</v>
      </c>
      <c r="E2252" s="868" t="s">
        <v>819</v>
      </c>
      <c r="F2252" s="867" t="s">
        <v>819</v>
      </c>
      <c r="G2252" s="867">
        <v>92735</v>
      </c>
      <c r="H2252" s="867" t="s">
        <v>8536</v>
      </c>
      <c r="I2252" s="867" t="s">
        <v>169</v>
      </c>
      <c r="J2252" s="867" t="s">
        <v>6142</v>
      </c>
      <c r="K2252" s="868">
        <v>353.97</v>
      </c>
      <c r="L2252" s="867" t="s">
        <v>6143</v>
      </c>
    </row>
    <row r="2253" spans="1:12" ht="13.5">
      <c r="A2253" s="867" t="s">
        <v>8106</v>
      </c>
      <c r="B2253" s="867" t="s">
        <v>8107</v>
      </c>
      <c r="C2253" s="867" t="s">
        <v>8496</v>
      </c>
      <c r="D2253" s="867" t="s">
        <v>8497</v>
      </c>
      <c r="E2253" s="868" t="s">
        <v>819</v>
      </c>
      <c r="F2253" s="867" t="s">
        <v>819</v>
      </c>
      <c r="G2253" s="867">
        <v>92736</v>
      </c>
      <c r="H2253" s="867" t="s">
        <v>8537</v>
      </c>
      <c r="I2253" s="867" t="s">
        <v>169</v>
      </c>
      <c r="J2253" s="867" t="s">
        <v>6142</v>
      </c>
      <c r="K2253" s="868">
        <v>341.94</v>
      </c>
      <c r="L2253" s="867" t="s">
        <v>6143</v>
      </c>
    </row>
    <row r="2254" spans="1:12" ht="13.5">
      <c r="A2254" s="867" t="s">
        <v>8106</v>
      </c>
      <c r="B2254" s="867" t="s">
        <v>8107</v>
      </c>
      <c r="C2254" s="867" t="s">
        <v>8496</v>
      </c>
      <c r="D2254" s="867" t="s">
        <v>8497</v>
      </c>
      <c r="E2254" s="868" t="s">
        <v>819</v>
      </c>
      <c r="F2254" s="867" t="s">
        <v>819</v>
      </c>
      <c r="G2254" s="867">
        <v>92739</v>
      </c>
      <c r="H2254" s="867" t="s">
        <v>8538</v>
      </c>
      <c r="I2254" s="867" t="s">
        <v>169</v>
      </c>
      <c r="J2254" s="867" t="s">
        <v>6142</v>
      </c>
      <c r="K2254" s="868">
        <v>324.48</v>
      </c>
      <c r="L2254" s="867" t="s">
        <v>6143</v>
      </c>
    </row>
    <row r="2255" spans="1:12" ht="13.5">
      <c r="A2255" s="867" t="s">
        <v>8106</v>
      </c>
      <c r="B2255" s="867" t="s">
        <v>8107</v>
      </c>
      <c r="C2255" s="867" t="s">
        <v>8496</v>
      </c>
      <c r="D2255" s="867" t="s">
        <v>8497</v>
      </c>
      <c r="E2255" s="868" t="s">
        <v>819</v>
      </c>
      <c r="F2255" s="867" t="s">
        <v>819</v>
      </c>
      <c r="G2255" s="867">
        <v>92740</v>
      </c>
      <c r="H2255" s="867" t="s">
        <v>8539</v>
      </c>
      <c r="I2255" s="867" t="s">
        <v>169</v>
      </c>
      <c r="J2255" s="867" t="s">
        <v>6142</v>
      </c>
      <c r="K2255" s="868">
        <v>318.52</v>
      </c>
      <c r="L2255" s="867" t="s">
        <v>6143</v>
      </c>
    </row>
    <row r="2256" spans="1:12" ht="13.5">
      <c r="A2256" s="867" t="s">
        <v>8106</v>
      </c>
      <c r="B2256" s="867" t="s">
        <v>8107</v>
      </c>
      <c r="C2256" s="867" t="s">
        <v>8496</v>
      </c>
      <c r="D2256" s="867" t="s">
        <v>8497</v>
      </c>
      <c r="E2256" s="868" t="s">
        <v>819</v>
      </c>
      <c r="F2256" s="867" t="s">
        <v>819</v>
      </c>
      <c r="G2256" s="867">
        <v>92741</v>
      </c>
      <c r="H2256" s="867" t="s">
        <v>8540</v>
      </c>
      <c r="I2256" s="867" t="s">
        <v>169</v>
      </c>
      <c r="J2256" s="867" t="s">
        <v>6142</v>
      </c>
      <c r="K2256" s="868">
        <v>533.12</v>
      </c>
      <c r="L2256" s="867" t="s">
        <v>6143</v>
      </c>
    </row>
    <row r="2257" spans="1:12" ht="13.5">
      <c r="A2257" s="867" t="s">
        <v>8106</v>
      </c>
      <c r="B2257" s="867" t="s">
        <v>8107</v>
      </c>
      <c r="C2257" s="867" t="s">
        <v>8496</v>
      </c>
      <c r="D2257" s="867" t="s">
        <v>8497</v>
      </c>
      <c r="E2257" s="868" t="s">
        <v>819</v>
      </c>
      <c r="F2257" s="867" t="s">
        <v>819</v>
      </c>
      <c r="G2257" s="867">
        <v>92742</v>
      </c>
      <c r="H2257" s="867" t="s">
        <v>8541</v>
      </c>
      <c r="I2257" s="867" t="s">
        <v>169</v>
      </c>
      <c r="J2257" s="867" t="s">
        <v>6142</v>
      </c>
      <c r="K2257" s="868">
        <v>759.37</v>
      </c>
      <c r="L2257" s="867" t="s">
        <v>6143</v>
      </c>
    </row>
    <row r="2258" spans="1:12" ht="13.5">
      <c r="A2258" s="867" t="s">
        <v>8106</v>
      </c>
      <c r="B2258" s="867" t="s">
        <v>8107</v>
      </c>
      <c r="C2258" s="867" t="s">
        <v>8496</v>
      </c>
      <c r="D2258" s="867" t="s">
        <v>8497</v>
      </c>
      <c r="E2258" s="868" t="s">
        <v>819</v>
      </c>
      <c r="F2258" s="867" t="s">
        <v>819</v>
      </c>
      <c r="G2258" s="867">
        <v>92873</v>
      </c>
      <c r="H2258" s="867" t="s">
        <v>8542</v>
      </c>
      <c r="I2258" s="867" t="s">
        <v>169</v>
      </c>
      <c r="J2258" s="867" t="s">
        <v>6142</v>
      </c>
      <c r="K2258" s="868">
        <v>175.69</v>
      </c>
      <c r="L2258" s="867" t="s">
        <v>6143</v>
      </c>
    </row>
    <row r="2259" spans="1:12" ht="13.5">
      <c r="A2259" s="867" t="s">
        <v>8106</v>
      </c>
      <c r="B2259" s="867" t="s">
        <v>8107</v>
      </c>
      <c r="C2259" s="867" t="s">
        <v>8496</v>
      </c>
      <c r="D2259" s="867" t="s">
        <v>8497</v>
      </c>
      <c r="E2259" s="868" t="s">
        <v>819</v>
      </c>
      <c r="F2259" s="867" t="s">
        <v>819</v>
      </c>
      <c r="G2259" s="867">
        <v>92874</v>
      </c>
      <c r="H2259" s="867" t="s">
        <v>8543</v>
      </c>
      <c r="I2259" s="867" t="s">
        <v>169</v>
      </c>
      <c r="J2259" s="867" t="s">
        <v>6142</v>
      </c>
      <c r="K2259" s="868">
        <v>28.77</v>
      </c>
      <c r="L2259" s="867" t="s">
        <v>6143</v>
      </c>
    </row>
    <row r="2260" spans="1:12" ht="13.5">
      <c r="A2260" s="867" t="s">
        <v>8106</v>
      </c>
      <c r="B2260" s="867" t="s">
        <v>8107</v>
      </c>
      <c r="C2260" s="867" t="s">
        <v>8496</v>
      </c>
      <c r="D2260" s="867" t="s">
        <v>8497</v>
      </c>
      <c r="E2260" s="868" t="s">
        <v>819</v>
      </c>
      <c r="F2260" s="867" t="s">
        <v>819</v>
      </c>
      <c r="G2260" s="867">
        <v>94962</v>
      </c>
      <c r="H2260" s="867" t="s">
        <v>8544</v>
      </c>
      <c r="I2260" s="867" t="s">
        <v>169</v>
      </c>
      <c r="J2260" s="867" t="s">
        <v>6229</v>
      </c>
      <c r="K2260" s="868">
        <v>275.33</v>
      </c>
      <c r="L2260" s="867" t="s">
        <v>6143</v>
      </c>
    </row>
    <row r="2261" spans="1:12" ht="13.5">
      <c r="A2261" s="867" t="s">
        <v>8106</v>
      </c>
      <c r="B2261" s="867" t="s">
        <v>8107</v>
      </c>
      <c r="C2261" s="867" t="s">
        <v>8496</v>
      </c>
      <c r="D2261" s="867" t="s">
        <v>8497</v>
      </c>
      <c r="E2261" s="868" t="s">
        <v>819</v>
      </c>
      <c r="F2261" s="867" t="s">
        <v>819</v>
      </c>
      <c r="G2261" s="867">
        <v>94963</v>
      </c>
      <c r="H2261" s="867" t="s">
        <v>8545</v>
      </c>
      <c r="I2261" s="867" t="s">
        <v>169</v>
      </c>
      <c r="J2261" s="867" t="s">
        <v>6229</v>
      </c>
      <c r="K2261" s="868">
        <v>299.14</v>
      </c>
      <c r="L2261" s="867" t="s">
        <v>6143</v>
      </c>
    </row>
    <row r="2262" spans="1:12" ht="13.5">
      <c r="A2262" s="867" t="s">
        <v>8106</v>
      </c>
      <c r="B2262" s="867" t="s">
        <v>8107</v>
      </c>
      <c r="C2262" s="867" t="s">
        <v>8496</v>
      </c>
      <c r="D2262" s="867" t="s">
        <v>8497</v>
      </c>
      <c r="E2262" s="868" t="s">
        <v>819</v>
      </c>
      <c r="F2262" s="867" t="s">
        <v>819</v>
      </c>
      <c r="G2262" s="867">
        <v>94964</v>
      </c>
      <c r="H2262" s="867" t="s">
        <v>8546</v>
      </c>
      <c r="I2262" s="867" t="s">
        <v>169</v>
      </c>
      <c r="J2262" s="867" t="s">
        <v>6229</v>
      </c>
      <c r="K2262" s="868">
        <v>321.89</v>
      </c>
      <c r="L2262" s="867" t="s">
        <v>6143</v>
      </c>
    </row>
    <row r="2263" spans="1:12" ht="13.5">
      <c r="A2263" s="867" t="s">
        <v>8106</v>
      </c>
      <c r="B2263" s="867" t="s">
        <v>8107</v>
      </c>
      <c r="C2263" s="867" t="s">
        <v>8496</v>
      </c>
      <c r="D2263" s="867" t="s">
        <v>8497</v>
      </c>
      <c r="E2263" s="868" t="s">
        <v>819</v>
      </c>
      <c r="F2263" s="867" t="s">
        <v>819</v>
      </c>
      <c r="G2263" s="867">
        <v>94965</v>
      </c>
      <c r="H2263" s="867" t="s">
        <v>8547</v>
      </c>
      <c r="I2263" s="867" t="s">
        <v>169</v>
      </c>
      <c r="J2263" s="867" t="s">
        <v>6229</v>
      </c>
      <c r="K2263" s="868">
        <v>329.97</v>
      </c>
      <c r="L2263" s="867" t="s">
        <v>6143</v>
      </c>
    </row>
    <row r="2264" spans="1:12" ht="13.5">
      <c r="A2264" s="867" t="s">
        <v>8106</v>
      </c>
      <c r="B2264" s="867" t="s">
        <v>8107</v>
      </c>
      <c r="C2264" s="867" t="s">
        <v>8496</v>
      </c>
      <c r="D2264" s="867" t="s">
        <v>8497</v>
      </c>
      <c r="E2264" s="868" t="s">
        <v>819</v>
      </c>
      <c r="F2264" s="867" t="s">
        <v>819</v>
      </c>
      <c r="G2264" s="867">
        <v>94966</v>
      </c>
      <c r="H2264" s="867" t="s">
        <v>8548</v>
      </c>
      <c r="I2264" s="867" t="s">
        <v>169</v>
      </c>
      <c r="J2264" s="867" t="s">
        <v>6229</v>
      </c>
      <c r="K2264" s="868">
        <v>339.18</v>
      </c>
      <c r="L2264" s="867" t="s">
        <v>6143</v>
      </c>
    </row>
    <row r="2265" spans="1:12" ht="13.5">
      <c r="A2265" s="867" t="s">
        <v>8106</v>
      </c>
      <c r="B2265" s="867" t="s">
        <v>8107</v>
      </c>
      <c r="C2265" s="867" t="s">
        <v>8496</v>
      </c>
      <c r="D2265" s="867" t="s">
        <v>8497</v>
      </c>
      <c r="E2265" s="868" t="s">
        <v>819</v>
      </c>
      <c r="F2265" s="867" t="s">
        <v>819</v>
      </c>
      <c r="G2265" s="867">
        <v>94967</v>
      </c>
      <c r="H2265" s="867" t="s">
        <v>8549</v>
      </c>
      <c r="I2265" s="867" t="s">
        <v>169</v>
      </c>
      <c r="J2265" s="867" t="s">
        <v>6229</v>
      </c>
      <c r="K2265" s="868">
        <v>380.11</v>
      </c>
      <c r="L2265" s="867" t="s">
        <v>6143</v>
      </c>
    </row>
    <row r="2266" spans="1:12" ht="13.5">
      <c r="A2266" s="867" t="s">
        <v>8106</v>
      </c>
      <c r="B2266" s="867" t="s">
        <v>8107</v>
      </c>
      <c r="C2266" s="867" t="s">
        <v>8496</v>
      </c>
      <c r="D2266" s="867" t="s">
        <v>8497</v>
      </c>
      <c r="E2266" s="868" t="s">
        <v>819</v>
      </c>
      <c r="F2266" s="867" t="s">
        <v>819</v>
      </c>
      <c r="G2266" s="867">
        <v>94968</v>
      </c>
      <c r="H2266" s="867" t="s">
        <v>8550</v>
      </c>
      <c r="I2266" s="867" t="s">
        <v>169</v>
      </c>
      <c r="J2266" s="867" t="s">
        <v>6229</v>
      </c>
      <c r="K2266" s="868">
        <v>272.39</v>
      </c>
      <c r="L2266" s="867" t="s">
        <v>6143</v>
      </c>
    </row>
    <row r="2267" spans="1:12" ht="13.5">
      <c r="A2267" s="867" t="s">
        <v>8106</v>
      </c>
      <c r="B2267" s="867" t="s">
        <v>8107</v>
      </c>
      <c r="C2267" s="867" t="s">
        <v>8496</v>
      </c>
      <c r="D2267" s="867" t="s">
        <v>8497</v>
      </c>
      <c r="E2267" s="868" t="s">
        <v>819</v>
      </c>
      <c r="F2267" s="867" t="s">
        <v>819</v>
      </c>
      <c r="G2267" s="867">
        <v>94969</v>
      </c>
      <c r="H2267" s="867" t="s">
        <v>8551</v>
      </c>
      <c r="I2267" s="867" t="s">
        <v>169</v>
      </c>
      <c r="J2267" s="867" t="s">
        <v>6229</v>
      </c>
      <c r="K2267" s="868">
        <v>293.7</v>
      </c>
      <c r="L2267" s="867" t="s">
        <v>6143</v>
      </c>
    </row>
    <row r="2268" spans="1:12" ht="13.5">
      <c r="A2268" s="867" t="s">
        <v>8106</v>
      </c>
      <c r="B2268" s="867" t="s">
        <v>8107</v>
      </c>
      <c r="C2268" s="867" t="s">
        <v>8496</v>
      </c>
      <c r="D2268" s="867" t="s">
        <v>8497</v>
      </c>
      <c r="E2268" s="868" t="s">
        <v>819</v>
      </c>
      <c r="F2268" s="867" t="s">
        <v>819</v>
      </c>
      <c r="G2268" s="867">
        <v>94970</v>
      </c>
      <c r="H2268" s="867" t="s">
        <v>8552</v>
      </c>
      <c r="I2268" s="867" t="s">
        <v>169</v>
      </c>
      <c r="J2268" s="867" t="s">
        <v>6229</v>
      </c>
      <c r="K2268" s="868">
        <v>311.68</v>
      </c>
      <c r="L2268" s="867" t="s">
        <v>6143</v>
      </c>
    </row>
    <row r="2269" spans="1:12" ht="13.5">
      <c r="A2269" s="867" t="s">
        <v>8106</v>
      </c>
      <c r="B2269" s="867" t="s">
        <v>8107</v>
      </c>
      <c r="C2269" s="867" t="s">
        <v>8496</v>
      </c>
      <c r="D2269" s="867" t="s">
        <v>8497</v>
      </c>
      <c r="E2269" s="868" t="s">
        <v>819</v>
      </c>
      <c r="F2269" s="867" t="s">
        <v>819</v>
      </c>
      <c r="G2269" s="867">
        <v>94971</v>
      </c>
      <c r="H2269" s="867" t="s">
        <v>8553</v>
      </c>
      <c r="I2269" s="867" t="s">
        <v>169</v>
      </c>
      <c r="J2269" s="867" t="s">
        <v>6229</v>
      </c>
      <c r="K2269" s="868">
        <v>324.42</v>
      </c>
      <c r="L2269" s="867" t="s">
        <v>6143</v>
      </c>
    </row>
    <row r="2270" spans="1:12" ht="13.5">
      <c r="A2270" s="867" t="s">
        <v>8106</v>
      </c>
      <c r="B2270" s="867" t="s">
        <v>8107</v>
      </c>
      <c r="C2270" s="867" t="s">
        <v>8496</v>
      </c>
      <c r="D2270" s="867" t="s">
        <v>8497</v>
      </c>
      <c r="E2270" s="868" t="s">
        <v>819</v>
      </c>
      <c r="F2270" s="867" t="s">
        <v>819</v>
      </c>
      <c r="G2270" s="867">
        <v>94972</v>
      </c>
      <c r="H2270" s="867" t="s">
        <v>8554</v>
      </c>
      <c r="I2270" s="867" t="s">
        <v>169</v>
      </c>
      <c r="J2270" s="867" t="s">
        <v>6229</v>
      </c>
      <c r="K2270" s="868">
        <v>333.44</v>
      </c>
      <c r="L2270" s="867" t="s">
        <v>6143</v>
      </c>
    </row>
    <row r="2271" spans="1:12" ht="13.5">
      <c r="A2271" s="867" t="s">
        <v>8106</v>
      </c>
      <c r="B2271" s="867" t="s">
        <v>8107</v>
      </c>
      <c r="C2271" s="867" t="s">
        <v>8496</v>
      </c>
      <c r="D2271" s="867" t="s">
        <v>8497</v>
      </c>
      <c r="E2271" s="868" t="s">
        <v>819</v>
      </c>
      <c r="F2271" s="867" t="s">
        <v>819</v>
      </c>
      <c r="G2271" s="867">
        <v>94973</v>
      </c>
      <c r="H2271" s="867" t="s">
        <v>8555</v>
      </c>
      <c r="I2271" s="867" t="s">
        <v>169</v>
      </c>
      <c r="J2271" s="867" t="s">
        <v>6229</v>
      </c>
      <c r="K2271" s="868">
        <v>373.03</v>
      </c>
      <c r="L2271" s="867" t="s">
        <v>6143</v>
      </c>
    </row>
    <row r="2272" spans="1:12" ht="13.5">
      <c r="A2272" s="867" t="s">
        <v>8106</v>
      </c>
      <c r="B2272" s="867" t="s">
        <v>8107</v>
      </c>
      <c r="C2272" s="867" t="s">
        <v>8496</v>
      </c>
      <c r="D2272" s="867" t="s">
        <v>8497</v>
      </c>
      <c r="E2272" s="868" t="s">
        <v>819</v>
      </c>
      <c r="F2272" s="867" t="s">
        <v>819</v>
      </c>
      <c r="G2272" s="867">
        <v>94974</v>
      </c>
      <c r="H2272" s="867" t="s">
        <v>8556</v>
      </c>
      <c r="I2272" s="867" t="s">
        <v>169</v>
      </c>
      <c r="J2272" s="867" t="s">
        <v>6229</v>
      </c>
      <c r="K2272" s="868">
        <v>382.98</v>
      </c>
      <c r="L2272" s="867" t="s">
        <v>6143</v>
      </c>
    </row>
    <row r="2273" spans="1:12" ht="13.5">
      <c r="A2273" s="867" t="s">
        <v>8106</v>
      </c>
      <c r="B2273" s="867" t="s">
        <v>8107</v>
      </c>
      <c r="C2273" s="867" t="s">
        <v>8496</v>
      </c>
      <c r="D2273" s="867" t="s">
        <v>8497</v>
      </c>
      <c r="E2273" s="868" t="s">
        <v>819</v>
      </c>
      <c r="F2273" s="867" t="s">
        <v>819</v>
      </c>
      <c r="G2273" s="867">
        <v>94975</v>
      </c>
      <c r="H2273" s="867" t="s">
        <v>8557</v>
      </c>
      <c r="I2273" s="867" t="s">
        <v>169</v>
      </c>
      <c r="J2273" s="867" t="s">
        <v>6229</v>
      </c>
      <c r="K2273" s="868">
        <v>404.8</v>
      </c>
      <c r="L2273" s="867" t="s">
        <v>6143</v>
      </c>
    </row>
    <row r="2274" spans="1:12" ht="13.5">
      <c r="A2274" s="867" t="s">
        <v>8106</v>
      </c>
      <c r="B2274" s="867" t="s">
        <v>8107</v>
      </c>
      <c r="C2274" s="867" t="s">
        <v>8496</v>
      </c>
      <c r="D2274" s="867" t="s">
        <v>8497</v>
      </c>
      <c r="E2274" s="868" t="s">
        <v>819</v>
      </c>
      <c r="F2274" s="867" t="s">
        <v>819</v>
      </c>
      <c r="G2274" s="867">
        <v>96555</v>
      </c>
      <c r="H2274" s="867" t="s">
        <v>8558</v>
      </c>
      <c r="I2274" s="867" t="s">
        <v>169</v>
      </c>
      <c r="J2274" s="867" t="s">
        <v>6142</v>
      </c>
      <c r="K2274" s="868">
        <v>478.34</v>
      </c>
      <c r="L2274" s="867" t="s">
        <v>6143</v>
      </c>
    </row>
    <row r="2275" spans="1:12" ht="13.5">
      <c r="A2275" s="867" t="s">
        <v>8106</v>
      </c>
      <c r="B2275" s="867" t="s">
        <v>8107</v>
      </c>
      <c r="C2275" s="867" t="s">
        <v>8496</v>
      </c>
      <c r="D2275" s="867" t="s">
        <v>8497</v>
      </c>
      <c r="E2275" s="868" t="s">
        <v>819</v>
      </c>
      <c r="F2275" s="867" t="s">
        <v>819</v>
      </c>
      <c r="G2275" s="867">
        <v>96556</v>
      </c>
      <c r="H2275" s="867" t="s">
        <v>8559</v>
      </c>
      <c r="I2275" s="867" t="s">
        <v>169</v>
      </c>
      <c r="J2275" s="867" t="s">
        <v>6142</v>
      </c>
      <c r="K2275" s="868">
        <v>549.17999999999995</v>
      </c>
      <c r="L2275" s="867" t="s">
        <v>6143</v>
      </c>
    </row>
    <row r="2276" spans="1:12" ht="13.5">
      <c r="A2276" s="867" t="s">
        <v>8106</v>
      </c>
      <c r="B2276" s="867" t="s">
        <v>8107</v>
      </c>
      <c r="C2276" s="867" t="s">
        <v>8496</v>
      </c>
      <c r="D2276" s="867" t="s">
        <v>8497</v>
      </c>
      <c r="E2276" s="868" t="s">
        <v>819</v>
      </c>
      <c r="F2276" s="867" t="s">
        <v>819</v>
      </c>
      <c r="G2276" s="867">
        <v>96557</v>
      </c>
      <c r="H2276" s="867" t="s">
        <v>8560</v>
      </c>
      <c r="I2276" s="867" t="s">
        <v>169</v>
      </c>
      <c r="J2276" s="867" t="s">
        <v>6142</v>
      </c>
      <c r="K2276" s="868">
        <v>359.72</v>
      </c>
      <c r="L2276" s="867" t="s">
        <v>6143</v>
      </c>
    </row>
    <row r="2277" spans="1:12" ht="13.5">
      <c r="A2277" s="867" t="s">
        <v>8106</v>
      </c>
      <c r="B2277" s="867" t="s">
        <v>8107</v>
      </c>
      <c r="C2277" s="867" t="s">
        <v>8496</v>
      </c>
      <c r="D2277" s="867" t="s">
        <v>8497</v>
      </c>
      <c r="E2277" s="868" t="s">
        <v>819</v>
      </c>
      <c r="F2277" s="867" t="s">
        <v>819</v>
      </c>
      <c r="G2277" s="867">
        <v>96558</v>
      </c>
      <c r="H2277" s="867" t="s">
        <v>8561</v>
      </c>
      <c r="I2277" s="867" t="s">
        <v>169</v>
      </c>
      <c r="J2277" s="867" t="s">
        <v>6142</v>
      </c>
      <c r="K2277" s="868">
        <v>365.94</v>
      </c>
      <c r="L2277" s="867" t="s">
        <v>6143</v>
      </c>
    </row>
    <row r="2278" spans="1:12" ht="13.5">
      <c r="A2278" s="867" t="s">
        <v>8106</v>
      </c>
      <c r="B2278" s="867" t="s">
        <v>8107</v>
      </c>
      <c r="C2278" s="867" t="s">
        <v>8496</v>
      </c>
      <c r="D2278" s="867" t="s">
        <v>8497</v>
      </c>
      <c r="E2278" s="868" t="s">
        <v>819</v>
      </c>
      <c r="F2278" s="867" t="s">
        <v>819</v>
      </c>
      <c r="G2278" s="867">
        <v>99235</v>
      </c>
      <c r="H2278" s="867" t="s">
        <v>8562</v>
      </c>
      <c r="I2278" s="867" t="s">
        <v>169</v>
      </c>
      <c r="J2278" s="867" t="s">
        <v>6229</v>
      </c>
      <c r="K2278" s="868">
        <v>351.85</v>
      </c>
      <c r="L2278" s="867" t="s">
        <v>6143</v>
      </c>
    </row>
    <row r="2279" spans="1:12" ht="13.5">
      <c r="A2279" s="867" t="s">
        <v>8106</v>
      </c>
      <c r="B2279" s="867" t="s">
        <v>8107</v>
      </c>
      <c r="C2279" s="867" t="s">
        <v>8496</v>
      </c>
      <c r="D2279" s="867" t="s">
        <v>8497</v>
      </c>
      <c r="E2279" s="868" t="s">
        <v>819</v>
      </c>
      <c r="F2279" s="867" t="s">
        <v>819</v>
      </c>
      <c r="G2279" s="867">
        <v>99431</v>
      </c>
      <c r="H2279" s="867" t="s">
        <v>8563</v>
      </c>
      <c r="I2279" s="867" t="s">
        <v>169</v>
      </c>
      <c r="J2279" s="867" t="s">
        <v>6142</v>
      </c>
      <c r="K2279" s="868">
        <v>370.26</v>
      </c>
      <c r="L2279" s="867" t="s">
        <v>6143</v>
      </c>
    </row>
    <row r="2280" spans="1:12" ht="13.5">
      <c r="A2280" s="867" t="s">
        <v>8106</v>
      </c>
      <c r="B2280" s="867" t="s">
        <v>8107</v>
      </c>
      <c r="C2280" s="867" t="s">
        <v>8496</v>
      </c>
      <c r="D2280" s="867" t="s">
        <v>8497</v>
      </c>
      <c r="E2280" s="868" t="s">
        <v>819</v>
      </c>
      <c r="F2280" s="867" t="s">
        <v>819</v>
      </c>
      <c r="G2280" s="867">
        <v>99432</v>
      </c>
      <c r="H2280" s="867" t="s">
        <v>8564</v>
      </c>
      <c r="I2280" s="867" t="s">
        <v>169</v>
      </c>
      <c r="J2280" s="867" t="s">
        <v>6142</v>
      </c>
      <c r="K2280" s="868">
        <v>347.62</v>
      </c>
      <c r="L2280" s="867" t="s">
        <v>6143</v>
      </c>
    </row>
    <row r="2281" spans="1:12" ht="13.5">
      <c r="A2281" s="867" t="s">
        <v>8106</v>
      </c>
      <c r="B2281" s="867" t="s">
        <v>8107</v>
      </c>
      <c r="C2281" s="867" t="s">
        <v>8496</v>
      </c>
      <c r="D2281" s="867" t="s">
        <v>8497</v>
      </c>
      <c r="E2281" s="868" t="s">
        <v>819</v>
      </c>
      <c r="F2281" s="867" t="s">
        <v>819</v>
      </c>
      <c r="G2281" s="867">
        <v>99433</v>
      </c>
      <c r="H2281" s="867" t="s">
        <v>8565</v>
      </c>
      <c r="I2281" s="867" t="s">
        <v>169</v>
      </c>
      <c r="J2281" s="867" t="s">
        <v>6142</v>
      </c>
      <c r="K2281" s="868">
        <v>395.38</v>
      </c>
      <c r="L2281" s="867" t="s">
        <v>6143</v>
      </c>
    </row>
    <row r="2282" spans="1:12" ht="13.5">
      <c r="A2282" s="867" t="s">
        <v>8106</v>
      </c>
      <c r="B2282" s="867" t="s">
        <v>8107</v>
      </c>
      <c r="C2282" s="867" t="s">
        <v>8496</v>
      </c>
      <c r="D2282" s="867" t="s">
        <v>8497</v>
      </c>
      <c r="E2282" s="868" t="s">
        <v>819</v>
      </c>
      <c r="F2282" s="867" t="s">
        <v>819</v>
      </c>
      <c r="G2282" s="867">
        <v>99434</v>
      </c>
      <c r="H2282" s="867" t="s">
        <v>8566</v>
      </c>
      <c r="I2282" s="867" t="s">
        <v>169</v>
      </c>
      <c r="J2282" s="867" t="s">
        <v>6142</v>
      </c>
      <c r="K2282" s="868">
        <v>374.17</v>
      </c>
      <c r="L2282" s="867" t="s">
        <v>6143</v>
      </c>
    </row>
    <row r="2283" spans="1:12" ht="13.5">
      <c r="A2283" s="867" t="s">
        <v>8106</v>
      </c>
      <c r="B2283" s="867" t="s">
        <v>8107</v>
      </c>
      <c r="C2283" s="867" t="s">
        <v>8496</v>
      </c>
      <c r="D2283" s="867" t="s">
        <v>8497</v>
      </c>
      <c r="E2283" s="868" t="s">
        <v>819</v>
      </c>
      <c r="F2283" s="867" t="s">
        <v>819</v>
      </c>
      <c r="G2283" s="867">
        <v>99435</v>
      </c>
      <c r="H2283" s="867" t="s">
        <v>8567</v>
      </c>
      <c r="I2283" s="867" t="s">
        <v>169</v>
      </c>
      <c r="J2283" s="867" t="s">
        <v>6142</v>
      </c>
      <c r="K2283" s="868">
        <v>361.19</v>
      </c>
      <c r="L2283" s="867" t="s">
        <v>6143</v>
      </c>
    </row>
    <row r="2284" spans="1:12" ht="13.5">
      <c r="A2284" s="867" t="s">
        <v>8106</v>
      </c>
      <c r="B2284" s="867" t="s">
        <v>8107</v>
      </c>
      <c r="C2284" s="867" t="s">
        <v>8496</v>
      </c>
      <c r="D2284" s="867" t="s">
        <v>8497</v>
      </c>
      <c r="E2284" s="868" t="s">
        <v>819</v>
      </c>
      <c r="F2284" s="867" t="s">
        <v>819</v>
      </c>
      <c r="G2284" s="867">
        <v>99436</v>
      </c>
      <c r="H2284" s="867" t="s">
        <v>8568</v>
      </c>
      <c r="I2284" s="867" t="s">
        <v>169</v>
      </c>
      <c r="J2284" s="867" t="s">
        <v>6142</v>
      </c>
      <c r="K2284" s="868">
        <v>413.38</v>
      </c>
      <c r="L2284" s="867" t="s">
        <v>6143</v>
      </c>
    </row>
    <row r="2285" spans="1:12" ht="13.5">
      <c r="A2285" s="867" t="s">
        <v>8106</v>
      </c>
      <c r="B2285" s="867" t="s">
        <v>8107</v>
      </c>
      <c r="C2285" s="867" t="s">
        <v>8496</v>
      </c>
      <c r="D2285" s="867" t="s">
        <v>8497</v>
      </c>
      <c r="E2285" s="868" t="s">
        <v>819</v>
      </c>
      <c r="F2285" s="867" t="s">
        <v>819</v>
      </c>
      <c r="G2285" s="867">
        <v>99437</v>
      </c>
      <c r="H2285" s="867" t="s">
        <v>8569</v>
      </c>
      <c r="I2285" s="867" t="s">
        <v>169</v>
      </c>
      <c r="J2285" s="867" t="s">
        <v>6229</v>
      </c>
      <c r="K2285" s="868">
        <v>375.11</v>
      </c>
      <c r="L2285" s="867" t="s">
        <v>6143</v>
      </c>
    </row>
    <row r="2286" spans="1:12" ht="13.5">
      <c r="A2286" s="867" t="s">
        <v>8106</v>
      </c>
      <c r="B2286" s="867" t="s">
        <v>8107</v>
      </c>
      <c r="C2286" s="867" t="s">
        <v>8496</v>
      </c>
      <c r="D2286" s="867" t="s">
        <v>8497</v>
      </c>
      <c r="E2286" s="868" t="s">
        <v>819</v>
      </c>
      <c r="F2286" s="867" t="s">
        <v>819</v>
      </c>
      <c r="G2286" s="867">
        <v>99438</v>
      </c>
      <c r="H2286" s="867" t="s">
        <v>8570</v>
      </c>
      <c r="I2286" s="867" t="s">
        <v>169</v>
      </c>
      <c r="J2286" s="867" t="s">
        <v>6229</v>
      </c>
      <c r="K2286" s="868">
        <v>380.54</v>
      </c>
      <c r="L2286" s="867" t="s">
        <v>6143</v>
      </c>
    </row>
    <row r="2287" spans="1:12" ht="13.5">
      <c r="A2287" s="867" t="s">
        <v>8106</v>
      </c>
      <c r="B2287" s="867" t="s">
        <v>8107</v>
      </c>
      <c r="C2287" s="867" t="s">
        <v>8496</v>
      </c>
      <c r="D2287" s="867" t="s">
        <v>8497</v>
      </c>
      <c r="E2287" s="868" t="s">
        <v>819</v>
      </c>
      <c r="F2287" s="867" t="s">
        <v>819</v>
      </c>
      <c r="G2287" s="867">
        <v>99439</v>
      </c>
      <c r="H2287" s="867" t="s">
        <v>8571</v>
      </c>
      <c r="I2287" s="867" t="s">
        <v>169</v>
      </c>
      <c r="J2287" s="867" t="s">
        <v>6142</v>
      </c>
      <c r="K2287" s="868">
        <v>364.65</v>
      </c>
      <c r="L2287" s="867" t="s">
        <v>6143</v>
      </c>
    </row>
    <row r="2288" spans="1:12" ht="13.5">
      <c r="A2288" s="867" t="s">
        <v>8106</v>
      </c>
      <c r="B2288" s="867" t="s">
        <v>8107</v>
      </c>
      <c r="C2288" s="867" t="s">
        <v>8572</v>
      </c>
      <c r="D2288" s="867" t="s">
        <v>8573</v>
      </c>
      <c r="E2288" s="868">
        <v>74141</v>
      </c>
      <c r="F2288" s="867" t="s">
        <v>8574</v>
      </c>
      <c r="G2288" s="867" t="s">
        <v>8575</v>
      </c>
      <c r="H2288" s="867" t="s">
        <v>8576</v>
      </c>
      <c r="I2288" s="867" t="s">
        <v>6401</v>
      </c>
      <c r="J2288" s="867" t="s">
        <v>6142</v>
      </c>
      <c r="K2288" s="868">
        <v>76.03</v>
      </c>
      <c r="L2288" s="867" t="s">
        <v>6143</v>
      </c>
    </row>
    <row r="2289" spans="1:12" ht="13.5">
      <c r="A2289" s="867" t="s">
        <v>8106</v>
      </c>
      <c r="B2289" s="867" t="s">
        <v>8107</v>
      </c>
      <c r="C2289" s="867" t="s">
        <v>8572</v>
      </c>
      <c r="D2289" s="867" t="s">
        <v>8573</v>
      </c>
      <c r="E2289" s="868">
        <v>74141</v>
      </c>
      <c r="F2289" s="867" t="s">
        <v>8574</v>
      </c>
      <c r="G2289" s="867" t="s">
        <v>8577</v>
      </c>
      <c r="H2289" s="867" t="s">
        <v>8578</v>
      </c>
      <c r="I2289" s="867" t="s">
        <v>6401</v>
      </c>
      <c r="J2289" s="867" t="s">
        <v>6142</v>
      </c>
      <c r="K2289" s="868">
        <v>84.33</v>
      </c>
      <c r="L2289" s="867" t="s">
        <v>6143</v>
      </c>
    </row>
    <row r="2290" spans="1:12" ht="13.5">
      <c r="A2290" s="867" t="s">
        <v>8106</v>
      </c>
      <c r="B2290" s="867" t="s">
        <v>8107</v>
      </c>
      <c r="C2290" s="867" t="s">
        <v>8572</v>
      </c>
      <c r="D2290" s="867" t="s">
        <v>8573</v>
      </c>
      <c r="E2290" s="868">
        <v>74141</v>
      </c>
      <c r="F2290" s="867" t="s">
        <v>8574</v>
      </c>
      <c r="G2290" s="867" t="s">
        <v>8579</v>
      </c>
      <c r="H2290" s="867" t="s">
        <v>8580</v>
      </c>
      <c r="I2290" s="867" t="s">
        <v>6401</v>
      </c>
      <c r="J2290" s="867" t="s">
        <v>6142</v>
      </c>
      <c r="K2290" s="868">
        <v>100.32</v>
      </c>
      <c r="L2290" s="867" t="s">
        <v>6143</v>
      </c>
    </row>
    <row r="2291" spans="1:12" ht="13.5">
      <c r="A2291" s="867" t="s">
        <v>8106</v>
      </c>
      <c r="B2291" s="867" t="s">
        <v>8107</v>
      </c>
      <c r="C2291" s="867" t="s">
        <v>8572</v>
      </c>
      <c r="D2291" s="867" t="s">
        <v>8573</v>
      </c>
      <c r="E2291" s="868">
        <v>74141</v>
      </c>
      <c r="F2291" s="867" t="s">
        <v>8574</v>
      </c>
      <c r="G2291" s="867" t="s">
        <v>8581</v>
      </c>
      <c r="H2291" s="867" t="s">
        <v>8582</v>
      </c>
      <c r="I2291" s="867" t="s">
        <v>6401</v>
      </c>
      <c r="J2291" s="867" t="s">
        <v>6142</v>
      </c>
      <c r="K2291" s="868">
        <v>114.66</v>
      </c>
      <c r="L2291" s="867" t="s">
        <v>6143</v>
      </c>
    </row>
    <row r="2292" spans="1:12" ht="13.5">
      <c r="A2292" s="867" t="s">
        <v>8106</v>
      </c>
      <c r="B2292" s="867" t="s">
        <v>8107</v>
      </c>
      <c r="C2292" s="867" t="s">
        <v>8572</v>
      </c>
      <c r="D2292" s="867" t="s">
        <v>8573</v>
      </c>
      <c r="E2292" s="868">
        <v>74202</v>
      </c>
      <c r="F2292" s="867" t="s">
        <v>8574</v>
      </c>
      <c r="G2292" s="867" t="s">
        <v>8583</v>
      </c>
      <c r="H2292" s="867" t="s">
        <v>8584</v>
      </c>
      <c r="I2292" s="867" t="s">
        <v>6401</v>
      </c>
      <c r="J2292" s="867" t="s">
        <v>6142</v>
      </c>
      <c r="K2292" s="868">
        <v>68.650000000000006</v>
      </c>
      <c r="L2292" s="867" t="s">
        <v>6143</v>
      </c>
    </row>
    <row r="2293" spans="1:12" ht="13.5">
      <c r="A2293" s="867" t="s">
        <v>8106</v>
      </c>
      <c r="B2293" s="867" t="s">
        <v>8107</v>
      </c>
      <c r="C2293" s="867" t="s">
        <v>8572</v>
      </c>
      <c r="D2293" s="867" t="s">
        <v>8573</v>
      </c>
      <c r="E2293" s="868">
        <v>74202</v>
      </c>
      <c r="F2293" s="867" t="s">
        <v>8574</v>
      </c>
      <c r="G2293" s="867" t="s">
        <v>8585</v>
      </c>
      <c r="H2293" s="867" t="s">
        <v>8586</v>
      </c>
      <c r="I2293" s="867" t="s">
        <v>6401</v>
      </c>
      <c r="J2293" s="867" t="s">
        <v>6142</v>
      </c>
      <c r="K2293" s="868">
        <v>75.7</v>
      </c>
      <c r="L2293" s="867" t="s">
        <v>6143</v>
      </c>
    </row>
    <row r="2294" spans="1:12" ht="13.5">
      <c r="A2294" s="867" t="s">
        <v>8106</v>
      </c>
      <c r="B2294" s="867" t="s">
        <v>8107</v>
      </c>
      <c r="C2294" s="867" t="s">
        <v>8587</v>
      </c>
      <c r="D2294" s="867" t="s">
        <v>8588</v>
      </c>
      <c r="E2294" s="868" t="s">
        <v>819</v>
      </c>
      <c r="F2294" s="867" t="s">
        <v>819</v>
      </c>
      <c r="G2294" s="867">
        <v>101165</v>
      </c>
      <c r="H2294" s="867" t="s">
        <v>8589</v>
      </c>
      <c r="I2294" s="867" t="s">
        <v>169</v>
      </c>
      <c r="J2294" s="867" t="s">
        <v>6229</v>
      </c>
      <c r="K2294" s="868">
        <v>678.87</v>
      </c>
      <c r="L2294" s="867" t="s">
        <v>6143</v>
      </c>
    </row>
    <row r="2295" spans="1:12" ht="13.5">
      <c r="A2295" s="867" t="s">
        <v>8106</v>
      </c>
      <c r="B2295" s="867" t="s">
        <v>8107</v>
      </c>
      <c r="C2295" s="867" t="s">
        <v>8587</v>
      </c>
      <c r="D2295" s="867" t="s">
        <v>8588</v>
      </c>
      <c r="E2295" s="868" t="s">
        <v>819</v>
      </c>
      <c r="F2295" s="867" t="s">
        <v>819</v>
      </c>
      <c r="G2295" s="867">
        <v>101166</v>
      </c>
      <c r="H2295" s="867" t="s">
        <v>8590</v>
      </c>
      <c r="I2295" s="867" t="s">
        <v>169</v>
      </c>
      <c r="J2295" s="867" t="s">
        <v>6229</v>
      </c>
      <c r="K2295" s="868">
        <v>514.73</v>
      </c>
      <c r="L2295" s="867" t="s">
        <v>6143</v>
      </c>
    </row>
    <row r="2296" spans="1:12" ht="13.5">
      <c r="A2296" s="867" t="s">
        <v>8106</v>
      </c>
      <c r="B2296" s="867" t="s">
        <v>8107</v>
      </c>
      <c r="C2296" s="867" t="s">
        <v>8591</v>
      </c>
      <c r="D2296" s="867" t="s">
        <v>8592</v>
      </c>
      <c r="E2296" s="868" t="s">
        <v>819</v>
      </c>
      <c r="F2296" s="867" t="s">
        <v>819</v>
      </c>
      <c r="G2296" s="867">
        <v>98576</v>
      </c>
      <c r="H2296" s="867" t="s">
        <v>8593</v>
      </c>
      <c r="I2296" s="867" t="s">
        <v>272</v>
      </c>
      <c r="J2296" s="867" t="s">
        <v>6142</v>
      </c>
      <c r="K2296" s="868">
        <v>16.420000000000002</v>
      </c>
      <c r="L2296" s="867" t="s">
        <v>6143</v>
      </c>
    </row>
    <row r="2297" spans="1:12" ht="13.5">
      <c r="A2297" s="867" t="s">
        <v>8106</v>
      </c>
      <c r="B2297" s="867" t="s">
        <v>8107</v>
      </c>
      <c r="C2297" s="867" t="s">
        <v>8594</v>
      </c>
      <c r="D2297" s="867" t="s">
        <v>8595</v>
      </c>
      <c r="E2297" s="868" t="s">
        <v>819</v>
      </c>
      <c r="F2297" s="867" t="s">
        <v>819</v>
      </c>
      <c r="G2297" s="867">
        <v>93182</v>
      </c>
      <c r="H2297" s="867" t="s">
        <v>8596</v>
      </c>
      <c r="I2297" s="867" t="s">
        <v>272</v>
      </c>
      <c r="J2297" s="867" t="s">
        <v>6142</v>
      </c>
      <c r="K2297" s="868">
        <v>27.28</v>
      </c>
      <c r="L2297" s="867" t="s">
        <v>6143</v>
      </c>
    </row>
    <row r="2298" spans="1:12" ht="13.5">
      <c r="A2298" s="867" t="s">
        <v>8106</v>
      </c>
      <c r="B2298" s="867" t="s">
        <v>8107</v>
      </c>
      <c r="C2298" s="867" t="s">
        <v>8594</v>
      </c>
      <c r="D2298" s="867" t="s">
        <v>8595</v>
      </c>
      <c r="E2298" s="868" t="s">
        <v>819</v>
      </c>
      <c r="F2298" s="867" t="s">
        <v>819</v>
      </c>
      <c r="G2298" s="867">
        <v>93183</v>
      </c>
      <c r="H2298" s="867" t="s">
        <v>8597</v>
      </c>
      <c r="I2298" s="867" t="s">
        <v>272</v>
      </c>
      <c r="J2298" s="867" t="s">
        <v>6142</v>
      </c>
      <c r="K2298" s="868">
        <v>34.33</v>
      </c>
      <c r="L2298" s="867" t="s">
        <v>6143</v>
      </c>
    </row>
    <row r="2299" spans="1:12" ht="13.5">
      <c r="A2299" s="867" t="s">
        <v>8106</v>
      </c>
      <c r="B2299" s="867" t="s">
        <v>8107</v>
      </c>
      <c r="C2299" s="867" t="s">
        <v>8594</v>
      </c>
      <c r="D2299" s="867" t="s">
        <v>8595</v>
      </c>
      <c r="E2299" s="868" t="s">
        <v>819</v>
      </c>
      <c r="F2299" s="867" t="s">
        <v>819</v>
      </c>
      <c r="G2299" s="867">
        <v>93184</v>
      </c>
      <c r="H2299" s="867" t="s">
        <v>8598</v>
      </c>
      <c r="I2299" s="867" t="s">
        <v>272</v>
      </c>
      <c r="J2299" s="867" t="s">
        <v>6142</v>
      </c>
      <c r="K2299" s="868">
        <v>20.77</v>
      </c>
      <c r="L2299" s="867" t="s">
        <v>6143</v>
      </c>
    </row>
    <row r="2300" spans="1:12" ht="13.5">
      <c r="A2300" s="867" t="s">
        <v>8106</v>
      </c>
      <c r="B2300" s="867" t="s">
        <v>8107</v>
      </c>
      <c r="C2300" s="867" t="s">
        <v>8594</v>
      </c>
      <c r="D2300" s="867" t="s">
        <v>8595</v>
      </c>
      <c r="E2300" s="868" t="s">
        <v>819</v>
      </c>
      <c r="F2300" s="867" t="s">
        <v>819</v>
      </c>
      <c r="G2300" s="867">
        <v>93185</v>
      </c>
      <c r="H2300" s="867" t="s">
        <v>8599</v>
      </c>
      <c r="I2300" s="867" t="s">
        <v>272</v>
      </c>
      <c r="J2300" s="867" t="s">
        <v>6142</v>
      </c>
      <c r="K2300" s="868">
        <v>33.76</v>
      </c>
      <c r="L2300" s="867" t="s">
        <v>6143</v>
      </c>
    </row>
    <row r="2301" spans="1:12" ht="13.5">
      <c r="A2301" s="867" t="s">
        <v>8106</v>
      </c>
      <c r="B2301" s="867" t="s">
        <v>8107</v>
      </c>
      <c r="C2301" s="867" t="s">
        <v>8594</v>
      </c>
      <c r="D2301" s="867" t="s">
        <v>8595</v>
      </c>
      <c r="E2301" s="868" t="s">
        <v>819</v>
      </c>
      <c r="F2301" s="867" t="s">
        <v>819</v>
      </c>
      <c r="G2301" s="867">
        <v>93186</v>
      </c>
      <c r="H2301" s="867" t="s">
        <v>8600</v>
      </c>
      <c r="I2301" s="867" t="s">
        <v>272</v>
      </c>
      <c r="J2301" s="867" t="s">
        <v>6142</v>
      </c>
      <c r="K2301" s="868">
        <v>49.38</v>
      </c>
      <c r="L2301" s="867" t="s">
        <v>6143</v>
      </c>
    </row>
    <row r="2302" spans="1:12" ht="13.5">
      <c r="A2302" s="867" t="s">
        <v>8106</v>
      </c>
      <c r="B2302" s="867" t="s">
        <v>8107</v>
      </c>
      <c r="C2302" s="867" t="s">
        <v>8594</v>
      </c>
      <c r="D2302" s="867" t="s">
        <v>8595</v>
      </c>
      <c r="E2302" s="868" t="s">
        <v>819</v>
      </c>
      <c r="F2302" s="867" t="s">
        <v>819</v>
      </c>
      <c r="G2302" s="867">
        <v>93187</v>
      </c>
      <c r="H2302" s="867" t="s">
        <v>8601</v>
      </c>
      <c r="I2302" s="867" t="s">
        <v>272</v>
      </c>
      <c r="J2302" s="867" t="s">
        <v>6142</v>
      </c>
      <c r="K2302" s="868">
        <v>56.18</v>
      </c>
      <c r="L2302" s="867" t="s">
        <v>6143</v>
      </c>
    </row>
    <row r="2303" spans="1:12" ht="13.5">
      <c r="A2303" s="867" t="s">
        <v>8106</v>
      </c>
      <c r="B2303" s="867" t="s">
        <v>8107</v>
      </c>
      <c r="C2303" s="867" t="s">
        <v>8594</v>
      </c>
      <c r="D2303" s="867" t="s">
        <v>8595</v>
      </c>
      <c r="E2303" s="868" t="s">
        <v>819</v>
      </c>
      <c r="F2303" s="867" t="s">
        <v>819</v>
      </c>
      <c r="G2303" s="867">
        <v>93188</v>
      </c>
      <c r="H2303" s="867" t="s">
        <v>8602</v>
      </c>
      <c r="I2303" s="867" t="s">
        <v>272</v>
      </c>
      <c r="J2303" s="867" t="s">
        <v>6142</v>
      </c>
      <c r="K2303" s="868">
        <v>45.86</v>
      </c>
      <c r="L2303" s="867" t="s">
        <v>6143</v>
      </c>
    </row>
    <row r="2304" spans="1:12" ht="13.5">
      <c r="A2304" s="867" t="s">
        <v>8106</v>
      </c>
      <c r="B2304" s="867" t="s">
        <v>8107</v>
      </c>
      <c r="C2304" s="867" t="s">
        <v>8594</v>
      </c>
      <c r="D2304" s="867" t="s">
        <v>8595</v>
      </c>
      <c r="E2304" s="868" t="s">
        <v>819</v>
      </c>
      <c r="F2304" s="867" t="s">
        <v>819</v>
      </c>
      <c r="G2304" s="867">
        <v>93189</v>
      </c>
      <c r="H2304" s="867" t="s">
        <v>8603</v>
      </c>
      <c r="I2304" s="867" t="s">
        <v>272</v>
      </c>
      <c r="J2304" s="867" t="s">
        <v>6142</v>
      </c>
      <c r="K2304" s="868">
        <v>56.45</v>
      </c>
      <c r="L2304" s="867" t="s">
        <v>6143</v>
      </c>
    </row>
    <row r="2305" spans="1:12" ht="13.5">
      <c r="A2305" s="867" t="s">
        <v>8106</v>
      </c>
      <c r="B2305" s="867" t="s">
        <v>8107</v>
      </c>
      <c r="C2305" s="867" t="s">
        <v>8594</v>
      </c>
      <c r="D2305" s="867" t="s">
        <v>8595</v>
      </c>
      <c r="E2305" s="868" t="s">
        <v>819</v>
      </c>
      <c r="F2305" s="867" t="s">
        <v>819</v>
      </c>
      <c r="G2305" s="867">
        <v>93190</v>
      </c>
      <c r="H2305" s="867" t="s">
        <v>8604</v>
      </c>
      <c r="I2305" s="867" t="s">
        <v>272</v>
      </c>
      <c r="J2305" s="867" t="s">
        <v>6229</v>
      </c>
      <c r="K2305" s="868">
        <v>31.48</v>
      </c>
      <c r="L2305" s="867" t="s">
        <v>6143</v>
      </c>
    </row>
    <row r="2306" spans="1:12" ht="13.5">
      <c r="A2306" s="867" t="s">
        <v>8106</v>
      </c>
      <c r="B2306" s="867" t="s">
        <v>8107</v>
      </c>
      <c r="C2306" s="867" t="s">
        <v>8594</v>
      </c>
      <c r="D2306" s="867" t="s">
        <v>8595</v>
      </c>
      <c r="E2306" s="868" t="s">
        <v>819</v>
      </c>
      <c r="F2306" s="867" t="s">
        <v>819</v>
      </c>
      <c r="G2306" s="867">
        <v>93191</v>
      </c>
      <c r="H2306" s="867" t="s">
        <v>8605</v>
      </c>
      <c r="I2306" s="867" t="s">
        <v>272</v>
      </c>
      <c r="J2306" s="867" t="s">
        <v>6229</v>
      </c>
      <c r="K2306" s="868">
        <v>32.69</v>
      </c>
      <c r="L2306" s="867" t="s">
        <v>6143</v>
      </c>
    </row>
    <row r="2307" spans="1:12" ht="13.5">
      <c r="A2307" s="867" t="s">
        <v>8106</v>
      </c>
      <c r="B2307" s="867" t="s">
        <v>8107</v>
      </c>
      <c r="C2307" s="867" t="s">
        <v>8594</v>
      </c>
      <c r="D2307" s="867" t="s">
        <v>8595</v>
      </c>
      <c r="E2307" s="868" t="s">
        <v>819</v>
      </c>
      <c r="F2307" s="867" t="s">
        <v>819</v>
      </c>
      <c r="G2307" s="867">
        <v>93192</v>
      </c>
      <c r="H2307" s="867" t="s">
        <v>8606</v>
      </c>
      <c r="I2307" s="867" t="s">
        <v>272</v>
      </c>
      <c r="J2307" s="867" t="s">
        <v>6229</v>
      </c>
      <c r="K2307" s="868">
        <v>33.57</v>
      </c>
      <c r="L2307" s="867" t="s">
        <v>6143</v>
      </c>
    </row>
    <row r="2308" spans="1:12" ht="13.5">
      <c r="A2308" s="867" t="s">
        <v>8106</v>
      </c>
      <c r="B2308" s="867" t="s">
        <v>8107</v>
      </c>
      <c r="C2308" s="867" t="s">
        <v>8594</v>
      </c>
      <c r="D2308" s="867" t="s">
        <v>8595</v>
      </c>
      <c r="E2308" s="868" t="s">
        <v>819</v>
      </c>
      <c r="F2308" s="867" t="s">
        <v>819</v>
      </c>
      <c r="G2308" s="867">
        <v>93193</v>
      </c>
      <c r="H2308" s="867" t="s">
        <v>8607</v>
      </c>
      <c r="I2308" s="867" t="s">
        <v>272</v>
      </c>
      <c r="J2308" s="867" t="s">
        <v>6229</v>
      </c>
      <c r="K2308" s="868">
        <v>33.049999999999997</v>
      </c>
      <c r="L2308" s="867" t="s">
        <v>6143</v>
      </c>
    </row>
    <row r="2309" spans="1:12" ht="13.5">
      <c r="A2309" s="867" t="s">
        <v>8106</v>
      </c>
      <c r="B2309" s="867" t="s">
        <v>8107</v>
      </c>
      <c r="C2309" s="867" t="s">
        <v>8594</v>
      </c>
      <c r="D2309" s="867" t="s">
        <v>8595</v>
      </c>
      <c r="E2309" s="868" t="s">
        <v>819</v>
      </c>
      <c r="F2309" s="867" t="s">
        <v>819</v>
      </c>
      <c r="G2309" s="867">
        <v>93194</v>
      </c>
      <c r="H2309" s="867" t="s">
        <v>8608</v>
      </c>
      <c r="I2309" s="867" t="s">
        <v>272</v>
      </c>
      <c r="J2309" s="867" t="s">
        <v>6142</v>
      </c>
      <c r="K2309" s="868">
        <v>26.83</v>
      </c>
      <c r="L2309" s="867" t="s">
        <v>6143</v>
      </c>
    </row>
    <row r="2310" spans="1:12" ht="13.5">
      <c r="A2310" s="867" t="s">
        <v>8106</v>
      </c>
      <c r="B2310" s="867" t="s">
        <v>8107</v>
      </c>
      <c r="C2310" s="867" t="s">
        <v>8594</v>
      </c>
      <c r="D2310" s="867" t="s">
        <v>8595</v>
      </c>
      <c r="E2310" s="868" t="s">
        <v>819</v>
      </c>
      <c r="F2310" s="867" t="s">
        <v>819</v>
      </c>
      <c r="G2310" s="867">
        <v>93195</v>
      </c>
      <c r="H2310" s="867" t="s">
        <v>8609</v>
      </c>
      <c r="I2310" s="867" t="s">
        <v>272</v>
      </c>
      <c r="J2310" s="867" t="s">
        <v>6142</v>
      </c>
      <c r="K2310" s="868">
        <v>31.91</v>
      </c>
      <c r="L2310" s="867" t="s">
        <v>6143</v>
      </c>
    </row>
    <row r="2311" spans="1:12" ht="13.5">
      <c r="A2311" s="867" t="s">
        <v>8106</v>
      </c>
      <c r="B2311" s="867" t="s">
        <v>8107</v>
      </c>
      <c r="C2311" s="867" t="s">
        <v>8594</v>
      </c>
      <c r="D2311" s="867" t="s">
        <v>8595</v>
      </c>
      <c r="E2311" s="868" t="s">
        <v>819</v>
      </c>
      <c r="F2311" s="867" t="s">
        <v>819</v>
      </c>
      <c r="G2311" s="867">
        <v>93196</v>
      </c>
      <c r="H2311" s="867" t="s">
        <v>8610</v>
      </c>
      <c r="I2311" s="867" t="s">
        <v>272</v>
      </c>
      <c r="J2311" s="867" t="s">
        <v>6142</v>
      </c>
      <c r="K2311" s="868">
        <v>48.11</v>
      </c>
      <c r="L2311" s="867" t="s">
        <v>6143</v>
      </c>
    </row>
    <row r="2312" spans="1:12" ht="13.5">
      <c r="A2312" s="867" t="s">
        <v>8106</v>
      </c>
      <c r="B2312" s="867" t="s">
        <v>8107</v>
      </c>
      <c r="C2312" s="867" t="s">
        <v>8594</v>
      </c>
      <c r="D2312" s="867" t="s">
        <v>8595</v>
      </c>
      <c r="E2312" s="868" t="s">
        <v>819</v>
      </c>
      <c r="F2312" s="867" t="s">
        <v>819</v>
      </c>
      <c r="G2312" s="867">
        <v>93197</v>
      </c>
      <c r="H2312" s="867" t="s">
        <v>8611</v>
      </c>
      <c r="I2312" s="867" t="s">
        <v>272</v>
      </c>
      <c r="J2312" s="867" t="s">
        <v>6142</v>
      </c>
      <c r="K2312" s="868">
        <v>53.27</v>
      </c>
      <c r="L2312" s="867" t="s">
        <v>6143</v>
      </c>
    </row>
    <row r="2313" spans="1:12" ht="13.5">
      <c r="A2313" s="867" t="s">
        <v>8106</v>
      </c>
      <c r="B2313" s="867" t="s">
        <v>8107</v>
      </c>
      <c r="C2313" s="867" t="s">
        <v>8594</v>
      </c>
      <c r="D2313" s="867" t="s">
        <v>8595</v>
      </c>
      <c r="E2313" s="868" t="s">
        <v>819</v>
      </c>
      <c r="F2313" s="867" t="s">
        <v>819</v>
      </c>
      <c r="G2313" s="867">
        <v>93198</v>
      </c>
      <c r="H2313" s="867" t="s">
        <v>8612</v>
      </c>
      <c r="I2313" s="867" t="s">
        <v>272</v>
      </c>
      <c r="J2313" s="867" t="s">
        <v>6229</v>
      </c>
      <c r="K2313" s="868">
        <v>28.37</v>
      </c>
      <c r="L2313" s="867" t="s">
        <v>6143</v>
      </c>
    </row>
    <row r="2314" spans="1:12" ht="13.5">
      <c r="A2314" s="867" t="s">
        <v>8106</v>
      </c>
      <c r="B2314" s="867" t="s">
        <v>8107</v>
      </c>
      <c r="C2314" s="867" t="s">
        <v>8594</v>
      </c>
      <c r="D2314" s="867" t="s">
        <v>8595</v>
      </c>
      <c r="E2314" s="868" t="s">
        <v>819</v>
      </c>
      <c r="F2314" s="867" t="s">
        <v>819</v>
      </c>
      <c r="G2314" s="867">
        <v>93199</v>
      </c>
      <c r="H2314" s="867" t="s">
        <v>8613</v>
      </c>
      <c r="I2314" s="867" t="s">
        <v>272</v>
      </c>
      <c r="J2314" s="867" t="s">
        <v>6229</v>
      </c>
      <c r="K2314" s="868">
        <v>27.87</v>
      </c>
      <c r="L2314" s="867" t="s">
        <v>6143</v>
      </c>
    </row>
    <row r="2315" spans="1:12" ht="13.5">
      <c r="A2315" s="867" t="s">
        <v>8106</v>
      </c>
      <c r="B2315" s="867" t="s">
        <v>8107</v>
      </c>
      <c r="C2315" s="867" t="s">
        <v>8594</v>
      </c>
      <c r="D2315" s="867" t="s">
        <v>8595</v>
      </c>
      <c r="E2315" s="868" t="s">
        <v>819</v>
      </c>
      <c r="F2315" s="867" t="s">
        <v>819</v>
      </c>
      <c r="G2315" s="867">
        <v>93200</v>
      </c>
      <c r="H2315" s="867" t="s">
        <v>8614</v>
      </c>
      <c r="I2315" s="867" t="s">
        <v>272</v>
      </c>
      <c r="J2315" s="867" t="s">
        <v>6229</v>
      </c>
      <c r="K2315" s="868">
        <v>2.4900000000000002</v>
      </c>
      <c r="L2315" s="867" t="s">
        <v>6143</v>
      </c>
    </row>
    <row r="2316" spans="1:12" ht="13.5">
      <c r="A2316" s="867" t="s">
        <v>8106</v>
      </c>
      <c r="B2316" s="867" t="s">
        <v>8107</v>
      </c>
      <c r="C2316" s="867" t="s">
        <v>8594</v>
      </c>
      <c r="D2316" s="867" t="s">
        <v>8595</v>
      </c>
      <c r="E2316" s="868" t="s">
        <v>819</v>
      </c>
      <c r="F2316" s="867" t="s">
        <v>819</v>
      </c>
      <c r="G2316" s="867">
        <v>93201</v>
      </c>
      <c r="H2316" s="867" t="s">
        <v>8615</v>
      </c>
      <c r="I2316" s="867" t="s">
        <v>272</v>
      </c>
      <c r="J2316" s="867" t="s">
        <v>6229</v>
      </c>
      <c r="K2316" s="868">
        <v>5.24</v>
      </c>
      <c r="L2316" s="867" t="s">
        <v>6143</v>
      </c>
    </row>
    <row r="2317" spans="1:12" ht="13.5">
      <c r="A2317" s="867" t="s">
        <v>8106</v>
      </c>
      <c r="B2317" s="867" t="s">
        <v>8107</v>
      </c>
      <c r="C2317" s="867" t="s">
        <v>8594</v>
      </c>
      <c r="D2317" s="867" t="s">
        <v>8595</v>
      </c>
      <c r="E2317" s="868" t="s">
        <v>819</v>
      </c>
      <c r="F2317" s="867" t="s">
        <v>819</v>
      </c>
      <c r="G2317" s="867">
        <v>93202</v>
      </c>
      <c r="H2317" s="867" t="s">
        <v>8616</v>
      </c>
      <c r="I2317" s="867" t="s">
        <v>272</v>
      </c>
      <c r="J2317" s="867" t="s">
        <v>6229</v>
      </c>
      <c r="K2317" s="868">
        <v>21.4</v>
      </c>
      <c r="L2317" s="867" t="s">
        <v>6143</v>
      </c>
    </row>
    <row r="2318" spans="1:12" ht="13.5">
      <c r="A2318" s="867" t="s">
        <v>8106</v>
      </c>
      <c r="B2318" s="867" t="s">
        <v>8107</v>
      </c>
      <c r="C2318" s="867" t="s">
        <v>8594</v>
      </c>
      <c r="D2318" s="867" t="s">
        <v>8595</v>
      </c>
      <c r="E2318" s="868" t="s">
        <v>819</v>
      </c>
      <c r="F2318" s="867" t="s">
        <v>819</v>
      </c>
      <c r="G2318" s="867">
        <v>93203</v>
      </c>
      <c r="H2318" s="867" t="s">
        <v>8617</v>
      </c>
      <c r="I2318" s="867" t="s">
        <v>272</v>
      </c>
      <c r="J2318" s="867" t="s">
        <v>6635</v>
      </c>
      <c r="K2318" s="868">
        <v>10.6</v>
      </c>
      <c r="L2318" s="867" t="s">
        <v>6143</v>
      </c>
    </row>
    <row r="2319" spans="1:12" ht="13.5">
      <c r="A2319" s="867" t="s">
        <v>8106</v>
      </c>
      <c r="B2319" s="867" t="s">
        <v>8107</v>
      </c>
      <c r="C2319" s="867" t="s">
        <v>8594</v>
      </c>
      <c r="D2319" s="867" t="s">
        <v>8595</v>
      </c>
      <c r="E2319" s="868" t="s">
        <v>819</v>
      </c>
      <c r="F2319" s="867" t="s">
        <v>819</v>
      </c>
      <c r="G2319" s="867">
        <v>93204</v>
      </c>
      <c r="H2319" s="867" t="s">
        <v>8618</v>
      </c>
      <c r="I2319" s="867" t="s">
        <v>272</v>
      </c>
      <c r="J2319" s="867" t="s">
        <v>6142</v>
      </c>
      <c r="K2319" s="868">
        <v>37.58</v>
      </c>
      <c r="L2319" s="867" t="s">
        <v>6143</v>
      </c>
    </row>
    <row r="2320" spans="1:12" ht="13.5">
      <c r="A2320" s="867" t="s">
        <v>8106</v>
      </c>
      <c r="B2320" s="867" t="s">
        <v>8107</v>
      </c>
      <c r="C2320" s="867" t="s">
        <v>8594</v>
      </c>
      <c r="D2320" s="867" t="s">
        <v>8595</v>
      </c>
      <c r="E2320" s="868" t="s">
        <v>819</v>
      </c>
      <c r="F2320" s="867" t="s">
        <v>819</v>
      </c>
      <c r="G2320" s="867">
        <v>93205</v>
      </c>
      <c r="H2320" s="867" t="s">
        <v>8619</v>
      </c>
      <c r="I2320" s="867" t="s">
        <v>272</v>
      </c>
      <c r="J2320" s="867" t="s">
        <v>6229</v>
      </c>
      <c r="K2320" s="868">
        <v>27.12</v>
      </c>
      <c r="L2320" s="867" t="s">
        <v>6143</v>
      </c>
    </row>
    <row r="2321" spans="1:12" ht="13.5">
      <c r="A2321" s="867" t="s">
        <v>8106</v>
      </c>
      <c r="B2321" s="867" t="s">
        <v>8107</v>
      </c>
      <c r="C2321" s="867" t="s">
        <v>8620</v>
      </c>
      <c r="D2321" s="867" t="s">
        <v>8621</v>
      </c>
      <c r="E2321" s="868" t="s">
        <v>819</v>
      </c>
      <c r="F2321" s="867" t="s">
        <v>819</v>
      </c>
      <c r="G2321" s="867">
        <v>85233</v>
      </c>
      <c r="H2321" s="867" t="s">
        <v>347</v>
      </c>
      <c r="I2321" s="867" t="s">
        <v>169</v>
      </c>
      <c r="J2321" s="867" t="s">
        <v>6142</v>
      </c>
      <c r="K2321" s="869">
        <v>2557.13</v>
      </c>
      <c r="L2321" s="867" t="s">
        <v>6143</v>
      </c>
    </row>
    <row r="2322" spans="1:12" ht="13.5">
      <c r="A2322" s="867" t="s">
        <v>8106</v>
      </c>
      <c r="B2322" s="867" t="s">
        <v>8107</v>
      </c>
      <c r="C2322" s="867" t="s">
        <v>8620</v>
      </c>
      <c r="D2322" s="867" t="s">
        <v>8621</v>
      </c>
      <c r="E2322" s="868" t="s">
        <v>819</v>
      </c>
      <c r="F2322" s="867" t="s">
        <v>819</v>
      </c>
      <c r="G2322" s="867">
        <v>95952</v>
      </c>
      <c r="H2322" s="867" t="s">
        <v>8622</v>
      </c>
      <c r="I2322" s="867" t="s">
        <v>169</v>
      </c>
      <c r="J2322" s="867" t="s">
        <v>6142</v>
      </c>
      <c r="K2322" s="869">
        <v>1476.35</v>
      </c>
      <c r="L2322" s="867" t="s">
        <v>6143</v>
      </c>
    </row>
    <row r="2323" spans="1:12" ht="13.5">
      <c r="A2323" s="867" t="s">
        <v>8106</v>
      </c>
      <c r="B2323" s="867" t="s">
        <v>8107</v>
      </c>
      <c r="C2323" s="867" t="s">
        <v>8620</v>
      </c>
      <c r="D2323" s="867" t="s">
        <v>8621</v>
      </c>
      <c r="E2323" s="868" t="s">
        <v>819</v>
      </c>
      <c r="F2323" s="867" t="s">
        <v>819</v>
      </c>
      <c r="G2323" s="867">
        <v>95953</v>
      </c>
      <c r="H2323" s="867" t="s">
        <v>8623</v>
      </c>
      <c r="I2323" s="867" t="s">
        <v>169</v>
      </c>
      <c r="J2323" s="867" t="s">
        <v>6142</v>
      </c>
      <c r="K2323" s="869">
        <v>2482.5500000000002</v>
      </c>
      <c r="L2323" s="867" t="s">
        <v>6143</v>
      </c>
    </row>
    <row r="2324" spans="1:12" ht="13.5">
      <c r="A2324" s="867" t="s">
        <v>8106</v>
      </c>
      <c r="B2324" s="867" t="s">
        <v>8107</v>
      </c>
      <c r="C2324" s="867" t="s">
        <v>8620</v>
      </c>
      <c r="D2324" s="867" t="s">
        <v>8621</v>
      </c>
      <c r="E2324" s="868" t="s">
        <v>819</v>
      </c>
      <c r="F2324" s="867" t="s">
        <v>819</v>
      </c>
      <c r="G2324" s="867">
        <v>95954</v>
      </c>
      <c r="H2324" s="867" t="s">
        <v>8624</v>
      </c>
      <c r="I2324" s="867" t="s">
        <v>169</v>
      </c>
      <c r="J2324" s="867" t="s">
        <v>6142</v>
      </c>
      <c r="K2324" s="869">
        <v>1739.61</v>
      </c>
      <c r="L2324" s="867" t="s">
        <v>6143</v>
      </c>
    </row>
    <row r="2325" spans="1:12" ht="13.5">
      <c r="A2325" s="867" t="s">
        <v>8106</v>
      </c>
      <c r="B2325" s="867" t="s">
        <v>8107</v>
      </c>
      <c r="C2325" s="867" t="s">
        <v>8620</v>
      </c>
      <c r="D2325" s="867" t="s">
        <v>8621</v>
      </c>
      <c r="E2325" s="868" t="s">
        <v>819</v>
      </c>
      <c r="F2325" s="867" t="s">
        <v>819</v>
      </c>
      <c r="G2325" s="867">
        <v>95955</v>
      </c>
      <c r="H2325" s="867" t="s">
        <v>8625</v>
      </c>
      <c r="I2325" s="867" t="s">
        <v>169</v>
      </c>
      <c r="J2325" s="867" t="s">
        <v>6142</v>
      </c>
      <c r="K2325" s="869">
        <v>2201.41</v>
      </c>
      <c r="L2325" s="867" t="s">
        <v>6143</v>
      </c>
    </row>
    <row r="2326" spans="1:12" ht="13.5">
      <c r="A2326" s="867" t="s">
        <v>8106</v>
      </c>
      <c r="B2326" s="867" t="s">
        <v>8107</v>
      </c>
      <c r="C2326" s="867" t="s">
        <v>8620</v>
      </c>
      <c r="D2326" s="867" t="s">
        <v>8621</v>
      </c>
      <c r="E2326" s="868" t="s">
        <v>819</v>
      </c>
      <c r="F2326" s="867" t="s">
        <v>819</v>
      </c>
      <c r="G2326" s="867">
        <v>95956</v>
      </c>
      <c r="H2326" s="867" t="s">
        <v>8626</v>
      </c>
      <c r="I2326" s="867" t="s">
        <v>169</v>
      </c>
      <c r="J2326" s="867" t="s">
        <v>6142</v>
      </c>
      <c r="K2326" s="869">
        <v>1704.07</v>
      </c>
      <c r="L2326" s="867" t="s">
        <v>6143</v>
      </c>
    </row>
    <row r="2327" spans="1:12" ht="13.5">
      <c r="A2327" s="867" t="s">
        <v>8106</v>
      </c>
      <c r="B2327" s="867" t="s">
        <v>8107</v>
      </c>
      <c r="C2327" s="867" t="s">
        <v>8620</v>
      </c>
      <c r="D2327" s="867" t="s">
        <v>8621</v>
      </c>
      <c r="E2327" s="868" t="s">
        <v>819</v>
      </c>
      <c r="F2327" s="867" t="s">
        <v>819</v>
      </c>
      <c r="G2327" s="867">
        <v>95957</v>
      </c>
      <c r="H2327" s="867" t="s">
        <v>8627</v>
      </c>
      <c r="I2327" s="867" t="s">
        <v>169</v>
      </c>
      <c r="J2327" s="867" t="s">
        <v>6142</v>
      </c>
      <c r="K2327" s="869">
        <v>2191.1999999999998</v>
      </c>
      <c r="L2327" s="867" t="s">
        <v>6143</v>
      </c>
    </row>
    <row r="2328" spans="1:12" ht="13.5">
      <c r="A2328" s="867" t="s">
        <v>8106</v>
      </c>
      <c r="B2328" s="867" t="s">
        <v>8107</v>
      </c>
      <c r="C2328" s="867" t="s">
        <v>8620</v>
      </c>
      <c r="D2328" s="867" t="s">
        <v>8621</v>
      </c>
      <c r="E2328" s="868" t="s">
        <v>819</v>
      </c>
      <c r="F2328" s="867" t="s">
        <v>819</v>
      </c>
      <c r="G2328" s="867">
        <v>95969</v>
      </c>
      <c r="H2328" s="867" t="s">
        <v>8628</v>
      </c>
      <c r="I2328" s="867" t="s">
        <v>169</v>
      </c>
      <c r="J2328" s="867" t="s">
        <v>6142</v>
      </c>
      <c r="K2328" s="869">
        <v>2057.64</v>
      </c>
      <c r="L2328" s="867" t="s">
        <v>6143</v>
      </c>
    </row>
    <row r="2329" spans="1:12" ht="13.5">
      <c r="A2329" s="867" t="s">
        <v>8106</v>
      </c>
      <c r="B2329" s="867" t="s">
        <v>8107</v>
      </c>
      <c r="C2329" s="867" t="s">
        <v>8620</v>
      </c>
      <c r="D2329" s="867" t="s">
        <v>8621</v>
      </c>
      <c r="E2329" s="868" t="s">
        <v>819</v>
      </c>
      <c r="F2329" s="867" t="s">
        <v>819</v>
      </c>
      <c r="G2329" s="867">
        <v>97733</v>
      </c>
      <c r="H2329" s="867" t="s">
        <v>8629</v>
      </c>
      <c r="I2329" s="867" t="s">
        <v>169</v>
      </c>
      <c r="J2329" s="867" t="s">
        <v>6142</v>
      </c>
      <c r="K2329" s="869">
        <v>2608.87</v>
      </c>
      <c r="L2329" s="867" t="s">
        <v>6143</v>
      </c>
    </row>
    <row r="2330" spans="1:12" ht="13.5">
      <c r="A2330" s="867" t="s">
        <v>8106</v>
      </c>
      <c r="B2330" s="867" t="s">
        <v>8107</v>
      </c>
      <c r="C2330" s="867" t="s">
        <v>8620</v>
      </c>
      <c r="D2330" s="867" t="s">
        <v>8621</v>
      </c>
      <c r="E2330" s="868" t="s">
        <v>819</v>
      </c>
      <c r="F2330" s="867" t="s">
        <v>819</v>
      </c>
      <c r="G2330" s="867">
        <v>97734</v>
      </c>
      <c r="H2330" s="867" t="s">
        <v>8630</v>
      </c>
      <c r="I2330" s="867" t="s">
        <v>169</v>
      </c>
      <c r="J2330" s="867" t="s">
        <v>6142</v>
      </c>
      <c r="K2330" s="869">
        <v>2263.75</v>
      </c>
      <c r="L2330" s="867" t="s">
        <v>6143</v>
      </c>
    </row>
    <row r="2331" spans="1:12" ht="13.5">
      <c r="A2331" s="867" t="s">
        <v>8106</v>
      </c>
      <c r="B2331" s="867" t="s">
        <v>8107</v>
      </c>
      <c r="C2331" s="867" t="s">
        <v>8620</v>
      </c>
      <c r="D2331" s="867" t="s">
        <v>8621</v>
      </c>
      <c r="E2331" s="868" t="s">
        <v>819</v>
      </c>
      <c r="F2331" s="867" t="s">
        <v>819</v>
      </c>
      <c r="G2331" s="867">
        <v>97735</v>
      </c>
      <c r="H2331" s="867" t="s">
        <v>8631</v>
      </c>
      <c r="I2331" s="867" t="s">
        <v>169</v>
      </c>
      <c r="J2331" s="867" t="s">
        <v>6142</v>
      </c>
      <c r="K2331" s="869">
        <v>1856.33</v>
      </c>
      <c r="L2331" s="867" t="s">
        <v>6143</v>
      </c>
    </row>
    <row r="2332" spans="1:12" ht="13.5">
      <c r="A2332" s="867" t="s">
        <v>8106</v>
      </c>
      <c r="B2332" s="867" t="s">
        <v>8107</v>
      </c>
      <c r="C2332" s="867" t="s">
        <v>8620</v>
      </c>
      <c r="D2332" s="867" t="s">
        <v>8621</v>
      </c>
      <c r="E2332" s="868" t="s">
        <v>819</v>
      </c>
      <c r="F2332" s="867" t="s">
        <v>819</v>
      </c>
      <c r="G2332" s="867">
        <v>97736</v>
      </c>
      <c r="H2332" s="867" t="s">
        <v>8632</v>
      </c>
      <c r="I2332" s="867" t="s">
        <v>169</v>
      </c>
      <c r="J2332" s="867" t="s">
        <v>6142</v>
      </c>
      <c r="K2332" s="869">
        <v>1117.4100000000001</v>
      </c>
      <c r="L2332" s="867" t="s">
        <v>6143</v>
      </c>
    </row>
    <row r="2333" spans="1:12" ht="13.5">
      <c r="A2333" s="867" t="s">
        <v>8106</v>
      </c>
      <c r="B2333" s="867" t="s">
        <v>8107</v>
      </c>
      <c r="C2333" s="867" t="s">
        <v>8620</v>
      </c>
      <c r="D2333" s="867" t="s">
        <v>8621</v>
      </c>
      <c r="E2333" s="868" t="s">
        <v>819</v>
      </c>
      <c r="F2333" s="867" t="s">
        <v>819</v>
      </c>
      <c r="G2333" s="867">
        <v>97737</v>
      </c>
      <c r="H2333" s="867" t="s">
        <v>8633</v>
      </c>
      <c r="I2333" s="867" t="s">
        <v>169</v>
      </c>
      <c r="J2333" s="867" t="s">
        <v>6142</v>
      </c>
      <c r="K2333" s="869">
        <v>2560.64</v>
      </c>
      <c r="L2333" s="867" t="s">
        <v>6143</v>
      </c>
    </row>
    <row r="2334" spans="1:12" ht="13.5">
      <c r="A2334" s="867" t="s">
        <v>8106</v>
      </c>
      <c r="B2334" s="867" t="s">
        <v>8107</v>
      </c>
      <c r="C2334" s="867" t="s">
        <v>8620</v>
      </c>
      <c r="D2334" s="867" t="s">
        <v>8621</v>
      </c>
      <c r="E2334" s="868" t="s">
        <v>819</v>
      </c>
      <c r="F2334" s="867" t="s">
        <v>819</v>
      </c>
      <c r="G2334" s="867">
        <v>97738</v>
      </c>
      <c r="H2334" s="867" t="s">
        <v>8634</v>
      </c>
      <c r="I2334" s="867" t="s">
        <v>169</v>
      </c>
      <c r="J2334" s="867" t="s">
        <v>6142</v>
      </c>
      <c r="K2334" s="869">
        <v>3485.27</v>
      </c>
      <c r="L2334" s="867" t="s">
        <v>6143</v>
      </c>
    </row>
    <row r="2335" spans="1:12" ht="13.5">
      <c r="A2335" s="867" t="s">
        <v>8106</v>
      </c>
      <c r="B2335" s="867" t="s">
        <v>8107</v>
      </c>
      <c r="C2335" s="867" t="s">
        <v>8620</v>
      </c>
      <c r="D2335" s="867" t="s">
        <v>8621</v>
      </c>
      <c r="E2335" s="868" t="s">
        <v>819</v>
      </c>
      <c r="F2335" s="867" t="s">
        <v>819</v>
      </c>
      <c r="G2335" s="867">
        <v>97739</v>
      </c>
      <c r="H2335" s="867" t="s">
        <v>8635</v>
      </c>
      <c r="I2335" s="867" t="s">
        <v>169</v>
      </c>
      <c r="J2335" s="867" t="s">
        <v>6142</v>
      </c>
      <c r="K2335" s="869">
        <v>2114.4699999999998</v>
      </c>
      <c r="L2335" s="867" t="s">
        <v>6143</v>
      </c>
    </row>
    <row r="2336" spans="1:12" ht="13.5">
      <c r="A2336" s="867" t="s">
        <v>8106</v>
      </c>
      <c r="B2336" s="867" t="s">
        <v>8107</v>
      </c>
      <c r="C2336" s="867" t="s">
        <v>8620</v>
      </c>
      <c r="D2336" s="867" t="s">
        <v>8621</v>
      </c>
      <c r="E2336" s="868" t="s">
        <v>819</v>
      </c>
      <c r="F2336" s="867" t="s">
        <v>819</v>
      </c>
      <c r="G2336" s="867">
        <v>97740</v>
      </c>
      <c r="H2336" s="867" t="s">
        <v>8636</v>
      </c>
      <c r="I2336" s="867" t="s">
        <v>169</v>
      </c>
      <c r="J2336" s="867" t="s">
        <v>6142</v>
      </c>
      <c r="K2336" s="869">
        <v>1489.92</v>
      </c>
      <c r="L2336" s="867" t="s">
        <v>6143</v>
      </c>
    </row>
    <row r="2337" spans="1:12" ht="13.5">
      <c r="A2337" s="867" t="s">
        <v>8106</v>
      </c>
      <c r="B2337" s="867" t="s">
        <v>8107</v>
      </c>
      <c r="C2337" s="867" t="s">
        <v>8620</v>
      </c>
      <c r="D2337" s="867" t="s">
        <v>8621</v>
      </c>
      <c r="E2337" s="868" t="s">
        <v>819</v>
      </c>
      <c r="F2337" s="867" t="s">
        <v>819</v>
      </c>
      <c r="G2337" s="867">
        <v>98615</v>
      </c>
      <c r="H2337" s="867" t="s">
        <v>8637</v>
      </c>
      <c r="I2337" s="867" t="s">
        <v>6401</v>
      </c>
      <c r="J2337" s="867" t="s">
        <v>6142</v>
      </c>
      <c r="K2337" s="868">
        <v>81.66</v>
      </c>
      <c r="L2337" s="867" t="s">
        <v>6143</v>
      </c>
    </row>
    <row r="2338" spans="1:12" ht="13.5">
      <c r="A2338" s="867" t="s">
        <v>8106</v>
      </c>
      <c r="B2338" s="867" t="s">
        <v>8107</v>
      </c>
      <c r="C2338" s="867" t="s">
        <v>8620</v>
      </c>
      <c r="D2338" s="867" t="s">
        <v>8621</v>
      </c>
      <c r="E2338" s="868" t="s">
        <v>819</v>
      </c>
      <c r="F2338" s="867" t="s">
        <v>819</v>
      </c>
      <c r="G2338" s="867">
        <v>98616</v>
      </c>
      <c r="H2338" s="867" t="s">
        <v>8638</v>
      </c>
      <c r="I2338" s="867" t="s">
        <v>6401</v>
      </c>
      <c r="J2338" s="867" t="s">
        <v>6142</v>
      </c>
      <c r="K2338" s="868">
        <v>63.61</v>
      </c>
      <c r="L2338" s="867" t="s">
        <v>6143</v>
      </c>
    </row>
    <row r="2339" spans="1:12" ht="13.5">
      <c r="A2339" s="867" t="s">
        <v>8106</v>
      </c>
      <c r="B2339" s="867" t="s">
        <v>8107</v>
      </c>
      <c r="C2339" s="867" t="s">
        <v>8620</v>
      </c>
      <c r="D2339" s="867" t="s">
        <v>8621</v>
      </c>
      <c r="E2339" s="868" t="s">
        <v>819</v>
      </c>
      <c r="F2339" s="867" t="s">
        <v>819</v>
      </c>
      <c r="G2339" s="867">
        <v>98617</v>
      </c>
      <c r="H2339" s="867" t="s">
        <v>8639</v>
      </c>
      <c r="I2339" s="867" t="s">
        <v>6401</v>
      </c>
      <c r="J2339" s="867" t="s">
        <v>6142</v>
      </c>
      <c r="K2339" s="868">
        <v>58.44</v>
      </c>
      <c r="L2339" s="867" t="s">
        <v>6143</v>
      </c>
    </row>
    <row r="2340" spans="1:12" ht="13.5">
      <c r="A2340" s="867" t="s">
        <v>8106</v>
      </c>
      <c r="B2340" s="867" t="s">
        <v>8107</v>
      </c>
      <c r="C2340" s="867" t="s">
        <v>8620</v>
      </c>
      <c r="D2340" s="867" t="s">
        <v>8621</v>
      </c>
      <c r="E2340" s="868" t="s">
        <v>819</v>
      </c>
      <c r="F2340" s="867" t="s">
        <v>819</v>
      </c>
      <c r="G2340" s="867">
        <v>98618</v>
      </c>
      <c r="H2340" s="867" t="s">
        <v>8640</v>
      </c>
      <c r="I2340" s="867" t="s">
        <v>6401</v>
      </c>
      <c r="J2340" s="867" t="s">
        <v>6142</v>
      </c>
      <c r="K2340" s="868">
        <v>80.430000000000007</v>
      </c>
      <c r="L2340" s="867" t="s">
        <v>6143</v>
      </c>
    </row>
    <row r="2341" spans="1:12" ht="13.5">
      <c r="A2341" s="867" t="s">
        <v>8106</v>
      </c>
      <c r="B2341" s="867" t="s">
        <v>8107</v>
      </c>
      <c r="C2341" s="867" t="s">
        <v>8620</v>
      </c>
      <c r="D2341" s="867" t="s">
        <v>8621</v>
      </c>
      <c r="E2341" s="868" t="s">
        <v>819</v>
      </c>
      <c r="F2341" s="867" t="s">
        <v>819</v>
      </c>
      <c r="G2341" s="867">
        <v>98619</v>
      </c>
      <c r="H2341" s="867" t="s">
        <v>8641</v>
      </c>
      <c r="I2341" s="867" t="s">
        <v>6401</v>
      </c>
      <c r="J2341" s="867" t="s">
        <v>6142</v>
      </c>
      <c r="K2341" s="868">
        <v>72.599999999999994</v>
      </c>
      <c r="L2341" s="867" t="s">
        <v>6143</v>
      </c>
    </row>
    <row r="2342" spans="1:12" ht="13.5">
      <c r="A2342" s="867" t="s">
        <v>8106</v>
      </c>
      <c r="B2342" s="867" t="s">
        <v>8107</v>
      </c>
      <c r="C2342" s="867" t="s">
        <v>8620</v>
      </c>
      <c r="D2342" s="867" t="s">
        <v>8621</v>
      </c>
      <c r="E2342" s="868" t="s">
        <v>819</v>
      </c>
      <c r="F2342" s="867" t="s">
        <v>819</v>
      </c>
      <c r="G2342" s="867">
        <v>98620</v>
      </c>
      <c r="H2342" s="867" t="s">
        <v>8642</v>
      </c>
      <c r="I2342" s="867" t="s">
        <v>6401</v>
      </c>
      <c r="J2342" s="867" t="s">
        <v>6142</v>
      </c>
      <c r="K2342" s="868">
        <v>68.67</v>
      </c>
      <c r="L2342" s="867" t="s">
        <v>6143</v>
      </c>
    </row>
    <row r="2343" spans="1:12" ht="13.5">
      <c r="A2343" s="867" t="s">
        <v>8106</v>
      </c>
      <c r="B2343" s="867" t="s">
        <v>8107</v>
      </c>
      <c r="C2343" s="867" t="s">
        <v>8620</v>
      </c>
      <c r="D2343" s="867" t="s">
        <v>8621</v>
      </c>
      <c r="E2343" s="868" t="s">
        <v>819</v>
      </c>
      <c r="F2343" s="867" t="s">
        <v>819</v>
      </c>
      <c r="G2343" s="867">
        <v>98621</v>
      </c>
      <c r="H2343" s="867" t="s">
        <v>8643</v>
      </c>
      <c r="I2343" s="867" t="s">
        <v>6401</v>
      </c>
      <c r="J2343" s="867" t="s">
        <v>6142</v>
      </c>
      <c r="K2343" s="868">
        <v>90.36</v>
      </c>
      <c r="L2343" s="867" t="s">
        <v>6143</v>
      </c>
    </row>
    <row r="2344" spans="1:12" ht="13.5">
      <c r="A2344" s="867" t="s">
        <v>8106</v>
      </c>
      <c r="B2344" s="867" t="s">
        <v>8107</v>
      </c>
      <c r="C2344" s="867" t="s">
        <v>8620</v>
      </c>
      <c r="D2344" s="867" t="s">
        <v>8621</v>
      </c>
      <c r="E2344" s="868" t="s">
        <v>819</v>
      </c>
      <c r="F2344" s="867" t="s">
        <v>819</v>
      </c>
      <c r="G2344" s="867">
        <v>98622</v>
      </c>
      <c r="H2344" s="867" t="s">
        <v>8644</v>
      </c>
      <c r="I2344" s="867" t="s">
        <v>6401</v>
      </c>
      <c r="J2344" s="867" t="s">
        <v>6142</v>
      </c>
      <c r="K2344" s="868">
        <v>84.09</v>
      </c>
      <c r="L2344" s="867" t="s">
        <v>6143</v>
      </c>
    </row>
    <row r="2345" spans="1:12" ht="13.5">
      <c r="A2345" s="867" t="s">
        <v>8106</v>
      </c>
      <c r="B2345" s="867" t="s">
        <v>8107</v>
      </c>
      <c r="C2345" s="867" t="s">
        <v>8620</v>
      </c>
      <c r="D2345" s="867" t="s">
        <v>8621</v>
      </c>
      <c r="E2345" s="868" t="s">
        <v>819</v>
      </c>
      <c r="F2345" s="867" t="s">
        <v>819</v>
      </c>
      <c r="G2345" s="867">
        <v>98623</v>
      </c>
      <c r="H2345" s="867" t="s">
        <v>8645</v>
      </c>
      <c r="I2345" s="867" t="s">
        <v>6401</v>
      </c>
      <c r="J2345" s="867" t="s">
        <v>6142</v>
      </c>
      <c r="K2345" s="868">
        <v>80.89</v>
      </c>
      <c r="L2345" s="867" t="s">
        <v>6143</v>
      </c>
    </row>
    <row r="2346" spans="1:12" ht="13.5">
      <c r="A2346" s="867" t="s">
        <v>8106</v>
      </c>
      <c r="B2346" s="867" t="s">
        <v>8107</v>
      </c>
      <c r="C2346" s="867" t="s">
        <v>8620</v>
      </c>
      <c r="D2346" s="867" t="s">
        <v>8621</v>
      </c>
      <c r="E2346" s="868" t="s">
        <v>819</v>
      </c>
      <c r="F2346" s="867" t="s">
        <v>819</v>
      </c>
      <c r="G2346" s="867">
        <v>98624</v>
      </c>
      <c r="H2346" s="867" t="s">
        <v>8646</v>
      </c>
      <c r="I2346" s="867" t="s">
        <v>6401</v>
      </c>
      <c r="J2346" s="867" t="s">
        <v>6142</v>
      </c>
      <c r="K2346" s="868">
        <v>101.43</v>
      </c>
      <c r="L2346" s="867" t="s">
        <v>6143</v>
      </c>
    </row>
    <row r="2347" spans="1:12" ht="13.5">
      <c r="A2347" s="867" t="s">
        <v>8106</v>
      </c>
      <c r="B2347" s="867" t="s">
        <v>8107</v>
      </c>
      <c r="C2347" s="867" t="s">
        <v>8620</v>
      </c>
      <c r="D2347" s="867" t="s">
        <v>8621</v>
      </c>
      <c r="E2347" s="868" t="s">
        <v>819</v>
      </c>
      <c r="F2347" s="867" t="s">
        <v>819</v>
      </c>
      <c r="G2347" s="867">
        <v>98625</v>
      </c>
      <c r="H2347" s="867" t="s">
        <v>8647</v>
      </c>
      <c r="I2347" s="867" t="s">
        <v>6401</v>
      </c>
      <c r="J2347" s="867" t="s">
        <v>6142</v>
      </c>
      <c r="K2347" s="868">
        <v>96.14</v>
      </c>
      <c r="L2347" s="867" t="s">
        <v>6143</v>
      </c>
    </row>
    <row r="2348" spans="1:12" ht="13.5">
      <c r="A2348" s="867" t="s">
        <v>8106</v>
      </c>
      <c r="B2348" s="867" t="s">
        <v>8107</v>
      </c>
      <c r="C2348" s="867" t="s">
        <v>8620</v>
      </c>
      <c r="D2348" s="867" t="s">
        <v>8621</v>
      </c>
      <c r="E2348" s="868" t="s">
        <v>819</v>
      </c>
      <c r="F2348" s="867" t="s">
        <v>819</v>
      </c>
      <c r="G2348" s="867">
        <v>98626</v>
      </c>
      <c r="H2348" s="867" t="s">
        <v>8648</v>
      </c>
      <c r="I2348" s="867" t="s">
        <v>6401</v>
      </c>
      <c r="J2348" s="867" t="s">
        <v>6142</v>
      </c>
      <c r="K2348" s="868">
        <v>93.41</v>
      </c>
      <c r="L2348" s="867" t="s">
        <v>6143</v>
      </c>
    </row>
    <row r="2349" spans="1:12" ht="13.5">
      <c r="A2349" s="867" t="s">
        <v>8106</v>
      </c>
      <c r="B2349" s="867" t="s">
        <v>8107</v>
      </c>
      <c r="C2349" s="867" t="s">
        <v>8620</v>
      </c>
      <c r="D2349" s="867" t="s">
        <v>8621</v>
      </c>
      <c r="E2349" s="868" t="s">
        <v>819</v>
      </c>
      <c r="F2349" s="867" t="s">
        <v>819</v>
      </c>
      <c r="G2349" s="867">
        <v>98655</v>
      </c>
      <c r="H2349" s="867" t="s">
        <v>8649</v>
      </c>
      <c r="I2349" s="867" t="s">
        <v>272</v>
      </c>
      <c r="J2349" s="867" t="s">
        <v>6142</v>
      </c>
      <c r="K2349" s="868">
        <v>447.51</v>
      </c>
      <c r="L2349" s="867" t="s">
        <v>6143</v>
      </c>
    </row>
    <row r="2350" spans="1:12" ht="13.5">
      <c r="A2350" s="867" t="s">
        <v>8106</v>
      </c>
      <c r="B2350" s="867" t="s">
        <v>8107</v>
      </c>
      <c r="C2350" s="867" t="s">
        <v>8620</v>
      </c>
      <c r="D2350" s="867" t="s">
        <v>8621</v>
      </c>
      <c r="E2350" s="868" t="s">
        <v>819</v>
      </c>
      <c r="F2350" s="867" t="s">
        <v>819</v>
      </c>
      <c r="G2350" s="867">
        <v>98656</v>
      </c>
      <c r="H2350" s="867" t="s">
        <v>8650</v>
      </c>
      <c r="I2350" s="867" t="s">
        <v>272</v>
      </c>
      <c r="J2350" s="867" t="s">
        <v>6142</v>
      </c>
      <c r="K2350" s="868">
        <v>453.62</v>
      </c>
      <c r="L2350" s="867" t="s">
        <v>6143</v>
      </c>
    </row>
    <row r="2351" spans="1:12" ht="13.5">
      <c r="A2351" s="867" t="s">
        <v>8106</v>
      </c>
      <c r="B2351" s="867" t="s">
        <v>8107</v>
      </c>
      <c r="C2351" s="867" t="s">
        <v>8620</v>
      </c>
      <c r="D2351" s="867" t="s">
        <v>8621</v>
      </c>
      <c r="E2351" s="868" t="s">
        <v>819</v>
      </c>
      <c r="F2351" s="867" t="s">
        <v>819</v>
      </c>
      <c r="G2351" s="867">
        <v>98657</v>
      </c>
      <c r="H2351" s="867" t="s">
        <v>8651</v>
      </c>
      <c r="I2351" s="867" t="s">
        <v>272</v>
      </c>
      <c r="J2351" s="867" t="s">
        <v>6142</v>
      </c>
      <c r="K2351" s="868">
        <v>459.74</v>
      </c>
      <c r="L2351" s="867" t="s">
        <v>6143</v>
      </c>
    </row>
    <row r="2352" spans="1:12" ht="13.5">
      <c r="A2352" s="867" t="s">
        <v>8106</v>
      </c>
      <c r="B2352" s="867" t="s">
        <v>8107</v>
      </c>
      <c r="C2352" s="867" t="s">
        <v>8620</v>
      </c>
      <c r="D2352" s="867" t="s">
        <v>8621</v>
      </c>
      <c r="E2352" s="868" t="s">
        <v>819</v>
      </c>
      <c r="F2352" s="867" t="s">
        <v>819</v>
      </c>
      <c r="G2352" s="867">
        <v>98658</v>
      </c>
      <c r="H2352" s="867" t="s">
        <v>8652</v>
      </c>
      <c r="I2352" s="867" t="s">
        <v>272</v>
      </c>
      <c r="J2352" s="867" t="s">
        <v>6142</v>
      </c>
      <c r="K2352" s="868">
        <v>465.86</v>
      </c>
      <c r="L2352" s="867" t="s">
        <v>6143</v>
      </c>
    </row>
    <row r="2353" spans="1:12" ht="13.5">
      <c r="A2353" s="867" t="s">
        <v>8106</v>
      </c>
      <c r="B2353" s="867" t="s">
        <v>8107</v>
      </c>
      <c r="C2353" s="867" t="s">
        <v>8620</v>
      </c>
      <c r="D2353" s="867" t="s">
        <v>8621</v>
      </c>
      <c r="E2353" s="868" t="s">
        <v>819</v>
      </c>
      <c r="F2353" s="867" t="s">
        <v>819</v>
      </c>
      <c r="G2353" s="867">
        <v>98659</v>
      </c>
      <c r="H2353" s="867" t="s">
        <v>8653</v>
      </c>
      <c r="I2353" s="867" t="s">
        <v>272</v>
      </c>
      <c r="J2353" s="867" t="s">
        <v>6142</v>
      </c>
      <c r="K2353" s="868">
        <v>478.09</v>
      </c>
      <c r="L2353" s="867" t="s">
        <v>6143</v>
      </c>
    </row>
    <row r="2354" spans="1:12" ht="13.5">
      <c r="A2354" s="867" t="s">
        <v>8106</v>
      </c>
      <c r="B2354" s="867" t="s">
        <v>8107</v>
      </c>
      <c r="C2354" s="867" t="s">
        <v>8620</v>
      </c>
      <c r="D2354" s="867" t="s">
        <v>8621</v>
      </c>
      <c r="E2354" s="868" t="s">
        <v>819</v>
      </c>
      <c r="F2354" s="867" t="s">
        <v>819</v>
      </c>
      <c r="G2354" s="867">
        <v>98746</v>
      </c>
      <c r="H2354" s="867" t="s">
        <v>8654</v>
      </c>
      <c r="I2354" s="867" t="s">
        <v>272</v>
      </c>
      <c r="J2354" s="867" t="s">
        <v>6229</v>
      </c>
      <c r="K2354" s="868">
        <v>46.66</v>
      </c>
      <c r="L2354" s="867" t="s">
        <v>6143</v>
      </c>
    </row>
    <row r="2355" spans="1:12" ht="13.5">
      <c r="A2355" s="867" t="s">
        <v>8106</v>
      </c>
      <c r="B2355" s="867" t="s">
        <v>8107</v>
      </c>
      <c r="C2355" s="867" t="s">
        <v>8620</v>
      </c>
      <c r="D2355" s="867" t="s">
        <v>8621</v>
      </c>
      <c r="E2355" s="868" t="s">
        <v>819</v>
      </c>
      <c r="F2355" s="867" t="s">
        <v>819</v>
      </c>
      <c r="G2355" s="867">
        <v>98749</v>
      </c>
      <c r="H2355" s="867" t="s">
        <v>8655</v>
      </c>
      <c r="I2355" s="867" t="s">
        <v>272</v>
      </c>
      <c r="J2355" s="867" t="s">
        <v>6229</v>
      </c>
      <c r="K2355" s="868">
        <v>53.47</v>
      </c>
      <c r="L2355" s="867" t="s">
        <v>6143</v>
      </c>
    </row>
    <row r="2356" spans="1:12" ht="13.5">
      <c r="A2356" s="867" t="s">
        <v>8106</v>
      </c>
      <c r="B2356" s="867" t="s">
        <v>8107</v>
      </c>
      <c r="C2356" s="867" t="s">
        <v>8620</v>
      </c>
      <c r="D2356" s="867" t="s">
        <v>8621</v>
      </c>
      <c r="E2356" s="868" t="s">
        <v>819</v>
      </c>
      <c r="F2356" s="867" t="s">
        <v>819</v>
      </c>
      <c r="G2356" s="867">
        <v>98750</v>
      </c>
      <c r="H2356" s="867" t="s">
        <v>8656</v>
      </c>
      <c r="I2356" s="867" t="s">
        <v>272</v>
      </c>
      <c r="J2356" s="867" t="s">
        <v>6229</v>
      </c>
      <c r="K2356" s="868">
        <v>61.5</v>
      </c>
      <c r="L2356" s="867" t="s">
        <v>6143</v>
      </c>
    </row>
    <row r="2357" spans="1:12" ht="13.5">
      <c r="A2357" s="867" t="s">
        <v>8106</v>
      </c>
      <c r="B2357" s="867" t="s">
        <v>8107</v>
      </c>
      <c r="C2357" s="867" t="s">
        <v>8620</v>
      </c>
      <c r="D2357" s="867" t="s">
        <v>8621</v>
      </c>
      <c r="E2357" s="868" t="s">
        <v>819</v>
      </c>
      <c r="F2357" s="867" t="s">
        <v>819</v>
      </c>
      <c r="G2357" s="867">
        <v>98751</v>
      </c>
      <c r="H2357" s="867" t="s">
        <v>8657</v>
      </c>
      <c r="I2357" s="867" t="s">
        <v>272</v>
      </c>
      <c r="J2357" s="867" t="s">
        <v>6229</v>
      </c>
      <c r="K2357" s="868">
        <v>82.35</v>
      </c>
      <c r="L2357" s="867" t="s">
        <v>6143</v>
      </c>
    </row>
    <row r="2358" spans="1:12" ht="13.5">
      <c r="A2358" s="867" t="s">
        <v>8106</v>
      </c>
      <c r="B2358" s="867" t="s">
        <v>8107</v>
      </c>
      <c r="C2358" s="867" t="s">
        <v>8620</v>
      </c>
      <c r="D2358" s="867" t="s">
        <v>8621</v>
      </c>
      <c r="E2358" s="868" t="s">
        <v>819</v>
      </c>
      <c r="F2358" s="867" t="s">
        <v>819</v>
      </c>
      <c r="G2358" s="867">
        <v>98752</v>
      </c>
      <c r="H2358" s="867" t="s">
        <v>8658</v>
      </c>
      <c r="I2358" s="867" t="s">
        <v>272</v>
      </c>
      <c r="J2358" s="867" t="s">
        <v>6229</v>
      </c>
      <c r="K2358" s="868">
        <v>107.13</v>
      </c>
      <c r="L2358" s="867" t="s">
        <v>6143</v>
      </c>
    </row>
    <row r="2359" spans="1:12" ht="13.5">
      <c r="A2359" s="867" t="s">
        <v>8106</v>
      </c>
      <c r="B2359" s="867" t="s">
        <v>8107</v>
      </c>
      <c r="C2359" s="867" t="s">
        <v>8620</v>
      </c>
      <c r="D2359" s="867" t="s">
        <v>8621</v>
      </c>
      <c r="E2359" s="868" t="s">
        <v>819</v>
      </c>
      <c r="F2359" s="867" t="s">
        <v>819</v>
      </c>
      <c r="G2359" s="867">
        <v>98753</v>
      </c>
      <c r="H2359" s="867" t="s">
        <v>8659</v>
      </c>
      <c r="I2359" s="867" t="s">
        <v>272</v>
      </c>
      <c r="J2359" s="867" t="s">
        <v>6229</v>
      </c>
      <c r="K2359" s="868">
        <v>137.69</v>
      </c>
      <c r="L2359" s="867" t="s">
        <v>6143</v>
      </c>
    </row>
    <row r="2360" spans="1:12" ht="13.5">
      <c r="A2360" s="867" t="s">
        <v>8106</v>
      </c>
      <c r="B2360" s="867" t="s">
        <v>8107</v>
      </c>
      <c r="C2360" s="867" t="s">
        <v>8620</v>
      </c>
      <c r="D2360" s="867" t="s">
        <v>8621</v>
      </c>
      <c r="E2360" s="868" t="s">
        <v>819</v>
      </c>
      <c r="F2360" s="867" t="s">
        <v>819</v>
      </c>
      <c r="G2360" s="867">
        <v>100763</v>
      </c>
      <c r="H2360" s="867" t="s">
        <v>8660</v>
      </c>
      <c r="I2360" s="867" t="s">
        <v>631</v>
      </c>
      <c r="J2360" s="867" t="s">
        <v>6142</v>
      </c>
      <c r="K2360" s="868">
        <v>9.23</v>
      </c>
      <c r="L2360" s="867" t="s">
        <v>6143</v>
      </c>
    </row>
    <row r="2361" spans="1:12" ht="13.5">
      <c r="A2361" s="867" t="s">
        <v>8106</v>
      </c>
      <c r="B2361" s="867" t="s">
        <v>8107</v>
      </c>
      <c r="C2361" s="867" t="s">
        <v>8620</v>
      </c>
      <c r="D2361" s="867" t="s">
        <v>8621</v>
      </c>
      <c r="E2361" s="868" t="s">
        <v>819</v>
      </c>
      <c r="F2361" s="867" t="s">
        <v>819</v>
      </c>
      <c r="G2361" s="867">
        <v>100764</v>
      </c>
      <c r="H2361" s="867" t="s">
        <v>8661</v>
      </c>
      <c r="I2361" s="867" t="s">
        <v>631</v>
      </c>
      <c r="J2361" s="867" t="s">
        <v>6142</v>
      </c>
      <c r="K2361" s="868">
        <v>9.19</v>
      </c>
      <c r="L2361" s="867" t="s">
        <v>6143</v>
      </c>
    </row>
    <row r="2362" spans="1:12" ht="13.5">
      <c r="A2362" s="867" t="s">
        <v>8106</v>
      </c>
      <c r="B2362" s="867" t="s">
        <v>8107</v>
      </c>
      <c r="C2362" s="867" t="s">
        <v>8620</v>
      </c>
      <c r="D2362" s="867" t="s">
        <v>8621</v>
      </c>
      <c r="E2362" s="868" t="s">
        <v>819</v>
      </c>
      <c r="F2362" s="867" t="s">
        <v>819</v>
      </c>
      <c r="G2362" s="867">
        <v>100765</v>
      </c>
      <c r="H2362" s="867" t="s">
        <v>8662</v>
      </c>
      <c r="I2362" s="867" t="s">
        <v>631</v>
      </c>
      <c r="J2362" s="867" t="s">
        <v>6142</v>
      </c>
      <c r="K2362" s="868">
        <v>8.36</v>
      </c>
      <c r="L2362" s="867" t="s">
        <v>6143</v>
      </c>
    </row>
    <row r="2363" spans="1:12" ht="13.5">
      <c r="A2363" s="867" t="s">
        <v>8106</v>
      </c>
      <c r="B2363" s="867" t="s">
        <v>8107</v>
      </c>
      <c r="C2363" s="867" t="s">
        <v>8620</v>
      </c>
      <c r="D2363" s="867" t="s">
        <v>8621</v>
      </c>
      <c r="E2363" s="868" t="s">
        <v>819</v>
      </c>
      <c r="F2363" s="867" t="s">
        <v>819</v>
      </c>
      <c r="G2363" s="867">
        <v>100766</v>
      </c>
      <c r="H2363" s="867" t="s">
        <v>8663</v>
      </c>
      <c r="I2363" s="867" t="s">
        <v>631</v>
      </c>
      <c r="J2363" s="867" t="s">
        <v>6142</v>
      </c>
      <c r="K2363" s="868">
        <v>8.64</v>
      </c>
      <c r="L2363" s="867" t="s">
        <v>6143</v>
      </c>
    </row>
    <row r="2364" spans="1:12" ht="13.5">
      <c r="A2364" s="867" t="s">
        <v>8106</v>
      </c>
      <c r="B2364" s="867" t="s">
        <v>8107</v>
      </c>
      <c r="C2364" s="867" t="s">
        <v>8620</v>
      </c>
      <c r="D2364" s="867" t="s">
        <v>8621</v>
      </c>
      <c r="E2364" s="868" t="s">
        <v>819</v>
      </c>
      <c r="F2364" s="867" t="s">
        <v>819</v>
      </c>
      <c r="G2364" s="867">
        <v>100767</v>
      </c>
      <c r="H2364" s="867" t="s">
        <v>8664</v>
      </c>
      <c r="I2364" s="867" t="s">
        <v>631</v>
      </c>
      <c r="J2364" s="867" t="s">
        <v>6142</v>
      </c>
      <c r="K2364" s="868">
        <v>9.5299999999999994</v>
      </c>
      <c r="L2364" s="867" t="s">
        <v>6143</v>
      </c>
    </row>
    <row r="2365" spans="1:12" ht="13.5">
      <c r="A2365" s="867" t="s">
        <v>8106</v>
      </c>
      <c r="B2365" s="867" t="s">
        <v>8107</v>
      </c>
      <c r="C2365" s="867" t="s">
        <v>8620</v>
      </c>
      <c r="D2365" s="867" t="s">
        <v>8621</v>
      </c>
      <c r="E2365" s="868" t="s">
        <v>819</v>
      </c>
      <c r="F2365" s="867" t="s">
        <v>819</v>
      </c>
      <c r="G2365" s="867">
        <v>100768</v>
      </c>
      <c r="H2365" s="867" t="s">
        <v>8665</v>
      </c>
      <c r="I2365" s="867" t="s">
        <v>631</v>
      </c>
      <c r="J2365" s="867" t="s">
        <v>6142</v>
      </c>
      <c r="K2365" s="868">
        <v>13.51</v>
      </c>
      <c r="L2365" s="867" t="s">
        <v>6143</v>
      </c>
    </row>
    <row r="2366" spans="1:12" ht="13.5">
      <c r="A2366" s="867" t="s">
        <v>8106</v>
      </c>
      <c r="B2366" s="867" t="s">
        <v>8107</v>
      </c>
      <c r="C2366" s="867" t="s">
        <v>8620</v>
      </c>
      <c r="D2366" s="867" t="s">
        <v>8621</v>
      </c>
      <c r="E2366" s="868" t="s">
        <v>819</v>
      </c>
      <c r="F2366" s="867" t="s">
        <v>819</v>
      </c>
      <c r="G2366" s="867">
        <v>100769</v>
      </c>
      <c r="H2366" s="867" t="s">
        <v>8666</v>
      </c>
      <c r="I2366" s="867" t="s">
        <v>631</v>
      </c>
      <c r="J2366" s="867" t="s">
        <v>6142</v>
      </c>
      <c r="K2366" s="868">
        <v>13.74</v>
      </c>
      <c r="L2366" s="867" t="s">
        <v>6143</v>
      </c>
    </row>
    <row r="2367" spans="1:12" ht="13.5">
      <c r="A2367" s="867" t="s">
        <v>8106</v>
      </c>
      <c r="B2367" s="867" t="s">
        <v>8107</v>
      </c>
      <c r="C2367" s="867" t="s">
        <v>8620</v>
      </c>
      <c r="D2367" s="867" t="s">
        <v>8621</v>
      </c>
      <c r="E2367" s="868" t="s">
        <v>819</v>
      </c>
      <c r="F2367" s="867" t="s">
        <v>819</v>
      </c>
      <c r="G2367" s="867">
        <v>100770</v>
      </c>
      <c r="H2367" s="867" t="s">
        <v>8667</v>
      </c>
      <c r="I2367" s="867" t="s">
        <v>631</v>
      </c>
      <c r="J2367" s="867" t="s">
        <v>6142</v>
      </c>
      <c r="K2367" s="868">
        <v>13.37</v>
      </c>
      <c r="L2367" s="867" t="s">
        <v>6143</v>
      </c>
    </row>
    <row r="2368" spans="1:12" ht="13.5">
      <c r="A2368" s="867" t="s">
        <v>8106</v>
      </c>
      <c r="B2368" s="867" t="s">
        <v>8107</v>
      </c>
      <c r="C2368" s="867" t="s">
        <v>8620</v>
      </c>
      <c r="D2368" s="867" t="s">
        <v>8621</v>
      </c>
      <c r="E2368" s="868" t="s">
        <v>819</v>
      </c>
      <c r="F2368" s="867" t="s">
        <v>819</v>
      </c>
      <c r="G2368" s="867">
        <v>100771</v>
      </c>
      <c r="H2368" s="867" t="s">
        <v>8668</v>
      </c>
      <c r="I2368" s="867" t="s">
        <v>631</v>
      </c>
      <c r="J2368" s="867" t="s">
        <v>6142</v>
      </c>
      <c r="K2368" s="868">
        <v>16.059999999999999</v>
      </c>
      <c r="L2368" s="867" t="s">
        <v>6143</v>
      </c>
    </row>
    <row r="2369" spans="1:12" ht="13.5">
      <c r="A2369" s="867" t="s">
        <v>8106</v>
      </c>
      <c r="B2369" s="867" t="s">
        <v>8107</v>
      </c>
      <c r="C2369" s="867" t="s">
        <v>8620</v>
      </c>
      <c r="D2369" s="867" t="s">
        <v>8621</v>
      </c>
      <c r="E2369" s="868" t="s">
        <v>819</v>
      </c>
      <c r="F2369" s="867" t="s">
        <v>819</v>
      </c>
      <c r="G2369" s="867">
        <v>100772</v>
      </c>
      <c r="H2369" s="867" t="s">
        <v>8669</v>
      </c>
      <c r="I2369" s="867" t="s">
        <v>631</v>
      </c>
      <c r="J2369" s="867" t="s">
        <v>6142</v>
      </c>
      <c r="K2369" s="868">
        <v>9.36</v>
      </c>
      <c r="L2369" s="867" t="s">
        <v>6143</v>
      </c>
    </row>
    <row r="2370" spans="1:12" ht="13.5">
      <c r="A2370" s="867" t="s">
        <v>8106</v>
      </c>
      <c r="B2370" s="867" t="s">
        <v>8107</v>
      </c>
      <c r="C2370" s="867" t="s">
        <v>8620</v>
      </c>
      <c r="D2370" s="867" t="s">
        <v>8621</v>
      </c>
      <c r="E2370" s="868" t="s">
        <v>819</v>
      </c>
      <c r="F2370" s="867" t="s">
        <v>819</v>
      </c>
      <c r="G2370" s="867">
        <v>100773</v>
      </c>
      <c r="H2370" s="867" t="s">
        <v>8670</v>
      </c>
      <c r="I2370" s="867" t="s">
        <v>631</v>
      </c>
      <c r="J2370" s="867" t="s">
        <v>6142</v>
      </c>
      <c r="K2370" s="868">
        <v>12.39</v>
      </c>
      <c r="L2370" s="867" t="s">
        <v>6143</v>
      </c>
    </row>
    <row r="2371" spans="1:12" ht="13.5">
      <c r="A2371" s="867" t="s">
        <v>8106</v>
      </c>
      <c r="B2371" s="867" t="s">
        <v>8107</v>
      </c>
      <c r="C2371" s="867" t="s">
        <v>8620</v>
      </c>
      <c r="D2371" s="867" t="s">
        <v>8621</v>
      </c>
      <c r="E2371" s="868" t="s">
        <v>819</v>
      </c>
      <c r="F2371" s="867" t="s">
        <v>819</v>
      </c>
      <c r="G2371" s="867">
        <v>100774</v>
      </c>
      <c r="H2371" s="867" t="s">
        <v>8671</v>
      </c>
      <c r="I2371" s="867" t="s">
        <v>631</v>
      </c>
      <c r="J2371" s="867" t="s">
        <v>6142</v>
      </c>
      <c r="K2371" s="868">
        <v>6.57</v>
      </c>
      <c r="L2371" s="867" t="s">
        <v>6143</v>
      </c>
    </row>
    <row r="2372" spans="1:12" ht="13.5">
      <c r="A2372" s="867" t="s">
        <v>8106</v>
      </c>
      <c r="B2372" s="867" t="s">
        <v>8107</v>
      </c>
      <c r="C2372" s="867" t="s">
        <v>8620</v>
      </c>
      <c r="D2372" s="867" t="s">
        <v>8621</v>
      </c>
      <c r="E2372" s="868" t="s">
        <v>819</v>
      </c>
      <c r="F2372" s="867" t="s">
        <v>819</v>
      </c>
      <c r="G2372" s="867">
        <v>100775</v>
      </c>
      <c r="H2372" s="867" t="s">
        <v>8672</v>
      </c>
      <c r="I2372" s="867" t="s">
        <v>631</v>
      </c>
      <c r="J2372" s="867" t="s">
        <v>6142</v>
      </c>
      <c r="K2372" s="868">
        <v>8.06</v>
      </c>
      <c r="L2372" s="867" t="s">
        <v>6143</v>
      </c>
    </row>
    <row r="2373" spans="1:12" ht="13.5">
      <c r="A2373" s="867" t="s">
        <v>8106</v>
      </c>
      <c r="B2373" s="867" t="s">
        <v>8107</v>
      </c>
      <c r="C2373" s="867" t="s">
        <v>8620</v>
      </c>
      <c r="D2373" s="867" t="s">
        <v>8621</v>
      </c>
      <c r="E2373" s="868" t="s">
        <v>819</v>
      </c>
      <c r="F2373" s="867" t="s">
        <v>819</v>
      </c>
      <c r="G2373" s="867">
        <v>100776</v>
      </c>
      <c r="H2373" s="867" t="s">
        <v>8673</v>
      </c>
      <c r="I2373" s="867" t="s">
        <v>631</v>
      </c>
      <c r="J2373" s="867" t="s">
        <v>6142</v>
      </c>
      <c r="K2373" s="868">
        <v>12.45</v>
      </c>
      <c r="L2373" s="867" t="s">
        <v>6143</v>
      </c>
    </row>
    <row r="2374" spans="1:12" ht="13.5">
      <c r="A2374" s="867" t="s">
        <v>8106</v>
      </c>
      <c r="B2374" s="867" t="s">
        <v>8107</v>
      </c>
      <c r="C2374" s="867" t="s">
        <v>8620</v>
      </c>
      <c r="D2374" s="867" t="s">
        <v>8621</v>
      </c>
      <c r="E2374" s="868" t="s">
        <v>819</v>
      </c>
      <c r="F2374" s="867" t="s">
        <v>819</v>
      </c>
      <c r="G2374" s="867">
        <v>100777</v>
      </c>
      <c r="H2374" s="867" t="s">
        <v>8674</v>
      </c>
      <c r="I2374" s="867" t="s">
        <v>631</v>
      </c>
      <c r="J2374" s="867" t="s">
        <v>6142</v>
      </c>
      <c r="K2374" s="868">
        <v>8.5399999999999991</v>
      </c>
      <c r="L2374" s="867" t="s">
        <v>6143</v>
      </c>
    </row>
    <row r="2375" spans="1:12" ht="13.5">
      <c r="A2375" s="867" t="s">
        <v>8106</v>
      </c>
      <c r="B2375" s="867" t="s">
        <v>8107</v>
      </c>
      <c r="C2375" s="867" t="s">
        <v>8620</v>
      </c>
      <c r="D2375" s="867" t="s">
        <v>8621</v>
      </c>
      <c r="E2375" s="868" t="s">
        <v>819</v>
      </c>
      <c r="F2375" s="867" t="s">
        <v>819</v>
      </c>
      <c r="G2375" s="867">
        <v>100778</v>
      </c>
      <c r="H2375" s="867" t="s">
        <v>8675</v>
      </c>
      <c r="I2375" s="867" t="s">
        <v>631</v>
      </c>
      <c r="J2375" s="867" t="s">
        <v>6142</v>
      </c>
      <c r="K2375" s="868">
        <v>5.41</v>
      </c>
      <c r="L2375" s="867" t="s">
        <v>6143</v>
      </c>
    </row>
    <row r="2376" spans="1:12" ht="13.5">
      <c r="A2376" s="867" t="s">
        <v>8676</v>
      </c>
      <c r="B2376" s="867" t="s">
        <v>8677</v>
      </c>
      <c r="C2376" s="867" t="s">
        <v>8678</v>
      </c>
      <c r="D2376" s="867" t="s">
        <v>8679</v>
      </c>
      <c r="E2376" s="868" t="s">
        <v>819</v>
      </c>
      <c r="F2376" s="867" t="s">
        <v>819</v>
      </c>
      <c r="G2376" s="867">
        <v>98560</v>
      </c>
      <c r="H2376" s="867" t="s">
        <v>8680</v>
      </c>
      <c r="I2376" s="867" t="s">
        <v>6401</v>
      </c>
      <c r="J2376" s="867" t="s">
        <v>6229</v>
      </c>
      <c r="K2376" s="868">
        <v>37.79</v>
      </c>
      <c r="L2376" s="867" t="s">
        <v>6143</v>
      </c>
    </row>
    <row r="2377" spans="1:12" ht="13.5">
      <c r="A2377" s="867" t="s">
        <v>8676</v>
      </c>
      <c r="B2377" s="867" t="s">
        <v>8677</v>
      </c>
      <c r="C2377" s="867" t="s">
        <v>8678</v>
      </c>
      <c r="D2377" s="867" t="s">
        <v>8679</v>
      </c>
      <c r="E2377" s="868" t="s">
        <v>819</v>
      </c>
      <c r="F2377" s="867" t="s">
        <v>819</v>
      </c>
      <c r="G2377" s="867">
        <v>98561</v>
      </c>
      <c r="H2377" s="867" t="s">
        <v>8681</v>
      </c>
      <c r="I2377" s="867" t="s">
        <v>6401</v>
      </c>
      <c r="J2377" s="867" t="s">
        <v>6229</v>
      </c>
      <c r="K2377" s="868">
        <v>34.65</v>
      </c>
      <c r="L2377" s="867" t="s">
        <v>6143</v>
      </c>
    </row>
    <row r="2378" spans="1:12" ht="13.5">
      <c r="A2378" s="867" t="s">
        <v>8676</v>
      </c>
      <c r="B2378" s="867" t="s">
        <v>8677</v>
      </c>
      <c r="C2378" s="867" t="s">
        <v>8678</v>
      </c>
      <c r="D2378" s="867" t="s">
        <v>8679</v>
      </c>
      <c r="E2378" s="868" t="s">
        <v>819</v>
      </c>
      <c r="F2378" s="867" t="s">
        <v>819</v>
      </c>
      <c r="G2378" s="867">
        <v>98562</v>
      </c>
      <c r="H2378" s="867" t="s">
        <v>8682</v>
      </c>
      <c r="I2378" s="867" t="s">
        <v>6401</v>
      </c>
      <c r="J2378" s="867" t="s">
        <v>6229</v>
      </c>
      <c r="K2378" s="868">
        <v>32.909999999999997</v>
      </c>
      <c r="L2378" s="867" t="s">
        <v>6143</v>
      </c>
    </row>
    <row r="2379" spans="1:12" ht="13.5">
      <c r="A2379" s="867" t="s">
        <v>8676</v>
      </c>
      <c r="B2379" s="867" t="s">
        <v>8677</v>
      </c>
      <c r="C2379" s="867" t="s">
        <v>8683</v>
      </c>
      <c r="D2379" s="867" t="s">
        <v>8684</v>
      </c>
      <c r="E2379" s="868" t="s">
        <v>819</v>
      </c>
      <c r="F2379" s="867" t="s">
        <v>819</v>
      </c>
      <c r="G2379" s="867">
        <v>98555</v>
      </c>
      <c r="H2379" s="867" t="s">
        <v>8685</v>
      </c>
      <c r="I2379" s="867" t="s">
        <v>6401</v>
      </c>
      <c r="J2379" s="867" t="s">
        <v>6229</v>
      </c>
      <c r="K2379" s="868">
        <v>21.61</v>
      </c>
      <c r="L2379" s="867" t="s">
        <v>6143</v>
      </c>
    </row>
    <row r="2380" spans="1:12" ht="13.5">
      <c r="A2380" s="867" t="s">
        <v>8676</v>
      </c>
      <c r="B2380" s="867" t="s">
        <v>8677</v>
      </c>
      <c r="C2380" s="867" t="s">
        <v>8683</v>
      </c>
      <c r="D2380" s="867" t="s">
        <v>8684</v>
      </c>
      <c r="E2380" s="868" t="s">
        <v>819</v>
      </c>
      <c r="F2380" s="867" t="s">
        <v>819</v>
      </c>
      <c r="G2380" s="867">
        <v>98556</v>
      </c>
      <c r="H2380" s="867" t="s">
        <v>8686</v>
      </c>
      <c r="I2380" s="867" t="s">
        <v>6401</v>
      </c>
      <c r="J2380" s="867" t="s">
        <v>6229</v>
      </c>
      <c r="K2380" s="868">
        <v>40.07</v>
      </c>
      <c r="L2380" s="867" t="s">
        <v>6143</v>
      </c>
    </row>
    <row r="2381" spans="1:12" ht="13.5">
      <c r="A2381" s="867" t="s">
        <v>8676</v>
      </c>
      <c r="B2381" s="867" t="s">
        <v>8677</v>
      </c>
      <c r="C2381" s="867" t="s">
        <v>8683</v>
      </c>
      <c r="D2381" s="867" t="s">
        <v>8684</v>
      </c>
      <c r="E2381" s="868" t="s">
        <v>819</v>
      </c>
      <c r="F2381" s="867" t="s">
        <v>819</v>
      </c>
      <c r="G2381" s="867">
        <v>98558</v>
      </c>
      <c r="H2381" s="867" t="s">
        <v>8687</v>
      </c>
      <c r="I2381" s="867" t="s">
        <v>6228</v>
      </c>
      <c r="J2381" s="867" t="s">
        <v>6229</v>
      </c>
      <c r="K2381" s="868">
        <v>6.08</v>
      </c>
      <c r="L2381" s="867" t="s">
        <v>6143</v>
      </c>
    </row>
    <row r="2382" spans="1:12" ht="13.5">
      <c r="A2382" s="867" t="s">
        <v>8676</v>
      </c>
      <c r="B2382" s="867" t="s">
        <v>8677</v>
      </c>
      <c r="C2382" s="867" t="s">
        <v>8683</v>
      </c>
      <c r="D2382" s="867" t="s">
        <v>8684</v>
      </c>
      <c r="E2382" s="868" t="s">
        <v>819</v>
      </c>
      <c r="F2382" s="867" t="s">
        <v>819</v>
      </c>
      <c r="G2382" s="867">
        <v>98559</v>
      </c>
      <c r="H2382" s="867" t="s">
        <v>8688</v>
      </c>
      <c r="I2382" s="867" t="s">
        <v>272</v>
      </c>
      <c r="J2382" s="867" t="s">
        <v>6229</v>
      </c>
      <c r="K2382" s="868">
        <v>3.56</v>
      </c>
      <c r="L2382" s="867" t="s">
        <v>6143</v>
      </c>
    </row>
    <row r="2383" spans="1:12" ht="13.5">
      <c r="A2383" s="867" t="s">
        <v>8676</v>
      </c>
      <c r="B2383" s="867" t="s">
        <v>8677</v>
      </c>
      <c r="C2383" s="867" t="s">
        <v>8689</v>
      </c>
      <c r="D2383" s="867" t="s">
        <v>8690</v>
      </c>
      <c r="E2383" s="868" t="s">
        <v>819</v>
      </c>
      <c r="F2383" s="867" t="s">
        <v>819</v>
      </c>
      <c r="G2383" s="867">
        <v>98546</v>
      </c>
      <c r="H2383" s="867" t="s">
        <v>8691</v>
      </c>
      <c r="I2383" s="867" t="s">
        <v>6401</v>
      </c>
      <c r="J2383" s="867" t="s">
        <v>6142</v>
      </c>
      <c r="K2383" s="868">
        <v>80.19</v>
      </c>
      <c r="L2383" s="867" t="s">
        <v>6143</v>
      </c>
    </row>
    <row r="2384" spans="1:12" ht="13.5">
      <c r="A2384" s="867" t="s">
        <v>8676</v>
      </c>
      <c r="B2384" s="867" t="s">
        <v>8677</v>
      </c>
      <c r="C2384" s="867" t="s">
        <v>8689</v>
      </c>
      <c r="D2384" s="867" t="s">
        <v>8690</v>
      </c>
      <c r="E2384" s="868" t="s">
        <v>819</v>
      </c>
      <c r="F2384" s="867" t="s">
        <v>819</v>
      </c>
      <c r="G2384" s="867">
        <v>98547</v>
      </c>
      <c r="H2384" s="867" t="s">
        <v>8692</v>
      </c>
      <c r="I2384" s="867" t="s">
        <v>6401</v>
      </c>
      <c r="J2384" s="867" t="s">
        <v>6142</v>
      </c>
      <c r="K2384" s="868">
        <v>146.68</v>
      </c>
      <c r="L2384" s="867" t="s">
        <v>6143</v>
      </c>
    </row>
    <row r="2385" spans="1:12" ht="13.5">
      <c r="A2385" s="867" t="s">
        <v>8676</v>
      </c>
      <c r="B2385" s="867" t="s">
        <v>8677</v>
      </c>
      <c r="C2385" s="867" t="s">
        <v>8689</v>
      </c>
      <c r="D2385" s="867" t="s">
        <v>8690</v>
      </c>
      <c r="E2385" s="868" t="s">
        <v>819</v>
      </c>
      <c r="F2385" s="867" t="s">
        <v>819</v>
      </c>
      <c r="G2385" s="867">
        <v>98553</v>
      </c>
      <c r="H2385" s="867" t="s">
        <v>8693</v>
      </c>
      <c r="I2385" s="867" t="s">
        <v>6401</v>
      </c>
      <c r="J2385" s="867" t="s">
        <v>6229</v>
      </c>
      <c r="K2385" s="868">
        <v>98.23</v>
      </c>
      <c r="L2385" s="867" t="s">
        <v>6143</v>
      </c>
    </row>
    <row r="2386" spans="1:12" ht="13.5">
      <c r="A2386" s="867" t="s">
        <v>8676</v>
      </c>
      <c r="B2386" s="867" t="s">
        <v>8677</v>
      </c>
      <c r="C2386" s="867" t="s">
        <v>8689</v>
      </c>
      <c r="D2386" s="867" t="s">
        <v>8690</v>
      </c>
      <c r="E2386" s="868" t="s">
        <v>819</v>
      </c>
      <c r="F2386" s="867" t="s">
        <v>819</v>
      </c>
      <c r="G2386" s="867">
        <v>98554</v>
      </c>
      <c r="H2386" s="867" t="s">
        <v>8694</v>
      </c>
      <c r="I2386" s="867" t="s">
        <v>6401</v>
      </c>
      <c r="J2386" s="867" t="s">
        <v>6229</v>
      </c>
      <c r="K2386" s="868">
        <v>35.17</v>
      </c>
      <c r="L2386" s="867" t="s">
        <v>6143</v>
      </c>
    </row>
    <row r="2387" spans="1:12" ht="13.5">
      <c r="A2387" s="867" t="s">
        <v>8676</v>
      </c>
      <c r="B2387" s="867" t="s">
        <v>8677</v>
      </c>
      <c r="C2387" s="867" t="s">
        <v>8695</v>
      </c>
      <c r="D2387" s="867" t="s">
        <v>8696</v>
      </c>
      <c r="E2387" s="868" t="s">
        <v>819</v>
      </c>
      <c r="F2387" s="867" t="s">
        <v>819</v>
      </c>
      <c r="G2387" s="867">
        <v>98557</v>
      </c>
      <c r="H2387" s="867" t="s">
        <v>8697</v>
      </c>
      <c r="I2387" s="867" t="s">
        <v>6401</v>
      </c>
      <c r="J2387" s="867" t="s">
        <v>6229</v>
      </c>
      <c r="K2387" s="868">
        <v>33.380000000000003</v>
      </c>
      <c r="L2387" s="867" t="s">
        <v>6143</v>
      </c>
    </row>
    <row r="2388" spans="1:12" ht="13.5">
      <c r="A2388" s="867" t="s">
        <v>8676</v>
      </c>
      <c r="B2388" s="867" t="s">
        <v>8677</v>
      </c>
      <c r="C2388" s="867" t="s">
        <v>8698</v>
      </c>
      <c r="D2388" s="867" t="s">
        <v>8699</v>
      </c>
      <c r="E2388" s="868" t="s">
        <v>819</v>
      </c>
      <c r="F2388" s="867" t="s">
        <v>819</v>
      </c>
      <c r="G2388" s="867">
        <v>98563</v>
      </c>
      <c r="H2388" s="867" t="s">
        <v>8700</v>
      </c>
      <c r="I2388" s="867" t="s">
        <v>6401</v>
      </c>
      <c r="J2388" s="867" t="s">
        <v>6229</v>
      </c>
      <c r="K2388" s="868">
        <v>26.34</v>
      </c>
      <c r="L2388" s="867" t="s">
        <v>6143</v>
      </c>
    </row>
    <row r="2389" spans="1:12" ht="13.5">
      <c r="A2389" s="867" t="s">
        <v>8676</v>
      </c>
      <c r="B2389" s="867" t="s">
        <v>8677</v>
      </c>
      <c r="C2389" s="867" t="s">
        <v>8698</v>
      </c>
      <c r="D2389" s="867" t="s">
        <v>8699</v>
      </c>
      <c r="E2389" s="868" t="s">
        <v>819</v>
      </c>
      <c r="F2389" s="867" t="s">
        <v>819</v>
      </c>
      <c r="G2389" s="867">
        <v>98564</v>
      </c>
      <c r="H2389" s="867" t="s">
        <v>8701</v>
      </c>
      <c r="I2389" s="867" t="s">
        <v>6401</v>
      </c>
      <c r="J2389" s="867" t="s">
        <v>6229</v>
      </c>
      <c r="K2389" s="868">
        <v>34.26</v>
      </c>
      <c r="L2389" s="867" t="s">
        <v>6143</v>
      </c>
    </row>
    <row r="2390" spans="1:12" ht="13.5">
      <c r="A2390" s="867" t="s">
        <v>8676</v>
      </c>
      <c r="B2390" s="867" t="s">
        <v>8677</v>
      </c>
      <c r="C2390" s="867" t="s">
        <v>8698</v>
      </c>
      <c r="D2390" s="867" t="s">
        <v>8699</v>
      </c>
      <c r="E2390" s="868" t="s">
        <v>819</v>
      </c>
      <c r="F2390" s="867" t="s">
        <v>819</v>
      </c>
      <c r="G2390" s="867">
        <v>98565</v>
      </c>
      <c r="H2390" s="867" t="s">
        <v>8702</v>
      </c>
      <c r="I2390" s="867" t="s">
        <v>6401</v>
      </c>
      <c r="J2390" s="867" t="s">
        <v>6229</v>
      </c>
      <c r="K2390" s="868">
        <v>38.119999999999997</v>
      </c>
      <c r="L2390" s="867" t="s">
        <v>6143</v>
      </c>
    </row>
    <row r="2391" spans="1:12" ht="13.5">
      <c r="A2391" s="867" t="s">
        <v>8676</v>
      </c>
      <c r="B2391" s="867" t="s">
        <v>8677</v>
      </c>
      <c r="C2391" s="867" t="s">
        <v>8698</v>
      </c>
      <c r="D2391" s="867" t="s">
        <v>8699</v>
      </c>
      <c r="E2391" s="868" t="s">
        <v>819</v>
      </c>
      <c r="F2391" s="867" t="s">
        <v>819</v>
      </c>
      <c r="G2391" s="867">
        <v>98566</v>
      </c>
      <c r="H2391" s="867" t="s">
        <v>8703</v>
      </c>
      <c r="I2391" s="867" t="s">
        <v>6401</v>
      </c>
      <c r="J2391" s="867" t="s">
        <v>6229</v>
      </c>
      <c r="K2391" s="868">
        <v>46.03</v>
      </c>
      <c r="L2391" s="867" t="s">
        <v>6143</v>
      </c>
    </row>
    <row r="2392" spans="1:12" ht="13.5">
      <c r="A2392" s="867" t="s">
        <v>8676</v>
      </c>
      <c r="B2392" s="867" t="s">
        <v>8677</v>
      </c>
      <c r="C2392" s="867" t="s">
        <v>8698</v>
      </c>
      <c r="D2392" s="867" t="s">
        <v>8699</v>
      </c>
      <c r="E2392" s="868" t="s">
        <v>819</v>
      </c>
      <c r="F2392" s="867" t="s">
        <v>819</v>
      </c>
      <c r="G2392" s="867">
        <v>98567</v>
      </c>
      <c r="H2392" s="867" t="s">
        <v>8704</v>
      </c>
      <c r="I2392" s="867" t="s">
        <v>6401</v>
      </c>
      <c r="J2392" s="867" t="s">
        <v>6229</v>
      </c>
      <c r="K2392" s="868">
        <v>49.35</v>
      </c>
      <c r="L2392" s="867" t="s">
        <v>6143</v>
      </c>
    </row>
    <row r="2393" spans="1:12" ht="13.5">
      <c r="A2393" s="867" t="s">
        <v>8676</v>
      </c>
      <c r="B2393" s="867" t="s">
        <v>8677</v>
      </c>
      <c r="C2393" s="867" t="s">
        <v>8698</v>
      </c>
      <c r="D2393" s="867" t="s">
        <v>8699</v>
      </c>
      <c r="E2393" s="868" t="s">
        <v>819</v>
      </c>
      <c r="F2393" s="867" t="s">
        <v>819</v>
      </c>
      <c r="G2393" s="867">
        <v>98568</v>
      </c>
      <c r="H2393" s="867" t="s">
        <v>8705</v>
      </c>
      <c r="I2393" s="867" t="s">
        <v>6401</v>
      </c>
      <c r="J2393" s="867" t="s">
        <v>6229</v>
      </c>
      <c r="K2393" s="868">
        <v>57.24</v>
      </c>
      <c r="L2393" s="867" t="s">
        <v>6143</v>
      </c>
    </row>
    <row r="2394" spans="1:12" ht="13.5">
      <c r="A2394" s="867" t="s">
        <v>8676</v>
      </c>
      <c r="B2394" s="867" t="s">
        <v>8677</v>
      </c>
      <c r="C2394" s="867" t="s">
        <v>8698</v>
      </c>
      <c r="D2394" s="867" t="s">
        <v>8699</v>
      </c>
      <c r="E2394" s="868" t="s">
        <v>819</v>
      </c>
      <c r="F2394" s="867" t="s">
        <v>819</v>
      </c>
      <c r="G2394" s="867">
        <v>98569</v>
      </c>
      <c r="H2394" s="867" t="s">
        <v>8706</v>
      </c>
      <c r="I2394" s="867" t="s">
        <v>6401</v>
      </c>
      <c r="J2394" s="867" t="s">
        <v>6229</v>
      </c>
      <c r="K2394" s="868">
        <v>61.1</v>
      </c>
      <c r="L2394" s="867" t="s">
        <v>6143</v>
      </c>
    </row>
    <row r="2395" spans="1:12" ht="13.5">
      <c r="A2395" s="867" t="s">
        <v>8676</v>
      </c>
      <c r="B2395" s="867" t="s">
        <v>8677</v>
      </c>
      <c r="C2395" s="867" t="s">
        <v>8698</v>
      </c>
      <c r="D2395" s="867" t="s">
        <v>8699</v>
      </c>
      <c r="E2395" s="868" t="s">
        <v>819</v>
      </c>
      <c r="F2395" s="867" t="s">
        <v>819</v>
      </c>
      <c r="G2395" s="867">
        <v>98570</v>
      </c>
      <c r="H2395" s="867" t="s">
        <v>8707</v>
      </c>
      <c r="I2395" s="867" t="s">
        <v>6401</v>
      </c>
      <c r="J2395" s="867" t="s">
        <v>6229</v>
      </c>
      <c r="K2395" s="868">
        <v>69.03</v>
      </c>
      <c r="L2395" s="867" t="s">
        <v>6143</v>
      </c>
    </row>
    <row r="2396" spans="1:12" ht="13.5">
      <c r="A2396" s="867" t="s">
        <v>8676</v>
      </c>
      <c r="B2396" s="867" t="s">
        <v>8677</v>
      </c>
      <c r="C2396" s="867" t="s">
        <v>8698</v>
      </c>
      <c r="D2396" s="867" t="s">
        <v>8699</v>
      </c>
      <c r="E2396" s="868" t="s">
        <v>819</v>
      </c>
      <c r="F2396" s="867" t="s">
        <v>819</v>
      </c>
      <c r="G2396" s="867">
        <v>98571</v>
      </c>
      <c r="H2396" s="867" t="s">
        <v>8708</v>
      </c>
      <c r="I2396" s="867" t="s">
        <v>6401</v>
      </c>
      <c r="J2396" s="867" t="s">
        <v>6229</v>
      </c>
      <c r="K2396" s="868">
        <v>28.95</v>
      </c>
      <c r="L2396" s="867" t="s">
        <v>6143</v>
      </c>
    </row>
    <row r="2397" spans="1:12" ht="13.5">
      <c r="A2397" s="867" t="s">
        <v>8676</v>
      </c>
      <c r="B2397" s="867" t="s">
        <v>8677</v>
      </c>
      <c r="C2397" s="867" t="s">
        <v>8698</v>
      </c>
      <c r="D2397" s="867" t="s">
        <v>8699</v>
      </c>
      <c r="E2397" s="868" t="s">
        <v>819</v>
      </c>
      <c r="F2397" s="867" t="s">
        <v>819</v>
      </c>
      <c r="G2397" s="867">
        <v>98572</v>
      </c>
      <c r="H2397" s="867" t="s">
        <v>8709</v>
      </c>
      <c r="I2397" s="867" t="s">
        <v>6401</v>
      </c>
      <c r="J2397" s="867" t="s">
        <v>6229</v>
      </c>
      <c r="K2397" s="868">
        <v>35.770000000000003</v>
      </c>
      <c r="L2397" s="867" t="s">
        <v>6143</v>
      </c>
    </row>
    <row r="2398" spans="1:12" ht="13.5">
      <c r="A2398" s="867" t="s">
        <v>8676</v>
      </c>
      <c r="B2398" s="867" t="s">
        <v>8677</v>
      </c>
      <c r="C2398" s="867" t="s">
        <v>8698</v>
      </c>
      <c r="D2398" s="867" t="s">
        <v>8699</v>
      </c>
      <c r="E2398" s="868" t="s">
        <v>819</v>
      </c>
      <c r="F2398" s="867" t="s">
        <v>819</v>
      </c>
      <c r="G2398" s="867">
        <v>98573</v>
      </c>
      <c r="H2398" s="867" t="s">
        <v>8710</v>
      </c>
      <c r="I2398" s="867" t="s">
        <v>6401</v>
      </c>
      <c r="J2398" s="867" t="s">
        <v>6229</v>
      </c>
      <c r="K2398" s="868">
        <v>43.33</v>
      </c>
      <c r="L2398" s="867" t="s">
        <v>6143</v>
      </c>
    </row>
    <row r="2399" spans="1:12" ht="13.5">
      <c r="A2399" s="867" t="s">
        <v>8711</v>
      </c>
      <c r="B2399" s="867" t="s">
        <v>8712</v>
      </c>
      <c r="C2399" s="867" t="s">
        <v>8713</v>
      </c>
      <c r="D2399" s="867" t="s">
        <v>8714</v>
      </c>
      <c r="E2399" s="868" t="s">
        <v>819</v>
      </c>
      <c r="F2399" s="867" t="s">
        <v>819</v>
      </c>
      <c r="G2399" s="867">
        <v>91831</v>
      </c>
      <c r="H2399" s="867" t="s">
        <v>8715</v>
      </c>
      <c r="I2399" s="867" t="s">
        <v>272</v>
      </c>
      <c r="J2399" s="867" t="s">
        <v>6229</v>
      </c>
      <c r="K2399" s="868">
        <v>6.26</v>
      </c>
      <c r="L2399" s="867" t="s">
        <v>6143</v>
      </c>
    </row>
    <row r="2400" spans="1:12" ht="13.5">
      <c r="A2400" s="867" t="s">
        <v>8711</v>
      </c>
      <c r="B2400" s="867" t="s">
        <v>8712</v>
      </c>
      <c r="C2400" s="867" t="s">
        <v>8713</v>
      </c>
      <c r="D2400" s="867" t="s">
        <v>8714</v>
      </c>
      <c r="E2400" s="868" t="s">
        <v>819</v>
      </c>
      <c r="F2400" s="867" t="s">
        <v>819</v>
      </c>
      <c r="G2400" s="867">
        <v>91833</v>
      </c>
      <c r="H2400" s="867" t="s">
        <v>8716</v>
      </c>
      <c r="I2400" s="867" t="s">
        <v>272</v>
      </c>
      <c r="J2400" s="867" t="s">
        <v>6229</v>
      </c>
      <c r="K2400" s="868">
        <v>6.63</v>
      </c>
      <c r="L2400" s="867" t="s">
        <v>6143</v>
      </c>
    </row>
    <row r="2401" spans="1:12" ht="13.5">
      <c r="A2401" s="867" t="s">
        <v>8711</v>
      </c>
      <c r="B2401" s="867" t="s">
        <v>8712</v>
      </c>
      <c r="C2401" s="867" t="s">
        <v>8713</v>
      </c>
      <c r="D2401" s="867" t="s">
        <v>8714</v>
      </c>
      <c r="E2401" s="868" t="s">
        <v>819</v>
      </c>
      <c r="F2401" s="867" t="s">
        <v>819</v>
      </c>
      <c r="G2401" s="867">
        <v>91834</v>
      </c>
      <c r="H2401" s="867" t="s">
        <v>8717</v>
      </c>
      <c r="I2401" s="867" t="s">
        <v>272</v>
      </c>
      <c r="J2401" s="867" t="s">
        <v>6229</v>
      </c>
      <c r="K2401" s="868">
        <v>7</v>
      </c>
      <c r="L2401" s="867" t="s">
        <v>6143</v>
      </c>
    </row>
    <row r="2402" spans="1:12" ht="13.5">
      <c r="A2402" s="867" t="s">
        <v>8711</v>
      </c>
      <c r="B2402" s="867" t="s">
        <v>8712</v>
      </c>
      <c r="C2402" s="867" t="s">
        <v>8713</v>
      </c>
      <c r="D2402" s="867" t="s">
        <v>8714</v>
      </c>
      <c r="E2402" s="868" t="s">
        <v>819</v>
      </c>
      <c r="F2402" s="867" t="s">
        <v>819</v>
      </c>
      <c r="G2402" s="867">
        <v>91835</v>
      </c>
      <c r="H2402" s="867" t="s">
        <v>8718</v>
      </c>
      <c r="I2402" s="867" t="s">
        <v>272</v>
      </c>
      <c r="J2402" s="867" t="s">
        <v>6229</v>
      </c>
      <c r="K2402" s="868">
        <v>7.95</v>
      </c>
      <c r="L2402" s="867" t="s">
        <v>6143</v>
      </c>
    </row>
    <row r="2403" spans="1:12" ht="13.5">
      <c r="A2403" s="867" t="s">
        <v>8711</v>
      </c>
      <c r="B2403" s="867" t="s">
        <v>8712</v>
      </c>
      <c r="C2403" s="867" t="s">
        <v>8713</v>
      </c>
      <c r="D2403" s="867" t="s">
        <v>8714</v>
      </c>
      <c r="E2403" s="868" t="s">
        <v>819</v>
      </c>
      <c r="F2403" s="867" t="s">
        <v>819</v>
      </c>
      <c r="G2403" s="867">
        <v>91836</v>
      </c>
      <c r="H2403" s="867" t="s">
        <v>8719</v>
      </c>
      <c r="I2403" s="867" t="s">
        <v>272</v>
      </c>
      <c r="J2403" s="867" t="s">
        <v>6229</v>
      </c>
      <c r="K2403" s="868">
        <v>9.09</v>
      </c>
      <c r="L2403" s="867" t="s">
        <v>6143</v>
      </c>
    </row>
    <row r="2404" spans="1:12" ht="13.5">
      <c r="A2404" s="867" t="s">
        <v>8711</v>
      </c>
      <c r="B2404" s="867" t="s">
        <v>8712</v>
      </c>
      <c r="C2404" s="867" t="s">
        <v>8713</v>
      </c>
      <c r="D2404" s="867" t="s">
        <v>8714</v>
      </c>
      <c r="E2404" s="868" t="s">
        <v>819</v>
      </c>
      <c r="F2404" s="867" t="s">
        <v>819</v>
      </c>
      <c r="G2404" s="867">
        <v>91837</v>
      </c>
      <c r="H2404" s="867" t="s">
        <v>8720</v>
      </c>
      <c r="I2404" s="867" t="s">
        <v>272</v>
      </c>
      <c r="J2404" s="867" t="s">
        <v>6229</v>
      </c>
      <c r="K2404" s="868">
        <v>11.3</v>
      </c>
      <c r="L2404" s="867" t="s">
        <v>6143</v>
      </c>
    </row>
    <row r="2405" spans="1:12" ht="13.5">
      <c r="A2405" s="867" t="s">
        <v>8711</v>
      </c>
      <c r="B2405" s="867" t="s">
        <v>8712</v>
      </c>
      <c r="C2405" s="867" t="s">
        <v>8713</v>
      </c>
      <c r="D2405" s="867" t="s">
        <v>8714</v>
      </c>
      <c r="E2405" s="868" t="s">
        <v>819</v>
      </c>
      <c r="F2405" s="867" t="s">
        <v>819</v>
      </c>
      <c r="G2405" s="867">
        <v>91839</v>
      </c>
      <c r="H2405" s="867" t="s">
        <v>8721</v>
      </c>
      <c r="I2405" s="867" t="s">
        <v>272</v>
      </c>
      <c r="J2405" s="867" t="s">
        <v>6142</v>
      </c>
      <c r="K2405" s="868">
        <v>8.18</v>
      </c>
      <c r="L2405" s="867" t="s">
        <v>6143</v>
      </c>
    </row>
    <row r="2406" spans="1:12" ht="13.5">
      <c r="A2406" s="867" t="s">
        <v>8711</v>
      </c>
      <c r="B2406" s="867" t="s">
        <v>8712</v>
      </c>
      <c r="C2406" s="867" t="s">
        <v>8713</v>
      </c>
      <c r="D2406" s="867" t="s">
        <v>8714</v>
      </c>
      <c r="E2406" s="868" t="s">
        <v>819</v>
      </c>
      <c r="F2406" s="867" t="s">
        <v>819</v>
      </c>
      <c r="G2406" s="867">
        <v>91840</v>
      </c>
      <c r="H2406" s="867" t="s">
        <v>8722</v>
      </c>
      <c r="I2406" s="867" t="s">
        <v>272</v>
      </c>
      <c r="J2406" s="867" t="s">
        <v>6142</v>
      </c>
      <c r="K2406" s="868">
        <v>10.25</v>
      </c>
      <c r="L2406" s="867" t="s">
        <v>6143</v>
      </c>
    </row>
    <row r="2407" spans="1:12" ht="13.5">
      <c r="A2407" s="867" t="s">
        <v>8711</v>
      </c>
      <c r="B2407" s="867" t="s">
        <v>8712</v>
      </c>
      <c r="C2407" s="867" t="s">
        <v>8713</v>
      </c>
      <c r="D2407" s="867" t="s">
        <v>8714</v>
      </c>
      <c r="E2407" s="868" t="s">
        <v>819</v>
      </c>
      <c r="F2407" s="867" t="s">
        <v>819</v>
      </c>
      <c r="G2407" s="867">
        <v>91841</v>
      </c>
      <c r="H2407" s="867" t="s">
        <v>8723</v>
      </c>
      <c r="I2407" s="867" t="s">
        <v>272</v>
      </c>
      <c r="J2407" s="867" t="s">
        <v>6142</v>
      </c>
      <c r="K2407" s="868">
        <v>9.74</v>
      </c>
      <c r="L2407" s="867" t="s">
        <v>6143</v>
      </c>
    </row>
    <row r="2408" spans="1:12" ht="13.5">
      <c r="A2408" s="867" t="s">
        <v>8711</v>
      </c>
      <c r="B2408" s="867" t="s">
        <v>8712</v>
      </c>
      <c r="C2408" s="867" t="s">
        <v>8713</v>
      </c>
      <c r="D2408" s="867" t="s">
        <v>8714</v>
      </c>
      <c r="E2408" s="868" t="s">
        <v>819</v>
      </c>
      <c r="F2408" s="867" t="s">
        <v>819</v>
      </c>
      <c r="G2408" s="867">
        <v>91842</v>
      </c>
      <c r="H2408" s="867" t="s">
        <v>8724</v>
      </c>
      <c r="I2408" s="867" t="s">
        <v>272</v>
      </c>
      <c r="J2408" s="867" t="s">
        <v>6229</v>
      </c>
      <c r="K2408" s="868">
        <v>4.58</v>
      </c>
      <c r="L2408" s="867" t="s">
        <v>6143</v>
      </c>
    </row>
    <row r="2409" spans="1:12" ht="13.5">
      <c r="A2409" s="867" t="s">
        <v>8711</v>
      </c>
      <c r="B2409" s="867" t="s">
        <v>8712</v>
      </c>
      <c r="C2409" s="867" t="s">
        <v>8713</v>
      </c>
      <c r="D2409" s="867" t="s">
        <v>8714</v>
      </c>
      <c r="E2409" s="868" t="s">
        <v>819</v>
      </c>
      <c r="F2409" s="867" t="s">
        <v>819</v>
      </c>
      <c r="G2409" s="867">
        <v>91843</v>
      </c>
      <c r="H2409" s="867" t="s">
        <v>8725</v>
      </c>
      <c r="I2409" s="867" t="s">
        <v>272</v>
      </c>
      <c r="J2409" s="867" t="s">
        <v>6229</v>
      </c>
      <c r="K2409" s="868">
        <v>4.95</v>
      </c>
      <c r="L2409" s="867" t="s">
        <v>6143</v>
      </c>
    </row>
    <row r="2410" spans="1:12" ht="13.5">
      <c r="A2410" s="867" t="s">
        <v>8711</v>
      </c>
      <c r="B2410" s="867" t="s">
        <v>8712</v>
      </c>
      <c r="C2410" s="867" t="s">
        <v>8713</v>
      </c>
      <c r="D2410" s="867" t="s">
        <v>8714</v>
      </c>
      <c r="E2410" s="868" t="s">
        <v>819</v>
      </c>
      <c r="F2410" s="867" t="s">
        <v>819</v>
      </c>
      <c r="G2410" s="867">
        <v>91844</v>
      </c>
      <c r="H2410" s="867" t="s">
        <v>8726</v>
      </c>
      <c r="I2410" s="867" t="s">
        <v>272</v>
      </c>
      <c r="J2410" s="867" t="s">
        <v>6229</v>
      </c>
      <c r="K2410" s="868">
        <v>5.32</v>
      </c>
      <c r="L2410" s="867" t="s">
        <v>6143</v>
      </c>
    </row>
    <row r="2411" spans="1:12" ht="13.5">
      <c r="A2411" s="867" t="s">
        <v>8711</v>
      </c>
      <c r="B2411" s="867" t="s">
        <v>8712</v>
      </c>
      <c r="C2411" s="867" t="s">
        <v>8713</v>
      </c>
      <c r="D2411" s="867" t="s">
        <v>8714</v>
      </c>
      <c r="E2411" s="868" t="s">
        <v>819</v>
      </c>
      <c r="F2411" s="867" t="s">
        <v>819</v>
      </c>
      <c r="G2411" s="867">
        <v>91845</v>
      </c>
      <c r="H2411" s="867" t="s">
        <v>8727</v>
      </c>
      <c r="I2411" s="867" t="s">
        <v>272</v>
      </c>
      <c r="J2411" s="867" t="s">
        <v>6229</v>
      </c>
      <c r="K2411" s="868">
        <v>6.27</v>
      </c>
      <c r="L2411" s="867" t="s">
        <v>6143</v>
      </c>
    </row>
    <row r="2412" spans="1:12" ht="13.5">
      <c r="A2412" s="867" t="s">
        <v>8711</v>
      </c>
      <c r="B2412" s="867" t="s">
        <v>8712</v>
      </c>
      <c r="C2412" s="867" t="s">
        <v>8713</v>
      </c>
      <c r="D2412" s="867" t="s">
        <v>8714</v>
      </c>
      <c r="E2412" s="868" t="s">
        <v>819</v>
      </c>
      <c r="F2412" s="867" t="s">
        <v>819</v>
      </c>
      <c r="G2412" s="867">
        <v>91846</v>
      </c>
      <c r="H2412" s="867" t="s">
        <v>8728</v>
      </c>
      <c r="I2412" s="867" t="s">
        <v>272</v>
      </c>
      <c r="J2412" s="867" t="s">
        <v>6229</v>
      </c>
      <c r="K2412" s="868">
        <v>7.41</v>
      </c>
      <c r="L2412" s="867" t="s">
        <v>6143</v>
      </c>
    </row>
    <row r="2413" spans="1:12" ht="13.5">
      <c r="A2413" s="867" t="s">
        <v>8711</v>
      </c>
      <c r="B2413" s="867" t="s">
        <v>8712</v>
      </c>
      <c r="C2413" s="867" t="s">
        <v>8713</v>
      </c>
      <c r="D2413" s="867" t="s">
        <v>8714</v>
      </c>
      <c r="E2413" s="868" t="s">
        <v>819</v>
      </c>
      <c r="F2413" s="867" t="s">
        <v>819</v>
      </c>
      <c r="G2413" s="867">
        <v>91847</v>
      </c>
      <c r="H2413" s="867" t="s">
        <v>8729</v>
      </c>
      <c r="I2413" s="867" t="s">
        <v>272</v>
      </c>
      <c r="J2413" s="867" t="s">
        <v>6229</v>
      </c>
      <c r="K2413" s="868">
        <v>9.6199999999999992</v>
      </c>
      <c r="L2413" s="867" t="s">
        <v>6143</v>
      </c>
    </row>
    <row r="2414" spans="1:12" ht="13.5">
      <c r="A2414" s="867" t="s">
        <v>8711</v>
      </c>
      <c r="B2414" s="867" t="s">
        <v>8712</v>
      </c>
      <c r="C2414" s="867" t="s">
        <v>8713</v>
      </c>
      <c r="D2414" s="867" t="s">
        <v>8714</v>
      </c>
      <c r="E2414" s="868" t="s">
        <v>819</v>
      </c>
      <c r="F2414" s="867" t="s">
        <v>819</v>
      </c>
      <c r="G2414" s="867">
        <v>91849</v>
      </c>
      <c r="H2414" s="867" t="s">
        <v>8730</v>
      </c>
      <c r="I2414" s="867" t="s">
        <v>272</v>
      </c>
      <c r="J2414" s="867" t="s">
        <v>6142</v>
      </c>
      <c r="K2414" s="868">
        <v>6.5</v>
      </c>
      <c r="L2414" s="867" t="s">
        <v>6143</v>
      </c>
    </row>
    <row r="2415" spans="1:12" ht="13.5">
      <c r="A2415" s="867" t="s">
        <v>8711</v>
      </c>
      <c r="B2415" s="867" t="s">
        <v>8712</v>
      </c>
      <c r="C2415" s="867" t="s">
        <v>8713</v>
      </c>
      <c r="D2415" s="867" t="s">
        <v>8714</v>
      </c>
      <c r="E2415" s="868" t="s">
        <v>819</v>
      </c>
      <c r="F2415" s="867" t="s">
        <v>819</v>
      </c>
      <c r="G2415" s="867">
        <v>91850</v>
      </c>
      <c r="H2415" s="867" t="s">
        <v>8731</v>
      </c>
      <c r="I2415" s="867" t="s">
        <v>272</v>
      </c>
      <c r="J2415" s="867" t="s">
        <v>6142</v>
      </c>
      <c r="K2415" s="868">
        <v>8.61</v>
      </c>
      <c r="L2415" s="867" t="s">
        <v>6143</v>
      </c>
    </row>
    <row r="2416" spans="1:12" ht="13.5">
      <c r="A2416" s="867" t="s">
        <v>8711</v>
      </c>
      <c r="B2416" s="867" t="s">
        <v>8712</v>
      </c>
      <c r="C2416" s="867" t="s">
        <v>8713</v>
      </c>
      <c r="D2416" s="867" t="s">
        <v>8714</v>
      </c>
      <c r="E2416" s="868" t="s">
        <v>819</v>
      </c>
      <c r="F2416" s="867" t="s">
        <v>819</v>
      </c>
      <c r="G2416" s="867">
        <v>91851</v>
      </c>
      <c r="H2416" s="867" t="s">
        <v>8732</v>
      </c>
      <c r="I2416" s="867" t="s">
        <v>272</v>
      </c>
      <c r="J2416" s="867" t="s">
        <v>6142</v>
      </c>
      <c r="K2416" s="868">
        <v>8.1</v>
      </c>
      <c r="L2416" s="867" t="s">
        <v>6143</v>
      </c>
    </row>
    <row r="2417" spans="1:12" ht="13.5">
      <c r="A2417" s="867" t="s">
        <v>8711</v>
      </c>
      <c r="B2417" s="867" t="s">
        <v>8712</v>
      </c>
      <c r="C2417" s="867" t="s">
        <v>8713</v>
      </c>
      <c r="D2417" s="867" t="s">
        <v>8714</v>
      </c>
      <c r="E2417" s="868" t="s">
        <v>819</v>
      </c>
      <c r="F2417" s="867" t="s">
        <v>819</v>
      </c>
      <c r="G2417" s="867">
        <v>91852</v>
      </c>
      <c r="H2417" s="867" t="s">
        <v>8733</v>
      </c>
      <c r="I2417" s="867" t="s">
        <v>272</v>
      </c>
      <c r="J2417" s="867" t="s">
        <v>6229</v>
      </c>
      <c r="K2417" s="868">
        <v>6.72</v>
      </c>
      <c r="L2417" s="867" t="s">
        <v>6143</v>
      </c>
    </row>
    <row r="2418" spans="1:12" ht="13.5">
      <c r="A2418" s="867" t="s">
        <v>8711</v>
      </c>
      <c r="B2418" s="867" t="s">
        <v>8712</v>
      </c>
      <c r="C2418" s="867" t="s">
        <v>8713</v>
      </c>
      <c r="D2418" s="867" t="s">
        <v>8714</v>
      </c>
      <c r="E2418" s="868" t="s">
        <v>819</v>
      </c>
      <c r="F2418" s="867" t="s">
        <v>819</v>
      </c>
      <c r="G2418" s="867">
        <v>91853</v>
      </c>
      <c r="H2418" s="867" t="s">
        <v>8734</v>
      </c>
      <c r="I2418" s="867" t="s">
        <v>272</v>
      </c>
      <c r="J2418" s="867" t="s">
        <v>6229</v>
      </c>
      <c r="K2418" s="868">
        <v>7.07</v>
      </c>
      <c r="L2418" s="867" t="s">
        <v>6143</v>
      </c>
    </row>
    <row r="2419" spans="1:12" ht="13.5">
      <c r="A2419" s="867" t="s">
        <v>8711</v>
      </c>
      <c r="B2419" s="867" t="s">
        <v>8712</v>
      </c>
      <c r="C2419" s="867" t="s">
        <v>8713</v>
      </c>
      <c r="D2419" s="867" t="s">
        <v>8714</v>
      </c>
      <c r="E2419" s="868" t="s">
        <v>819</v>
      </c>
      <c r="F2419" s="867" t="s">
        <v>819</v>
      </c>
      <c r="G2419" s="867">
        <v>91854</v>
      </c>
      <c r="H2419" s="867" t="s">
        <v>8735</v>
      </c>
      <c r="I2419" s="867" t="s">
        <v>272</v>
      </c>
      <c r="J2419" s="867" t="s">
        <v>6229</v>
      </c>
      <c r="K2419" s="868">
        <v>7.46</v>
      </c>
      <c r="L2419" s="867" t="s">
        <v>6143</v>
      </c>
    </row>
    <row r="2420" spans="1:12" ht="13.5">
      <c r="A2420" s="867" t="s">
        <v>8711</v>
      </c>
      <c r="B2420" s="867" t="s">
        <v>8712</v>
      </c>
      <c r="C2420" s="867" t="s">
        <v>8713</v>
      </c>
      <c r="D2420" s="867" t="s">
        <v>8714</v>
      </c>
      <c r="E2420" s="868" t="s">
        <v>819</v>
      </c>
      <c r="F2420" s="867" t="s">
        <v>819</v>
      </c>
      <c r="G2420" s="867">
        <v>91855</v>
      </c>
      <c r="H2420" s="867" t="s">
        <v>8736</v>
      </c>
      <c r="I2420" s="867" t="s">
        <v>272</v>
      </c>
      <c r="J2420" s="867" t="s">
        <v>6229</v>
      </c>
      <c r="K2420" s="868">
        <v>8.34</v>
      </c>
      <c r="L2420" s="867" t="s">
        <v>6143</v>
      </c>
    </row>
    <row r="2421" spans="1:12" ht="13.5">
      <c r="A2421" s="867" t="s">
        <v>8711</v>
      </c>
      <c r="B2421" s="867" t="s">
        <v>8712</v>
      </c>
      <c r="C2421" s="867" t="s">
        <v>8713</v>
      </c>
      <c r="D2421" s="867" t="s">
        <v>8714</v>
      </c>
      <c r="E2421" s="868" t="s">
        <v>819</v>
      </c>
      <c r="F2421" s="867" t="s">
        <v>819</v>
      </c>
      <c r="G2421" s="867">
        <v>91856</v>
      </c>
      <c r="H2421" s="867" t="s">
        <v>8737</v>
      </c>
      <c r="I2421" s="867" t="s">
        <v>272</v>
      </c>
      <c r="J2421" s="867" t="s">
        <v>6229</v>
      </c>
      <c r="K2421" s="868">
        <v>9.4499999999999993</v>
      </c>
      <c r="L2421" s="867" t="s">
        <v>6143</v>
      </c>
    </row>
    <row r="2422" spans="1:12" ht="13.5">
      <c r="A2422" s="867" t="s">
        <v>8711</v>
      </c>
      <c r="B2422" s="867" t="s">
        <v>8712</v>
      </c>
      <c r="C2422" s="867" t="s">
        <v>8713</v>
      </c>
      <c r="D2422" s="867" t="s">
        <v>8714</v>
      </c>
      <c r="E2422" s="868" t="s">
        <v>819</v>
      </c>
      <c r="F2422" s="867" t="s">
        <v>819</v>
      </c>
      <c r="G2422" s="867">
        <v>91857</v>
      </c>
      <c r="H2422" s="867" t="s">
        <v>8738</v>
      </c>
      <c r="I2422" s="867" t="s">
        <v>272</v>
      </c>
      <c r="J2422" s="867" t="s">
        <v>6229</v>
      </c>
      <c r="K2422" s="868">
        <v>11.5</v>
      </c>
      <c r="L2422" s="867" t="s">
        <v>6143</v>
      </c>
    </row>
    <row r="2423" spans="1:12" ht="13.5">
      <c r="A2423" s="867" t="s">
        <v>8711</v>
      </c>
      <c r="B2423" s="867" t="s">
        <v>8712</v>
      </c>
      <c r="C2423" s="867" t="s">
        <v>8713</v>
      </c>
      <c r="D2423" s="867" t="s">
        <v>8714</v>
      </c>
      <c r="E2423" s="868" t="s">
        <v>819</v>
      </c>
      <c r="F2423" s="867" t="s">
        <v>819</v>
      </c>
      <c r="G2423" s="867">
        <v>91859</v>
      </c>
      <c r="H2423" s="867" t="s">
        <v>8739</v>
      </c>
      <c r="I2423" s="867" t="s">
        <v>272</v>
      </c>
      <c r="J2423" s="867" t="s">
        <v>6142</v>
      </c>
      <c r="K2423" s="868">
        <v>8.6199999999999992</v>
      </c>
      <c r="L2423" s="867" t="s">
        <v>6143</v>
      </c>
    </row>
    <row r="2424" spans="1:12" ht="13.5">
      <c r="A2424" s="867" t="s">
        <v>8711</v>
      </c>
      <c r="B2424" s="867" t="s">
        <v>8712</v>
      </c>
      <c r="C2424" s="867" t="s">
        <v>8713</v>
      </c>
      <c r="D2424" s="867" t="s">
        <v>8714</v>
      </c>
      <c r="E2424" s="868" t="s">
        <v>819</v>
      </c>
      <c r="F2424" s="867" t="s">
        <v>819</v>
      </c>
      <c r="G2424" s="867">
        <v>91860</v>
      </c>
      <c r="H2424" s="867" t="s">
        <v>8740</v>
      </c>
      <c r="I2424" s="867" t="s">
        <v>272</v>
      </c>
      <c r="J2424" s="867" t="s">
        <v>6142</v>
      </c>
      <c r="K2424" s="868">
        <v>10.63</v>
      </c>
      <c r="L2424" s="867" t="s">
        <v>6143</v>
      </c>
    </row>
    <row r="2425" spans="1:12" ht="13.5">
      <c r="A2425" s="867" t="s">
        <v>8711</v>
      </c>
      <c r="B2425" s="867" t="s">
        <v>8712</v>
      </c>
      <c r="C2425" s="867" t="s">
        <v>8713</v>
      </c>
      <c r="D2425" s="867" t="s">
        <v>8714</v>
      </c>
      <c r="E2425" s="868" t="s">
        <v>819</v>
      </c>
      <c r="F2425" s="867" t="s">
        <v>819</v>
      </c>
      <c r="G2425" s="867">
        <v>91861</v>
      </c>
      <c r="H2425" s="867" t="s">
        <v>8741</v>
      </c>
      <c r="I2425" s="867" t="s">
        <v>272</v>
      </c>
      <c r="J2425" s="867" t="s">
        <v>6142</v>
      </c>
      <c r="K2425" s="868">
        <v>10.16</v>
      </c>
      <c r="L2425" s="867" t="s">
        <v>6143</v>
      </c>
    </row>
    <row r="2426" spans="1:12" ht="13.5">
      <c r="A2426" s="867" t="s">
        <v>8711</v>
      </c>
      <c r="B2426" s="867" t="s">
        <v>8712</v>
      </c>
      <c r="C2426" s="867" t="s">
        <v>8713</v>
      </c>
      <c r="D2426" s="867" t="s">
        <v>8714</v>
      </c>
      <c r="E2426" s="868" t="s">
        <v>819</v>
      </c>
      <c r="F2426" s="867" t="s">
        <v>819</v>
      </c>
      <c r="G2426" s="867">
        <v>91862</v>
      </c>
      <c r="H2426" s="867" t="s">
        <v>8742</v>
      </c>
      <c r="I2426" s="867" t="s">
        <v>272</v>
      </c>
      <c r="J2426" s="867" t="s">
        <v>6229</v>
      </c>
      <c r="K2426" s="868">
        <v>7.55</v>
      </c>
      <c r="L2426" s="867" t="s">
        <v>6143</v>
      </c>
    </row>
    <row r="2427" spans="1:12" ht="13.5">
      <c r="A2427" s="867" t="s">
        <v>8711</v>
      </c>
      <c r="B2427" s="867" t="s">
        <v>8712</v>
      </c>
      <c r="C2427" s="867" t="s">
        <v>8713</v>
      </c>
      <c r="D2427" s="867" t="s">
        <v>8714</v>
      </c>
      <c r="E2427" s="868" t="s">
        <v>819</v>
      </c>
      <c r="F2427" s="867" t="s">
        <v>819</v>
      </c>
      <c r="G2427" s="867">
        <v>91863</v>
      </c>
      <c r="H2427" s="867" t="s">
        <v>8743</v>
      </c>
      <c r="I2427" s="867" t="s">
        <v>272</v>
      </c>
      <c r="J2427" s="867" t="s">
        <v>6229</v>
      </c>
      <c r="K2427" s="868">
        <v>8.85</v>
      </c>
      <c r="L2427" s="867" t="s">
        <v>6143</v>
      </c>
    </row>
    <row r="2428" spans="1:12" ht="13.5">
      <c r="A2428" s="867" t="s">
        <v>8711</v>
      </c>
      <c r="B2428" s="867" t="s">
        <v>8712</v>
      </c>
      <c r="C2428" s="867" t="s">
        <v>8713</v>
      </c>
      <c r="D2428" s="867" t="s">
        <v>8714</v>
      </c>
      <c r="E2428" s="868" t="s">
        <v>819</v>
      </c>
      <c r="F2428" s="867" t="s">
        <v>819</v>
      </c>
      <c r="G2428" s="867">
        <v>91864</v>
      </c>
      <c r="H2428" s="867" t="s">
        <v>8744</v>
      </c>
      <c r="I2428" s="867" t="s">
        <v>272</v>
      </c>
      <c r="J2428" s="867" t="s">
        <v>6229</v>
      </c>
      <c r="K2428" s="868">
        <v>11.62</v>
      </c>
      <c r="L2428" s="867" t="s">
        <v>6143</v>
      </c>
    </row>
    <row r="2429" spans="1:12" ht="13.5">
      <c r="A2429" s="867" t="s">
        <v>8711</v>
      </c>
      <c r="B2429" s="867" t="s">
        <v>8712</v>
      </c>
      <c r="C2429" s="867" t="s">
        <v>8713</v>
      </c>
      <c r="D2429" s="867" t="s">
        <v>8714</v>
      </c>
      <c r="E2429" s="868" t="s">
        <v>819</v>
      </c>
      <c r="F2429" s="867" t="s">
        <v>819</v>
      </c>
      <c r="G2429" s="867">
        <v>91865</v>
      </c>
      <c r="H2429" s="867" t="s">
        <v>8745</v>
      </c>
      <c r="I2429" s="867" t="s">
        <v>272</v>
      </c>
      <c r="J2429" s="867" t="s">
        <v>6229</v>
      </c>
      <c r="K2429" s="868">
        <v>14.39</v>
      </c>
      <c r="L2429" s="867" t="s">
        <v>6143</v>
      </c>
    </row>
    <row r="2430" spans="1:12" ht="13.5">
      <c r="A2430" s="867" t="s">
        <v>8711</v>
      </c>
      <c r="B2430" s="867" t="s">
        <v>8712</v>
      </c>
      <c r="C2430" s="867" t="s">
        <v>8713</v>
      </c>
      <c r="D2430" s="867" t="s">
        <v>8714</v>
      </c>
      <c r="E2430" s="868" t="s">
        <v>819</v>
      </c>
      <c r="F2430" s="867" t="s">
        <v>819</v>
      </c>
      <c r="G2430" s="867">
        <v>91866</v>
      </c>
      <c r="H2430" s="867" t="s">
        <v>8746</v>
      </c>
      <c r="I2430" s="867" t="s">
        <v>272</v>
      </c>
      <c r="J2430" s="867" t="s">
        <v>6229</v>
      </c>
      <c r="K2430" s="868">
        <v>5.99</v>
      </c>
      <c r="L2430" s="867" t="s">
        <v>6143</v>
      </c>
    </row>
    <row r="2431" spans="1:12" ht="13.5">
      <c r="A2431" s="867" t="s">
        <v>8711</v>
      </c>
      <c r="B2431" s="867" t="s">
        <v>8712</v>
      </c>
      <c r="C2431" s="867" t="s">
        <v>8713</v>
      </c>
      <c r="D2431" s="867" t="s">
        <v>8714</v>
      </c>
      <c r="E2431" s="868" t="s">
        <v>819</v>
      </c>
      <c r="F2431" s="867" t="s">
        <v>819</v>
      </c>
      <c r="G2431" s="867">
        <v>91867</v>
      </c>
      <c r="H2431" s="867" t="s">
        <v>8747</v>
      </c>
      <c r="I2431" s="867" t="s">
        <v>272</v>
      </c>
      <c r="J2431" s="867" t="s">
        <v>6229</v>
      </c>
      <c r="K2431" s="868">
        <v>7.3</v>
      </c>
      <c r="L2431" s="867" t="s">
        <v>6143</v>
      </c>
    </row>
    <row r="2432" spans="1:12" ht="13.5">
      <c r="A2432" s="867" t="s">
        <v>8711</v>
      </c>
      <c r="B2432" s="867" t="s">
        <v>8712</v>
      </c>
      <c r="C2432" s="867" t="s">
        <v>8713</v>
      </c>
      <c r="D2432" s="867" t="s">
        <v>8714</v>
      </c>
      <c r="E2432" s="868" t="s">
        <v>819</v>
      </c>
      <c r="F2432" s="867" t="s">
        <v>819</v>
      </c>
      <c r="G2432" s="867">
        <v>91868</v>
      </c>
      <c r="H2432" s="867" t="s">
        <v>8748</v>
      </c>
      <c r="I2432" s="867" t="s">
        <v>272</v>
      </c>
      <c r="J2432" s="867" t="s">
        <v>6229</v>
      </c>
      <c r="K2432" s="868">
        <v>10.050000000000001</v>
      </c>
      <c r="L2432" s="867" t="s">
        <v>6143</v>
      </c>
    </row>
    <row r="2433" spans="1:12" ht="13.5">
      <c r="A2433" s="867" t="s">
        <v>8711</v>
      </c>
      <c r="B2433" s="867" t="s">
        <v>8712</v>
      </c>
      <c r="C2433" s="867" t="s">
        <v>8713</v>
      </c>
      <c r="D2433" s="867" t="s">
        <v>8714</v>
      </c>
      <c r="E2433" s="868" t="s">
        <v>819</v>
      </c>
      <c r="F2433" s="867" t="s">
        <v>819</v>
      </c>
      <c r="G2433" s="867">
        <v>91869</v>
      </c>
      <c r="H2433" s="867" t="s">
        <v>8749</v>
      </c>
      <c r="I2433" s="867" t="s">
        <v>272</v>
      </c>
      <c r="J2433" s="867" t="s">
        <v>6229</v>
      </c>
      <c r="K2433" s="868">
        <v>12.83</v>
      </c>
      <c r="L2433" s="867" t="s">
        <v>6143</v>
      </c>
    </row>
    <row r="2434" spans="1:12" ht="13.5">
      <c r="A2434" s="867" t="s">
        <v>8711</v>
      </c>
      <c r="B2434" s="867" t="s">
        <v>8712</v>
      </c>
      <c r="C2434" s="867" t="s">
        <v>8713</v>
      </c>
      <c r="D2434" s="867" t="s">
        <v>8714</v>
      </c>
      <c r="E2434" s="868" t="s">
        <v>819</v>
      </c>
      <c r="F2434" s="867" t="s">
        <v>819</v>
      </c>
      <c r="G2434" s="867">
        <v>91870</v>
      </c>
      <c r="H2434" s="867" t="s">
        <v>8750</v>
      </c>
      <c r="I2434" s="867" t="s">
        <v>272</v>
      </c>
      <c r="J2434" s="867" t="s">
        <v>6229</v>
      </c>
      <c r="K2434" s="868">
        <v>8.67</v>
      </c>
      <c r="L2434" s="867" t="s">
        <v>6143</v>
      </c>
    </row>
    <row r="2435" spans="1:12" ht="13.5">
      <c r="A2435" s="867" t="s">
        <v>8711</v>
      </c>
      <c r="B2435" s="867" t="s">
        <v>8712</v>
      </c>
      <c r="C2435" s="867" t="s">
        <v>8713</v>
      </c>
      <c r="D2435" s="867" t="s">
        <v>8714</v>
      </c>
      <c r="E2435" s="868" t="s">
        <v>819</v>
      </c>
      <c r="F2435" s="867" t="s">
        <v>819</v>
      </c>
      <c r="G2435" s="867">
        <v>91871</v>
      </c>
      <c r="H2435" s="867" t="s">
        <v>8751</v>
      </c>
      <c r="I2435" s="867" t="s">
        <v>272</v>
      </c>
      <c r="J2435" s="867" t="s">
        <v>6229</v>
      </c>
      <c r="K2435" s="868">
        <v>10.02</v>
      </c>
      <c r="L2435" s="867" t="s">
        <v>6143</v>
      </c>
    </row>
    <row r="2436" spans="1:12" ht="13.5">
      <c r="A2436" s="867" t="s">
        <v>8711</v>
      </c>
      <c r="B2436" s="867" t="s">
        <v>8712</v>
      </c>
      <c r="C2436" s="867" t="s">
        <v>8713</v>
      </c>
      <c r="D2436" s="867" t="s">
        <v>8714</v>
      </c>
      <c r="E2436" s="868" t="s">
        <v>819</v>
      </c>
      <c r="F2436" s="867" t="s">
        <v>819</v>
      </c>
      <c r="G2436" s="867">
        <v>91872</v>
      </c>
      <c r="H2436" s="867" t="s">
        <v>8752</v>
      </c>
      <c r="I2436" s="867" t="s">
        <v>272</v>
      </c>
      <c r="J2436" s="867" t="s">
        <v>6229</v>
      </c>
      <c r="K2436" s="868">
        <v>12.77</v>
      </c>
      <c r="L2436" s="867" t="s">
        <v>6143</v>
      </c>
    </row>
    <row r="2437" spans="1:12" ht="13.5">
      <c r="A2437" s="867" t="s">
        <v>8711</v>
      </c>
      <c r="B2437" s="867" t="s">
        <v>8712</v>
      </c>
      <c r="C2437" s="867" t="s">
        <v>8713</v>
      </c>
      <c r="D2437" s="867" t="s">
        <v>8714</v>
      </c>
      <c r="E2437" s="868" t="s">
        <v>819</v>
      </c>
      <c r="F2437" s="867" t="s">
        <v>819</v>
      </c>
      <c r="G2437" s="867">
        <v>91873</v>
      </c>
      <c r="H2437" s="867" t="s">
        <v>8753</v>
      </c>
      <c r="I2437" s="867" t="s">
        <v>272</v>
      </c>
      <c r="J2437" s="867" t="s">
        <v>6229</v>
      </c>
      <c r="K2437" s="868">
        <v>15.51</v>
      </c>
      <c r="L2437" s="867" t="s">
        <v>6143</v>
      </c>
    </row>
    <row r="2438" spans="1:12" ht="13.5">
      <c r="A2438" s="867" t="s">
        <v>8711</v>
      </c>
      <c r="B2438" s="867" t="s">
        <v>8712</v>
      </c>
      <c r="C2438" s="867" t="s">
        <v>8713</v>
      </c>
      <c r="D2438" s="867" t="s">
        <v>8714</v>
      </c>
      <c r="E2438" s="868" t="s">
        <v>819</v>
      </c>
      <c r="F2438" s="867" t="s">
        <v>819</v>
      </c>
      <c r="G2438" s="867">
        <v>93008</v>
      </c>
      <c r="H2438" s="867" t="s">
        <v>8754</v>
      </c>
      <c r="I2438" s="867" t="s">
        <v>272</v>
      </c>
      <c r="J2438" s="867" t="s">
        <v>6229</v>
      </c>
      <c r="K2438" s="868">
        <v>12.35</v>
      </c>
      <c r="L2438" s="867" t="s">
        <v>6143</v>
      </c>
    </row>
    <row r="2439" spans="1:12" ht="13.5">
      <c r="A2439" s="867" t="s">
        <v>8711</v>
      </c>
      <c r="B2439" s="867" t="s">
        <v>8712</v>
      </c>
      <c r="C2439" s="867" t="s">
        <v>8713</v>
      </c>
      <c r="D2439" s="867" t="s">
        <v>8714</v>
      </c>
      <c r="E2439" s="868" t="s">
        <v>819</v>
      </c>
      <c r="F2439" s="867" t="s">
        <v>819</v>
      </c>
      <c r="G2439" s="867">
        <v>93009</v>
      </c>
      <c r="H2439" s="867" t="s">
        <v>8755</v>
      </c>
      <c r="I2439" s="867" t="s">
        <v>272</v>
      </c>
      <c r="J2439" s="867" t="s">
        <v>6229</v>
      </c>
      <c r="K2439" s="868">
        <v>18.03</v>
      </c>
      <c r="L2439" s="867" t="s">
        <v>6143</v>
      </c>
    </row>
    <row r="2440" spans="1:12" ht="13.5">
      <c r="A2440" s="867" t="s">
        <v>8711</v>
      </c>
      <c r="B2440" s="867" t="s">
        <v>8712</v>
      </c>
      <c r="C2440" s="867" t="s">
        <v>8713</v>
      </c>
      <c r="D2440" s="867" t="s">
        <v>8714</v>
      </c>
      <c r="E2440" s="868" t="s">
        <v>819</v>
      </c>
      <c r="F2440" s="867" t="s">
        <v>819</v>
      </c>
      <c r="G2440" s="867">
        <v>93010</v>
      </c>
      <c r="H2440" s="867" t="s">
        <v>8756</v>
      </c>
      <c r="I2440" s="867" t="s">
        <v>272</v>
      </c>
      <c r="J2440" s="867" t="s">
        <v>6229</v>
      </c>
      <c r="K2440" s="868">
        <v>24.93</v>
      </c>
      <c r="L2440" s="867" t="s">
        <v>6143</v>
      </c>
    </row>
    <row r="2441" spans="1:12" ht="13.5">
      <c r="A2441" s="867" t="s">
        <v>8711</v>
      </c>
      <c r="B2441" s="867" t="s">
        <v>8712</v>
      </c>
      <c r="C2441" s="867" t="s">
        <v>8713</v>
      </c>
      <c r="D2441" s="867" t="s">
        <v>8714</v>
      </c>
      <c r="E2441" s="868" t="s">
        <v>819</v>
      </c>
      <c r="F2441" s="867" t="s">
        <v>819</v>
      </c>
      <c r="G2441" s="867">
        <v>93011</v>
      </c>
      <c r="H2441" s="867" t="s">
        <v>8757</v>
      </c>
      <c r="I2441" s="867" t="s">
        <v>272</v>
      </c>
      <c r="J2441" s="867" t="s">
        <v>6229</v>
      </c>
      <c r="K2441" s="868">
        <v>30.38</v>
      </c>
      <c r="L2441" s="867" t="s">
        <v>6143</v>
      </c>
    </row>
    <row r="2442" spans="1:12" ht="13.5">
      <c r="A2442" s="867" t="s">
        <v>8711</v>
      </c>
      <c r="B2442" s="867" t="s">
        <v>8712</v>
      </c>
      <c r="C2442" s="867" t="s">
        <v>8713</v>
      </c>
      <c r="D2442" s="867" t="s">
        <v>8714</v>
      </c>
      <c r="E2442" s="868" t="s">
        <v>819</v>
      </c>
      <c r="F2442" s="867" t="s">
        <v>819</v>
      </c>
      <c r="G2442" s="867">
        <v>93012</v>
      </c>
      <c r="H2442" s="867" t="s">
        <v>8758</v>
      </c>
      <c r="I2442" s="867" t="s">
        <v>272</v>
      </c>
      <c r="J2442" s="867" t="s">
        <v>6229</v>
      </c>
      <c r="K2442" s="868">
        <v>45.6</v>
      </c>
      <c r="L2442" s="867" t="s">
        <v>6143</v>
      </c>
    </row>
    <row r="2443" spans="1:12" ht="13.5">
      <c r="A2443" s="867" t="s">
        <v>8711</v>
      </c>
      <c r="B2443" s="867" t="s">
        <v>8712</v>
      </c>
      <c r="C2443" s="867" t="s">
        <v>8713</v>
      </c>
      <c r="D2443" s="867" t="s">
        <v>8714</v>
      </c>
      <c r="E2443" s="868" t="s">
        <v>819</v>
      </c>
      <c r="F2443" s="867" t="s">
        <v>819</v>
      </c>
      <c r="G2443" s="867">
        <v>95726</v>
      </c>
      <c r="H2443" s="867" t="s">
        <v>8759</v>
      </c>
      <c r="I2443" s="867" t="s">
        <v>272</v>
      </c>
      <c r="J2443" s="867" t="s">
        <v>6229</v>
      </c>
      <c r="K2443" s="868">
        <v>5.16</v>
      </c>
      <c r="L2443" s="867" t="s">
        <v>6143</v>
      </c>
    </row>
    <row r="2444" spans="1:12" ht="13.5">
      <c r="A2444" s="867" t="s">
        <v>8711</v>
      </c>
      <c r="B2444" s="867" t="s">
        <v>8712</v>
      </c>
      <c r="C2444" s="867" t="s">
        <v>8713</v>
      </c>
      <c r="D2444" s="867" t="s">
        <v>8714</v>
      </c>
      <c r="E2444" s="868" t="s">
        <v>819</v>
      </c>
      <c r="F2444" s="867" t="s">
        <v>819</v>
      </c>
      <c r="G2444" s="867">
        <v>95727</v>
      </c>
      <c r="H2444" s="867" t="s">
        <v>8760</v>
      </c>
      <c r="I2444" s="867" t="s">
        <v>272</v>
      </c>
      <c r="J2444" s="867" t="s">
        <v>6229</v>
      </c>
      <c r="K2444" s="868">
        <v>5.86</v>
      </c>
      <c r="L2444" s="867" t="s">
        <v>6143</v>
      </c>
    </row>
    <row r="2445" spans="1:12" ht="13.5">
      <c r="A2445" s="867" t="s">
        <v>8711</v>
      </c>
      <c r="B2445" s="867" t="s">
        <v>8712</v>
      </c>
      <c r="C2445" s="867" t="s">
        <v>8713</v>
      </c>
      <c r="D2445" s="867" t="s">
        <v>8714</v>
      </c>
      <c r="E2445" s="868" t="s">
        <v>819</v>
      </c>
      <c r="F2445" s="867" t="s">
        <v>819</v>
      </c>
      <c r="G2445" s="867">
        <v>95728</v>
      </c>
      <c r="H2445" s="867" t="s">
        <v>8761</v>
      </c>
      <c r="I2445" s="867" t="s">
        <v>272</v>
      </c>
      <c r="J2445" s="867" t="s">
        <v>6229</v>
      </c>
      <c r="K2445" s="868">
        <v>7.37</v>
      </c>
      <c r="L2445" s="867" t="s">
        <v>6143</v>
      </c>
    </row>
    <row r="2446" spans="1:12" ht="13.5">
      <c r="A2446" s="867" t="s">
        <v>8711</v>
      </c>
      <c r="B2446" s="867" t="s">
        <v>8712</v>
      </c>
      <c r="C2446" s="867" t="s">
        <v>8713</v>
      </c>
      <c r="D2446" s="867" t="s">
        <v>8714</v>
      </c>
      <c r="E2446" s="868" t="s">
        <v>819</v>
      </c>
      <c r="F2446" s="867" t="s">
        <v>819</v>
      </c>
      <c r="G2446" s="867">
        <v>95729</v>
      </c>
      <c r="H2446" s="867" t="s">
        <v>8762</v>
      </c>
      <c r="I2446" s="867" t="s">
        <v>272</v>
      </c>
      <c r="J2446" s="867" t="s">
        <v>6229</v>
      </c>
      <c r="K2446" s="868">
        <v>6.88</v>
      </c>
      <c r="L2446" s="867" t="s">
        <v>6143</v>
      </c>
    </row>
    <row r="2447" spans="1:12" ht="13.5">
      <c r="A2447" s="867" t="s">
        <v>8711</v>
      </c>
      <c r="B2447" s="867" t="s">
        <v>8712</v>
      </c>
      <c r="C2447" s="867" t="s">
        <v>8713</v>
      </c>
      <c r="D2447" s="867" t="s">
        <v>8714</v>
      </c>
      <c r="E2447" s="868" t="s">
        <v>819</v>
      </c>
      <c r="F2447" s="867" t="s">
        <v>819</v>
      </c>
      <c r="G2447" s="867">
        <v>95730</v>
      </c>
      <c r="H2447" s="867" t="s">
        <v>8763</v>
      </c>
      <c r="I2447" s="867" t="s">
        <v>272</v>
      </c>
      <c r="J2447" s="867" t="s">
        <v>6229</v>
      </c>
      <c r="K2447" s="868">
        <v>7.58</v>
      </c>
      <c r="L2447" s="867" t="s">
        <v>6143</v>
      </c>
    </row>
    <row r="2448" spans="1:12" ht="13.5">
      <c r="A2448" s="867" t="s">
        <v>8711</v>
      </c>
      <c r="B2448" s="867" t="s">
        <v>8712</v>
      </c>
      <c r="C2448" s="867" t="s">
        <v>8713</v>
      </c>
      <c r="D2448" s="867" t="s">
        <v>8714</v>
      </c>
      <c r="E2448" s="868" t="s">
        <v>819</v>
      </c>
      <c r="F2448" s="867" t="s">
        <v>819</v>
      </c>
      <c r="G2448" s="867">
        <v>95731</v>
      </c>
      <c r="H2448" s="867" t="s">
        <v>8764</v>
      </c>
      <c r="I2448" s="867" t="s">
        <v>272</v>
      </c>
      <c r="J2448" s="867" t="s">
        <v>6229</v>
      </c>
      <c r="K2448" s="868">
        <v>9.09</v>
      </c>
      <c r="L2448" s="867" t="s">
        <v>6143</v>
      </c>
    </row>
    <row r="2449" spans="1:12" ht="13.5">
      <c r="A2449" s="867" t="s">
        <v>8711</v>
      </c>
      <c r="B2449" s="867" t="s">
        <v>8712</v>
      </c>
      <c r="C2449" s="867" t="s">
        <v>8713</v>
      </c>
      <c r="D2449" s="867" t="s">
        <v>8714</v>
      </c>
      <c r="E2449" s="868" t="s">
        <v>819</v>
      </c>
      <c r="F2449" s="867" t="s">
        <v>819</v>
      </c>
      <c r="G2449" s="867">
        <v>95732</v>
      </c>
      <c r="H2449" s="867" t="s">
        <v>8765</v>
      </c>
      <c r="I2449" s="867" t="s">
        <v>6228</v>
      </c>
      <c r="J2449" s="867" t="s">
        <v>6229</v>
      </c>
      <c r="K2449" s="868">
        <v>3.46</v>
      </c>
      <c r="L2449" s="867" t="s">
        <v>6143</v>
      </c>
    </row>
    <row r="2450" spans="1:12" ht="13.5">
      <c r="A2450" s="867" t="s">
        <v>8711</v>
      </c>
      <c r="B2450" s="867" t="s">
        <v>8712</v>
      </c>
      <c r="C2450" s="867" t="s">
        <v>8713</v>
      </c>
      <c r="D2450" s="867" t="s">
        <v>8714</v>
      </c>
      <c r="E2450" s="868" t="s">
        <v>819</v>
      </c>
      <c r="F2450" s="867" t="s">
        <v>819</v>
      </c>
      <c r="G2450" s="867">
        <v>95745</v>
      </c>
      <c r="H2450" s="867" t="s">
        <v>8766</v>
      </c>
      <c r="I2450" s="867" t="s">
        <v>272</v>
      </c>
      <c r="J2450" s="867" t="s">
        <v>6142</v>
      </c>
      <c r="K2450" s="868">
        <v>17.079999999999998</v>
      </c>
      <c r="L2450" s="867" t="s">
        <v>6143</v>
      </c>
    </row>
    <row r="2451" spans="1:12" ht="13.5">
      <c r="A2451" s="867" t="s">
        <v>8711</v>
      </c>
      <c r="B2451" s="867" t="s">
        <v>8712</v>
      </c>
      <c r="C2451" s="867" t="s">
        <v>8713</v>
      </c>
      <c r="D2451" s="867" t="s">
        <v>8714</v>
      </c>
      <c r="E2451" s="868" t="s">
        <v>819</v>
      </c>
      <c r="F2451" s="867" t="s">
        <v>819</v>
      </c>
      <c r="G2451" s="867">
        <v>95746</v>
      </c>
      <c r="H2451" s="867" t="s">
        <v>8767</v>
      </c>
      <c r="I2451" s="867" t="s">
        <v>272</v>
      </c>
      <c r="J2451" s="867" t="s">
        <v>6142</v>
      </c>
      <c r="K2451" s="868">
        <v>21.22</v>
      </c>
      <c r="L2451" s="867" t="s">
        <v>6143</v>
      </c>
    </row>
    <row r="2452" spans="1:12" ht="13.5">
      <c r="A2452" s="867" t="s">
        <v>8711</v>
      </c>
      <c r="B2452" s="867" t="s">
        <v>8712</v>
      </c>
      <c r="C2452" s="867" t="s">
        <v>8713</v>
      </c>
      <c r="D2452" s="867" t="s">
        <v>8714</v>
      </c>
      <c r="E2452" s="868" t="s">
        <v>819</v>
      </c>
      <c r="F2452" s="867" t="s">
        <v>819</v>
      </c>
      <c r="G2452" s="867">
        <v>95747</v>
      </c>
      <c r="H2452" s="867" t="s">
        <v>8768</v>
      </c>
      <c r="I2452" s="867" t="s">
        <v>272</v>
      </c>
      <c r="J2452" s="867" t="s">
        <v>6142</v>
      </c>
      <c r="K2452" s="868">
        <v>34.770000000000003</v>
      </c>
      <c r="L2452" s="867" t="s">
        <v>6143</v>
      </c>
    </row>
    <row r="2453" spans="1:12" ht="13.5">
      <c r="A2453" s="867" t="s">
        <v>8711</v>
      </c>
      <c r="B2453" s="867" t="s">
        <v>8712</v>
      </c>
      <c r="C2453" s="867" t="s">
        <v>8713</v>
      </c>
      <c r="D2453" s="867" t="s">
        <v>8714</v>
      </c>
      <c r="E2453" s="868" t="s">
        <v>819</v>
      </c>
      <c r="F2453" s="867" t="s">
        <v>819</v>
      </c>
      <c r="G2453" s="867">
        <v>95748</v>
      </c>
      <c r="H2453" s="867" t="s">
        <v>8769</v>
      </c>
      <c r="I2453" s="867" t="s">
        <v>272</v>
      </c>
      <c r="J2453" s="867" t="s">
        <v>6142</v>
      </c>
      <c r="K2453" s="868">
        <v>37.700000000000003</v>
      </c>
      <c r="L2453" s="867" t="s">
        <v>6143</v>
      </c>
    </row>
    <row r="2454" spans="1:12" ht="13.5">
      <c r="A2454" s="867" t="s">
        <v>8711</v>
      </c>
      <c r="B2454" s="867" t="s">
        <v>8712</v>
      </c>
      <c r="C2454" s="867" t="s">
        <v>8713</v>
      </c>
      <c r="D2454" s="867" t="s">
        <v>8714</v>
      </c>
      <c r="E2454" s="868" t="s">
        <v>819</v>
      </c>
      <c r="F2454" s="867" t="s">
        <v>819</v>
      </c>
      <c r="G2454" s="867">
        <v>95749</v>
      </c>
      <c r="H2454" s="867" t="s">
        <v>8770</v>
      </c>
      <c r="I2454" s="867" t="s">
        <v>272</v>
      </c>
      <c r="J2454" s="867" t="s">
        <v>6142</v>
      </c>
      <c r="K2454" s="868">
        <v>22.66</v>
      </c>
      <c r="L2454" s="867" t="s">
        <v>6143</v>
      </c>
    </row>
    <row r="2455" spans="1:12" ht="13.5">
      <c r="A2455" s="867" t="s">
        <v>8711</v>
      </c>
      <c r="B2455" s="867" t="s">
        <v>8712</v>
      </c>
      <c r="C2455" s="867" t="s">
        <v>8713</v>
      </c>
      <c r="D2455" s="867" t="s">
        <v>8714</v>
      </c>
      <c r="E2455" s="868" t="s">
        <v>819</v>
      </c>
      <c r="F2455" s="867" t="s">
        <v>819</v>
      </c>
      <c r="G2455" s="867">
        <v>95750</v>
      </c>
      <c r="H2455" s="867" t="s">
        <v>8771</v>
      </c>
      <c r="I2455" s="867" t="s">
        <v>272</v>
      </c>
      <c r="J2455" s="867" t="s">
        <v>6142</v>
      </c>
      <c r="K2455" s="868">
        <v>26.67</v>
      </c>
      <c r="L2455" s="867" t="s">
        <v>6143</v>
      </c>
    </row>
    <row r="2456" spans="1:12" ht="13.5">
      <c r="A2456" s="867" t="s">
        <v>8711</v>
      </c>
      <c r="B2456" s="867" t="s">
        <v>8712</v>
      </c>
      <c r="C2456" s="867" t="s">
        <v>8713</v>
      </c>
      <c r="D2456" s="867" t="s">
        <v>8714</v>
      </c>
      <c r="E2456" s="868" t="s">
        <v>819</v>
      </c>
      <c r="F2456" s="867" t="s">
        <v>819</v>
      </c>
      <c r="G2456" s="867">
        <v>95751</v>
      </c>
      <c r="H2456" s="867" t="s">
        <v>8772</v>
      </c>
      <c r="I2456" s="867" t="s">
        <v>272</v>
      </c>
      <c r="J2456" s="867" t="s">
        <v>6142</v>
      </c>
      <c r="K2456" s="868">
        <v>40.049999999999997</v>
      </c>
      <c r="L2456" s="867" t="s">
        <v>6143</v>
      </c>
    </row>
    <row r="2457" spans="1:12" ht="13.5">
      <c r="A2457" s="867" t="s">
        <v>8711</v>
      </c>
      <c r="B2457" s="867" t="s">
        <v>8712</v>
      </c>
      <c r="C2457" s="867" t="s">
        <v>8713</v>
      </c>
      <c r="D2457" s="867" t="s">
        <v>8714</v>
      </c>
      <c r="E2457" s="868" t="s">
        <v>819</v>
      </c>
      <c r="F2457" s="867" t="s">
        <v>819</v>
      </c>
      <c r="G2457" s="867">
        <v>95752</v>
      </c>
      <c r="H2457" s="867" t="s">
        <v>8773</v>
      </c>
      <c r="I2457" s="867" t="s">
        <v>272</v>
      </c>
      <c r="J2457" s="867" t="s">
        <v>6142</v>
      </c>
      <c r="K2457" s="868">
        <v>42.78</v>
      </c>
      <c r="L2457" s="867" t="s">
        <v>6143</v>
      </c>
    </row>
    <row r="2458" spans="1:12" ht="13.5">
      <c r="A2458" s="867" t="s">
        <v>8711</v>
      </c>
      <c r="B2458" s="867" t="s">
        <v>8712</v>
      </c>
      <c r="C2458" s="867" t="s">
        <v>8713</v>
      </c>
      <c r="D2458" s="867" t="s">
        <v>8714</v>
      </c>
      <c r="E2458" s="868" t="s">
        <v>819</v>
      </c>
      <c r="F2458" s="867" t="s">
        <v>819</v>
      </c>
      <c r="G2458" s="867">
        <v>97667</v>
      </c>
      <c r="H2458" s="867" t="s">
        <v>8774</v>
      </c>
      <c r="I2458" s="867" t="s">
        <v>272</v>
      </c>
      <c r="J2458" s="867" t="s">
        <v>6142</v>
      </c>
      <c r="K2458" s="868">
        <v>6.28</v>
      </c>
      <c r="L2458" s="867" t="s">
        <v>6143</v>
      </c>
    </row>
    <row r="2459" spans="1:12" ht="13.5">
      <c r="A2459" s="867" t="s">
        <v>8711</v>
      </c>
      <c r="B2459" s="867" t="s">
        <v>8712</v>
      </c>
      <c r="C2459" s="867" t="s">
        <v>8713</v>
      </c>
      <c r="D2459" s="867" t="s">
        <v>8714</v>
      </c>
      <c r="E2459" s="868" t="s">
        <v>819</v>
      </c>
      <c r="F2459" s="867" t="s">
        <v>819</v>
      </c>
      <c r="G2459" s="867">
        <v>97668</v>
      </c>
      <c r="H2459" s="867" t="s">
        <v>8775</v>
      </c>
      <c r="I2459" s="867" t="s">
        <v>272</v>
      </c>
      <c r="J2459" s="867" t="s">
        <v>6142</v>
      </c>
      <c r="K2459" s="868">
        <v>9.67</v>
      </c>
      <c r="L2459" s="867" t="s">
        <v>6143</v>
      </c>
    </row>
    <row r="2460" spans="1:12" ht="13.5">
      <c r="A2460" s="867" t="s">
        <v>8711</v>
      </c>
      <c r="B2460" s="867" t="s">
        <v>8712</v>
      </c>
      <c r="C2460" s="867" t="s">
        <v>8713</v>
      </c>
      <c r="D2460" s="867" t="s">
        <v>8714</v>
      </c>
      <c r="E2460" s="868" t="s">
        <v>819</v>
      </c>
      <c r="F2460" s="867" t="s">
        <v>819</v>
      </c>
      <c r="G2460" s="867">
        <v>97669</v>
      </c>
      <c r="H2460" s="867" t="s">
        <v>8776</v>
      </c>
      <c r="I2460" s="867" t="s">
        <v>272</v>
      </c>
      <c r="J2460" s="867" t="s">
        <v>6142</v>
      </c>
      <c r="K2460" s="868">
        <v>15.53</v>
      </c>
      <c r="L2460" s="867" t="s">
        <v>6143</v>
      </c>
    </row>
    <row r="2461" spans="1:12" ht="13.5">
      <c r="A2461" s="867" t="s">
        <v>8711</v>
      </c>
      <c r="B2461" s="867" t="s">
        <v>8712</v>
      </c>
      <c r="C2461" s="867" t="s">
        <v>8713</v>
      </c>
      <c r="D2461" s="867" t="s">
        <v>8714</v>
      </c>
      <c r="E2461" s="868" t="s">
        <v>819</v>
      </c>
      <c r="F2461" s="867" t="s">
        <v>819</v>
      </c>
      <c r="G2461" s="867">
        <v>97670</v>
      </c>
      <c r="H2461" s="867" t="s">
        <v>8777</v>
      </c>
      <c r="I2461" s="867" t="s">
        <v>272</v>
      </c>
      <c r="J2461" s="867" t="s">
        <v>6142</v>
      </c>
      <c r="K2461" s="868">
        <v>19.899999999999999</v>
      </c>
      <c r="L2461" s="867" t="s">
        <v>6143</v>
      </c>
    </row>
    <row r="2462" spans="1:12" ht="13.5">
      <c r="A2462" s="867" t="s">
        <v>8711</v>
      </c>
      <c r="B2462" s="867" t="s">
        <v>8712</v>
      </c>
      <c r="C2462" s="867" t="s">
        <v>8778</v>
      </c>
      <c r="D2462" s="867" t="s">
        <v>8779</v>
      </c>
      <c r="E2462" s="868" t="s">
        <v>819</v>
      </c>
      <c r="F2462" s="867" t="s">
        <v>819</v>
      </c>
      <c r="G2462" s="867">
        <v>91874</v>
      </c>
      <c r="H2462" s="867" t="s">
        <v>8780</v>
      </c>
      <c r="I2462" s="867" t="s">
        <v>6228</v>
      </c>
      <c r="J2462" s="867" t="s">
        <v>6229</v>
      </c>
      <c r="K2462" s="868">
        <v>3.85</v>
      </c>
      <c r="L2462" s="867" t="s">
        <v>6143</v>
      </c>
    </row>
    <row r="2463" spans="1:12" ht="13.5">
      <c r="A2463" s="867" t="s">
        <v>8711</v>
      </c>
      <c r="B2463" s="867" t="s">
        <v>8712</v>
      </c>
      <c r="C2463" s="867" t="s">
        <v>8778</v>
      </c>
      <c r="D2463" s="867" t="s">
        <v>8779</v>
      </c>
      <c r="E2463" s="868" t="s">
        <v>819</v>
      </c>
      <c r="F2463" s="867" t="s">
        <v>819</v>
      </c>
      <c r="G2463" s="867">
        <v>91875</v>
      </c>
      <c r="H2463" s="867" t="s">
        <v>8781</v>
      </c>
      <c r="I2463" s="867" t="s">
        <v>6228</v>
      </c>
      <c r="J2463" s="867" t="s">
        <v>6229</v>
      </c>
      <c r="K2463" s="868">
        <v>5.05</v>
      </c>
      <c r="L2463" s="867" t="s">
        <v>6143</v>
      </c>
    </row>
    <row r="2464" spans="1:12" ht="13.5">
      <c r="A2464" s="867" t="s">
        <v>8711</v>
      </c>
      <c r="B2464" s="867" t="s">
        <v>8712</v>
      </c>
      <c r="C2464" s="867" t="s">
        <v>8778</v>
      </c>
      <c r="D2464" s="867" t="s">
        <v>8779</v>
      </c>
      <c r="E2464" s="868" t="s">
        <v>819</v>
      </c>
      <c r="F2464" s="867" t="s">
        <v>819</v>
      </c>
      <c r="G2464" s="867">
        <v>91876</v>
      </c>
      <c r="H2464" s="867" t="s">
        <v>8782</v>
      </c>
      <c r="I2464" s="867" t="s">
        <v>6228</v>
      </c>
      <c r="J2464" s="867" t="s">
        <v>6229</v>
      </c>
      <c r="K2464" s="868">
        <v>6.64</v>
      </c>
      <c r="L2464" s="867" t="s">
        <v>6143</v>
      </c>
    </row>
    <row r="2465" spans="1:12" ht="13.5">
      <c r="A2465" s="867" t="s">
        <v>8711</v>
      </c>
      <c r="B2465" s="867" t="s">
        <v>8712</v>
      </c>
      <c r="C2465" s="867" t="s">
        <v>8778</v>
      </c>
      <c r="D2465" s="867" t="s">
        <v>8779</v>
      </c>
      <c r="E2465" s="868" t="s">
        <v>819</v>
      </c>
      <c r="F2465" s="867" t="s">
        <v>819</v>
      </c>
      <c r="G2465" s="867">
        <v>91877</v>
      </c>
      <c r="H2465" s="867" t="s">
        <v>8783</v>
      </c>
      <c r="I2465" s="867" t="s">
        <v>6228</v>
      </c>
      <c r="J2465" s="867" t="s">
        <v>6229</v>
      </c>
      <c r="K2465" s="868">
        <v>8.7200000000000006</v>
      </c>
      <c r="L2465" s="867" t="s">
        <v>6143</v>
      </c>
    </row>
    <row r="2466" spans="1:12" ht="13.5">
      <c r="A2466" s="867" t="s">
        <v>8711</v>
      </c>
      <c r="B2466" s="867" t="s">
        <v>8712</v>
      </c>
      <c r="C2466" s="867" t="s">
        <v>8778</v>
      </c>
      <c r="D2466" s="867" t="s">
        <v>8779</v>
      </c>
      <c r="E2466" s="868" t="s">
        <v>819</v>
      </c>
      <c r="F2466" s="867" t="s">
        <v>819</v>
      </c>
      <c r="G2466" s="867">
        <v>91878</v>
      </c>
      <c r="H2466" s="867" t="s">
        <v>8784</v>
      </c>
      <c r="I2466" s="867" t="s">
        <v>6228</v>
      </c>
      <c r="J2466" s="867" t="s">
        <v>6229</v>
      </c>
      <c r="K2466" s="868">
        <v>5.01</v>
      </c>
      <c r="L2466" s="867" t="s">
        <v>6143</v>
      </c>
    </row>
    <row r="2467" spans="1:12" ht="13.5">
      <c r="A2467" s="867" t="s">
        <v>8711</v>
      </c>
      <c r="B2467" s="867" t="s">
        <v>8712</v>
      </c>
      <c r="C2467" s="867" t="s">
        <v>8778</v>
      </c>
      <c r="D2467" s="867" t="s">
        <v>8779</v>
      </c>
      <c r="E2467" s="868" t="s">
        <v>819</v>
      </c>
      <c r="F2467" s="867" t="s">
        <v>819</v>
      </c>
      <c r="G2467" s="867">
        <v>91879</v>
      </c>
      <c r="H2467" s="867" t="s">
        <v>8785</v>
      </c>
      <c r="I2467" s="867" t="s">
        <v>6228</v>
      </c>
      <c r="J2467" s="867" t="s">
        <v>6229</v>
      </c>
      <c r="K2467" s="868">
        <v>6.18</v>
      </c>
      <c r="L2467" s="867" t="s">
        <v>6143</v>
      </c>
    </row>
    <row r="2468" spans="1:12" ht="13.5">
      <c r="A2468" s="867" t="s">
        <v>8711</v>
      </c>
      <c r="B2468" s="867" t="s">
        <v>8712</v>
      </c>
      <c r="C2468" s="867" t="s">
        <v>8778</v>
      </c>
      <c r="D2468" s="867" t="s">
        <v>8779</v>
      </c>
      <c r="E2468" s="868" t="s">
        <v>819</v>
      </c>
      <c r="F2468" s="867" t="s">
        <v>819</v>
      </c>
      <c r="G2468" s="867">
        <v>91880</v>
      </c>
      <c r="H2468" s="867" t="s">
        <v>8786</v>
      </c>
      <c r="I2468" s="867" t="s">
        <v>6228</v>
      </c>
      <c r="J2468" s="867" t="s">
        <v>6229</v>
      </c>
      <c r="K2468" s="868">
        <v>7.81</v>
      </c>
      <c r="L2468" s="867" t="s">
        <v>6143</v>
      </c>
    </row>
    <row r="2469" spans="1:12" ht="13.5">
      <c r="A2469" s="867" t="s">
        <v>8711</v>
      </c>
      <c r="B2469" s="867" t="s">
        <v>8712</v>
      </c>
      <c r="C2469" s="867" t="s">
        <v>8778</v>
      </c>
      <c r="D2469" s="867" t="s">
        <v>8779</v>
      </c>
      <c r="E2469" s="868" t="s">
        <v>819</v>
      </c>
      <c r="F2469" s="867" t="s">
        <v>819</v>
      </c>
      <c r="G2469" s="867">
        <v>91881</v>
      </c>
      <c r="H2469" s="867" t="s">
        <v>8787</v>
      </c>
      <c r="I2469" s="867" t="s">
        <v>6228</v>
      </c>
      <c r="J2469" s="867" t="s">
        <v>6229</v>
      </c>
      <c r="K2469" s="868">
        <v>9.89</v>
      </c>
      <c r="L2469" s="867" t="s">
        <v>6143</v>
      </c>
    </row>
    <row r="2470" spans="1:12" ht="13.5">
      <c r="A2470" s="867" t="s">
        <v>8711</v>
      </c>
      <c r="B2470" s="867" t="s">
        <v>8712</v>
      </c>
      <c r="C2470" s="867" t="s">
        <v>8778</v>
      </c>
      <c r="D2470" s="867" t="s">
        <v>8779</v>
      </c>
      <c r="E2470" s="868" t="s">
        <v>819</v>
      </c>
      <c r="F2470" s="867" t="s">
        <v>819</v>
      </c>
      <c r="G2470" s="867">
        <v>91882</v>
      </c>
      <c r="H2470" s="867" t="s">
        <v>8788</v>
      </c>
      <c r="I2470" s="867" t="s">
        <v>6228</v>
      </c>
      <c r="J2470" s="867" t="s">
        <v>6229</v>
      </c>
      <c r="K2470" s="868">
        <v>6.27</v>
      </c>
      <c r="L2470" s="867" t="s">
        <v>6143</v>
      </c>
    </row>
    <row r="2471" spans="1:12" ht="13.5">
      <c r="A2471" s="867" t="s">
        <v>8711</v>
      </c>
      <c r="B2471" s="867" t="s">
        <v>8712</v>
      </c>
      <c r="C2471" s="867" t="s">
        <v>8778</v>
      </c>
      <c r="D2471" s="867" t="s">
        <v>8779</v>
      </c>
      <c r="E2471" s="868" t="s">
        <v>819</v>
      </c>
      <c r="F2471" s="867" t="s">
        <v>819</v>
      </c>
      <c r="G2471" s="867">
        <v>91884</v>
      </c>
      <c r="H2471" s="867" t="s">
        <v>8789</v>
      </c>
      <c r="I2471" s="867" t="s">
        <v>6228</v>
      </c>
      <c r="J2471" s="867" t="s">
        <v>6229</v>
      </c>
      <c r="K2471" s="868">
        <v>7.15</v>
      </c>
      <c r="L2471" s="867" t="s">
        <v>6143</v>
      </c>
    </row>
    <row r="2472" spans="1:12" ht="13.5">
      <c r="A2472" s="867" t="s">
        <v>8711</v>
      </c>
      <c r="B2472" s="867" t="s">
        <v>8712</v>
      </c>
      <c r="C2472" s="867" t="s">
        <v>8778</v>
      </c>
      <c r="D2472" s="867" t="s">
        <v>8779</v>
      </c>
      <c r="E2472" s="868" t="s">
        <v>819</v>
      </c>
      <c r="F2472" s="867" t="s">
        <v>819</v>
      </c>
      <c r="G2472" s="867">
        <v>91885</v>
      </c>
      <c r="H2472" s="867" t="s">
        <v>8790</v>
      </c>
      <c r="I2472" s="867" t="s">
        <v>6228</v>
      </c>
      <c r="J2472" s="867" t="s">
        <v>6229</v>
      </c>
      <c r="K2472" s="868">
        <v>8.3800000000000008</v>
      </c>
      <c r="L2472" s="867" t="s">
        <v>6143</v>
      </c>
    </row>
    <row r="2473" spans="1:12" ht="13.5">
      <c r="A2473" s="867" t="s">
        <v>8711</v>
      </c>
      <c r="B2473" s="867" t="s">
        <v>8712</v>
      </c>
      <c r="C2473" s="867" t="s">
        <v>8778</v>
      </c>
      <c r="D2473" s="867" t="s">
        <v>8779</v>
      </c>
      <c r="E2473" s="868" t="s">
        <v>819</v>
      </c>
      <c r="F2473" s="867" t="s">
        <v>819</v>
      </c>
      <c r="G2473" s="867">
        <v>91886</v>
      </c>
      <c r="H2473" s="867" t="s">
        <v>8791</v>
      </c>
      <c r="I2473" s="867" t="s">
        <v>6228</v>
      </c>
      <c r="J2473" s="867" t="s">
        <v>6229</v>
      </c>
      <c r="K2473" s="868">
        <v>10.02</v>
      </c>
      <c r="L2473" s="867" t="s">
        <v>6143</v>
      </c>
    </row>
    <row r="2474" spans="1:12" ht="13.5">
      <c r="A2474" s="867" t="s">
        <v>8711</v>
      </c>
      <c r="B2474" s="867" t="s">
        <v>8712</v>
      </c>
      <c r="C2474" s="867" t="s">
        <v>8778</v>
      </c>
      <c r="D2474" s="867" t="s">
        <v>8779</v>
      </c>
      <c r="E2474" s="868" t="s">
        <v>819</v>
      </c>
      <c r="F2474" s="867" t="s">
        <v>819</v>
      </c>
      <c r="G2474" s="867">
        <v>91887</v>
      </c>
      <c r="H2474" s="867" t="s">
        <v>8792</v>
      </c>
      <c r="I2474" s="867" t="s">
        <v>6228</v>
      </c>
      <c r="J2474" s="867" t="s">
        <v>6229</v>
      </c>
      <c r="K2474" s="868">
        <v>6.75</v>
      </c>
      <c r="L2474" s="867" t="s">
        <v>6143</v>
      </c>
    </row>
    <row r="2475" spans="1:12" ht="13.5">
      <c r="A2475" s="867" t="s">
        <v>8711</v>
      </c>
      <c r="B2475" s="867" t="s">
        <v>8712</v>
      </c>
      <c r="C2475" s="867" t="s">
        <v>8778</v>
      </c>
      <c r="D2475" s="867" t="s">
        <v>8779</v>
      </c>
      <c r="E2475" s="868" t="s">
        <v>819</v>
      </c>
      <c r="F2475" s="867" t="s">
        <v>819</v>
      </c>
      <c r="G2475" s="867">
        <v>91889</v>
      </c>
      <c r="H2475" s="867" t="s">
        <v>8793</v>
      </c>
      <c r="I2475" s="867" t="s">
        <v>6228</v>
      </c>
      <c r="J2475" s="867" t="s">
        <v>6229</v>
      </c>
      <c r="K2475" s="868">
        <v>6.56</v>
      </c>
      <c r="L2475" s="867" t="s">
        <v>6143</v>
      </c>
    </row>
    <row r="2476" spans="1:12" ht="13.5">
      <c r="A2476" s="867" t="s">
        <v>8711</v>
      </c>
      <c r="B2476" s="867" t="s">
        <v>8712</v>
      </c>
      <c r="C2476" s="867" t="s">
        <v>8778</v>
      </c>
      <c r="D2476" s="867" t="s">
        <v>8779</v>
      </c>
      <c r="E2476" s="868" t="s">
        <v>819</v>
      </c>
      <c r="F2476" s="867" t="s">
        <v>819</v>
      </c>
      <c r="G2476" s="867">
        <v>91890</v>
      </c>
      <c r="H2476" s="867" t="s">
        <v>8794</v>
      </c>
      <c r="I2476" s="867" t="s">
        <v>6228</v>
      </c>
      <c r="J2476" s="867" t="s">
        <v>6229</v>
      </c>
      <c r="K2476" s="868">
        <v>8.18</v>
      </c>
      <c r="L2476" s="867" t="s">
        <v>6143</v>
      </c>
    </row>
    <row r="2477" spans="1:12" ht="13.5">
      <c r="A2477" s="867" t="s">
        <v>8711</v>
      </c>
      <c r="B2477" s="867" t="s">
        <v>8712</v>
      </c>
      <c r="C2477" s="867" t="s">
        <v>8778</v>
      </c>
      <c r="D2477" s="867" t="s">
        <v>8779</v>
      </c>
      <c r="E2477" s="868" t="s">
        <v>819</v>
      </c>
      <c r="F2477" s="867" t="s">
        <v>819</v>
      </c>
      <c r="G2477" s="867">
        <v>91892</v>
      </c>
      <c r="H2477" s="867" t="s">
        <v>8795</v>
      </c>
      <c r="I2477" s="867" t="s">
        <v>6228</v>
      </c>
      <c r="J2477" s="867" t="s">
        <v>6229</v>
      </c>
      <c r="K2477" s="868">
        <v>9.43</v>
      </c>
      <c r="L2477" s="867" t="s">
        <v>6143</v>
      </c>
    </row>
    <row r="2478" spans="1:12" ht="13.5">
      <c r="A2478" s="867" t="s">
        <v>8711</v>
      </c>
      <c r="B2478" s="867" t="s">
        <v>8712</v>
      </c>
      <c r="C2478" s="867" t="s">
        <v>8778</v>
      </c>
      <c r="D2478" s="867" t="s">
        <v>8779</v>
      </c>
      <c r="E2478" s="868" t="s">
        <v>819</v>
      </c>
      <c r="F2478" s="867" t="s">
        <v>819</v>
      </c>
      <c r="G2478" s="867">
        <v>91893</v>
      </c>
      <c r="H2478" s="867" t="s">
        <v>8796</v>
      </c>
      <c r="I2478" s="867" t="s">
        <v>6228</v>
      </c>
      <c r="J2478" s="867" t="s">
        <v>6229</v>
      </c>
      <c r="K2478" s="868">
        <v>11.05</v>
      </c>
      <c r="L2478" s="867" t="s">
        <v>6143</v>
      </c>
    </row>
    <row r="2479" spans="1:12" ht="13.5">
      <c r="A2479" s="867" t="s">
        <v>8711</v>
      </c>
      <c r="B2479" s="867" t="s">
        <v>8712</v>
      </c>
      <c r="C2479" s="867" t="s">
        <v>8778</v>
      </c>
      <c r="D2479" s="867" t="s">
        <v>8779</v>
      </c>
      <c r="E2479" s="868" t="s">
        <v>819</v>
      </c>
      <c r="F2479" s="867" t="s">
        <v>819</v>
      </c>
      <c r="G2479" s="867">
        <v>91895</v>
      </c>
      <c r="H2479" s="867" t="s">
        <v>8797</v>
      </c>
      <c r="I2479" s="867" t="s">
        <v>6228</v>
      </c>
      <c r="J2479" s="867" t="s">
        <v>6229</v>
      </c>
      <c r="K2479" s="868">
        <v>12.31</v>
      </c>
      <c r="L2479" s="867" t="s">
        <v>6143</v>
      </c>
    </row>
    <row r="2480" spans="1:12" ht="13.5">
      <c r="A2480" s="867" t="s">
        <v>8711</v>
      </c>
      <c r="B2480" s="867" t="s">
        <v>8712</v>
      </c>
      <c r="C2480" s="867" t="s">
        <v>8778</v>
      </c>
      <c r="D2480" s="867" t="s">
        <v>8779</v>
      </c>
      <c r="E2480" s="868" t="s">
        <v>819</v>
      </c>
      <c r="F2480" s="867" t="s">
        <v>819</v>
      </c>
      <c r="G2480" s="867">
        <v>91896</v>
      </c>
      <c r="H2480" s="867" t="s">
        <v>8798</v>
      </c>
      <c r="I2480" s="867" t="s">
        <v>6228</v>
      </c>
      <c r="J2480" s="867" t="s">
        <v>6229</v>
      </c>
      <c r="K2480" s="868">
        <v>13.61</v>
      </c>
      <c r="L2480" s="867" t="s">
        <v>6143</v>
      </c>
    </row>
    <row r="2481" spans="1:12" ht="13.5">
      <c r="A2481" s="867" t="s">
        <v>8711</v>
      </c>
      <c r="B2481" s="867" t="s">
        <v>8712</v>
      </c>
      <c r="C2481" s="867" t="s">
        <v>8778</v>
      </c>
      <c r="D2481" s="867" t="s">
        <v>8779</v>
      </c>
      <c r="E2481" s="868" t="s">
        <v>819</v>
      </c>
      <c r="F2481" s="867" t="s">
        <v>819</v>
      </c>
      <c r="G2481" s="867">
        <v>91898</v>
      </c>
      <c r="H2481" s="867" t="s">
        <v>8799</v>
      </c>
      <c r="I2481" s="867" t="s">
        <v>6228</v>
      </c>
      <c r="J2481" s="867" t="s">
        <v>6229</v>
      </c>
      <c r="K2481" s="868">
        <v>14.96</v>
      </c>
      <c r="L2481" s="867" t="s">
        <v>6143</v>
      </c>
    </row>
    <row r="2482" spans="1:12" ht="13.5">
      <c r="A2482" s="867" t="s">
        <v>8711</v>
      </c>
      <c r="B2482" s="867" t="s">
        <v>8712</v>
      </c>
      <c r="C2482" s="867" t="s">
        <v>8778</v>
      </c>
      <c r="D2482" s="867" t="s">
        <v>8779</v>
      </c>
      <c r="E2482" s="868" t="s">
        <v>819</v>
      </c>
      <c r="F2482" s="867" t="s">
        <v>819</v>
      </c>
      <c r="G2482" s="867">
        <v>91899</v>
      </c>
      <c r="H2482" s="867" t="s">
        <v>8800</v>
      </c>
      <c r="I2482" s="867" t="s">
        <v>6228</v>
      </c>
      <c r="J2482" s="867" t="s">
        <v>6229</v>
      </c>
      <c r="K2482" s="868">
        <v>8.44</v>
      </c>
      <c r="L2482" s="867" t="s">
        <v>6143</v>
      </c>
    </row>
    <row r="2483" spans="1:12" ht="13.5">
      <c r="A2483" s="867" t="s">
        <v>8711</v>
      </c>
      <c r="B2483" s="867" t="s">
        <v>8712</v>
      </c>
      <c r="C2483" s="867" t="s">
        <v>8778</v>
      </c>
      <c r="D2483" s="867" t="s">
        <v>8779</v>
      </c>
      <c r="E2483" s="868" t="s">
        <v>819</v>
      </c>
      <c r="F2483" s="867" t="s">
        <v>819</v>
      </c>
      <c r="G2483" s="867">
        <v>91901</v>
      </c>
      <c r="H2483" s="867" t="s">
        <v>8801</v>
      </c>
      <c r="I2483" s="867" t="s">
        <v>6228</v>
      </c>
      <c r="J2483" s="867" t="s">
        <v>6229</v>
      </c>
      <c r="K2483" s="868">
        <v>8.25</v>
      </c>
      <c r="L2483" s="867" t="s">
        <v>6143</v>
      </c>
    </row>
    <row r="2484" spans="1:12" ht="13.5">
      <c r="A2484" s="867" t="s">
        <v>8711</v>
      </c>
      <c r="B2484" s="867" t="s">
        <v>8712</v>
      </c>
      <c r="C2484" s="867" t="s">
        <v>8778</v>
      </c>
      <c r="D2484" s="867" t="s">
        <v>8779</v>
      </c>
      <c r="E2484" s="868" t="s">
        <v>819</v>
      </c>
      <c r="F2484" s="867" t="s">
        <v>819</v>
      </c>
      <c r="G2484" s="867">
        <v>91902</v>
      </c>
      <c r="H2484" s="867" t="s">
        <v>8802</v>
      </c>
      <c r="I2484" s="867" t="s">
        <v>6228</v>
      </c>
      <c r="J2484" s="867" t="s">
        <v>6229</v>
      </c>
      <c r="K2484" s="868">
        <v>9.8699999999999992</v>
      </c>
      <c r="L2484" s="867" t="s">
        <v>6143</v>
      </c>
    </row>
    <row r="2485" spans="1:12" ht="13.5">
      <c r="A2485" s="867" t="s">
        <v>8711</v>
      </c>
      <c r="B2485" s="867" t="s">
        <v>8712</v>
      </c>
      <c r="C2485" s="867" t="s">
        <v>8778</v>
      </c>
      <c r="D2485" s="867" t="s">
        <v>8779</v>
      </c>
      <c r="E2485" s="868" t="s">
        <v>819</v>
      </c>
      <c r="F2485" s="867" t="s">
        <v>819</v>
      </c>
      <c r="G2485" s="867">
        <v>91904</v>
      </c>
      <c r="H2485" s="867" t="s">
        <v>8803</v>
      </c>
      <c r="I2485" s="867" t="s">
        <v>6228</v>
      </c>
      <c r="J2485" s="867" t="s">
        <v>6229</v>
      </c>
      <c r="K2485" s="868">
        <v>11.12</v>
      </c>
      <c r="L2485" s="867" t="s">
        <v>6143</v>
      </c>
    </row>
    <row r="2486" spans="1:12" ht="13.5">
      <c r="A2486" s="867" t="s">
        <v>8711</v>
      </c>
      <c r="B2486" s="867" t="s">
        <v>8712</v>
      </c>
      <c r="C2486" s="867" t="s">
        <v>8778</v>
      </c>
      <c r="D2486" s="867" t="s">
        <v>8779</v>
      </c>
      <c r="E2486" s="868" t="s">
        <v>819</v>
      </c>
      <c r="F2486" s="867" t="s">
        <v>819</v>
      </c>
      <c r="G2486" s="867">
        <v>91905</v>
      </c>
      <c r="H2486" s="867" t="s">
        <v>8804</v>
      </c>
      <c r="I2486" s="867" t="s">
        <v>6228</v>
      </c>
      <c r="J2486" s="867" t="s">
        <v>6229</v>
      </c>
      <c r="K2486" s="868">
        <v>12.75</v>
      </c>
      <c r="L2486" s="867" t="s">
        <v>6143</v>
      </c>
    </row>
    <row r="2487" spans="1:12" ht="13.5">
      <c r="A2487" s="867" t="s">
        <v>8711</v>
      </c>
      <c r="B2487" s="867" t="s">
        <v>8712</v>
      </c>
      <c r="C2487" s="867" t="s">
        <v>8778</v>
      </c>
      <c r="D2487" s="867" t="s">
        <v>8779</v>
      </c>
      <c r="E2487" s="868" t="s">
        <v>819</v>
      </c>
      <c r="F2487" s="867" t="s">
        <v>819</v>
      </c>
      <c r="G2487" s="867">
        <v>91907</v>
      </c>
      <c r="H2487" s="867" t="s">
        <v>8805</v>
      </c>
      <c r="I2487" s="867" t="s">
        <v>6228</v>
      </c>
      <c r="J2487" s="867" t="s">
        <v>6229</v>
      </c>
      <c r="K2487" s="868">
        <v>14.01</v>
      </c>
      <c r="L2487" s="867" t="s">
        <v>6143</v>
      </c>
    </row>
    <row r="2488" spans="1:12" ht="13.5">
      <c r="A2488" s="867" t="s">
        <v>8711</v>
      </c>
      <c r="B2488" s="867" t="s">
        <v>8712</v>
      </c>
      <c r="C2488" s="867" t="s">
        <v>8778</v>
      </c>
      <c r="D2488" s="867" t="s">
        <v>8779</v>
      </c>
      <c r="E2488" s="868" t="s">
        <v>819</v>
      </c>
      <c r="F2488" s="867" t="s">
        <v>819</v>
      </c>
      <c r="G2488" s="867">
        <v>91908</v>
      </c>
      <c r="H2488" s="867" t="s">
        <v>8806</v>
      </c>
      <c r="I2488" s="867" t="s">
        <v>6228</v>
      </c>
      <c r="J2488" s="867" t="s">
        <v>6229</v>
      </c>
      <c r="K2488" s="868">
        <v>15.34</v>
      </c>
      <c r="L2488" s="867" t="s">
        <v>6143</v>
      </c>
    </row>
    <row r="2489" spans="1:12" ht="13.5">
      <c r="A2489" s="867" t="s">
        <v>8711</v>
      </c>
      <c r="B2489" s="867" t="s">
        <v>8712</v>
      </c>
      <c r="C2489" s="867" t="s">
        <v>8778</v>
      </c>
      <c r="D2489" s="867" t="s">
        <v>8779</v>
      </c>
      <c r="E2489" s="868" t="s">
        <v>819</v>
      </c>
      <c r="F2489" s="867" t="s">
        <v>819</v>
      </c>
      <c r="G2489" s="867">
        <v>91910</v>
      </c>
      <c r="H2489" s="867" t="s">
        <v>8807</v>
      </c>
      <c r="I2489" s="867" t="s">
        <v>6228</v>
      </c>
      <c r="J2489" s="867" t="s">
        <v>6229</v>
      </c>
      <c r="K2489" s="868">
        <v>16.690000000000001</v>
      </c>
      <c r="L2489" s="867" t="s">
        <v>6143</v>
      </c>
    </row>
    <row r="2490" spans="1:12" ht="13.5">
      <c r="A2490" s="867" t="s">
        <v>8711</v>
      </c>
      <c r="B2490" s="867" t="s">
        <v>8712</v>
      </c>
      <c r="C2490" s="867" t="s">
        <v>8778</v>
      </c>
      <c r="D2490" s="867" t="s">
        <v>8779</v>
      </c>
      <c r="E2490" s="868" t="s">
        <v>819</v>
      </c>
      <c r="F2490" s="867" t="s">
        <v>819</v>
      </c>
      <c r="G2490" s="867">
        <v>91911</v>
      </c>
      <c r="H2490" s="867" t="s">
        <v>8808</v>
      </c>
      <c r="I2490" s="867" t="s">
        <v>6228</v>
      </c>
      <c r="J2490" s="867" t="s">
        <v>6229</v>
      </c>
      <c r="K2490" s="868">
        <v>10.38</v>
      </c>
      <c r="L2490" s="867" t="s">
        <v>6143</v>
      </c>
    </row>
    <row r="2491" spans="1:12" ht="13.5">
      <c r="A2491" s="867" t="s">
        <v>8711</v>
      </c>
      <c r="B2491" s="867" t="s">
        <v>8712</v>
      </c>
      <c r="C2491" s="867" t="s">
        <v>8778</v>
      </c>
      <c r="D2491" s="867" t="s">
        <v>8779</v>
      </c>
      <c r="E2491" s="868" t="s">
        <v>819</v>
      </c>
      <c r="F2491" s="867" t="s">
        <v>819</v>
      </c>
      <c r="G2491" s="867">
        <v>91913</v>
      </c>
      <c r="H2491" s="867" t="s">
        <v>8809</v>
      </c>
      <c r="I2491" s="867" t="s">
        <v>6228</v>
      </c>
      <c r="J2491" s="867" t="s">
        <v>6229</v>
      </c>
      <c r="K2491" s="868">
        <v>10.19</v>
      </c>
      <c r="L2491" s="867" t="s">
        <v>6143</v>
      </c>
    </row>
    <row r="2492" spans="1:12" ht="13.5">
      <c r="A2492" s="867" t="s">
        <v>8711</v>
      </c>
      <c r="B2492" s="867" t="s">
        <v>8712</v>
      </c>
      <c r="C2492" s="867" t="s">
        <v>8778</v>
      </c>
      <c r="D2492" s="867" t="s">
        <v>8779</v>
      </c>
      <c r="E2492" s="868" t="s">
        <v>819</v>
      </c>
      <c r="F2492" s="867" t="s">
        <v>819</v>
      </c>
      <c r="G2492" s="867">
        <v>91914</v>
      </c>
      <c r="H2492" s="867" t="s">
        <v>8810</v>
      </c>
      <c r="I2492" s="867" t="s">
        <v>6228</v>
      </c>
      <c r="J2492" s="867" t="s">
        <v>6229</v>
      </c>
      <c r="K2492" s="868">
        <v>11.36</v>
      </c>
      <c r="L2492" s="867" t="s">
        <v>6143</v>
      </c>
    </row>
    <row r="2493" spans="1:12" ht="13.5">
      <c r="A2493" s="867" t="s">
        <v>8711</v>
      </c>
      <c r="B2493" s="867" t="s">
        <v>8712</v>
      </c>
      <c r="C2493" s="867" t="s">
        <v>8778</v>
      </c>
      <c r="D2493" s="867" t="s">
        <v>8779</v>
      </c>
      <c r="E2493" s="868" t="s">
        <v>819</v>
      </c>
      <c r="F2493" s="867" t="s">
        <v>819</v>
      </c>
      <c r="G2493" s="867">
        <v>91916</v>
      </c>
      <c r="H2493" s="867" t="s">
        <v>8811</v>
      </c>
      <c r="I2493" s="867" t="s">
        <v>6228</v>
      </c>
      <c r="J2493" s="867" t="s">
        <v>6229</v>
      </c>
      <c r="K2493" s="868">
        <v>12.61</v>
      </c>
      <c r="L2493" s="867" t="s">
        <v>6143</v>
      </c>
    </row>
    <row r="2494" spans="1:12" ht="13.5">
      <c r="A2494" s="867" t="s">
        <v>8711</v>
      </c>
      <c r="B2494" s="867" t="s">
        <v>8712</v>
      </c>
      <c r="C2494" s="867" t="s">
        <v>8778</v>
      </c>
      <c r="D2494" s="867" t="s">
        <v>8779</v>
      </c>
      <c r="E2494" s="868" t="s">
        <v>819</v>
      </c>
      <c r="F2494" s="867" t="s">
        <v>819</v>
      </c>
      <c r="G2494" s="867">
        <v>91917</v>
      </c>
      <c r="H2494" s="867" t="s">
        <v>8812</v>
      </c>
      <c r="I2494" s="867" t="s">
        <v>6228</v>
      </c>
      <c r="J2494" s="867" t="s">
        <v>6229</v>
      </c>
      <c r="K2494" s="868">
        <v>13.63</v>
      </c>
      <c r="L2494" s="867" t="s">
        <v>6143</v>
      </c>
    </row>
    <row r="2495" spans="1:12" ht="13.5">
      <c r="A2495" s="867" t="s">
        <v>8711</v>
      </c>
      <c r="B2495" s="867" t="s">
        <v>8712</v>
      </c>
      <c r="C2495" s="867" t="s">
        <v>8778</v>
      </c>
      <c r="D2495" s="867" t="s">
        <v>8779</v>
      </c>
      <c r="E2495" s="868" t="s">
        <v>819</v>
      </c>
      <c r="F2495" s="867" t="s">
        <v>819</v>
      </c>
      <c r="G2495" s="867">
        <v>91919</v>
      </c>
      <c r="H2495" s="867" t="s">
        <v>8813</v>
      </c>
      <c r="I2495" s="867" t="s">
        <v>6228</v>
      </c>
      <c r="J2495" s="867" t="s">
        <v>6229</v>
      </c>
      <c r="K2495" s="868">
        <v>14.89</v>
      </c>
      <c r="L2495" s="867" t="s">
        <v>6143</v>
      </c>
    </row>
    <row r="2496" spans="1:12" ht="13.5">
      <c r="A2496" s="867" t="s">
        <v>8711</v>
      </c>
      <c r="B2496" s="867" t="s">
        <v>8712</v>
      </c>
      <c r="C2496" s="867" t="s">
        <v>8778</v>
      </c>
      <c r="D2496" s="867" t="s">
        <v>8779</v>
      </c>
      <c r="E2496" s="868" t="s">
        <v>819</v>
      </c>
      <c r="F2496" s="867" t="s">
        <v>819</v>
      </c>
      <c r="G2496" s="867">
        <v>91920</v>
      </c>
      <c r="H2496" s="867" t="s">
        <v>8814</v>
      </c>
      <c r="I2496" s="867" t="s">
        <v>6228</v>
      </c>
      <c r="J2496" s="867" t="s">
        <v>6229</v>
      </c>
      <c r="K2496" s="868">
        <v>15.54</v>
      </c>
      <c r="L2496" s="867" t="s">
        <v>6143</v>
      </c>
    </row>
    <row r="2497" spans="1:12" ht="13.5">
      <c r="A2497" s="867" t="s">
        <v>8711</v>
      </c>
      <c r="B2497" s="867" t="s">
        <v>8712</v>
      </c>
      <c r="C2497" s="867" t="s">
        <v>8778</v>
      </c>
      <c r="D2497" s="867" t="s">
        <v>8779</v>
      </c>
      <c r="E2497" s="868" t="s">
        <v>819</v>
      </c>
      <c r="F2497" s="867" t="s">
        <v>819</v>
      </c>
      <c r="G2497" s="867">
        <v>91922</v>
      </c>
      <c r="H2497" s="867" t="s">
        <v>8815</v>
      </c>
      <c r="I2497" s="867" t="s">
        <v>6228</v>
      </c>
      <c r="J2497" s="867" t="s">
        <v>6229</v>
      </c>
      <c r="K2497" s="868">
        <v>16.89</v>
      </c>
      <c r="L2497" s="867" t="s">
        <v>6143</v>
      </c>
    </row>
    <row r="2498" spans="1:12" ht="13.5">
      <c r="A2498" s="867" t="s">
        <v>8711</v>
      </c>
      <c r="B2498" s="867" t="s">
        <v>8712</v>
      </c>
      <c r="C2498" s="867" t="s">
        <v>8778</v>
      </c>
      <c r="D2498" s="867" t="s">
        <v>8779</v>
      </c>
      <c r="E2498" s="868" t="s">
        <v>819</v>
      </c>
      <c r="F2498" s="867" t="s">
        <v>819</v>
      </c>
      <c r="G2498" s="867">
        <v>93013</v>
      </c>
      <c r="H2498" s="867" t="s">
        <v>8816</v>
      </c>
      <c r="I2498" s="867" t="s">
        <v>6228</v>
      </c>
      <c r="J2498" s="867" t="s">
        <v>6229</v>
      </c>
      <c r="K2498" s="868">
        <v>11.27</v>
      </c>
      <c r="L2498" s="867" t="s">
        <v>6143</v>
      </c>
    </row>
    <row r="2499" spans="1:12" ht="13.5">
      <c r="A2499" s="867" t="s">
        <v>8711</v>
      </c>
      <c r="B2499" s="867" t="s">
        <v>8712</v>
      </c>
      <c r="C2499" s="867" t="s">
        <v>8778</v>
      </c>
      <c r="D2499" s="867" t="s">
        <v>8779</v>
      </c>
      <c r="E2499" s="868" t="s">
        <v>819</v>
      </c>
      <c r="F2499" s="867" t="s">
        <v>819</v>
      </c>
      <c r="G2499" s="867">
        <v>93014</v>
      </c>
      <c r="H2499" s="867" t="s">
        <v>8817</v>
      </c>
      <c r="I2499" s="867" t="s">
        <v>6228</v>
      </c>
      <c r="J2499" s="867" t="s">
        <v>6229</v>
      </c>
      <c r="K2499" s="868">
        <v>13.65</v>
      </c>
      <c r="L2499" s="867" t="s">
        <v>6143</v>
      </c>
    </row>
    <row r="2500" spans="1:12" ht="13.5">
      <c r="A2500" s="867" t="s">
        <v>8711</v>
      </c>
      <c r="B2500" s="867" t="s">
        <v>8712</v>
      </c>
      <c r="C2500" s="867" t="s">
        <v>8778</v>
      </c>
      <c r="D2500" s="867" t="s">
        <v>8779</v>
      </c>
      <c r="E2500" s="868" t="s">
        <v>819</v>
      </c>
      <c r="F2500" s="867" t="s">
        <v>819</v>
      </c>
      <c r="G2500" s="867">
        <v>93015</v>
      </c>
      <c r="H2500" s="867" t="s">
        <v>8818</v>
      </c>
      <c r="I2500" s="867" t="s">
        <v>6228</v>
      </c>
      <c r="J2500" s="867" t="s">
        <v>6229</v>
      </c>
      <c r="K2500" s="868">
        <v>19.64</v>
      </c>
      <c r="L2500" s="867" t="s">
        <v>6143</v>
      </c>
    </row>
    <row r="2501" spans="1:12" ht="13.5">
      <c r="A2501" s="867" t="s">
        <v>8711</v>
      </c>
      <c r="B2501" s="867" t="s">
        <v>8712</v>
      </c>
      <c r="C2501" s="867" t="s">
        <v>8778</v>
      </c>
      <c r="D2501" s="867" t="s">
        <v>8779</v>
      </c>
      <c r="E2501" s="868" t="s">
        <v>819</v>
      </c>
      <c r="F2501" s="867" t="s">
        <v>819</v>
      </c>
      <c r="G2501" s="867">
        <v>93016</v>
      </c>
      <c r="H2501" s="867" t="s">
        <v>8819</v>
      </c>
      <c r="I2501" s="867" t="s">
        <v>6228</v>
      </c>
      <c r="J2501" s="867" t="s">
        <v>6229</v>
      </c>
      <c r="K2501" s="868">
        <v>23.5</v>
      </c>
      <c r="L2501" s="867" t="s">
        <v>6143</v>
      </c>
    </row>
    <row r="2502" spans="1:12" ht="13.5">
      <c r="A2502" s="867" t="s">
        <v>8711</v>
      </c>
      <c r="B2502" s="867" t="s">
        <v>8712</v>
      </c>
      <c r="C2502" s="867" t="s">
        <v>8778</v>
      </c>
      <c r="D2502" s="867" t="s">
        <v>8779</v>
      </c>
      <c r="E2502" s="868" t="s">
        <v>819</v>
      </c>
      <c r="F2502" s="867" t="s">
        <v>819</v>
      </c>
      <c r="G2502" s="867">
        <v>93017</v>
      </c>
      <c r="H2502" s="867" t="s">
        <v>8820</v>
      </c>
      <c r="I2502" s="867" t="s">
        <v>6228</v>
      </c>
      <c r="J2502" s="867" t="s">
        <v>6229</v>
      </c>
      <c r="K2502" s="868">
        <v>34.26</v>
      </c>
      <c r="L2502" s="867" t="s">
        <v>6143</v>
      </c>
    </row>
    <row r="2503" spans="1:12" ht="13.5">
      <c r="A2503" s="867" t="s">
        <v>8711</v>
      </c>
      <c r="B2503" s="867" t="s">
        <v>8712</v>
      </c>
      <c r="C2503" s="867" t="s">
        <v>8778</v>
      </c>
      <c r="D2503" s="867" t="s">
        <v>8779</v>
      </c>
      <c r="E2503" s="868" t="s">
        <v>819</v>
      </c>
      <c r="F2503" s="867" t="s">
        <v>819</v>
      </c>
      <c r="G2503" s="867">
        <v>93018</v>
      </c>
      <c r="H2503" s="867" t="s">
        <v>8821</v>
      </c>
      <c r="I2503" s="867" t="s">
        <v>6228</v>
      </c>
      <c r="J2503" s="867" t="s">
        <v>6229</v>
      </c>
      <c r="K2503" s="868">
        <v>17.14</v>
      </c>
      <c r="L2503" s="867" t="s">
        <v>6143</v>
      </c>
    </row>
    <row r="2504" spans="1:12" ht="13.5">
      <c r="A2504" s="867" t="s">
        <v>8711</v>
      </c>
      <c r="B2504" s="867" t="s">
        <v>8712</v>
      </c>
      <c r="C2504" s="867" t="s">
        <v>8778</v>
      </c>
      <c r="D2504" s="867" t="s">
        <v>8779</v>
      </c>
      <c r="E2504" s="868" t="s">
        <v>819</v>
      </c>
      <c r="F2504" s="867" t="s">
        <v>819</v>
      </c>
      <c r="G2504" s="867">
        <v>93020</v>
      </c>
      <c r="H2504" s="867" t="s">
        <v>8822</v>
      </c>
      <c r="I2504" s="867" t="s">
        <v>6228</v>
      </c>
      <c r="J2504" s="867" t="s">
        <v>6229</v>
      </c>
      <c r="K2504" s="868">
        <v>21.45</v>
      </c>
      <c r="L2504" s="867" t="s">
        <v>6143</v>
      </c>
    </row>
    <row r="2505" spans="1:12" ht="13.5">
      <c r="A2505" s="867" t="s">
        <v>8711</v>
      </c>
      <c r="B2505" s="867" t="s">
        <v>8712</v>
      </c>
      <c r="C2505" s="867" t="s">
        <v>8778</v>
      </c>
      <c r="D2505" s="867" t="s">
        <v>8779</v>
      </c>
      <c r="E2505" s="868" t="s">
        <v>819</v>
      </c>
      <c r="F2505" s="867" t="s">
        <v>819</v>
      </c>
      <c r="G2505" s="867">
        <v>93022</v>
      </c>
      <c r="H2505" s="867" t="s">
        <v>8823</v>
      </c>
      <c r="I2505" s="867" t="s">
        <v>6228</v>
      </c>
      <c r="J2505" s="867" t="s">
        <v>6229</v>
      </c>
      <c r="K2505" s="868">
        <v>33.61</v>
      </c>
      <c r="L2505" s="867" t="s">
        <v>6143</v>
      </c>
    </row>
    <row r="2506" spans="1:12" ht="13.5">
      <c r="A2506" s="867" t="s">
        <v>8711</v>
      </c>
      <c r="B2506" s="867" t="s">
        <v>8712</v>
      </c>
      <c r="C2506" s="867" t="s">
        <v>8778</v>
      </c>
      <c r="D2506" s="867" t="s">
        <v>8779</v>
      </c>
      <c r="E2506" s="868" t="s">
        <v>819</v>
      </c>
      <c r="F2506" s="867" t="s">
        <v>819</v>
      </c>
      <c r="G2506" s="867">
        <v>93024</v>
      </c>
      <c r="H2506" s="867" t="s">
        <v>8824</v>
      </c>
      <c r="I2506" s="867" t="s">
        <v>6228</v>
      </c>
      <c r="J2506" s="867" t="s">
        <v>6229</v>
      </c>
      <c r="K2506" s="868">
        <v>35.64</v>
      </c>
      <c r="L2506" s="867" t="s">
        <v>6143</v>
      </c>
    </row>
    <row r="2507" spans="1:12" ht="13.5">
      <c r="A2507" s="867" t="s">
        <v>8711</v>
      </c>
      <c r="B2507" s="867" t="s">
        <v>8712</v>
      </c>
      <c r="C2507" s="867" t="s">
        <v>8778</v>
      </c>
      <c r="D2507" s="867" t="s">
        <v>8779</v>
      </c>
      <c r="E2507" s="868" t="s">
        <v>819</v>
      </c>
      <c r="F2507" s="867" t="s">
        <v>819</v>
      </c>
      <c r="G2507" s="867">
        <v>93026</v>
      </c>
      <c r="H2507" s="867" t="s">
        <v>8825</v>
      </c>
      <c r="I2507" s="867" t="s">
        <v>6228</v>
      </c>
      <c r="J2507" s="867" t="s">
        <v>6229</v>
      </c>
      <c r="K2507" s="868">
        <v>55.82</v>
      </c>
      <c r="L2507" s="867" t="s">
        <v>6143</v>
      </c>
    </row>
    <row r="2508" spans="1:12" ht="13.5">
      <c r="A2508" s="867" t="s">
        <v>8711</v>
      </c>
      <c r="B2508" s="867" t="s">
        <v>8712</v>
      </c>
      <c r="C2508" s="867" t="s">
        <v>8778</v>
      </c>
      <c r="D2508" s="867" t="s">
        <v>8779</v>
      </c>
      <c r="E2508" s="868" t="s">
        <v>819</v>
      </c>
      <c r="F2508" s="867" t="s">
        <v>819</v>
      </c>
      <c r="G2508" s="867">
        <v>95733</v>
      </c>
      <c r="H2508" s="867" t="s">
        <v>8826</v>
      </c>
      <c r="I2508" s="867" t="s">
        <v>6228</v>
      </c>
      <c r="J2508" s="867" t="s">
        <v>6229</v>
      </c>
      <c r="K2508" s="868">
        <v>4.49</v>
      </c>
      <c r="L2508" s="867" t="s">
        <v>6143</v>
      </c>
    </row>
    <row r="2509" spans="1:12" ht="13.5">
      <c r="A2509" s="867" t="s">
        <v>8711</v>
      </c>
      <c r="B2509" s="867" t="s">
        <v>8712</v>
      </c>
      <c r="C2509" s="867" t="s">
        <v>8778</v>
      </c>
      <c r="D2509" s="867" t="s">
        <v>8779</v>
      </c>
      <c r="E2509" s="868" t="s">
        <v>819</v>
      </c>
      <c r="F2509" s="867" t="s">
        <v>819</v>
      </c>
      <c r="G2509" s="867">
        <v>95734</v>
      </c>
      <c r="H2509" s="867" t="s">
        <v>8827</v>
      </c>
      <c r="I2509" s="867" t="s">
        <v>6228</v>
      </c>
      <c r="J2509" s="867" t="s">
        <v>6229</v>
      </c>
      <c r="K2509" s="868">
        <v>5.96</v>
      </c>
      <c r="L2509" s="867" t="s">
        <v>6143</v>
      </c>
    </row>
    <row r="2510" spans="1:12" ht="13.5">
      <c r="A2510" s="867" t="s">
        <v>8711</v>
      </c>
      <c r="B2510" s="867" t="s">
        <v>8712</v>
      </c>
      <c r="C2510" s="867" t="s">
        <v>8778</v>
      </c>
      <c r="D2510" s="867" t="s">
        <v>8779</v>
      </c>
      <c r="E2510" s="868" t="s">
        <v>819</v>
      </c>
      <c r="F2510" s="867" t="s">
        <v>819</v>
      </c>
      <c r="G2510" s="867">
        <v>95735</v>
      </c>
      <c r="H2510" s="867" t="s">
        <v>8828</v>
      </c>
      <c r="I2510" s="867" t="s">
        <v>6228</v>
      </c>
      <c r="J2510" s="867" t="s">
        <v>6229</v>
      </c>
      <c r="K2510" s="868">
        <v>5.25</v>
      </c>
      <c r="L2510" s="867" t="s">
        <v>6143</v>
      </c>
    </row>
    <row r="2511" spans="1:12" ht="13.5">
      <c r="A2511" s="867" t="s">
        <v>8711</v>
      </c>
      <c r="B2511" s="867" t="s">
        <v>8712</v>
      </c>
      <c r="C2511" s="867" t="s">
        <v>8778</v>
      </c>
      <c r="D2511" s="867" t="s">
        <v>8779</v>
      </c>
      <c r="E2511" s="868" t="s">
        <v>819</v>
      </c>
      <c r="F2511" s="867" t="s">
        <v>819</v>
      </c>
      <c r="G2511" s="867">
        <v>95736</v>
      </c>
      <c r="H2511" s="867" t="s">
        <v>8829</v>
      </c>
      <c r="I2511" s="867" t="s">
        <v>6228</v>
      </c>
      <c r="J2511" s="867" t="s">
        <v>6229</v>
      </c>
      <c r="K2511" s="868">
        <v>6.07</v>
      </c>
      <c r="L2511" s="867" t="s">
        <v>6143</v>
      </c>
    </row>
    <row r="2512" spans="1:12" ht="13.5">
      <c r="A2512" s="867" t="s">
        <v>8711</v>
      </c>
      <c r="B2512" s="867" t="s">
        <v>8712</v>
      </c>
      <c r="C2512" s="867" t="s">
        <v>8778</v>
      </c>
      <c r="D2512" s="867" t="s">
        <v>8779</v>
      </c>
      <c r="E2512" s="868" t="s">
        <v>819</v>
      </c>
      <c r="F2512" s="867" t="s">
        <v>819</v>
      </c>
      <c r="G2512" s="867">
        <v>95738</v>
      </c>
      <c r="H2512" s="867" t="s">
        <v>8830</v>
      </c>
      <c r="I2512" s="867" t="s">
        <v>6228</v>
      </c>
      <c r="J2512" s="867" t="s">
        <v>6229</v>
      </c>
      <c r="K2512" s="868">
        <v>7.24</v>
      </c>
      <c r="L2512" s="867" t="s">
        <v>6143</v>
      </c>
    </row>
    <row r="2513" spans="1:12" ht="13.5">
      <c r="A2513" s="867" t="s">
        <v>8711</v>
      </c>
      <c r="B2513" s="867" t="s">
        <v>8712</v>
      </c>
      <c r="C2513" s="867" t="s">
        <v>8778</v>
      </c>
      <c r="D2513" s="867" t="s">
        <v>8779</v>
      </c>
      <c r="E2513" s="868" t="s">
        <v>819</v>
      </c>
      <c r="F2513" s="867" t="s">
        <v>819</v>
      </c>
      <c r="G2513" s="867">
        <v>95753</v>
      </c>
      <c r="H2513" s="867" t="s">
        <v>8831</v>
      </c>
      <c r="I2513" s="867" t="s">
        <v>6228</v>
      </c>
      <c r="J2513" s="867" t="s">
        <v>6142</v>
      </c>
      <c r="K2513" s="868">
        <v>5.9</v>
      </c>
      <c r="L2513" s="867" t="s">
        <v>6143</v>
      </c>
    </row>
    <row r="2514" spans="1:12" ht="13.5">
      <c r="A2514" s="867" t="s">
        <v>8711</v>
      </c>
      <c r="B2514" s="867" t="s">
        <v>8712</v>
      </c>
      <c r="C2514" s="867" t="s">
        <v>8778</v>
      </c>
      <c r="D2514" s="867" t="s">
        <v>8779</v>
      </c>
      <c r="E2514" s="868" t="s">
        <v>819</v>
      </c>
      <c r="F2514" s="867" t="s">
        <v>819</v>
      </c>
      <c r="G2514" s="867">
        <v>95754</v>
      </c>
      <c r="H2514" s="867" t="s">
        <v>8832</v>
      </c>
      <c r="I2514" s="867" t="s">
        <v>6228</v>
      </c>
      <c r="J2514" s="867" t="s">
        <v>6142</v>
      </c>
      <c r="K2514" s="868">
        <v>7.36</v>
      </c>
      <c r="L2514" s="867" t="s">
        <v>6143</v>
      </c>
    </row>
    <row r="2515" spans="1:12" ht="13.5">
      <c r="A2515" s="867" t="s">
        <v>8711</v>
      </c>
      <c r="B2515" s="867" t="s">
        <v>8712</v>
      </c>
      <c r="C2515" s="867" t="s">
        <v>8778</v>
      </c>
      <c r="D2515" s="867" t="s">
        <v>8779</v>
      </c>
      <c r="E2515" s="868" t="s">
        <v>819</v>
      </c>
      <c r="F2515" s="867" t="s">
        <v>819</v>
      </c>
      <c r="G2515" s="867">
        <v>95755</v>
      </c>
      <c r="H2515" s="867" t="s">
        <v>8833</v>
      </c>
      <c r="I2515" s="867" t="s">
        <v>6228</v>
      </c>
      <c r="J2515" s="867" t="s">
        <v>6142</v>
      </c>
      <c r="K2515" s="868">
        <v>10.54</v>
      </c>
      <c r="L2515" s="867" t="s">
        <v>6143</v>
      </c>
    </row>
    <row r="2516" spans="1:12" ht="13.5">
      <c r="A2516" s="867" t="s">
        <v>8711</v>
      </c>
      <c r="B2516" s="867" t="s">
        <v>8712</v>
      </c>
      <c r="C2516" s="867" t="s">
        <v>8778</v>
      </c>
      <c r="D2516" s="867" t="s">
        <v>8779</v>
      </c>
      <c r="E2516" s="868" t="s">
        <v>819</v>
      </c>
      <c r="F2516" s="867" t="s">
        <v>819</v>
      </c>
      <c r="G2516" s="867">
        <v>95756</v>
      </c>
      <c r="H2516" s="867" t="s">
        <v>8834</v>
      </c>
      <c r="I2516" s="867" t="s">
        <v>6228</v>
      </c>
      <c r="J2516" s="867" t="s">
        <v>6142</v>
      </c>
      <c r="K2516" s="868">
        <v>13.97</v>
      </c>
      <c r="L2516" s="867" t="s">
        <v>6143</v>
      </c>
    </row>
    <row r="2517" spans="1:12" ht="13.5">
      <c r="A2517" s="867" t="s">
        <v>8711</v>
      </c>
      <c r="B2517" s="867" t="s">
        <v>8712</v>
      </c>
      <c r="C2517" s="867" t="s">
        <v>8778</v>
      </c>
      <c r="D2517" s="867" t="s">
        <v>8779</v>
      </c>
      <c r="E2517" s="868" t="s">
        <v>819</v>
      </c>
      <c r="F2517" s="867" t="s">
        <v>819</v>
      </c>
      <c r="G2517" s="867">
        <v>95757</v>
      </c>
      <c r="H2517" s="867" t="s">
        <v>8835</v>
      </c>
      <c r="I2517" s="867" t="s">
        <v>6228</v>
      </c>
      <c r="J2517" s="867" t="s">
        <v>6142</v>
      </c>
      <c r="K2517" s="868">
        <v>9</v>
      </c>
      <c r="L2517" s="867" t="s">
        <v>6143</v>
      </c>
    </row>
    <row r="2518" spans="1:12" ht="13.5">
      <c r="A2518" s="867" t="s">
        <v>8711</v>
      </c>
      <c r="B2518" s="867" t="s">
        <v>8712</v>
      </c>
      <c r="C2518" s="867" t="s">
        <v>8778</v>
      </c>
      <c r="D2518" s="867" t="s">
        <v>8779</v>
      </c>
      <c r="E2518" s="868" t="s">
        <v>819</v>
      </c>
      <c r="F2518" s="867" t="s">
        <v>819</v>
      </c>
      <c r="G2518" s="867">
        <v>95758</v>
      </c>
      <c r="H2518" s="867" t="s">
        <v>8836</v>
      </c>
      <c r="I2518" s="867" t="s">
        <v>6228</v>
      </c>
      <c r="J2518" s="867" t="s">
        <v>6142</v>
      </c>
      <c r="K2518" s="868">
        <v>10.1</v>
      </c>
      <c r="L2518" s="867" t="s">
        <v>6143</v>
      </c>
    </row>
    <row r="2519" spans="1:12" ht="13.5">
      <c r="A2519" s="867" t="s">
        <v>8711</v>
      </c>
      <c r="B2519" s="867" t="s">
        <v>8712</v>
      </c>
      <c r="C2519" s="867" t="s">
        <v>8778</v>
      </c>
      <c r="D2519" s="867" t="s">
        <v>8779</v>
      </c>
      <c r="E2519" s="868" t="s">
        <v>819</v>
      </c>
      <c r="F2519" s="867" t="s">
        <v>819</v>
      </c>
      <c r="G2519" s="867">
        <v>95759</v>
      </c>
      <c r="H2519" s="867" t="s">
        <v>8837</v>
      </c>
      <c r="I2519" s="867" t="s">
        <v>6228</v>
      </c>
      <c r="J2519" s="867" t="s">
        <v>6142</v>
      </c>
      <c r="K2519" s="868">
        <v>12.76</v>
      </c>
      <c r="L2519" s="867" t="s">
        <v>6143</v>
      </c>
    </row>
    <row r="2520" spans="1:12" ht="13.5">
      <c r="A2520" s="867" t="s">
        <v>8711</v>
      </c>
      <c r="B2520" s="867" t="s">
        <v>8712</v>
      </c>
      <c r="C2520" s="867" t="s">
        <v>8778</v>
      </c>
      <c r="D2520" s="867" t="s">
        <v>8779</v>
      </c>
      <c r="E2520" s="868" t="s">
        <v>819</v>
      </c>
      <c r="F2520" s="867" t="s">
        <v>819</v>
      </c>
      <c r="G2520" s="867">
        <v>95760</v>
      </c>
      <c r="H2520" s="867" t="s">
        <v>8838</v>
      </c>
      <c r="I2520" s="867" t="s">
        <v>6228</v>
      </c>
      <c r="J2520" s="867" t="s">
        <v>6142</v>
      </c>
      <c r="K2520" s="868">
        <v>15.6</v>
      </c>
      <c r="L2520" s="867" t="s">
        <v>6143</v>
      </c>
    </row>
    <row r="2521" spans="1:12" ht="13.5">
      <c r="A2521" s="867" t="s">
        <v>8711</v>
      </c>
      <c r="B2521" s="867" t="s">
        <v>8712</v>
      </c>
      <c r="C2521" s="867" t="s">
        <v>8778</v>
      </c>
      <c r="D2521" s="867" t="s">
        <v>8779</v>
      </c>
      <c r="E2521" s="868" t="s">
        <v>819</v>
      </c>
      <c r="F2521" s="867" t="s">
        <v>819</v>
      </c>
      <c r="G2521" s="867">
        <v>97559</v>
      </c>
      <c r="H2521" s="867" t="s">
        <v>8839</v>
      </c>
      <c r="I2521" s="867" t="s">
        <v>6228</v>
      </c>
      <c r="J2521" s="867" t="s">
        <v>6229</v>
      </c>
      <c r="K2521" s="868">
        <v>8.0399999999999991</v>
      </c>
      <c r="L2521" s="867" t="s">
        <v>6143</v>
      </c>
    </row>
    <row r="2522" spans="1:12" ht="13.5">
      <c r="A2522" s="867" t="s">
        <v>8711</v>
      </c>
      <c r="B2522" s="867" t="s">
        <v>8712</v>
      </c>
      <c r="C2522" s="867" t="s">
        <v>8778</v>
      </c>
      <c r="D2522" s="867" t="s">
        <v>8779</v>
      </c>
      <c r="E2522" s="868" t="s">
        <v>819</v>
      </c>
      <c r="F2522" s="867" t="s">
        <v>819</v>
      </c>
      <c r="G2522" s="867">
        <v>97562</v>
      </c>
      <c r="H2522" s="867" t="s">
        <v>8840</v>
      </c>
      <c r="I2522" s="867" t="s">
        <v>6228</v>
      </c>
      <c r="J2522" s="867" t="s">
        <v>6229</v>
      </c>
      <c r="K2522" s="868">
        <v>9.73</v>
      </c>
      <c r="L2522" s="867" t="s">
        <v>6143</v>
      </c>
    </row>
    <row r="2523" spans="1:12" ht="13.5">
      <c r="A2523" s="867" t="s">
        <v>8711</v>
      </c>
      <c r="B2523" s="867" t="s">
        <v>8712</v>
      </c>
      <c r="C2523" s="867" t="s">
        <v>8778</v>
      </c>
      <c r="D2523" s="867" t="s">
        <v>8779</v>
      </c>
      <c r="E2523" s="868" t="s">
        <v>819</v>
      </c>
      <c r="F2523" s="867" t="s">
        <v>819</v>
      </c>
      <c r="G2523" s="867">
        <v>97564</v>
      </c>
      <c r="H2523" s="867" t="s">
        <v>8841</v>
      </c>
      <c r="I2523" s="867" t="s">
        <v>6228</v>
      </c>
      <c r="J2523" s="867" t="s">
        <v>6229</v>
      </c>
      <c r="K2523" s="868">
        <v>11.22</v>
      </c>
      <c r="L2523" s="867" t="s">
        <v>6143</v>
      </c>
    </row>
    <row r="2524" spans="1:12" ht="13.5">
      <c r="A2524" s="867" t="s">
        <v>8711</v>
      </c>
      <c r="B2524" s="867" t="s">
        <v>8712</v>
      </c>
      <c r="C2524" s="867" t="s">
        <v>8842</v>
      </c>
      <c r="D2524" s="867" t="s">
        <v>8843</v>
      </c>
      <c r="E2524" s="868" t="s">
        <v>819</v>
      </c>
      <c r="F2524" s="867" t="s">
        <v>819</v>
      </c>
      <c r="G2524" s="867">
        <v>91924</v>
      </c>
      <c r="H2524" s="867" t="s">
        <v>8844</v>
      </c>
      <c r="I2524" s="867" t="s">
        <v>272</v>
      </c>
      <c r="J2524" s="867" t="s">
        <v>6229</v>
      </c>
      <c r="K2524" s="868">
        <v>2.37</v>
      </c>
      <c r="L2524" s="867" t="s">
        <v>6143</v>
      </c>
    </row>
    <row r="2525" spans="1:12" ht="13.5">
      <c r="A2525" s="867" t="s">
        <v>8711</v>
      </c>
      <c r="B2525" s="867" t="s">
        <v>8712</v>
      </c>
      <c r="C2525" s="867" t="s">
        <v>8842</v>
      </c>
      <c r="D2525" s="867" t="s">
        <v>8843</v>
      </c>
      <c r="E2525" s="868" t="s">
        <v>819</v>
      </c>
      <c r="F2525" s="867" t="s">
        <v>819</v>
      </c>
      <c r="G2525" s="867">
        <v>91925</v>
      </c>
      <c r="H2525" s="867" t="s">
        <v>8845</v>
      </c>
      <c r="I2525" s="867" t="s">
        <v>272</v>
      </c>
      <c r="J2525" s="867" t="s">
        <v>6229</v>
      </c>
      <c r="K2525" s="868">
        <v>3.34</v>
      </c>
      <c r="L2525" s="867" t="s">
        <v>6143</v>
      </c>
    </row>
    <row r="2526" spans="1:12" ht="13.5">
      <c r="A2526" s="867" t="s">
        <v>8711</v>
      </c>
      <c r="B2526" s="867" t="s">
        <v>8712</v>
      </c>
      <c r="C2526" s="867" t="s">
        <v>8842</v>
      </c>
      <c r="D2526" s="867" t="s">
        <v>8843</v>
      </c>
      <c r="E2526" s="868" t="s">
        <v>819</v>
      </c>
      <c r="F2526" s="867" t="s">
        <v>819</v>
      </c>
      <c r="G2526" s="867">
        <v>91926</v>
      </c>
      <c r="H2526" s="867" t="s">
        <v>8846</v>
      </c>
      <c r="I2526" s="867" t="s">
        <v>272</v>
      </c>
      <c r="J2526" s="867" t="s">
        <v>6229</v>
      </c>
      <c r="K2526" s="868">
        <v>3.42</v>
      </c>
      <c r="L2526" s="867" t="s">
        <v>6143</v>
      </c>
    </row>
    <row r="2527" spans="1:12" ht="13.5">
      <c r="A2527" s="867" t="s">
        <v>8711</v>
      </c>
      <c r="B2527" s="867" t="s">
        <v>8712</v>
      </c>
      <c r="C2527" s="867" t="s">
        <v>8842</v>
      </c>
      <c r="D2527" s="867" t="s">
        <v>8843</v>
      </c>
      <c r="E2527" s="868" t="s">
        <v>819</v>
      </c>
      <c r="F2527" s="867" t="s">
        <v>819</v>
      </c>
      <c r="G2527" s="867">
        <v>91927</v>
      </c>
      <c r="H2527" s="867" t="s">
        <v>8847</v>
      </c>
      <c r="I2527" s="867" t="s">
        <v>272</v>
      </c>
      <c r="J2527" s="867" t="s">
        <v>6229</v>
      </c>
      <c r="K2527" s="868">
        <v>4.49</v>
      </c>
      <c r="L2527" s="867" t="s">
        <v>6143</v>
      </c>
    </row>
    <row r="2528" spans="1:12" ht="13.5">
      <c r="A2528" s="867" t="s">
        <v>8711</v>
      </c>
      <c r="B2528" s="867" t="s">
        <v>8712</v>
      </c>
      <c r="C2528" s="867" t="s">
        <v>8842</v>
      </c>
      <c r="D2528" s="867" t="s">
        <v>8843</v>
      </c>
      <c r="E2528" s="868" t="s">
        <v>819</v>
      </c>
      <c r="F2528" s="867" t="s">
        <v>819</v>
      </c>
      <c r="G2528" s="867">
        <v>91928</v>
      </c>
      <c r="H2528" s="867" t="s">
        <v>8848</v>
      </c>
      <c r="I2528" s="867" t="s">
        <v>272</v>
      </c>
      <c r="J2528" s="867" t="s">
        <v>6229</v>
      </c>
      <c r="K2528" s="868">
        <v>5.56</v>
      </c>
      <c r="L2528" s="867" t="s">
        <v>6143</v>
      </c>
    </row>
    <row r="2529" spans="1:12" ht="13.5">
      <c r="A2529" s="867" t="s">
        <v>8711</v>
      </c>
      <c r="B2529" s="867" t="s">
        <v>8712</v>
      </c>
      <c r="C2529" s="867" t="s">
        <v>8842</v>
      </c>
      <c r="D2529" s="867" t="s">
        <v>8843</v>
      </c>
      <c r="E2529" s="868" t="s">
        <v>819</v>
      </c>
      <c r="F2529" s="867" t="s">
        <v>819</v>
      </c>
      <c r="G2529" s="867">
        <v>91929</v>
      </c>
      <c r="H2529" s="867" t="s">
        <v>8849</v>
      </c>
      <c r="I2529" s="867" t="s">
        <v>272</v>
      </c>
      <c r="J2529" s="867" t="s">
        <v>6229</v>
      </c>
      <c r="K2529" s="868">
        <v>6.33</v>
      </c>
      <c r="L2529" s="867" t="s">
        <v>6143</v>
      </c>
    </row>
    <row r="2530" spans="1:12" ht="13.5">
      <c r="A2530" s="867" t="s">
        <v>8711</v>
      </c>
      <c r="B2530" s="867" t="s">
        <v>8712</v>
      </c>
      <c r="C2530" s="867" t="s">
        <v>8842</v>
      </c>
      <c r="D2530" s="867" t="s">
        <v>8843</v>
      </c>
      <c r="E2530" s="868" t="s">
        <v>819</v>
      </c>
      <c r="F2530" s="867" t="s">
        <v>819</v>
      </c>
      <c r="G2530" s="867">
        <v>91930</v>
      </c>
      <c r="H2530" s="867" t="s">
        <v>8850</v>
      </c>
      <c r="I2530" s="867" t="s">
        <v>272</v>
      </c>
      <c r="J2530" s="867" t="s">
        <v>6229</v>
      </c>
      <c r="K2530" s="868">
        <v>7.63</v>
      </c>
      <c r="L2530" s="867" t="s">
        <v>6143</v>
      </c>
    </row>
    <row r="2531" spans="1:12" ht="13.5">
      <c r="A2531" s="867" t="s">
        <v>8711</v>
      </c>
      <c r="B2531" s="867" t="s">
        <v>8712</v>
      </c>
      <c r="C2531" s="867" t="s">
        <v>8842</v>
      </c>
      <c r="D2531" s="867" t="s">
        <v>8843</v>
      </c>
      <c r="E2531" s="868" t="s">
        <v>819</v>
      </c>
      <c r="F2531" s="867" t="s">
        <v>819</v>
      </c>
      <c r="G2531" s="867">
        <v>91931</v>
      </c>
      <c r="H2531" s="867" t="s">
        <v>8851</v>
      </c>
      <c r="I2531" s="867" t="s">
        <v>272</v>
      </c>
      <c r="J2531" s="867" t="s">
        <v>6229</v>
      </c>
      <c r="K2531" s="868">
        <v>8.52</v>
      </c>
      <c r="L2531" s="867" t="s">
        <v>6143</v>
      </c>
    </row>
    <row r="2532" spans="1:12" ht="13.5">
      <c r="A2532" s="867" t="s">
        <v>8711</v>
      </c>
      <c r="B2532" s="867" t="s">
        <v>8712</v>
      </c>
      <c r="C2532" s="867" t="s">
        <v>8842</v>
      </c>
      <c r="D2532" s="867" t="s">
        <v>8843</v>
      </c>
      <c r="E2532" s="868" t="s">
        <v>819</v>
      </c>
      <c r="F2532" s="867" t="s">
        <v>819</v>
      </c>
      <c r="G2532" s="867">
        <v>91932</v>
      </c>
      <c r="H2532" s="867" t="s">
        <v>8852</v>
      </c>
      <c r="I2532" s="867" t="s">
        <v>272</v>
      </c>
      <c r="J2532" s="867" t="s">
        <v>6229</v>
      </c>
      <c r="K2532" s="868">
        <v>12.55</v>
      </c>
      <c r="L2532" s="867" t="s">
        <v>6143</v>
      </c>
    </row>
    <row r="2533" spans="1:12" ht="13.5">
      <c r="A2533" s="867" t="s">
        <v>8711</v>
      </c>
      <c r="B2533" s="867" t="s">
        <v>8712</v>
      </c>
      <c r="C2533" s="867" t="s">
        <v>8842</v>
      </c>
      <c r="D2533" s="867" t="s">
        <v>8843</v>
      </c>
      <c r="E2533" s="868" t="s">
        <v>819</v>
      </c>
      <c r="F2533" s="867" t="s">
        <v>819</v>
      </c>
      <c r="G2533" s="867">
        <v>91933</v>
      </c>
      <c r="H2533" s="867" t="s">
        <v>8853</v>
      </c>
      <c r="I2533" s="867" t="s">
        <v>272</v>
      </c>
      <c r="J2533" s="867" t="s">
        <v>6229</v>
      </c>
      <c r="K2533" s="868">
        <v>13.4</v>
      </c>
      <c r="L2533" s="867" t="s">
        <v>6143</v>
      </c>
    </row>
    <row r="2534" spans="1:12" ht="13.5">
      <c r="A2534" s="867" t="s">
        <v>8711</v>
      </c>
      <c r="B2534" s="867" t="s">
        <v>8712</v>
      </c>
      <c r="C2534" s="867" t="s">
        <v>8842</v>
      </c>
      <c r="D2534" s="867" t="s">
        <v>8843</v>
      </c>
      <c r="E2534" s="868" t="s">
        <v>819</v>
      </c>
      <c r="F2534" s="867" t="s">
        <v>819</v>
      </c>
      <c r="G2534" s="867">
        <v>91934</v>
      </c>
      <c r="H2534" s="867" t="s">
        <v>8854</v>
      </c>
      <c r="I2534" s="867" t="s">
        <v>272</v>
      </c>
      <c r="J2534" s="867" t="s">
        <v>6229</v>
      </c>
      <c r="K2534" s="868">
        <v>19.190000000000001</v>
      </c>
      <c r="L2534" s="867" t="s">
        <v>6143</v>
      </c>
    </row>
    <row r="2535" spans="1:12" ht="13.5">
      <c r="A2535" s="867" t="s">
        <v>8711</v>
      </c>
      <c r="B2535" s="867" t="s">
        <v>8712</v>
      </c>
      <c r="C2535" s="867" t="s">
        <v>8842</v>
      </c>
      <c r="D2535" s="867" t="s">
        <v>8843</v>
      </c>
      <c r="E2535" s="868" t="s">
        <v>819</v>
      </c>
      <c r="F2535" s="867" t="s">
        <v>819</v>
      </c>
      <c r="G2535" s="867">
        <v>91935</v>
      </c>
      <c r="H2535" s="867" t="s">
        <v>8855</v>
      </c>
      <c r="I2535" s="867" t="s">
        <v>272</v>
      </c>
      <c r="J2535" s="867" t="s">
        <v>6229</v>
      </c>
      <c r="K2535" s="868">
        <v>20.420000000000002</v>
      </c>
      <c r="L2535" s="867" t="s">
        <v>6143</v>
      </c>
    </row>
    <row r="2536" spans="1:12" ht="13.5">
      <c r="A2536" s="867" t="s">
        <v>8711</v>
      </c>
      <c r="B2536" s="867" t="s">
        <v>8712</v>
      </c>
      <c r="C2536" s="867" t="s">
        <v>8842</v>
      </c>
      <c r="D2536" s="867" t="s">
        <v>8843</v>
      </c>
      <c r="E2536" s="868" t="s">
        <v>819</v>
      </c>
      <c r="F2536" s="867" t="s">
        <v>819</v>
      </c>
      <c r="G2536" s="867">
        <v>92979</v>
      </c>
      <c r="H2536" s="867" t="s">
        <v>8856</v>
      </c>
      <c r="I2536" s="867" t="s">
        <v>272</v>
      </c>
      <c r="J2536" s="867" t="s">
        <v>6229</v>
      </c>
      <c r="K2536" s="868">
        <v>8.52</v>
      </c>
      <c r="L2536" s="867" t="s">
        <v>6143</v>
      </c>
    </row>
    <row r="2537" spans="1:12" ht="13.5">
      <c r="A2537" s="867" t="s">
        <v>8711</v>
      </c>
      <c r="B2537" s="867" t="s">
        <v>8712</v>
      </c>
      <c r="C2537" s="867" t="s">
        <v>8842</v>
      </c>
      <c r="D2537" s="867" t="s">
        <v>8843</v>
      </c>
      <c r="E2537" s="868" t="s">
        <v>819</v>
      </c>
      <c r="F2537" s="867" t="s">
        <v>819</v>
      </c>
      <c r="G2537" s="867">
        <v>92980</v>
      </c>
      <c r="H2537" s="867" t="s">
        <v>8857</v>
      </c>
      <c r="I2537" s="867" t="s">
        <v>272</v>
      </c>
      <c r="J2537" s="867" t="s">
        <v>6229</v>
      </c>
      <c r="K2537" s="868">
        <v>9.25</v>
      </c>
      <c r="L2537" s="867" t="s">
        <v>6143</v>
      </c>
    </row>
    <row r="2538" spans="1:12" ht="13.5">
      <c r="A2538" s="867" t="s">
        <v>8711</v>
      </c>
      <c r="B2538" s="867" t="s">
        <v>8712</v>
      </c>
      <c r="C2538" s="867" t="s">
        <v>8842</v>
      </c>
      <c r="D2538" s="867" t="s">
        <v>8843</v>
      </c>
      <c r="E2538" s="868" t="s">
        <v>819</v>
      </c>
      <c r="F2538" s="867" t="s">
        <v>819</v>
      </c>
      <c r="G2538" s="867">
        <v>92981</v>
      </c>
      <c r="H2538" s="867" t="s">
        <v>8858</v>
      </c>
      <c r="I2538" s="867" t="s">
        <v>272</v>
      </c>
      <c r="J2538" s="867" t="s">
        <v>6229</v>
      </c>
      <c r="K2538" s="868">
        <v>13.08</v>
      </c>
      <c r="L2538" s="867" t="s">
        <v>6143</v>
      </c>
    </row>
    <row r="2539" spans="1:12" ht="13.5">
      <c r="A2539" s="867" t="s">
        <v>8711</v>
      </c>
      <c r="B2539" s="867" t="s">
        <v>8712</v>
      </c>
      <c r="C2539" s="867" t="s">
        <v>8842</v>
      </c>
      <c r="D2539" s="867" t="s">
        <v>8843</v>
      </c>
      <c r="E2539" s="868" t="s">
        <v>819</v>
      </c>
      <c r="F2539" s="867" t="s">
        <v>819</v>
      </c>
      <c r="G2539" s="867">
        <v>92982</v>
      </c>
      <c r="H2539" s="867" t="s">
        <v>8859</v>
      </c>
      <c r="I2539" s="867" t="s">
        <v>272</v>
      </c>
      <c r="J2539" s="867" t="s">
        <v>6229</v>
      </c>
      <c r="K2539" s="868">
        <v>14.15</v>
      </c>
      <c r="L2539" s="867" t="s">
        <v>6143</v>
      </c>
    </row>
    <row r="2540" spans="1:12" ht="13.5">
      <c r="A2540" s="867" t="s">
        <v>8711</v>
      </c>
      <c r="B2540" s="867" t="s">
        <v>8712</v>
      </c>
      <c r="C2540" s="867" t="s">
        <v>8842</v>
      </c>
      <c r="D2540" s="867" t="s">
        <v>8843</v>
      </c>
      <c r="E2540" s="868" t="s">
        <v>819</v>
      </c>
      <c r="F2540" s="867" t="s">
        <v>819</v>
      </c>
      <c r="G2540" s="867">
        <v>92983</v>
      </c>
      <c r="H2540" s="867" t="s">
        <v>8860</v>
      </c>
      <c r="I2540" s="867" t="s">
        <v>272</v>
      </c>
      <c r="J2540" s="867" t="s">
        <v>6229</v>
      </c>
      <c r="K2540" s="868">
        <v>22.49</v>
      </c>
      <c r="L2540" s="867" t="s">
        <v>6143</v>
      </c>
    </row>
    <row r="2541" spans="1:12" ht="13.5">
      <c r="A2541" s="867" t="s">
        <v>8711</v>
      </c>
      <c r="B2541" s="867" t="s">
        <v>8712</v>
      </c>
      <c r="C2541" s="867" t="s">
        <v>8842</v>
      </c>
      <c r="D2541" s="867" t="s">
        <v>8843</v>
      </c>
      <c r="E2541" s="868" t="s">
        <v>819</v>
      </c>
      <c r="F2541" s="867" t="s">
        <v>819</v>
      </c>
      <c r="G2541" s="867">
        <v>92984</v>
      </c>
      <c r="H2541" s="867" t="s">
        <v>8861</v>
      </c>
      <c r="I2541" s="867" t="s">
        <v>272</v>
      </c>
      <c r="J2541" s="867" t="s">
        <v>6229</v>
      </c>
      <c r="K2541" s="868">
        <v>23.09</v>
      </c>
      <c r="L2541" s="867" t="s">
        <v>6143</v>
      </c>
    </row>
    <row r="2542" spans="1:12" ht="13.5">
      <c r="A2542" s="867" t="s">
        <v>8711</v>
      </c>
      <c r="B2542" s="867" t="s">
        <v>8712</v>
      </c>
      <c r="C2542" s="867" t="s">
        <v>8842</v>
      </c>
      <c r="D2542" s="867" t="s">
        <v>8843</v>
      </c>
      <c r="E2542" s="868" t="s">
        <v>819</v>
      </c>
      <c r="F2542" s="867" t="s">
        <v>819</v>
      </c>
      <c r="G2542" s="867">
        <v>92985</v>
      </c>
      <c r="H2542" s="867" t="s">
        <v>8862</v>
      </c>
      <c r="I2542" s="867" t="s">
        <v>272</v>
      </c>
      <c r="J2542" s="867" t="s">
        <v>6229</v>
      </c>
      <c r="K2542" s="868">
        <v>30.31</v>
      </c>
      <c r="L2542" s="867" t="s">
        <v>6143</v>
      </c>
    </row>
    <row r="2543" spans="1:12" ht="13.5">
      <c r="A2543" s="867" t="s">
        <v>8711</v>
      </c>
      <c r="B2543" s="867" t="s">
        <v>8712</v>
      </c>
      <c r="C2543" s="867" t="s">
        <v>8842</v>
      </c>
      <c r="D2543" s="867" t="s">
        <v>8843</v>
      </c>
      <c r="E2543" s="868" t="s">
        <v>819</v>
      </c>
      <c r="F2543" s="867" t="s">
        <v>819</v>
      </c>
      <c r="G2543" s="867">
        <v>92986</v>
      </c>
      <c r="H2543" s="867" t="s">
        <v>8863</v>
      </c>
      <c r="I2543" s="867" t="s">
        <v>272</v>
      </c>
      <c r="J2543" s="867" t="s">
        <v>6229</v>
      </c>
      <c r="K2543" s="868">
        <v>31.2</v>
      </c>
      <c r="L2543" s="867" t="s">
        <v>6143</v>
      </c>
    </row>
    <row r="2544" spans="1:12" ht="13.5">
      <c r="A2544" s="867" t="s">
        <v>8711</v>
      </c>
      <c r="B2544" s="867" t="s">
        <v>8712</v>
      </c>
      <c r="C2544" s="867" t="s">
        <v>8842</v>
      </c>
      <c r="D2544" s="867" t="s">
        <v>8843</v>
      </c>
      <c r="E2544" s="868" t="s">
        <v>819</v>
      </c>
      <c r="F2544" s="867" t="s">
        <v>819</v>
      </c>
      <c r="G2544" s="867">
        <v>92987</v>
      </c>
      <c r="H2544" s="867" t="s">
        <v>8864</v>
      </c>
      <c r="I2544" s="867" t="s">
        <v>272</v>
      </c>
      <c r="J2544" s="867" t="s">
        <v>6229</v>
      </c>
      <c r="K2544" s="868">
        <v>43.68</v>
      </c>
      <c r="L2544" s="867" t="s">
        <v>6143</v>
      </c>
    </row>
    <row r="2545" spans="1:12" ht="13.5">
      <c r="A2545" s="867" t="s">
        <v>8711</v>
      </c>
      <c r="B2545" s="867" t="s">
        <v>8712</v>
      </c>
      <c r="C2545" s="867" t="s">
        <v>8842</v>
      </c>
      <c r="D2545" s="867" t="s">
        <v>8843</v>
      </c>
      <c r="E2545" s="868" t="s">
        <v>819</v>
      </c>
      <c r="F2545" s="867" t="s">
        <v>819</v>
      </c>
      <c r="G2545" s="867">
        <v>92988</v>
      </c>
      <c r="H2545" s="867" t="s">
        <v>8865</v>
      </c>
      <c r="I2545" s="867" t="s">
        <v>272</v>
      </c>
      <c r="J2545" s="867" t="s">
        <v>6229</v>
      </c>
      <c r="K2545" s="868">
        <v>43.78</v>
      </c>
      <c r="L2545" s="867" t="s">
        <v>6143</v>
      </c>
    </row>
    <row r="2546" spans="1:12" ht="13.5">
      <c r="A2546" s="867" t="s">
        <v>8711</v>
      </c>
      <c r="B2546" s="867" t="s">
        <v>8712</v>
      </c>
      <c r="C2546" s="867" t="s">
        <v>8842</v>
      </c>
      <c r="D2546" s="867" t="s">
        <v>8843</v>
      </c>
      <c r="E2546" s="868" t="s">
        <v>819</v>
      </c>
      <c r="F2546" s="867" t="s">
        <v>819</v>
      </c>
      <c r="G2546" s="867">
        <v>92989</v>
      </c>
      <c r="H2546" s="867" t="s">
        <v>8866</v>
      </c>
      <c r="I2546" s="867" t="s">
        <v>272</v>
      </c>
      <c r="J2546" s="867" t="s">
        <v>6229</v>
      </c>
      <c r="K2546" s="868">
        <v>60.71</v>
      </c>
      <c r="L2546" s="867" t="s">
        <v>6143</v>
      </c>
    </row>
    <row r="2547" spans="1:12" ht="13.5">
      <c r="A2547" s="867" t="s">
        <v>8711</v>
      </c>
      <c r="B2547" s="867" t="s">
        <v>8712</v>
      </c>
      <c r="C2547" s="867" t="s">
        <v>8842</v>
      </c>
      <c r="D2547" s="867" t="s">
        <v>8843</v>
      </c>
      <c r="E2547" s="868" t="s">
        <v>819</v>
      </c>
      <c r="F2547" s="867" t="s">
        <v>819</v>
      </c>
      <c r="G2547" s="867">
        <v>92990</v>
      </c>
      <c r="H2547" s="867" t="s">
        <v>8867</v>
      </c>
      <c r="I2547" s="867" t="s">
        <v>272</v>
      </c>
      <c r="J2547" s="867" t="s">
        <v>6229</v>
      </c>
      <c r="K2547" s="868">
        <v>60.01</v>
      </c>
      <c r="L2547" s="867" t="s">
        <v>6143</v>
      </c>
    </row>
    <row r="2548" spans="1:12" ht="13.5">
      <c r="A2548" s="867" t="s">
        <v>8711</v>
      </c>
      <c r="B2548" s="867" t="s">
        <v>8712</v>
      </c>
      <c r="C2548" s="867" t="s">
        <v>8842</v>
      </c>
      <c r="D2548" s="867" t="s">
        <v>8843</v>
      </c>
      <c r="E2548" s="868" t="s">
        <v>819</v>
      </c>
      <c r="F2548" s="867" t="s">
        <v>819</v>
      </c>
      <c r="G2548" s="867">
        <v>92991</v>
      </c>
      <c r="H2548" s="867" t="s">
        <v>8868</v>
      </c>
      <c r="I2548" s="867" t="s">
        <v>272</v>
      </c>
      <c r="J2548" s="867" t="s">
        <v>6229</v>
      </c>
      <c r="K2548" s="868">
        <v>79.2</v>
      </c>
      <c r="L2548" s="867" t="s">
        <v>6143</v>
      </c>
    </row>
    <row r="2549" spans="1:12" ht="13.5">
      <c r="A2549" s="867" t="s">
        <v>8711</v>
      </c>
      <c r="B2549" s="867" t="s">
        <v>8712</v>
      </c>
      <c r="C2549" s="867" t="s">
        <v>8842</v>
      </c>
      <c r="D2549" s="867" t="s">
        <v>8843</v>
      </c>
      <c r="E2549" s="868" t="s">
        <v>819</v>
      </c>
      <c r="F2549" s="867" t="s">
        <v>819</v>
      </c>
      <c r="G2549" s="867">
        <v>92992</v>
      </c>
      <c r="H2549" s="867" t="s">
        <v>8869</v>
      </c>
      <c r="I2549" s="867" t="s">
        <v>272</v>
      </c>
      <c r="J2549" s="867" t="s">
        <v>6229</v>
      </c>
      <c r="K2549" s="868">
        <v>79.260000000000005</v>
      </c>
      <c r="L2549" s="867" t="s">
        <v>6143</v>
      </c>
    </row>
    <row r="2550" spans="1:12" ht="13.5">
      <c r="A2550" s="867" t="s">
        <v>8711</v>
      </c>
      <c r="B2550" s="867" t="s">
        <v>8712</v>
      </c>
      <c r="C2550" s="867" t="s">
        <v>8842</v>
      </c>
      <c r="D2550" s="867" t="s">
        <v>8843</v>
      </c>
      <c r="E2550" s="868" t="s">
        <v>819</v>
      </c>
      <c r="F2550" s="867" t="s">
        <v>819</v>
      </c>
      <c r="G2550" s="867">
        <v>92993</v>
      </c>
      <c r="H2550" s="867" t="s">
        <v>8870</v>
      </c>
      <c r="I2550" s="867" t="s">
        <v>272</v>
      </c>
      <c r="J2550" s="867" t="s">
        <v>6229</v>
      </c>
      <c r="K2550" s="868">
        <v>101.57</v>
      </c>
      <c r="L2550" s="867" t="s">
        <v>6143</v>
      </c>
    </row>
    <row r="2551" spans="1:12" ht="13.5">
      <c r="A2551" s="867" t="s">
        <v>8711</v>
      </c>
      <c r="B2551" s="867" t="s">
        <v>8712</v>
      </c>
      <c r="C2551" s="867" t="s">
        <v>8842</v>
      </c>
      <c r="D2551" s="867" t="s">
        <v>8843</v>
      </c>
      <c r="E2551" s="868" t="s">
        <v>819</v>
      </c>
      <c r="F2551" s="867" t="s">
        <v>819</v>
      </c>
      <c r="G2551" s="867">
        <v>92994</v>
      </c>
      <c r="H2551" s="867" t="s">
        <v>8871</v>
      </c>
      <c r="I2551" s="867" t="s">
        <v>272</v>
      </c>
      <c r="J2551" s="867" t="s">
        <v>6229</v>
      </c>
      <c r="K2551" s="868">
        <v>102.58</v>
      </c>
      <c r="L2551" s="867" t="s">
        <v>6143</v>
      </c>
    </row>
    <row r="2552" spans="1:12" ht="13.5">
      <c r="A2552" s="867" t="s">
        <v>8711</v>
      </c>
      <c r="B2552" s="867" t="s">
        <v>8712</v>
      </c>
      <c r="C2552" s="867" t="s">
        <v>8842</v>
      </c>
      <c r="D2552" s="867" t="s">
        <v>8843</v>
      </c>
      <c r="E2552" s="868" t="s">
        <v>819</v>
      </c>
      <c r="F2552" s="867" t="s">
        <v>819</v>
      </c>
      <c r="G2552" s="867">
        <v>92995</v>
      </c>
      <c r="H2552" s="867" t="s">
        <v>8872</v>
      </c>
      <c r="I2552" s="867" t="s">
        <v>272</v>
      </c>
      <c r="J2552" s="867" t="s">
        <v>6229</v>
      </c>
      <c r="K2552" s="868">
        <v>126.37</v>
      </c>
      <c r="L2552" s="867" t="s">
        <v>6143</v>
      </c>
    </row>
    <row r="2553" spans="1:12" ht="13.5">
      <c r="A2553" s="867" t="s">
        <v>8711</v>
      </c>
      <c r="B2553" s="867" t="s">
        <v>8712</v>
      </c>
      <c r="C2553" s="867" t="s">
        <v>8842</v>
      </c>
      <c r="D2553" s="867" t="s">
        <v>8843</v>
      </c>
      <c r="E2553" s="868" t="s">
        <v>819</v>
      </c>
      <c r="F2553" s="867" t="s">
        <v>819</v>
      </c>
      <c r="G2553" s="867">
        <v>92996</v>
      </c>
      <c r="H2553" s="867" t="s">
        <v>8873</v>
      </c>
      <c r="I2553" s="867" t="s">
        <v>272</v>
      </c>
      <c r="J2553" s="867" t="s">
        <v>6229</v>
      </c>
      <c r="K2553" s="868">
        <v>126.71</v>
      </c>
      <c r="L2553" s="867" t="s">
        <v>6143</v>
      </c>
    </row>
    <row r="2554" spans="1:12" ht="13.5">
      <c r="A2554" s="867" t="s">
        <v>8711</v>
      </c>
      <c r="B2554" s="867" t="s">
        <v>8712</v>
      </c>
      <c r="C2554" s="867" t="s">
        <v>8842</v>
      </c>
      <c r="D2554" s="867" t="s">
        <v>8843</v>
      </c>
      <c r="E2554" s="868" t="s">
        <v>819</v>
      </c>
      <c r="F2554" s="867" t="s">
        <v>819</v>
      </c>
      <c r="G2554" s="867">
        <v>92997</v>
      </c>
      <c r="H2554" s="867" t="s">
        <v>8874</v>
      </c>
      <c r="I2554" s="867" t="s">
        <v>272</v>
      </c>
      <c r="J2554" s="867" t="s">
        <v>6229</v>
      </c>
      <c r="K2554" s="868">
        <v>153.56</v>
      </c>
      <c r="L2554" s="867" t="s">
        <v>6143</v>
      </c>
    </row>
    <row r="2555" spans="1:12" ht="13.5">
      <c r="A2555" s="867" t="s">
        <v>8711</v>
      </c>
      <c r="B2555" s="867" t="s">
        <v>8712</v>
      </c>
      <c r="C2555" s="867" t="s">
        <v>8842</v>
      </c>
      <c r="D2555" s="867" t="s">
        <v>8843</v>
      </c>
      <c r="E2555" s="868" t="s">
        <v>819</v>
      </c>
      <c r="F2555" s="867" t="s">
        <v>819</v>
      </c>
      <c r="G2555" s="867">
        <v>92998</v>
      </c>
      <c r="H2555" s="867" t="s">
        <v>8875</v>
      </c>
      <c r="I2555" s="867" t="s">
        <v>272</v>
      </c>
      <c r="J2555" s="867" t="s">
        <v>6229</v>
      </c>
      <c r="K2555" s="868">
        <v>155.04</v>
      </c>
      <c r="L2555" s="867" t="s">
        <v>6143</v>
      </c>
    </row>
    <row r="2556" spans="1:12" ht="13.5">
      <c r="A2556" s="867" t="s">
        <v>8711</v>
      </c>
      <c r="B2556" s="867" t="s">
        <v>8712</v>
      </c>
      <c r="C2556" s="867" t="s">
        <v>8842</v>
      </c>
      <c r="D2556" s="867" t="s">
        <v>8843</v>
      </c>
      <c r="E2556" s="868" t="s">
        <v>819</v>
      </c>
      <c r="F2556" s="867" t="s">
        <v>819</v>
      </c>
      <c r="G2556" s="867">
        <v>92999</v>
      </c>
      <c r="H2556" s="867" t="s">
        <v>8876</v>
      </c>
      <c r="I2556" s="867" t="s">
        <v>272</v>
      </c>
      <c r="J2556" s="867" t="s">
        <v>6229</v>
      </c>
      <c r="K2556" s="868">
        <v>202.25</v>
      </c>
      <c r="L2556" s="867" t="s">
        <v>6143</v>
      </c>
    </row>
    <row r="2557" spans="1:12" ht="13.5">
      <c r="A2557" s="867" t="s">
        <v>8711</v>
      </c>
      <c r="B2557" s="867" t="s">
        <v>8712</v>
      </c>
      <c r="C2557" s="867" t="s">
        <v>8842</v>
      </c>
      <c r="D2557" s="867" t="s">
        <v>8843</v>
      </c>
      <c r="E2557" s="868" t="s">
        <v>819</v>
      </c>
      <c r="F2557" s="867" t="s">
        <v>819</v>
      </c>
      <c r="G2557" s="867">
        <v>93000</v>
      </c>
      <c r="H2557" s="867" t="s">
        <v>8877</v>
      </c>
      <c r="I2557" s="867" t="s">
        <v>272</v>
      </c>
      <c r="J2557" s="867" t="s">
        <v>6229</v>
      </c>
      <c r="K2557" s="868">
        <v>203.49</v>
      </c>
      <c r="L2557" s="867" t="s">
        <v>6143</v>
      </c>
    </row>
    <row r="2558" spans="1:12" ht="13.5">
      <c r="A2558" s="867" t="s">
        <v>8711</v>
      </c>
      <c r="B2558" s="867" t="s">
        <v>8712</v>
      </c>
      <c r="C2558" s="867" t="s">
        <v>8842</v>
      </c>
      <c r="D2558" s="867" t="s">
        <v>8843</v>
      </c>
      <c r="E2558" s="868" t="s">
        <v>819</v>
      </c>
      <c r="F2558" s="867" t="s">
        <v>819</v>
      </c>
      <c r="G2558" s="867">
        <v>93001</v>
      </c>
      <c r="H2558" s="867" t="s">
        <v>8878</v>
      </c>
      <c r="I2558" s="867" t="s">
        <v>272</v>
      </c>
      <c r="J2558" s="867" t="s">
        <v>6229</v>
      </c>
      <c r="K2558" s="868">
        <v>247.02</v>
      </c>
      <c r="L2558" s="867" t="s">
        <v>6143</v>
      </c>
    </row>
    <row r="2559" spans="1:12" ht="13.5">
      <c r="A2559" s="867" t="s">
        <v>8711</v>
      </c>
      <c r="B2559" s="867" t="s">
        <v>8712</v>
      </c>
      <c r="C2559" s="867" t="s">
        <v>8842</v>
      </c>
      <c r="D2559" s="867" t="s">
        <v>8843</v>
      </c>
      <c r="E2559" s="868" t="s">
        <v>819</v>
      </c>
      <c r="F2559" s="867" t="s">
        <v>819</v>
      </c>
      <c r="G2559" s="867">
        <v>93002</v>
      </c>
      <c r="H2559" s="867" t="s">
        <v>8879</v>
      </c>
      <c r="I2559" s="867" t="s">
        <v>272</v>
      </c>
      <c r="J2559" s="867" t="s">
        <v>6229</v>
      </c>
      <c r="K2559" s="868">
        <v>253.91</v>
      </c>
      <c r="L2559" s="867" t="s">
        <v>6143</v>
      </c>
    </row>
    <row r="2560" spans="1:12" ht="13.5">
      <c r="A2560" s="867" t="s">
        <v>8711</v>
      </c>
      <c r="B2560" s="867" t="s">
        <v>8712</v>
      </c>
      <c r="C2560" s="867" t="s">
        <v>8880</v>
      </c>
      <c r="D2560" s="867" t="s">
        <v>8881</v>
      </c>
      <c r="E2560" s="868" t="s">
        <v>819</v>
      </c>
      <c r="F2560" s="867" t="s">
        <v>819</v>
      </c>
      <c r="G2560" s="867">
        <v>83446</v>
      </c>
      <c r="H2560" s="867" t="s">
        <v>556</v>
      </c>
      <c r="I2560" s="867" t="s">
        <v>6228</v>
      </c>
      <c r="J2560" s="867" t="s">
        <v>6229</v>
      </c>
      <c r="K2560" s="868">
        <v>175.93</v>
      </c>
      <c r="L2560" s="867" t="s">
        <v>6143</v>
      </c>
    </row>
    <row r="2561" spans="1:12" ht="13.5">
      <c r="A2561" s="867" t="s">
        <v>8711</v>
      </c>
      <c r="B2561" s="867" t="s">
        <v>8712</v>
      </c>
      <c r="C2561" s="867" t="s">
        <v>8880</v>
      </c>
      <c r="D2561" s="867" t="s">
        <v>8881</v>
      </c>
      <c r="E2561" s="868" t="s">
        <v>819</v>
      </c>
      <c r="F2561" s="867" t="s">
        <v>819</v>
      </c>
      <c r="G2561" s="867">
        <v>91936</v>
      </c>
      <c r="H2561" s="867" t="s">
        <v>8882</v>
      </c>
      <c r="I2561" s="867" t="s">
        <v>6228</v>
      </c>
      <c r="J2561" s="867" t="s">
        <v>6229</v>
      </c>
      <c r="K2561" s="868">
        <v>9.64</v>
      </c>
      <c r="L2561" s="867" t="s">
        <v>6143</v>
      </c>
    </row>
    <row r="2562" spans="1:12" ht="13.5">
      <c r="A2562" s="867" t="s">
        <v>8711</v>
      </c>
      <c r="B2562" s="867" t="s">
        <v>8712</v>
      </c>
      <c r="C2562" s="867" t="s">
        <v>8880</v>
      </c>
      <c r="D2562" s="867" t="s">
        <v>8881</v>
      </c>
      <c r="E2562" s="868" t="s">
        <v>819</v>
      </c>
      <c r="F2562" s="867" t="s">
        <v>819</v>
      </c>
      <c r="G2562" s="867">
        <v>91937</v>
      </c>
      <c r="H2562" s="867" t="s">
        <v>8883</v>
      </c>
      <c r="I2562" s="867" t="s">
        <v>6228</v>
      </c>
      <c r="J2562" s="867" t="s">
        <v>6229</v>
      </c>
      <c r="K2562" s="868">
        <v>8.4499999999999993</v>
      </c>
      <c r="L2562" s="867" t="s">
        <v>6143</v>
      </c>
    </row>
    <row r="2563" spans="1:12" ht="13.5">
      <c r="A2563" s="867" t="s">
        <v>8711</v>
      </c>
      <c r="B2563" s="867" t="s">
        <v>8712</v>
      </c>
      <c r="C2563" s="867" t="s">
        <v>8880</v>
      </c>
      <c r="D2563" s="867" t="s">
        <v>8881</v>
      </c>
      <c r="E2563" s="868" t="s">
        <v>819</v>
      </c>
      <c r="F2563" s="867" t="s">
        <v>819</v>
      </c>
      <c r="G2563" s="867">
        <v>91939</v>
      </c>
      <c r="H2563" s="867" t="s">
        <v>8884</v>
      </c>
      <c r="I2563" s="867" t="s">
        <v>6228</v>
      </c>
      <c r="J2563" s="867" t="s">
        <v>6229</v>
      </c>
      <c r="K2563" s="868">
        <v>22.82</v>
      </c>
      <c r="L2563" s="867" t="s">
        <v>6143</v>
      </c>
    </row>
    <row r="2564" spans="1:12" ht="13.5">
      <c r="A2564" s="867" t="s">
        <v>8711</v>
      </c>
      <c r="B2564" s="867" t="s">
        <v>8712</v>
      </c>
      <c r="C2564" s="867" t="s">
        <v>8880</v>
      </c>
      <c r="D2564" s="867" t="s">
        <v>8881</v>
      </c>
      <c r="E2564" s="868" t="s">
        <v>819</v>
      </c>
      <c r="F2564" s="867" t="s">
        <v>819</v>
      </c>
      <c r="G2564" s="867">
        <v>91940</v>
      </c>
      <c r="H2564" s="867" t="s">
        <v>8885</v>
      </c>
      <c r="I2564" s="867" t="s">
        <v>6228</v>
      </c>
      <c r="J2564" s="867" t="s">
        <v>6229</v>
      </c>
      <c r="K2564" s="868">
        <v>11.84</v>
      </c>
      <c r="L2564" s="867" t="s">
        <v>6143</v>
      </c>
    </row>
    <row r="2565" spans="1:12" ht="13.5">
      <c r="A2565" s="867" t="s">
        <v>8711</v>
      </c>
      <c r="B2565" s="867" t="s">
        <v>8712</v>
      </c>
      <c r="C2565" s="867" t="s">
        <v>8880</v>
      </c>
      <c r="D2565" s="867" t="s">
        <v>8881</v>
      </c>
      <c r="E2565" s="868" t="s">
        <v>819</v>
      </c>
      <c r="F2565" s="867" t="s">
        <v>819</v>
      </c>
      <c r="G2565" s="867">
        <v>91941</v>
      </c>
      <c r="H2565" s="867" t="s">
        <v>8886</v>
      </c>
      <c r="I2565" s="867" t="s">
        <v>6228</v>
      </c>
      <c r="J2565" s="867" t="s">
        <v>6229</v>
      </c>
      <c r="K2565" s="868">
        <v>7.73</v>
      </c>
      <c r="L2565" s="867" t="s">
        <v>6143</v>
      </c>
    </row>
    <row r="2566" spans="1:12" ht="13.5">
      <c r="A2566" s="867" t="s">
        <v>8711</v>
      </c>
      <c r="B2566" s="867" t="s">
        <v>8712</v>
      </c>
      <c r="C2566" s="867" t="s">
        <v>8880</v>
      </c>
      <c r="D2566" s="867" t="s">
        <v>8881</v>
      </c>
      <c r="E2566" s="868" t="s">
        <v>819</v>
      </c>
      <c r="F2566" s="867" t="s">
        <v>819</v>
      </c>
      <c r="G2566" s="867">
        <v>91942</v>
      </c>
      <c r="H2566" s="867" t="s">
        <v>8887</v>
      </c>
      <c r="I2566" s="867" t="s">
        <v>6228</v>
      </c>
      <c r="J2566" s="867" t="s">
        <v>6229</v>
      </c>
      <c r="K2566" s="868">
        <v>27.54</v>
      </c>
      <c r="L2566" s="867" t="s">
        <v>6143</v>
      </c>
    </row>
    <row r="2567" spans="1:12" ht="13.5">
      <c r="A2567" s="867" t="s">
        <v>8711</v>
      </c>
      <c r="B2567" s="867" t="s">
        <v>8712</v>
      </c>
      <c r="C2567" s="867" t="s">
        <v>8880</v>
      </c>
      <c r="D2567" s="867" t="s">
        <v>8881</v>
      </c>
      <c r="E2567" s="868" t="s">
        <v>819</v>
      </c>
      <c r="F2567" s="867" t="s">
        <v>819</v>
      </c>
      <c r="G2567" s="867">
        <v>91943</v>
      </c>
      <c r="H2567" s="867" t="s">
        <v>8888</v>
      </c>
      <c r="I2567" s="867" t="s">
        <v>6228</v>
      </c>
      <c r="J2567" s="867" t="s">
        <v>6229</v>
      </c>
      <c r="K2567" s="868">
        <v>14.93</v>
      </c>
      <c r="L2567" s="867" t="s">
        <v>6143</v>
      </c>
    </row>
    <row r="2568" spans="1:12" ht="13.5">
      <c r="A2568" s="867" t="s">
        <v>8711</v>
      </c>
      <c r="B2568" s="867" t="s">
        <v>8712</v>
      </c>
      <c r="C2568" s="867" t="s">
        <v>8880</v>
      </c>
      <c r="D2568" s="867" t="s">
        <v>8881</v>
      </c>
      <c r="E2568" s="868" t="s">
        <v>819</v>
      </c>
      <c r="F2568" s="867" t="s">
        <v>819</v>
      </c>
      <c r="G2568" s="867">
        <v>91944</v>
      </c>
      <c r="H2568" s="867" t="s">
        <v>8889</v>
      </c>
      <c r="I2568" s="867" t="s">
        <v>6228</v>
      </c>
      <c r="J2568" s="867" t="s">
        <v>6229</v>
      </c>
      <c r="K2568" s="868">
        <v>10.210000000000001</v>
      </c>
      <c r="L2568" s="867" t="s">
        <v>6143</v>
      </c>
    </row>
    <row r="2569" spans="1:12" ht="13.5">
      <c r="A2569" s="867" t="s">
        <v>8711</v>
      </c>
      <c r="B2569" s="867" t="s">
        <v>8712</v>
      </c>
      <c r="C2569" s="867" t="s">
        <v>8880</v>
      </c>
      <c r="D2569" s="867" t="s">
        <v>8881</v>
      </c>
      <c r="E2569" s="868" t="s">
        <v>819</v>
      </c>
      <c r="F2569" s="867" t="s">
        <v>819</v>
      </c>
      <c r="G2569" s="867">
        <v>92865</v>
      </c>
      <c r="H2569" s="867" t="s">
        <v>8890</v>
      </c>
      <c r="I2569" s="867" t="s">
        <v>6228</v>
      </c>
      <c r="J2569" s="867" t="s">
        <v>6229</v>
      </c>
      <c r="K2569" s="868">
        <v>7.79</v>
      </c>
      <c r="L2569" s="867" t="s">
        <v>6143</v>
      </c>
    </row>
    <row r="2570" spans="1:12" ht="13.5">
      <c r="A2570" s="867" t="s">
        <v>8711</v>
      </c>
      <c r="B2570" s="867" t="s">
        <v>8712</v>
      </c>
      <c r="C2570" s="867" t="s">
        <v>8880</v>
      </c>
      <c r="D2570" s="867" t="s">
        <v>8881</v>
      </c>
      <c r="E2570" s="868" t="s">
        <v>819</v>
      </c>
      <c r="F2570" s="867" t="s">
        <v>819</v>
      </c>
      <c r="G2570" s="867">
        <v>92866</v>
      </c>
      <c r="H2570" s="867" t="s">
        <v>8891</v>
      </c>
      <c r="I2570" s="867" t="s">
        <v>6228</v>
      </c>
      <c r="J2570" s="867" t="s">
        <v>6229</v>
      </c>
      <c r="K2570" s="868">
        <v>6.69</v>
      </c>
      <c r="L2570" s="867" t="s">
        <v>6143</v>
      </c>
    </row>
    <row r="2571" spans="1:12" ht="13.5">
      <c r="A2571" s="867" t="s">
        <v>8711</v>
      </c>
      <c r="B2571" s="867" t="s">
        <v>8712</v>
      </c>
      <c r="C2571" s="867" t="s">
        <v>8880</v>
      </c>
      <c r="D2571" s="867" t="s">
        <v>8881</v>
      </c>
      <c r="E2571" s="868" t="s">
        <v>819</v>
      </c>
      <c r="F2571" s="867" t="s">
        <v>819</v>
      </c>
      <c r="G2571" s="867">
        <v>92867</v>
      </c>
      <c r="H2571" s="867" t="s">
        <v>8892</v>
      </c>
      <c r="I2571" s="867" t="s">
        <v>6228</v>
      </c>
      <c r="J2571" s="867" t="s">
        <v>6229</v>
      </c>
      <c r="K2571" s="868">
        <v>22.28</v>
      </c>
      <c r="L2571" s="867" t="s">
        <v>6143</v>
      </c>
    </row>
    <row r="2572" spans="1:12" ht="13.5">
      <c r="A2572" s="867" t="s">
        <v>8711</v>
      </c>
      <c r="B2572" s="867" t="s">
        <v>8712</v>
      </c>
      <c r="C2572" s="867" t="s">
        <v>8880</v>
      </c>
      <c r="D2572" s="867" t="s">
        <v>8881</v>
      </c>
      <c r="E2572" s="868" t="s">
        <v>819</v>
      </c>
      <c r="F2572" s="867" t="s">
        <v>819</v>
      </c>
      <c r="G2572" s="867">
        <v>92868</v>
      </c>
      <c r="H2572" s="867" t="s">
        <v>8893</v>
      </c>
      <c r="I2572" s="867" t="s">
        <v>6228</v>
      </c>
      <c r="J2572" s="867" t="s">
        <v>6229</v>
      </c>
      <c r="K2572" s="868">
        <v>11.3</v>
      </c>
      <c r="L2572" s="867" t="s">
        <v>6143</v>
      </c>
    </row>
    <row r="2573" spans="1:12" ht="13.5">
      <c r="A2573" s="867" t="s">
        <v>8711</v>
      </c>
      <c r="B2573" s="867" t="s">
        <v>8712</v>
      </c>
      <c r="C2573" s="867" t="s">
        <v>8880</v>
      </c>
      <c r="D2573" s="867" t="s">
        <v>8881</v>
      </c>
      <c r="E2573" s="868" t="s">
        <v>819</v>
      </c>
      <c r="F2573" s="867" t="s">
        <v>819</v>
      </c>
      <c r="G2573" s="867">
        <v>92869</v>
      </c>
      <c r="H2573" s="867" t="s">
        <v>8894</v>
      </c>
      <c r="I2573" s="867" t="s">
        <v>6228</v>
      </c>
      <c r="J2573" s="867" t="s">
        <v>6229</v>
      </c>
      <c r="K2573" s="868">
        <v>7.19</v>
      </c>
      <c r="L2573" s="867" t="s">
        <v>6143</v>
      </c>
    </row>
    <row r="2574" spans="1:12" ht="13.5">
      <c r="A2574" s="867" t="s">
        <v>8711</v>
      </c>
      <c r="B2574" s="867" t="s">
        <v>8712</v>
      </c>
      <c r="C2574" s="867" t="s">
        <v>8880</v>
      </c>
      <c r="D2574" s="867" t="s">
        <v>8881</v>
      </c>
      <c r="E2574" s="868" t="s">
        <v>819</v>
      </c>
      <c r="F2574" s="867" t="s">
        <v>819</v>
      </c>
      <c r="G2574" s="867">
        <v>92870</v>
      </c>
      <c r="H2574" s="867" t="s">
        <v>8895</v>
      </c>
      <c r="I2574" s="867" t="s">
        <v>6228</v>
      </c>
      <c r="J2574" s="867" t="s">
        <v>6229</v>
      </c>
      <c r="K2574" s="868">
        <v>26.58</v>
      </c>
      <c r="L2574" s="867" t="s">
        <v>6143</v>
      </c>
    </row>
    <row r="2575" spans="1:12" ht="13.5">
      <c r="A2575" s="867" t="s">
        <v>8711</v>
      </c>
      <c r="B2575" s="867" t="s">
        <v>8712</v>
      </c>
      <c r="C2575" s="867" t="s">
        <v>8880</v>
      </c>
      <c r="D2575" s="867" t="s">
        <v>8881</v>
      </c>
      <c r="E2575" s="868" t="s">
        <v>819</v>
      </c>
      <c r="F2575" s="867" t="s">
        <v>819</v>
      </c>
      <c r="G2575" s="867">
        <v>92871</v>
      </c>
      <c r="H2575" s="867" t="s">
        <v>8896</v>
      </c>
      <c r="I2575" s="867" t="s">
        <v>6228</v>
      </c>
      <c r="J2575" s="867" t="s">
        <v>6229</v>
      </c>
      <c r="K2575" s="868">
        <v>13.97</v>
      </c>
      <c r="L2575" s="867" t="s">
        <v>6143</v>
      </c>
    </row>
    <row r="2576" spans="1:12" ht="13.5">
      <c r="A2576" s="867" t="s">
        <v>8711</v>
      </c>
      <c r="B2576" s="867" t="s">
        <v>8712</v>
      </c>
      <c r="C2576" s="867" t="s">
        <v>8880</v>
      </c>
      <c r="D2576" s="867" t="s">
        <v>8881</v>
      </c>
      <c r="E2576" s="868" t="s">
        <v>819</v>
      </c>
      <c r="F2576" s="867" t="s">
        <v>819</v>
      </c>
      <c r="G2576" s="867">
        <v>92872</v>
      </c>
      <c r="H2576" s="867" t="s">
        <v>8897</v>
      </c>
      <c r="I2576" s="867" t="s">
        <v>6228</v>
      </c>
      <c r="J2576" s="867" t="s">
        <v>6229</v>
      </c>
      <c r="K2576" s="868">
        <v>9.25</v>
      </c>
      <c r="L2576" s="867" t="s">
        <v>6143</v>
      </c>
    </row>
    <row r="2577" spans="1:12" ht="13.5">
      <c r="A2577" s="867" t="s">
        <v>8711</v>
      </c>
      <c r="B2577" s="867" t="s">
        <v>8712</v>
      </c>
      <c r="C2577" s="867" t="s">
        <v>8880</v>
      </c>
      <c r="D2577" s="867" t="s">
        <v>8881</v>
      </c>
      <c r="E2577" s="868" t="s">
        <v>819</v>
      </c>
      <c r="F2577" s="867" t="s">
        <v>819</v>
      </c>
      <c r="G2577" s="867">
        <v>95777</v>
      </c>
      <c r="H2577" s="867" t="s">
        <v>8898</v>
      </c>
      <c r="I2577" s="867" t="s">
        <v>6228</v>
      </c>
      <c r="J2577" s="867" t="s">
        <v>6229</v>
      </c>
      <c r="K2577" s="868">
        <v>21.46</v>
      </c>
      <c r="L2577" s="867" t="s">
        <v>6143</v>
      </c>
    </row>
    <row r="2578" spans="1:12" ht="13.5">
      <c r="A2578" s="867" t="s">
        <v>8711</v>
      </c>
      <c r="B2578" s="867" t="s">
        <v>8712</v>
      </c>
      <c r="C2578" s="867" t="s">
        <v>8880</v>
      </c>
      <c r="D2578" s="867" t="s">
        <v>8881</v>
      </c>
      <c r="E2578" s="868" t="s">
        <v>819</v>
      </c>
      <c r="F2578" s="867" t="s">
        <v>819</v>
      </c>
      <c r="G2578" s="867">
        <v>95778</v>
      </c>
      <c r="H2578" s="867" t="s">
        <v>8899</v>
      </c>
      <c r="I2578" s="867" t="s">
        <v>6228</v>
      </c>
      <c r="J2578" s="867" t="s">
        <v>6229</v>
      </c>
      <c r="K2578" s="868">
        <v>21.89</v>
      </c>
      <c r="L2578" s="867" t="s">
        <v>6143</v>
      </c>
    </row>
    <row r="2579" spans="1:12" ht="13.5">
      <c r="A2579" s="867" t="s">
        <v>8711</v>
      </c>
      <c r="B2579" s="867" t="s">
        <v>8712</v>
      </c>
      <c r="C2579" s="867" t="s">
        <v>8880</v>
      </c>
      <c r="D2579" s="867" t="s">
        <v>8881</v>
      </c>
      <c r="E2579" s="868" t="s">
        <v>819</v>
      </c>
      <c r="F2579" s="867" t="s">
        <v>819</v>
      </c>
      <c r="G2579" s="867">
        <v>95779</v>
      </c>
      <c r="H2579" s="867" t="s">
        <v>8900</v>
      </c>
      <c r="I2579" s="867" t="s">
        <v>6228</v>
      </c>
      <c r="J2579" s="867" t="s">
        <v>6229</v>
      </c>
      <c r="K2579" s="868">
        <v>20.43</v>
      </c>
      <c r="L2579" s="867" t="s">
        <v>6143</v>
      </c>
    </row>
    <row r="2580" spans="1:12" ht="13.5">
      <c r="A2580" s="867" t="s">
        <v>8711</v>
      </c>
      <c r="B2580" s="867" t="s">
        <v>8712</v>
      </c>
      <c r="C2580" s="867" t="s">
        <v>8880</v>
      </c>
      <c r="D2580" s="867" t="s">
        <v>8881</v>
      </c>
      <c r="E2580" s="868" t="s">
        <v>819</v>
      </c>
      <c r="F2580" s="867" t="s">
        <v>819</v>
      </c>
      <c r="G2580" s="867">
        <v>95780</v>
      </c>
      <c r="H2580" s="867" t="s">
        <v>8901</v>
      </c>
      <c r="I2580" s="867" t="s">
        <v>6228</v>
      </c>
      <c r="J2580" s="867" t="s">
        <v>6229</v>
      </c>
      <c r="K2580" s="868">
        <v>24.02</v>
      </c>
      <c r="L2580" s="867" t="s">
        <v>6143</v>
      </c>
    </row>
    <row r="2581" spans="1:12" ht="13.5">
      <c r="A2581" s="867" t="s">
        <v>8711</v>
      </c>
      <c r="B2581" s="867" t="s">
        <v>8712</v>
      </c>
      <c r="C2581" s="867" t="s">
        <v>8880</v>
      </c>
      <c r="D2581" s="867" t="s">
        <v>8881</v>
      </c>
      <c r="E2581" s="868" t="s">
        <v>819</v>
      </c>
      <c r="F2581" s="867" t="s">
        <v>819</v>
      </c>
      <c r="G2581" s="867">
        <v>95781</v>
      </c>
      <c r="H2581" s="867" t="s">
        <v>8902</v>
      </c>
      <c r="I2581" s="867" t="s">
        <v>6228</v>
      </c>
      <c r="J2581" s="867" t="s">
        <v>6229</v>
      </c>
      <c r="K2581" s="868">
        <v>24.34</v>
      </c>
      <c r="L2581" s="867" t="s">
        <v>6143</v>
      </c>
    </row>
    <row r="2582" spans="1:12" ht="13.5">
      <c r="A2582" s="867" t="s">
        <v>8711</v>
      </c>
      <c r="B2582" s="867" t="s">
        <v>8712</v>
      </c>
      <c r="C2582" s="867" t="s">
        <v>8880</v>
      </c>
      <c r="D2582" s="867" t="s">
        <v>8881</v>
      </c>
      <c r="E2582" s="868" t="s">
        <v>819</v>
      </c>
      <c r="F2582" s="867" t="s">
        <v>819</v>
      </c>
      <c r="G2582" s="867">
        <v>95782</v>
      </c>
      <c r="H2582" s="867" t="s">
        <v>8903</v>
      </c>
      <c r="I2582" s="867" t="s">
        <v>6228</v>
      </c>
      <c r="J2582" s="867" t="s">
        <v>6229</v>
      </c>
      <c r="K2582" s="868">
        <v>25.19</v>
      </c>
      <c r="L2582" s="867" t="s">
        <v>6143</v>
      </c>
    </row>
    <row r="2583" spans="1:12" ht="13.5">
      <c r="A2583" s="867" t="s">
        <v>8711</v>
      </c>
      <c r="B2583" s="867" t="s">
        <v>8712</v>
      </c>
      <c r="C2583" s="867" t="s">
        <v>8880</v>
      </c>
      <c r="D2583" s="867" t="s">
        <v>8881</v>
      </c>
      <c r="E2583" s="868" t="s">
        <v>819</v>
      </c>
      <c r="F2583" s="867" t="s">
        <v>819</v>
      </c>
      <c r="G2583" s="867">
        <v>95785</v>
      </c>
      <c r="H2583" s="867" t="s">
        <v>8904</v>
      </c>
      <c r="I2583" s="867" t="s">
        <v>6228</v>
      </c>
      <c r="J2583" s="867" t="s">
        <v>6229</v>
      </c>
      <c r="K2583" s="868">
        <v>28.31</v>
      </c>
      <c r="L2583" s="867" t="s">
        <v>6143</v>
      </c>
    </row>
    <row r="2584" spans="1:12" ht="13.5">
      <c r="A2584" s="867" t="s">
        <v>8711</v>
      </c>
      <c r="B2584" s="867" t="s">
        <v>8712</v>
      </c>
      <c r="C2584" s="867" t="s">
        <v>8880</v>
      </c>
      <c r="D2584" s="867" t="s">
        <v>8881</v>
      </c>
      <c r="E2584" s="868" t="s">
        <v>819</v>
      </c>
      <c r="F2584" s="867" t="s">
        <v>819</v>
      </c>
      <c r="G2584" s="867">
        <v>95787</v>
      </c>
      <c r="H2584" s="867" t="s">
        <v>8905</v>
      </c>
      <c r="I2584" s="867" t="s">
        <v>6228</v>
      </c>
      <c r="J2584" s="867" t="s">
        <v>6229</v>
      </c>
      <c r="K2584" s="868">
        <v>21.99</v>
      </c>
      <c r="L2584" s="867" t="s">
        <v>6143</v>
      </c>
    </row>
    <row r="2585" spans="1:12" ht="13.5">
      <c r="A2585" s="867" t="s">
        <v>8711</v>
      </c>
      <c r="B2585" s="867" t="s">
        <v>8712</v>
      </c>
      <c r="C2585" s="867" t="s">
        <v>8880</v>
      </c>
      <c r="D2585" s="867" t="s">
        <v>8881</v>
      </c>
      <c r="E2585" s="868" t="s">
        <v>819</v>
      </c>
      <c r="F2585" s="867" t="s">
        <v>819</v>
      </c>
      <c r="G2585" s="867">
        <v>95789</v>
      </c>
      <c r="H2585" s="867" t="s">
        <v>8906</v>
      </c>
      <c r="I2585" s="867" t="s">
        <v>6228</v>
      </c>
      <c r="J2585" s="867" t="s">
        <v>6229</v>
      </c>
      <c r="K2585" s="868">
        <v>26.49</v>
      </c>
      <c r="L2585" s="867" t="s">
        <v>6143</v>
      </c>
    </row>
    <row r="2586" spans="1:12" ht="13.5">
      <c r="A2586" s="867" t="s">
        <v>8711</v>
      </c>
      <c r="B2586" s="867" t="s">
        <v>8712</v>
      </c>
      <c r="C2586" s="867" t="s">
        <v>8880</v>
      </c>
      <c r="D2586" s="867" t="s">
        <v>8881</v>
      </c>
      <c r="E2586" s="868" t="s">
        <v>819</v>
      </c>
      <c r="F2586" s="867" t="s">
        <v>819</v>
      </c>
      <c r="G2586" s="867">
        <v>95791</v>
      </c>
      <c r="H2586" s="867" t="s">
        <v>8907</v>
      </c>
      <c r="I2586" s="867" t="s">
        <v>6228</v>
      </c>
      <c r="J2586" s="867" t="s">
        <v>6229</v>
      </c>
      <c r="K2586" s="868">
        <v>33.18</v>
      </c>
      <c r="L2586" s="867" t="s">
        <v>6143</v>
      </c>
    </row>
    <row r="2587" spans="1:12" ht="13.5">
      <c r="A2587" s="867" t="s">
        <v>8711</v>
      </c>
      <c r="B2587" s="867" t="s">
        <v>8712</v>
      </c>
      <c r="C2587" s="867" t="s">
        <v>8880</v>
      </c>
      <c r="D2587" s="867" t="s">
        <v>8881</v>
      </c>
      <c r="E2587" s="868" t="s">
        <v>819</v>
      </c>
      <c r="F2587" s="867" t="s">
        <v>819</v>
      </c>
      <c r="G2587" s="867">
        <v>95795</v>
      </c>
      <c r="H2587" s="867" t="s">
        <v>8908</v>
      </c>
      <c r="I2587" s="867" t="s">
        <v>6228</v>
      </c>
      <c r="J2587" s="867" t="s">
        <v>6229</v>
      </c>
      <c r="K2587" s="868">
        <v>25.37</v>
      </c>
      <c r="L2587" s="867" t="s">
        <v>6143</v>
      </c>
    </row>
    <row r="2588" spans="1:12" ht="13.5">
      <c r="A2588" s="867" t="s">
        <v>8711</v>
      </c>
      <c r="B2588" s="867" t="s">
        <v>8712</v>
      </c>
      <c r="C2588" s="867" t="s">
        <v>8880</v>
      </c>
      <c r="D2588" s="867" t="s">
        <v>8881</v>
      </c>
      <c r="E2588" s="868" t="s">
        <v>819</v>
      </c>
      <c r="F2588" s="867" t="s">
        <v>819</v>
      </c>
      <c r="G2588" s="867">
        <v>95796</v>
      </c>
      <c r="H2588" s="867" t="s">
        <v>8909</v>
      </c>
      <c r="I2588" s="867" t="s">
        <v>6228</v>
      </c>
      <c r="J2588" s="867" t="s">
        <v>6229</v>
      </c>
      <c r="K2588" s="868">
        <v>31.15</v>
      </c>
      <c r="L2588" s="867" t="s">
        <v>6143</v>
      </c>
    </row>
    <row r="2589" spans="1:12" ht="13.5">
      <c r="A2589" s="867" t="s">
        <v>8711</v>
      </c>
      <c r="B2589" s="867" t="s">
        <v>8712</v>
      </c>
      <c r="C2589" s="867" t="s">
        <v>8880</v>
      </c>
      <c r="D2589" s="867" t="s">
        <v>8881</v>
      </c>
      <c r="E2589" s="868" t="s">
        <v>819</v>
      </c>
      <c r="F2589" s="867" t="s">
        <v>819</v>
      </c>
      <c r="G2589" s="867">
        <v>95797</v>
      </c>
      <c r="H2589" s="867" t="s">
        <v>8910</v>
      </c>
      <c r="I2589" s="867" t="s">
        <v>6228</v>
      </c>
      <c r="J2589" s="867" t="s">
        <v>6229</v>
      </c>
      <c r="K2589" s="868">
        <v>38.69</v>
      </c>
      <c r="L2589" s="867" t="s">
        <v>6143</v>
      </c>
    </row>
    <row r="2590" spans="1:12" ht="13.5">
      <c r="A2590" s="867" t="s">
        <v>8711</v>
      </c>
      <c r="B2590" s="867" t="s">
        <v>8712</v>
      </c>
      <c r="C2590" s="867" t="s">
        <v>8880</v>
      </c>
      <c r="D2590" s="867" t="s">
        <v>8881</v>
      </c>
      <c r="E2590" s="868" t="s">
        <v>819</v>
      </c>
      <c r="F2590" s="867" t="s">
        <v>819</v>
      </c>
      <c r="G2590" s="867">
        <v>95801</v>
      </c>
      <c r="H2590" s="867" t="s">
        <v>8911</v>
      </c>
      <c r="I2590" s="867" t="s">
        <v>6228</v>
      </c>
      <c r="J2590" s="867" t="s">
        <v>6229</v>
      </c>
      <c r="K2590" s="868">
        <v>30.16</v>
      </c>
      <c r="L2590" s="867" t="s">
        <v>6143</v>
      </c>
    </row>
    <row r="2591" spans="1:12" ht="13.5">
      <c r="A2591" s="867" t="s">
        <v>8711</v>
      </c>
      <c r="B2591" s="867" t="s">
        <v>8712</v>
      </c>
      <c r="C2591" s="867" t="s">
        <v>8880</v>
      </c>
      <c r="D2591" s="867" t="s">
        <v>8881</v>
      </c>
      <c r="E2591" s="868" t="s">
        <v>819</v>
      </c>
      <c r="F2591" s="867" t="s">
        <v>819</v>
      </c>
      <c r="G2591" s="867">
        <v>95802</v>
      </c>
      <c r="H2591" s="867" t="s">
        <v>8912</v>
      </c>
      <c r="I2591" s="867" t="s">
        <v>6228</v>
      </c>
      <c r="J2591" s="867" t="s">
        <v>6229</v>
      </c>
      <c r="K2591" s="868">
        <v>33.479999999999997</v>
      </c>
      <c r="L2591" s="867" t="s">
        <v>6143</v>
      </c>
    </row>
    <row r="2592" spans="1:12" ht="13.5">
      <c r="A2592" s="867" t="s">
        <v>8711</v>
      </c>
      <c r="B2592" s="867" t="s">
        <v>8712</v>
      </c>
      <c r="C2592" s="867" t="s">
        <v>8880</v>
      </c>
      <c r="D2592" s="867" t="s">
        <v>8881</v>
      </c>
      <c r="E2592" s="868" t="s">
        <v>819</v>
      </c>
      <c r="F2592" s="867" t="s">
        <v>819</v>
      </c>
      <c r="G2592" s="867">
        <v>95803</v>
      </c>
      <c r="H2592" s="867" t="s">
        <v>8913</v>
      </c>
      <c r="I2592" s="867" t="s">
        <v>6228</v>
      </c>
      <c r="J2592" s="867" t="s">
        <v>6229</v>
      </c>
      <c r="K2592" s="868">
        <v>43.14</v>
      </c>
      <c r="L2592" s="867" t="s">
        <v>6143</v>
      </c>
    </row>
    <row r="2593" spans="1:12" ht="13.5">
      <c r="A2593" s="867" t="s">
        <v>8711</v>
      </c>
      <c r="B2593" s="867" t="s">
        <v>8712</v>
      </c>
      <c r="C2593" s="867" t="s">
        <v>8880</v>
      </c>
      <c r="D2593" s="867" t="s">
        <v>8881</v>
      </c>
      <c r="E2593" s="868" t="s">
        <v>819</v>
      </c>
      <c r="F2593" s="867" t="s">
        <v>819</v>
      </c>
      <c r="G2593" s="867">
        <v>95804</v>
      </c>
      <c r="H2593" s="867" t="s">
        <v>8914</v>
      </c>
      <c r="I2593" s="867" t="s">
        <v>6228</v>
      </c>
      <c r="J2593" s="867" t="s">
        <v>6229</v>
      </c>
      <c r="K2593" s="868">
        <v>18.16</v>
      </c>
      <c r="L2593" s="867" t="s">
        <v>6143</v>
      </c>
    </row>
    <row r="2594" spans="1:12" ht="13.5">
      <c r="A2594" s="867" t="s">
        <v>8711</v>
      </c>
      <c r="B2594" s="867" t="s">
        <v>8712</v>
      </c>
      <c r="C2594" s="867" t="s">
        <v>8880</v>
      </c>
      <c r="D2594" s="867" t="s">
        <v>8881</v>
      </c>
      <c r="E2594" s="868" t="s">
        <v>819</v>
      </c>
      <c r="F2594" s="867" t="s">
        <v>819</v>
      </c>
      <c r="G2594" s="867">
        <v>95805</v>
      </c>
      <c r="H2594" s="867" t="s">
        <v>8915</v>
      </c>
      <c r="I2594" s="867" t="s">
        <v>6228</v>
      </c>
      <c r="J2594" s="867" t="s">
        <v>6229</v>
      </c>
      <c r="K2594" s="868">
        <v>18.350000000000001</v>
      </c>
      <c r="L2594" s="867" t="s">
        <v>6143</v>
      </c>
    </row>
    <row r="2595" spans="1:12" ht="13.5">
      <c r="A2595" s="867" t="s">
        <v>8711</v>
      </c>
      <c r="B2595" s="867" t="s">
        <v>8712</v>
      </c>
      <c r="C2595" s="867" t="s">
        <v>8880</v>
      </c>
      <c r="D2595" s="867" t="s">
        <v>8881</v>
      </c>
      <c r="E2595" s="868" t="s">
        <v>819</v>
      </c>
      <c r="F2595" s="867" t="s">
        <v>819</v>
      </c>
      <c r="G2595" s="867">
        <v>95806</v>
      </c>
      <c r="H2595" s="867" t="s">
        <v>8916</v>
      </c>
      <c r="I2595" s="867" t="s">
        <v>6228</v>
      </c>
      <c r="J2595" s="867" t="s">
        <v>6229</v>
      </c>
      <c r="K2595" s="868">
        <v>18.91</v>
      </c>
      <c r="L2595" s="867" t="s">
        <v>6143</v>
      </c>
    </row>
    <row r="2596" spans="1:12" ht="13.5">
      <c r="A2596" s="867" t="s">
        <v>8711</v>
      </c>
      <c r="B2596" s="867" t="s">
        <v>8712</v>
      </c>
      <c r="C2596" s="867" t="s">
        <v>8880</v>
      </c>
      <c r="D2596" s="867" t="s">
        <v>8881</v>
      </c>
      <c r="E2596" s="868" t="s">
        <v>819</v>
      </c>
      <c r="F2596" s="867" t="s">
        <v>819</v>
      </c>
      <c r="G2596" s="867">
        <v>95807</v>
      </c>
      <c r="H2596" s="867" t="s">
        <v>8917</v>
      </c>
      <c r="I2596" s="867" t="s">
        <v>6228</v>
      </c>
      <c r="J2596" s="867" t="s">
        <v>6229</v>
      </c>
      <c r="K2596" s="868">
        <v>20.98</v>
      </c>
      <c r="L2596" s="867" t="s">
        <v>6143</v>
      </c>
    </row>
    <row r="2597" spans="1:12" ht="13.5">
      <c r="A2597" s="867" t="s">
        <v>8711</v>
      </c>
      <c r="B2597" s="867" t="s">
        <v>8712</v>
      </c>
      <c r="C2597" s="867" t="s">
        <v>8880</v>
      </c>
      <c r="D2597" s="867" t="s">
        <v>8881</v>
      </c>
      <c r="E2597" s="868" t="s">
        <v>819</v>
      </c>
      <c r="F2597" s="867" t="s">
        <v>819</v>
      </c>
      <c r="G2597" s="867">
        <v>95808</v>
      </c>
      <c r="H2597" s="867" t="s">
        <v>8918</v>
      </c>
      <c r="I2597" s="867" t="s">
        <v>6228</v>
      </c>
      <c r="J2597" s="867" t="s">
        <v>6229</v>
      </c>
      <c r="K2597" s="868">
        <v>21.55</v>
      </c>
      <c r="L2597" s="867" t="s">
        <v>6143</v>
      </c>
    </row>
    <row r="2598" spans="1:12" ht="13.5">
      <c r="A2598" s="867" t="s">
        <v>8711</v>
      </c>
      <c r="B2598" s="867" t="s">
        <v>8712</v>
      </c>
      <c r="C2598" s="867" t="s">
        <v>8880</v>
      </c>
      <c r="D2598" s="867" t="s">
        <v>8881</v>
      </c>
      <c r="E2598" s="868" t="s">
        <v>819</v>
      </c>
      <c r="F2598" s="867" t="s">
        <v>819</v>
      </c>
      <c r="G2598" s="867">
        <v>95809</v>
      </c>
      <c r="H2598" s="867" t="s">
        <v>8919</v>
      </c>
      <c r="I2598" s="867" t="s">
        <v>6228</v>
      </c>
      <c r="J2598" s="867" t="s">
        <v>6229</v>
      </c>
      <c r="K2598" s="868">
        <v>23.49</v>
      </c>
      <c r="L2598" s="867" t="s">
        <v>6143</v>
      </c>
    </row>
    <row r="2599" spans="1:12" ht="13.5">
      <c r="A2599" s="867" t="s">
        <v>8711</v>
      </c>
      <c r="B2599" s="867" t="s">
        <v>8712</v>
      </c>
      <c r="C2599" s="867" t="s">
        <v>8880</v>
      </c>
      <c r="D2599" s="867" t="s">
        <v>8881</v>
      </c>
      <c r="E2599" s="868" t="s">
        <v>819</v>
      </c>
      <c r="F2599" s="867" t="s">
        <v>819</v>
      </c>
      <c r="G2599" s="867">
        <v>95810</v>
      </c>
      <c r="H2599" s="867" t="s">
        <v>8920</v>
      </c>
      <c r="I2599" s="867" t="s">
        <v>6228</v>
      </c>
      <c r="J2599" s="867" t="s">
        <v>6229</v>
      </c>
      <c r="K2599" s="868">
        <v>10.220000000000001</v>
      </c>
      <c r="L2599" s="867" t="s">
        <v>6143</v>
      </c>
    </row>
    <row r="2600" spans="1:12" ht="13.5">
      <c r="A2600" s="867" t="s">
        <v>8711</v>
      </c>
      <c r="B2600" s="867" t="s">
        <v>8712</v>
      </c>
      <c r="C2600" s="867" t="s">
        <v>8880</v>
      </c>
      <c r="D2600" s="867" t="s">
        <v>8881</v>
      </c>
      <c r="E2600" s="868" t="s">
        <v>819</v>
      </c>
      <c r="F2600" s="867" t="s">
        <v>819</v>
      </c>
      <c r="G2600" s="867">
        <v>95811</v>
      </c>
      <c r="H2600" s="867" t="s">
        <v>8921</v>
      </c>
      <c r="I2600" s="867" t="s">
        <v>6228</v>
      </c>
      <c r="J2600" s="867" t="s">
        <v>6229</v>
      </c>
      <c r="K2600" s="868">
        <v>10.79</v>
      </c>
      <c r="L2600" s="867" t="s">
        <v>6143</v>
      </c>
    </row>
    <row r="2601" spans="1:12" ht="13.5">
      <c r="A2601" s="867" t="s">
        <v>8711</v>
      </c>
      <c r="B2601" s="867" t="s">
        <v>8712</v>
      </c>
      <c r="C2601" s="867" t="s">
        <v>8880</v>
      </c>
      <c r="D2601" s="867" t="s">
        <v>8881</v>
      </c>
      <c r="E2601" s="868" t="s">
        <v>819</v>
      </c>
      <c r="F2601" s="867" t="s">
        <v>819</v>
      </c>
      <c r="G2601" s="867">
        <v>95812</v>
      </c>
      <c r="H2601" s="867" t="s">
        <v>8922</v>
      </c>
      <c r="I2601" s="867" t="s">
        <v>6228</v>
      </c>
      <c r="J2601" s="867" t="s">
        <v>6229</v>
      </c>
      <c r="K2601" s="868">
        <v>12.72</v>
      </c>
      <c r="L2601" s="867" t="s">
        <v>6143</v>
      </c>
    </row>
    <row r="2602" spans="1:12" ht="13.5">
      <c r="A2602" s="867" t="s">
        <v>8711</v>
      </c>
      <c r="B2602" s="867" t="s">
        <v>8712</v>
      </c>
      <c r="C2602" s="867" t="s">
        <v>8880</v>
      </c>
      <c r="D2602" s="867" t="s">
        <v>8881</v>
      </c>
      <c r="E2602" s="868" t="s">
        <v>819</v>
      </c>
      <c r="F2602" s="867" t="s">
        <v>819</v>
      </c>
      <c r="G2602" s="867">
        <v>95813</v>
      </c>
      <c r="H2602" s="867" t="s">
        <v>8923</v>
      </c>
      <c r="I2602" s="867" t="s">
        <v>6228</v>
      </c>
      <c r="J2602" s="867" t="s">
        <v>6229</v>
      </c>
      <c r="K2602" s="868">
        <v>12.57</v>
      </c>
      <c r="L2602" s="867" t="s">
        <v>6143</v>
      </c>
    </row>
    <row r="2603" spans="1:12" ht="13.5">
      <c r="A2603" s="867" t="s">
        <v>8711</v>
      </c>
      <c r="B2603" s="867" t="s">
        <v>8712</v>
      </c>
      <c r="C2603" s="867" t="s">
        <v>8880</v>
      </c>
      <c r="D2603" s="867" t="s">
        <v>8881</v>
      </c>
      <c r="E2603" s="868" t="s">
        <v>819</v>
      </c>
      <c r="F2603" s="867" t="s">
        <v>819</v>
      </c>
      <c r="G2603" s="867">
        <v>95814</v>
      </c>
      <c r="H2603" s="867" t="s">
        <v>8924</v>
      </c>
      <c r="I2603" s="867" t="s">
        <v>6228</v>
      </c>
      <c r="J2603" s="867" t="s">
        <v>6229</v>
      </c>
      <c r="K2603" s="868">
        <v>13.43</v>
      </c>
      <c r="L2603" s="867" t="s">
        <v>6143</v>
      </c>
    </row>
    <row r="2604" spans="1:12" ht="13.5">
      <c r="A2604" s="867" t="s">
        <v>8711</v>
      </c>
      <c r="B2604" s="867" t="s">
        <v>8712</v>
      </c>
      <c r="C2604" s="867" t="s">
        <v>8880</v>
      </c>
      <c r="D2604" s="867" t="s">
        <v>8881</v>
      </c>
      <c r="E2604" s="868" t="s">
        <v>819</v>
      </c>
      <c r="F2604" s="867" t="s">
        <v>819</v>
      </c>
      <c r="G2604" s="867">
        <v>95815</v>
      </c>
      <c r="H2604" s="867" t="s">
        <v>8925</v>
      </c>
      <c r="I2604" s="867" t="s">
        <v>6228</v>
      </c>
      <c r="J2604" s="867" t="s">
        <v>6229</v>
      </c>
      <c r="K2604" s="868">
        <v>17.07</v>
      </c>
      <c r="L2604" s="867" t="s">
        <v>6143</v>
      </c>
    </row>
    <row r="2605" spans="1:12" ht="13.5">
      <c r="A2605" s="867" t="s">
        <v>8711</v>
      </c>
      <c r="B2605" s="867" t="s">
        <v>8712</v>
      </c>
      <c r="C2605" s="867" t="s">
        <v>8880</v>
      </c>
      <c r="D2605" s="867" t="s">
        <v>8881</v>
      </c>
      <c r="E2605" s="868" t="s">
        <v>819</v>
      </c>
      <c r="F2605" s="867" t="s">
        <v>819</v>
      </c>
      <c r="G2605" s="867">
        <v>95816</v>
      </c>
      <c r="H2605" s="867" t="s">
        <v>8926</v>
      </c>
      <c r="I2605" s="867" t="s">
        <v>6228</v>
      </c>
      <c r="J2605" s="867" t="s">
        <v>6229</v>
      </c>
      <c r="K2605" s="868">
        <v>25.85</v>
      </c>
      <c r="L2605" s="867" t="s">
        <v>6143</v>
      </c>
    </row>
    <row r="2606" spans="1:12" ht="13.5">
      <c r="A2606" s="867" t="s">
        <v>8711</v>
      </c>
      <c r="B2606" s="867" t="s">
        <v>8712</v>
      </c>
      <c r="C2606" s="867" t="s">
        <v>8880</v>
      </c>
      <c r="D2606" s="867" t="s">
        <v>8881</v>
      </c>
      <c r="E2606" s="868" t="s">
        <v>819</v>
      </c>
      <c r="F2606" s="867" t="s">
        <v>819</v>
      </c>
      <c r="G2606" s="867">
        <v>95817</v>
      </c>
      <c r="H2606" s="867" t="s">
        <v>8927</v>
      </c>
      <c r="I2606" s="867" t="s">
        <v>6228</v>
      </c>
      <c r="J2606" s="867" t="s">
        <v>6229</v>
      </c>
      <c r="K2606" s="868">
        <v>26.71</v>
      </c>
      <c r="L2606" s="867" t="s">
        <v>6143</v>
      </c>
    </row>
    <row r="2607" spans="1:12" ht="13.5">
      <c r="A2607" s="867" t="s">
        <v>8711</v>
      </c>
      <c r="B2607" s="867" t="s">
        <v>8712</v>
      </c>
      <c r="C2607" s="867" t="s">
        <v>8880</v>
      </c>
      <c r="D2607" s="867" t="s">
        <v>8881</v>
      </c>
      <c r="E2607" s="868" t="s">
        <v>819</v>
      </c>
      <c r="F2607" s="867" t="s">
        <v>819</v>
      </c>
      <c r="G2607" s="867">
        <v>95818</v>
      </c>
      <c r="H2607" s="867" t="s">
        <v>8928</v>
      </c>
      <c r="I2607" s="867" t="s">
        <v>6228</v>
      </c>
      <c r="J2607" s="867" t="s">
        <v>6229</v>
      </c>
      <c r="K2607" s="868">
        <v>31.59</v>
      </c>
      <c r="L2607" s="867" t="s">
        <v>6143</v>
      </c>
    </row>
    <row r="2608" spans="1:12" ht="13.5">
      <c r="A2608" s="867" t="s">
        <v>8711</v>
      </c>
      <c r="B2608" s="867" t="s">
        <v>8712</v>
      </c>
      <c r="C2608" s="867" t="s">
        <v>8880</v>
      </c>
      <c r="D2608" s="867" t="s">
        <v>8881</v>
      </c>
      <c r="E2608" s="868" t="s">
        <v>819</v>
      </c>
      <c r="F2608" s="867" t="s">
        <v>819</v>
      </c>
      <c r="G2608" s="867">
        <v>97886</v>
      </c>
      <c r="H2608" s="867" t="s">
        <v>8929</v>
      </c>
      <c r="I2608" s="867" t="s">
        <v>6228</v>
      </c>
      <c r="J2608" s="867" t="s">
        <v>6142</v>
      </c>
      <c r="K2608" s="868">
        <v>142.66</v>
      </c>
      <c r="L2608" s="867" t="s">
        <v>6143</v>
      </c>
    </row>
    <row r="2609" spans="1:12" ht="13.5">
      <c r="A2609" s="867" t="s">
        <v>8711</v>
      </c>
      <c r="B2609" s="867" t="s">
        <v>8712</v>
      </c>
      <c r="C2609" s="867" t="s">
        <v>8880</v>
      </c>
      <c r="D2609" s="867" t="s">
        <v>8881</v>
      </c>
      <c r="E2609" s="868" t="s">
        <v>819</v>
      </c>
      <c r="F2609" s="867" t="s">
        <v>819</v>
      </c>
      <c r="G2609" s="867">
        <v>97887</v>
      </c>
      <c r="H2609" s="867" t="s">
        <v>8930</v>
      </c>
      <c r="I2609" s="867" t="s">
        <v>6228</v>
      </c>
      <c r="J2609" s="867" t="s">
        <v>6142</v>
      </c>
      <c r="K2609" s="868">
        <v>225.74</v>
      </c>
      <c r="L2609" s="867" t="s">
        <v>6143</v>
      </c>
    </row>
    <row r="2610" spans="1:12" ht="13.5">
      <c r="A2610" s="867" t="s">
        <v>8711</v>
      </c>
      <c r="B2610" s="867" t="s">
        <v>8712</v>
      </c>
      <c r="C2610" s="867" t="s">
        <v>8880</v>
      </c>
      <c r="D2610" s="867" t="s">
        <v>8881</v>
      </c>
      <c r="E2610" s="868" t="s">
        <v>819</v>
      </c>
      <c r="F2610" s="867" t="s">
        <v>819</v>
      </c>
      <c r="G2610" s="867">
        <v>97888</v>
      </c>
      <c r="H2610" s="867" t="s">
        <v>8931</v>
      </c>
      <c r="I2610" s="867" t="s">
        <v>6228</v>
      </c>
      <c r="J2610" s="867" t="s">
        <v>6142</v>
      </c>
      <c r="K2610" s="868">
        <v>436.28</v>
      </c>
      <c r="L2610" s="867" t="s">
        <v>6143</v>
      </c>
    </row>
    <row r="2611" spans="1:12" ht="13.5">
      <c r="A2611" s="867" t="s">
        <v>8711</v>
      </c>
      <c r="B2611" s="867" t="s">
        <v>8712</v>
      </c>
      <c r="C2611" s="867" t="s">
        <v>8880</v>
      </c>
      <c r="D2611" s="867" t="s">
        <v>8881</v>
      </c>
      <c r="E2611" s="868" t="s">
        <v>819</v>
      </c>
      <c r="F2611" s="867" t="s">
        <v>819</v>
      </c>
      <c r="G2611" s="867">
        <v>97889</v>
      </c>
      <c r="H2611" s="867" t="s">
        <v>8932</v>
      </c>
      <c r="I2611" s="867" t="s">
        <v>6228</v>
      </c>
      <c r="J2611" s="867" t="s">
        <v>6142</v>
      </c>
      <c r="K2611" s="868">
        <v>583.02</v>
      </c>
      <c r="L2611" s="867" t="s">
        <v>6143</v>
      </c>
    </row>
    <row r="2612" spans="1:12" ht="13.5">
      <c r="A2612" s="867" t="s">
        <v>8711</v>
      </c>
      <c r="B2612" s="867" t="s">
        <v>8712</v>
      </c>
      <c r="C2612" s="867" t="s">
        <v>8880</v>
      </c>
      <c r="D2612" s="867" t="s">
        <v>8881</v>
      </c>
      <c r="E2612" s="868" t="s">
        <v>819</v>
      </c>
      <c r="F2612" s="867" t="s">
        <v>819</v>
      </c>
      <c r="G2612" s="867">
        <v>97890</v>
      </c>
      <c r="H2612" s="867" t="s">
        <v>8933</v>
      </c>
      <c r="I2612" s="867" t="s">
        <v>6228</v>
      </c>
      <c r="J2612" s="867" t="s">
        <v>6142</v>
      </c>
      <c r="K2612" s="868">
        <v>668.13</v>
      </c>
      <c r="L2612" s="867" t="s">
        <v>6143</v>
      </c>
    </row>
    <row r="2613" spans="1:12" ht="13.5">
      <c r="A2613" s="867" t="s">
        <v>8711</v>
      </c>
      <c r="B2613" s="867" t="s">
        <v>8712</v>
      </c>
      <c r="C2613" s="867" t="s">
        <v>8880</v>
      </c>
      <c r="D2613" s="867" t="s">
        <v>8881</v>
      </c>
      <c r="E2613" s="868" t="s">
        <v>819</v>
      </c>
      <c r="F2613" s="867" t="s">
        <v>819</v>
      </c>
      <c r="G2613" s="867">
        <v>97891</v>
      </c>
      <c r="H2613" s="867" t="s">
        <v>8934</v>
      </c>
      <c r="I2613" s="867" t="s">
        <v>6228</v>
      </c>
      <c r="J2613" s="867" t="s">
        <v>6142</v>
      </c>
      <c r="K2613" s="868">
        <v>162.13</v>
      </c>
      <c r="L2613" s="867" t="s">
        <v>6143</v>
      </c>
    </row>
    <row r="2614" spans="1:12" ht="13.5">
      <c r="A2614" s="867" t="s">
        <v>8711</v>
      </c>
      <c r="B2614" s="867" t="s">
        <v>8712</v>
      </c>
      <c r="C2614" s="867" t="s">
        <v>8880</v>
      </c>
      <c r="D2614" s="867" t="s">
        <v>8881</v>
      </c>
      <c r="E2614" s="868" t="s">
        <v>819</v>
      </c>
      <c r="F2614" s="867" t="s">
        <v>819</v>
      </c>
      <c r="G2614" s="867">
        <v>97892</v>
      </c>
      <c r="H2614" s="867" t="s">
        <v>8935</v>
      </c>
      <c r="I2614" s="867" t="s">
        <v>6228</v>
      </c>
      <c r="J2614" s="867" t="s">
        <v>6142</v>
      </c>
      <c r="K2614" s="868">
        <v>301.77</v>
      </c>
      <c r="L2614" s="867" t="s">
        <v>6143</v>
      </c>
    </row>
    <row r="2615" spans="1:12" ht="13.5">
      <c r="A2615" s="867" t="s">
        <v>8711</v>
      </c>
      <c r="B2615" s="867" t="s">
        <v>8712</v>
      </c>
      <c r="C2615" s="867" t="s">
        <v>8880</v>
      </c>
      <c r="D2615" s="867" t="s">
        <v>8881</v>
      </c>
      <c r="E2615" s="868" t="s">
        <v>819</v>
      </c>
      <c r="F2615" s="867" t="s">
        <v>819</v>
      </c>
      <c r="G2615" s="867">
        <v>97893</v>
      </c>
      <c r="H2615" s="867" t="s">
        <v>8936</v>
      </c>
      <c r="I2615" s="867" t="s">
        <v>6228</v>
      </c>
      <c r="J2615" s="867" t="s">
        <v>6142</v>
      </c>
      <c r="K2615" s="868">
        <v>411.5</v>
      </c>
      <c r="L2615" s="867" t="s">
        <v>6143</v>
      </c>
    </row>
    <row r="2616" spans="1:12" ht="13.5">
      <c r="A2616" s="867" t="s">
        <v>8711</v>
      </c>
      <c r="B2616" s="867" t="s">
        <v>8712</v>
      </c>
      <c r="C2616" s="867" t="s">
        <v>8880</v>
      </c>
      <c r="D2616" s="867" t="s">
        <v>8881</v>
      </c>
      <c r="E2616" s="868" t="s">
        <v>819</v>
      </c>
      <c r="F2616" s="867" t="s">
        <v>819</v>
      </c>
      <c r="G2616" s="867">
        <v>97894</v>
      </c>
      <c r="H2616" s="867" t="s">
        <v>8937</v>
      </c>
      <c r="I2616" s="867" t="s">
        <v>6228</v>
      </c>
      <c r="J2616" s="867" t="s">
        <v>6142</v>
      </c>
      <c r="K2616" s="868">
        <v>460.25</v>
      </c>
      <c r="L2616" s="867" t="s">
        <v>6143</v>
      </c>
    </row>
    <row r="2617" spans="1:12" ht="13.5">
      <c r="A2617" s="867" t="s">
        <v>8711</v>
      </c>
      <c r="B2617" s="867" t="s">
        <v>8712</v>
      </c>
      <c r="C2617" s="867" t="s">
        <v>8938</v>
      </c>
      <c r="D2617" s="867" t="s">
        <v>8939</v>
      </c>
      <c r="E2617" s="868" t="s">
        <v>819</v>
      </c>
      <c r="F2617" s="867" t="s">
        <v>819</v>
      </c>
      <c r="G2617" s="867">
        <v>68066</v>
      </c>
      <c r="H2617" s="867" t="s">
        <v>8940</v>
      </c>
      <c r="I2617" s="867" t="s">
        <v>6228</v>
      </c>
      <c r="J2617" s="867" t="s">
        <v>6229</v>
      </c>
      <c r="K2617" s="868">
        <v>118.74</v>
      </c>
      <c r="L2617" s="867" t="s">
        <v>6143</v>
      </c>
    </row>
    <row r="2618" spans="1:12" ht="13.5">
      <c r="A2618" s="867" t="s">
        <v>8711</v>
      </c>
      <c r="B2618" s="867" t="s">
        <v>8712</v>
      </c>
      <c r="C2618" s="867" t="s">
        <v>8938</v>
      </c>
      <c r="D2618" s="867" t="s">
        <v>8939</v>
      </c>
      <c r="E2618" s="868" t="s">
        <v>819</v>
      </c>
      <c r="F2618" s="867" t="s">
        <v>819</v>
      </c>
      <c r="G2618" s="867">
        <v>72319</v>
      </c>
      <c r="H2618" s="867" t="s">
        <v>8941</v>
      </c>
      <c r="I2618" s="867" t="s">
        <v>6228</v>
      </c>
      <c r="J2618" s="867" t="s">
        <v>6229</v>
      </c>
      <c r="K2618" s="869">
        <v>4926.18</v>
      </c>
      <c r="L2618" s="867" t="s">
        <v>6143</v>
      </c>
    </row>
    <row r="2619" spans="1:12" ht="13.5">
      <c r="A2619" s="867" t="s">
        <v>8711</v>
      </c>
      <c r="B2619" s="867" t="s">
        <v>8712</v>
      </c>
      <c r="C2619" s="867" t="s">
        <v>8938</v>
      </c>
      <c r="D2619" s="867" t="s">
        <v>8939</v>
      </c>
      <c r="E2619" s="868" t="s">
        <v>819</v>
      </c>
      <c r="F2619" s="867" t="s">
        <v>819</v>
      </c>
      <c r="G2619" s="867">
        <v>72341</v>
      </c>
      <c r="H2619" s="867" t="s">
        <v>8942</v>
      </c>
      <c r="I2619" s="867" t="s">
        <v>6228</v>
      </c>
      <c r="J2619" s="867" t="s">
        <v>6142</v>
      </c>
      <c r="K2619" s="868">
        <v>233.94</v>
      </c>
      <c r="L2619" s="867" t="s">
        <v>6143</v>
      </c>
    </row>
    <row r="2620" spans="1:12" ht="13.5">
      <c r="A2620" s="867" t="s">
        <v>8711</v>
      </c>
      <c r="B2620" s="867" t="s">
        <v>8712</v>
      </c>
      <c r="C2620" s="867" t="s">
        <v>8938</v>
      </c>
      <c r="D2620" s="867" t="s">
        <v>8939</v>
      </c>
      <c r="E2620" s="868" t="s">
        <v>819</v>
      </c>
      <c r="F2620" s="867" t="s">
        <v>819</v>
      </c>
      <c r="G2620" s="867">
        <v>72343</v>
      </c>
      <c r="H2620" s="867" t="s">
        <v>8943</v>
      </c>
      <c r="I2620" s="867" t="s">
        <v>6228</v>
      </c>
      <c r="J2620" s="867" t="s">
        <v>6142</v>
      </c>
      <c r="K2620" s="868">
        <v>276.2</v>
      </c>
      <c r="L2620" s="867" t="s">
        <v>6143</v>
      </c>
    </row>
    <row r="2621" spans="1:12" ht="13.5">
      <c r="A2621" s="867" t="s">
        <v>8711</v>
      </c>
      <c r="B2621" s="867" t="s">
        <v>8712</v>
      </c>
      <c r="C2621" s="867" t="s">
        <v>8938</v>
      </c>
      <c r="D2621" s="867" t="s">
        <v>8939</v>
      </c>
      <c r="E2621" s="868" t="s">
        <v>819</v>
      </c>
      <c r="F2621" s="867" t="s">
        <v>819</v>
      </c>
      <c r="G2621" s="867">
        <v>72344</v>
      </c>
      <c r="H2621" s="867" t="s">
        <v>8944</v>
      </c>
      <c r="I2621" s="867" t="s">
        <v>6228</v>
      </c>
      <c r="J2621" s="867" t="s">
        <v>6142</v>
      </c>
      <c r="K2621" s="868">
        <v>420.91</v>
      </c>
      <c r="L2621" s="867" t="s">
        <v>6143</v>
      </c>
    </row>
    <row r="2622" spans="1:12" ht="13.5">
      <c r="A2622" s="867" t="s">
        <v>8711</v>
      </c>
      <c r="B2622" s="867" t="s">
        <v>8712</v>
      </c>
      <c r="C2622" s="867" t="s">
        <v>8938</v>
      </c>
      <c r="D2622" s="867" t="s">
        <v>8939</v>
      </c>
      <c r="E2622" s="868" t="s">
        <v>819</v>
      </c>
      <c r="F2622" s="867" t="s">
        <v>819</v>
      </c>
      <c r="G2622" s="867">
        <v>72345</v>
      </c>
      <c r="H2622" s="867" t="s">
        <v>8945</v>
      </c>
      <c r="I2622" s="867" t="s">
        <v>6228</v>
      </c>
      <c r="J2622" s="867" t="s">
        <v>6142</v>
      </c>
      <c r="K2622" s="869">
        <v>1157.03</v>
      </c>
      <c r="L2622" s="867" t="s">
        <v>6143</v>
      </c>
    </row>
    <row r="2623" spans="1:12" ht="13.5">
      <c r="A2623" s="867" t="s">
        <v>8711</v>
      </c>
      <c r="B2623" s="867" t="s">
        <v>8712</v>
      </c>
      <c r="C2623" s="867" t="s">
        <v>8938</v>
      </c>
      <c r="D2623" s="867" t="s">
        <v>8939</v>
      </c>
      <c r="E2623" s="868">
        <v>74130</v>
      </c>
      <c r="F2623" s="867" t="s">
        <v>8946</v>
      </c>
      <c r="G2623" s="867" t="s">
        <v>8947</v>
      </c>
      <c r="H2623" s="867" t="s">
        <v>8948</v>
      </c>
      <c r="I2623" s="867" t="s">
        <v>6228</v>
      </c>
      <c r="J2623" s="867" t="s">
        <v>6635</v>
      </c>
      <c r="K2623" s="868">
        <v>14.58</v>
      </c>
      <c r="L2623" s="867" t="s">
        <v>6143</v>
      </c>
    </row>
    <row r="2624" spans="1:12" ht="13.5">
      <c r="A2624" s="867" t="s">
        <v>8711</v>
      </c>
      <c r="B2624" s="867" t="s">
        <v>8712</v>
      </c>
      <c r="C2624" s="867" t="s">
        <v>8938</v>
      </c>
      <c r="D2624" s="867" t="s">
        <v>8939</v>
      </c>
      <c r="E2624" s="868">
        <v>74130</v>
      </c>
      <c r="F2624" s="867" t="s">
        <v>8946</v>
      </c>
      <c r="G2624" s="867" t="s">
        <v>8949</v>
      </c>
      <c r="H2624" s="867" t="s">
        <v>8950</v>
      </c>
      <c r="I2624" s="867" t="s">
        <v>6228</v>
      </c>
      <c r="J2624" s="867" t="s">
        <v>6229</v>
      </c>
      <c r="K2624" s="868">
        <v>22.54</v>
      </c>
      <c r="L2624" s="867" t="s">
        <v>6143</v>
      </c>
    </row>
    <row r="2625" spans="1:12" ht="13.5">
      <c r="A2625" s="867" t="s">
        <v>8711</v>
      </c>
      <c r="B2625" s="867" t="s">
        <v>8712</v>
      </c>
      <c r="C2625" s="867" t="s">
        <v>8938</v>
      </c>
      <c r="D2625" s="867" t="s">
        <v>8939</v>
      </c>
      <c r="E2625" s="868">
        <v>74130</v>
      </c>
      <c r="F2625" s="867" t="s">
        <v>8946</v>
      </c>
      <c r="G2625" s="867" t="s">
        <v>8951</v>
      </c>
      <c r="H2625" s="867" t="s">
        <v>8952</v>
      </c>
      <c r="I2625" s="867" t="s">
        <v>6228</v>
      </c>
      <c r="J2625" s="867" t="s">
        <v>6229</v>
      </c>
      <c r="K2625" s="868">
        <v>66.63</v>
      </c>
      <c r="L2625" s="867" t="s">
        <v>6143</v>
      </c>
    </row>
    <row r="2626" spans="1:12" ht="13.5">
      <c r="A2626" s="867" t="s">
        <v>8711</v>
      </c>
      <c r="B2626" s="867" t="s">
        <v>8712</v>
      </c>
      <c r="C2626" s="867" t="s">
        <v>8938</v>
      </c>
      <c r="D2626" s="867" t="s">
        <v>8939</v>
      </c>
      <c r="E2626" s="868">
        <v>74130</v>
      </c>
      <c r="F2626" s="867" t="s">
        <v>8946</v>
      </c>
      <c r="G2626" s="867" t="s">
        <v>8953</v>
      </c>
      <c r="H2626" s="867" t="s">
        <v>8954</v>
      </c>
      <c r="I2626" s="867" t="s">
        <v>6228</v>
      </c>
      <c r="J2626" s="867" t="s">
        <v>6229</v>
      </c>
      <c r="K2626" s="868">
        <v>94.99</v>
      </c>
      <c r="L2626" s="867" t="s">
        <v>6143</v>
      </c>
    </row>
    <row r="2627" spans="1:12" ht="13.5">
      <c r="A2627" s="867" t="s">
        <v>8711</v>
      </c>
      <c r="B2627" s="867" t="s">
        <v>8712</v>
      </c>
      <c r="C2627" s="867" t="s">
        <v>8938</v>
      </c>
      <c r="D2627" s="867" t="s">
        <v>8939</v>
      </c>
      <c r="E2627" s="868">
        <v>74130</v>
      </c>
      <c r="F2627" s="867" t="s">
        <v>8946</v>
      </c>
      <c r="G2627" s="867" t="s">
        <v>8955</v>
      </c>
      <c r="H2627" s="867" t="s">
        <v>8956</v>
      </c>
      <c r="I2627" s="867" t="s">
        <v>6228</v>
      </c>
      <c r="J2627" s="867" t="s">
        <v>6229</v>
      </c>
      <c r="K2627" s="868">
        <v>127.25</v>
      </c>
      <c r="L2627" s="867" t="s">
        <v>6143</v>
      </c>
    </row>
    <row r="2628" spans="1:12" ht="13.5">
      <c r="A2628" s="867" t="s">
        <v>8711</v>
      </c>
      <c r="B2628" s="867" t="s">
        <v>8712</v>
      </c>
      <c r="C2628" s="867" t="s">
        <v>8938</v>
      </c>
      <c r="D2628" s="867" t="s">
        <v>8939</v>
      </c>
      <c r="E2628" s="868">
        <v>74130</v>
      </c>
      <c r="F2628" s="867" t="s">
        <v>8946</v>
      </c>
      <c r="G2628" s="867" t="s">
        <v>8957</v>
      </c>
      <c r="H2628" s="867" t="s">
        <v>8958</v>
      </c>
      <c r="I2628" s="867" t="s">
        <v>6228</v>
      </c>
      <c r="J2628" s="867" t="s">
        <v>6229</v>
      </c>
      <c r="K2628" s="868">
        <v>363.66</v>
      </c>
      <c r="L2628" s="867" t="s">
        <v>6143</v>
      </c>
    </row>
    <row r="2629" spans="1:12" ht="13.5">
      <c r="A2629" s="867" t="s">
        <v>8711</v>
      </c>
      <c r="B2629" s="867" t="s">
        <v>8712</v>
      </c>
      <c r="C2629" s="867" t="s">
        <v>8938</v>
      </c>
      <c r="D2629" s="867" t="s">
        <v>8939</v>
      </c>
      <c r="E2629" s="868">
        <v>74130</v>
      </c>
      <c r="F2629" s="867" t="s">
        <v>8946</v>
      </c>
      <c r="G2629" s="867" t="s">
        <v>8959</v>
      </c>
      <c r="H2629" s="867" t="s">
        <v>8960</v>
      </c>
      <c r="I2629" s="867" t="s">
        <v>6228</v>
      </c>
      <c r="J2629" s="867" t="s">
        <v>6229</v>
      </c>
      <c r="K2629" s="868">
        <v>942.72</v>
      </c>
      <c r="L2629" s="867" t="s">
        <v>6143</v>
      </c>
    </row>
    <row r="2630" spans="1:12" ht="13.5">
      <c r="A2630" s="867" t="s">
        <v>8711</v>
      </c>
      <c r="B2630" s="867" t="s">
        <v>8712</v>
      </c>
      <c r="C2630" s="867" t="s">
        <v>8938</v>
      </c>
      <c r="D2630" s="867" t="s">
        <v>8939</v>
      </c>
      <c r="E2630" s="868">
        <v>74130</v>
      </c>
      <c r="F2630" s="867" t="s">
        <v>8946</v>
      </c>
      <c r="G2630" s="867" t="s">
        <v>8961</v>
      </c>
      <c r="H2630" s="867" t="s">
        <v>8962</v>
      </c>
      <c r="I2630" s="867" t="s">
        <v>6228</v>
      </c>
      <c r="J2630" s="867" t="s">
        <v>6229</v>
      </c>
      <c r="K2630" s="869">
        <v>1288.93</v>
      </c>
      <c r="L2630" s="867" t="s">
        <v>6143</v>
      </c>
    </row>
    <row r="2631" spans="1:12" ht="13.5">
      <c r="A2631" s="867" t="s">
        <v>8711</v>
      </c>
      <c r="B2631" s="867" t="s">
        <v>8712</v>
      </c>
      <c r="C2631" s="867" t="s">
        <v>8938</v>
      </c>
      <c r="D2631" s="867" t="s">
        <v>8939</v>
      </c>
      <c r="E2631" s="868">
        <v>74130</v>
      </c>
      <c r="F2631" s="867" t="s">
        <v>8946</v>
      </c>
      <c r="G2631" s="867" t="s">
        <v>8963</v>
      </c>
      <c r="H2631" s="867" t="s">
        <v>8964</v>
      </c>
      <c r="I2631" s="867" t="s">
        <v>6228</v>
      </c>
      <c r="J2631" s="867" t="s">
        <v>6229</v>
      </c>
      <c r="K2631" s="869">
        <v>2112.4299999999998</v>
      </c>
      <c r="L2631" s="867" t="s">
        <v>6143</v>
      </c>
    </row>
    <row r="2632" spans="1:12" ht="13.5">
      <c r="A2632" s="867" t="s">
        <v>8711</v>
      </c>
      <c r="B2632" s="867" t="s">
        <v>8712</v>
      </c>
      <c r="C2632" s="867" t="s">
        <v>8938</v>
      </c>
      <c r="D2632" s="867" t="s">
        <v>8939</v>
      </c>
      <c r="E2632" s="868">
        <v>74130</v>
      </c>
      <c r="F2632" s="867" t="s">
        <v>8946</v>
      </c>
      <c r="G2632" s="867" t="s">
        <v>8965</v>
      </c>
      <c r="H2632" s="867" t="s">
        <v>8966</v>
      </c>
      <c r="I2632" s="867" t="s">
        <v>6228</v>
      </c>
      <c r="J2632" s="867" t="s">
        <v>6229</v>
      </c>
      <c r="K2632" s="868">
        <v>569.44000000000005</v>
      </c>
      <c r="L2632" s="867" t="s">
        <v>6143</v>
      </c>
    </row>
    <row r="2633" spans="1:12" ht="13.5">
      <c r="A2633" s="867" t="s">
        <v>8711</v>
      </c>
      <c r="B2633" s="867" t="s">
        <v>8712</v>
      </c>
      <c r="C2633" s="867" t="s">
        <v>8938</v>
      </c>
      <c r="D2633" s="867" t="s">
        <v>8939</v>
      </c>
      <c r="E2633" s="868">
        <v>74131</v>
      </c>
      <c r="F2633" s="867" t="s">
        <v>8967</v>
      </c>
      <c r="G2633" s="867" t="s">
        <v>8968</v>
      </c>
      <c r="H2633" s="867" t="s">
        <v>8969</v>
      </c>
      <c r="I2633" s="867" t="s">
        <v>6228</v>
      </c>
      <c r="J2633" s="867" t="s">
        <v>6229</v>
      </c>
      <c r="K2633" s="868">
        <v>69.92</v>
      </c>
      <c r="L2633" s="867" t="s">
        <v>6143</v>
      </c>
    </row>
    <row r="2634" spans="1:12" ht="13.5">
      <c r="A2634" s="867" t="s">
        <v>8711</v>
      </c>
      <c r="B2634" s="867" t="s">
        <v>8712</v>
      </c>
      <c r="C2634" s="867" t="s">
        <v>8938</v>
      </c>
      <c r="D2634" s="867" t="s">
        <v>8939</v>
      </c>
      <c r="E2634" s="868">
        <v>74131</v>
      </c>
      <c r="F2634" s="867" t="s">
        <v>8967</v>
      </c>
      <c r="G2634" s="867" t="s">
        <v>8970</v>
      </c>
      <c r="H2634" s="867" t="s">
        <v>8971</v>
      </c>
      <c r="I2634" s="867" t="s">
        <v>6228</v>
      </c>
      <c r="J2634" s="867" t="s">
        <v>6229</v>
      </c>
      <c r="K2634" s="868">
        <v>383</v>
      </c>
      <c r="L2634" s="867" t="s">
        <v>6143</v>
      </c>
    </row>
    <row r="2635" spans="1:12" ht="13.5">
      <c r="A2635" s="867" t="s">
        <v>8711</v>
      </c>
      <c r="B2635" s="867" t="s">
        <v>8712</v>
      </c>
      <c r="C2635" s="867" t="s">
        <v>8938</v>
      </c>
      <c r="D2635" s="867" t="s">
        <v>8939</v>
      </c>
      <c r="E2635" s="868">
        <v>74131</v>
      </c>
      <c r="F2635" s="867" t="s">
        <v>8967</v>
      </c>
      <c r="G2635" s="867" t="s">
        <v>8972</v>
      </c>
      <c r="H2635" s="867" t="s">
        <v>8973</v>
      </c>
      <c r="I2635" s="867" t="s">
        <v>6228</v>
      </c>
      <c r="J2635" s="867" t="s">
        <v>6229</v>
      </c>
      <c r="K2635" s="868">
        <v>441.4</v>
      </c>
      <c r="L2635" s="867" t="s">
        <v>6143</v>
      </c>
    </row>
    <row r="2636" spans="1:12" ht="13.5">
      <c r="A2636" s="867" t="s">
        <v>8711</v>
      </c>
      <c r="B2636" s="867" t="s">
        <v>8712</v>
      </c>
      <c r="C2636" s="867" t="s">
        <v>8938</v>
      </c>
      <c r="D2636" s="867" t="s">
        <v>8939</v>
      </c>
      <c r="E2636" s="868">
        <v>74131</v>
      </c>
      <c r="F2636" s="867" t="s">
        <v>8967</v>
      </c>
      <c r="G2636" s="867" t="s">
        <v>8974</v>
      </c>
      <c r="H2636" s="867" t="s">
        <v>8975</v>
      </c>
      <c r="I2636" s="867" t="s">
        <v>6228</v>
      </c>
      <c r="J2636" s="867" t="s">
        <v>6229</v>
      </c>
      <c r="K2636" s="868">
        <v>508.59</v>
      </c>
      <c r="L2636" s="867" t="s">
        <v>6143</v>
      </c>
    </row>
    <row r="2637" spans="1:12" ht="13.5">
      <c r="A2637" s="867" t="s">
        <v>8711</v>
      </c>
      <c r="B2637" s="867" t="s">
        <v>8712</v>
      </c>
      <c r="C2637" s="867" t="s">
        <v>8938</v>
      </c>
      <c r="D2637" s="867" t="s">
        <v>8939</v>
      </c>
      <c r="E2637" s="868">
        <v>74131</v>
      </c>
      <c r="F2637" s="867" t="s">
        <v>8967</v>
      </c>
      <c r="G2637" s="867" t="s">
        <v>8976</v>
      </c>
      <c r="H2637" s="867" t="s">
        <v>8977</v>
      </c>
      <c r="I2637" s="867" t="s">
        <v>6228</v>
      </c>
      <c r="J2637" s="867" t="s">
        <v>6229</v>
      </c>
      <c r="K2637" s="868">
        <v>700.51</v>
      </c>
      <c r="L2637" s="867" t="s">
        <v>6143</v>
      </c>
    </row>
    <row r="2638" spans="1:12" ht="13.5">
      <c r="A2638" s="867" t="s">
        <v>8711</v>
      </c>
      <c r="B2638" s="867" t="s">
        <v>8712</v>
      </c>
      <c r="C2638" s="867" t="s">
        <v>8938</v>
      </c>
      <c r="D2638" s="867" t="s">
        <v>8939</v>
      </c>
      <c r="E2638" s="868">
        <v>74131</v>
      </c>
      <c r="F2638" s="867" t="s">
        <v>8967</v>
      </c>
      <c r="G2638" s="867" t="s">
        <v>8978</v>
      </c>
      <c r="H2638" s="867" t="s">
        <v>8979</v>
      </c>
      <c r="I2638" s="867" t="s">
        <v>6228</v>
      </c>
      <c r="J2638" s="867" t="s">
        <v>6229</v>
      </c>
      <c r="K2638" s="869">
        <v>1017.81</v>
      </c>
      <c r="L2638" s="867" t="s">
        <v>6143</v>
      </c>
    </row>
    <row r="2639" spans="1:12" ht="13.5">
      <c r="A2639" s="867" t="s">
        <v>8711</v>
      </c>
      <c r="B2639" s="867" t="s">
        <v>8712</v>
      </c>
      <c r="C2639" s="867" t="s">
        <v>8938</v>
      </c>
      <c r="D2639" s="867" t="s">
        <v>8939</v>
      </c>
      <c r="E2639" s="868" t="s">
        <v>819</v>
      </c>
      <c r="F2639" s="867" t="s">
        <v>819</v>
      </c>
      <c r="G2639" s="867">
        <v>83463</v>
      </c>
      <c r="H2639" s="867" t="s">
        <v>8980</v>
      </c>
      <c r="I2639" s="867" t="s">
        <v>6228</v>
      </c>
      <c r="J2639" s="867" t="s">
        <v>6229</v>
      </c>
      <c r="K2639" s="868">
        <v>298.22000000000003</v>
      </c>
      <c r="L2639" s="867" t="s">
        <v>6143</v>
      </c>
    </row>
    <row r="2640" spans="1:12" ht="13.5">
      <c r="A2640" s="867" t="s">
        <v>8711</v>
      </c>
      <c r="B2640" s="867" t="s">
        <v>8712</v>
      </c>
      <c r="C2640" s="867" t="s">
        <v>8938</v>
      </c>
      <c r="D2640" s="867" t="s">
        <v>8939</v>
      </c>
      <c r="E2640" s="868" t="s">
        <v>819</v>
      </c>
      <c r="F2640" s="867" t="s">
        <v>819</v>
      </c>
      <c r="G2640" s="867">
        <v>84402</v>
      </c>
      <c r="H2640" s="867" t="s">
        <v>8981</v>
      </c>
      <c r="I2640" s="867" t="s">
        <v>6228</v>
      </c>
      <c r="J2640" s="867" t="s">
        <v>6229</v>
      </c>
      <c r="K2640" s="868">
        <v>87.08</v>
      </c>
      <c r="L2640" s="867" t="s">
        <v>6143</v>
      </c>
    </row>
    <row r="2641" spans="1:12" ht="13.5">
      <c r="A2641" s="867" t="s">
        <v>8711</v>
      </c>
      <c r="B2641" s="867" t="s">
        <v>8712</v>
      </c>
      <c r="C2641" s="867" t="s">
        <v>8938</v>
      </c>
      <c r="D2641" s="867" t="s">
        <v>8939</v>
      </c>
      <c r="E2641" s="868" t="s">
        <v>819</v>
      </c>
      <c r="F2641" s="867" t="s">
        <v>819</v>
      </c>
      <c r="G2641" s="867">
        <v>93653</v>
      </c>
      <c r="H2641" s="867" t="s">
        <v>8982</v>
      </c>
      <c r="I2641" s="867" t="s">
        <v>6228</v>
      </c>
      <c r="J2641" s="867" t="s">
        <v>6229</v>
      </c>
      <c r="K2641" s="868">
        <v>11.09</v>
      </c>
      <c r="L2641" s="867" t="s">
        <v>6143</v>
      </c>
    </row>
    <row r="2642" spans="1:12" ht="13.5">
      <c r="A2642" s="867" t="s">
        <v>8711</v>
      </c>
      <c r="B2642" s="867" t="s">
        <v>8712</v>
      </c>
      <c r="C2642" s="867" t="s">
        <v>8938</v>
      </c>
      <c r="D2642" s="867" t="s">
        <v>8939</v>
      </c>
      <c r="E2642" s="868" t="s">
        <v>819</v>
      </c>
      <c r="F2642" s="867" t="s">
        <v>819</v>
      </c>
      <c r="G2642" s="867">
        <v>93654</v>
      </c>
      <c r="H2642" s="867" t="s">
        <v>8983</v>
      </c>
      <c r="I2642" s="867" t="s">
        <v>6228</v>
      </c>
      <c r="J2642" s="867" t="s">
        <v>6229</v>
      </c>
      <c r="K2642" s="868">
        <v>11.61</v>
      </c>
      <c r="L2642" s="867" t="s">
        <v>6143</v>
      </c>
    </row>
    <row r="2643" spans="1:12" ht="13.5">
      <c r="A2643" s="867" t="s">
        <v>8711</v>
      </c>
      <c r="B2643" s="867" t="s">
        <v>8712</v>
      </c>
      <c r="C2643" s="867" t="s">
        <v>8938</v>
      </c>
      <c r="D2643" s="867" t="s">
        <v>8939</v>
      </c>
      <c r="E2643" s="868" t="s">
        <v>819</v>
      </c>
      <c r="F2643" s="867" t="s">
        <v>819</v>
      </c>
      <c r="G2643" s="867">
        <v>93655</v>
      </c>
      <c r="H2643" s="867" t="s">
        <v>8984</v>
      </c>
      <c r="I2643" s="867" t="s">
        <v>6228</v>
      </c>
      <c r="J2643" s="867" t="s">
        <v>6229</v>
      </c>
      <c r="K2643" s="868">
        <v>12.52</v>
      </c>
      <c r="L2643" s="867" t="s">
        <v>6143</v>
      </c>
    </row>
    <row r="2644" spans="1:12" ht="13.5">
      <c r="A2644" s="867" t="s">
        <v>8711</v>
      </c>
      <c r="B2644" s="867" t="s">
        <v>8712</v>
      </c>
      <c r="C2644" s="867" t="s">
        <v>8938</v>
      </c>
      <c r="D2644" s="867" t="s">
        <v>8939</v>
      </c>
      <c r="E2644" s="868" t="s">
        <v>819</v>
      </c>
      <c r="F2644" s="867" t="s">
        <v>819</v>
      </c>
      <c r="G2644" s="867">
        <v>93656</v>
      </c>
      <c r="H2644" s="867" t="s">
        <v>8985</v>
      </c>
      <c r="I2644" s="867" t="s">
        <v>6228</v>
      </c>
      <c r="J2644" s="867" t="s">
        <v>6229</v>
      </c>
      <c r="K2644" s="868">
        <v>12.52</v>
      </c>
      <c r="L2644" s="867" t="s">
        <v>6143</v>
      </c>
    </row>
    <row r="2645" spans="1:12" ht="13.5">
      <c r="A2645" s="867" t="s">
        <v>8711</v>
      </c>
      <c r="B2645" s="867" t="s">
        <v>8712</v>
      </c>
      <c r="C2645" s="867" t="s">
        <v>8938</v>
      </c>
      <c r="D2645" s="867" t="s">
        <v>8939</v>
      </c>
      <c r="E2645" s="868" t="s">
        <v>819</v>
      </c>
      <c r="F2645" s="867" t="s">
        <v>819</v>
      </c>
      <c r="G2645" s="867">
        <v>93657</v>
      </c>
      <c r="H2645" s="867" t="s">
        <v>8986</v>
      </c>
      <c r="I2645" s="867" t="s">
        <v>6228</v>
      </c>
      <c r="J2645" s="867" t="s">
        <v>6229</v>
      </c>
      <c r="K2645" s="868">
        <v>13.69</v>
      </c>
      <c r="L2645" s="867" t="s">
        <v>6143</v>
      </c>
    </row>
    <row r="2646" spans="1:12" ht="13.5">
      <c r="A2646" s="867" t="s">
        <v>8711</v>
      </c>
      <c r="B2646" s="867" t="s">
        <v>8712</v>
      </c>
      <c r="C2646" s="867" t="s">
        <v>8938</v>
      </c>
      <c r="D2646" s="867" t="s">
        <v>8939</v>
      </c>
      <c r="E2646" s="868" t="s">
        <v>819</v>
      </c>
      <c r="F2646" s="867" t="s">
        <v>819</v>
      </c>
      <c r="G2646" s="867">
        <v>93658</v>
      </c>
      <c r="H2646" s="867" t="s">
        <v>8987</v>
      </c>
      <c r="I2646" s="867" t="s">
        <v>6228</v>
      </c>
      <c r="J2646" s="867" t="s">
        <v>6229</v>
      </c>
      <c r="K2646" s="868">
        <v>19.920000000000002</v>
      </c>
      <c r="L2646" s="867" t="s">
        <v>6143</v>
      </c>
    </row>
    <row r="2647" spans="1:12" ht="13.5">
      <c r="A2647" s="867" t="s">
        <v>8711</v>
      </c>
      <c r="B2647" s="867" t="s">
        <v>8712</v>
      </c>
      <c r="C2647" s="867" t="s">
        <v>8938</v>
      </c>
      <c r="D2647" s="867" t="s">
        <v>8939</v>
      </c>
      <c r="E2647" s="868" t="s">
        <v>819</v>
      </c>
      <c r="F2647" s="867" t="s">
        <v>819</v>
      </c>
      <c r="G2647" s="867">
        <v>93659</v>
      </c>
      <c r="H2647" s="867" t="s">
        <v>8988</v>
      </c>
      <c r="I2647" s="867" t="s">
        <v>6228</v>
      </c>
      <c r="J2647" s="867" t="s">
        <v>6229</v>
      </c>
      <c r="K2647" s="868">
        <v>22.29</v>
      </c>
      <c r="L2647" s="867" t="s">
        <v>6143</v>
      </c>
    </row>
    <row r="2648" spans="1:12" ht="13.5">
      <c r="A2648" s="867" t="s">
        <v>8711</v>
      </c>
      <c r="B2648" s="867" t="s">
        <v>8712</v>
      </c>
      <c r="C2648" s="867" t="s">
        <v>8938</v>
      </c>
      <c r="D2648" s="867" t="s">
        <v>8939</v>
      </c>
      <c r="E2648" s="868" t="s">
        <v>819</v>
      </c>
      <c r="F2648" s="867" t="s">
        <v>819</v>
      </c>
      <c r="G2648" s="867">
        <v>93660</v>
      </c>
      <c r="H2648" s="867" t="s">
        <v>8989</v>
      </c>
      <c r="I2648" s="867" t="s">
        <v>6228</v>
      </c>
      <c r="J2648" s="867" t="s">
        <v>6229</v>
      </c>
      <c r="K2648" s="868">
        <v>56.05</v>
      </c>
      <c r="L2648" s="867" t="s">
        <v>6143</v>
      </c>
    </row>
    <row r="2649" spans="1:12" ht="13.5">
      <c r="A2649" s="867" t="s">
        <v>8711</v>
      </c>
      <c r="B2649" s="867" t="s">
        <v>8712</v>
      </c>
      <c r="C2649" s="867" t="s">
        <v>8938</v>
      </c>
      <c r="D2649" s="867" t="s">
        <v>8939</v>
      </c>
      <c r="E2649" s="868" t="s">
        <v>819</v>
      </c>
      <c r="F2649" s="867" t="s">
        <v>819</v>
      </c>
      <c r="G2649" s="867">
        <v>93661</v>
      </c>
      <c r="H2649" s="867" t="s">
        <v>8990</v>
      </c>
      <c r="I2649" s="867" t="s">
        <v>6228</v>
      </c>
      <c r="J2649" s="867" t="s">
        <v>6229</v>
      </c>
      <c r="K2649" s="868">
        <v>57.06</v>
      </c>
      <c r="L2649" s="867" t="s">
        <v>6143</v>
      </c>
    </row>
    <row r="2650" spans="1:12" ht="13.5">
      <c r="A2650" s="867" t="s">
        <v>8711</v>
      </c>
      <c r="B2650" s="867" t="s">
        <v>8712</v>
      </c>
      <c r="C2650" s="867" t="s">
        <v>8938</v>
      </c>
      <c r="D2650" s="867" t="s">
        <v>8939</v>
      </c>
      <c r="E2650" s="868" t="s">
        <v>819</v>
      </c>
      <c r="F2650" s="867" t="s">
        <v>819</v>
      </c>
      <c r="G2650" s="867">
        <v>93662</v>
      </c>
      <c r="H2650" s="867" t="s">
        <v>8991</v>
      </c>
      <c r="I2650" s="867" t="s">
        <v>6228</v>
      </c>
      <c r="J2650" s="867" t="s">
        <v>6229</v>
      </c>
      <c r="K2650" s="868">
        <v>58.95</v>
      </c>
      <c r="L2650" s="867" t="s">
        <v>6143</v>
      </c>
    </row>
    <row r="2651" spans="1:12" ht="13.5">
      <c r="A2651" s="867" t="s">
        <v>8711</v>
      </c>
      <c r="B2651" s="867" t="s">
        <v>8712</v>
      </c>
      <c r="C2651" s="867" t="s">
        <v>8938</v>
      </c>
      <c r="D2651" s="867" t="s">
        <v>8939</v>
      </c>
      <c r="E2651" s="868" t="s">
        <v>819</v>
      </c>
      <c r="F2651" s="867" t="s">
        <v>819</v>
      </c>
      <c r="G2651" s="867">
        <v>93663</v>
      </c>
      <c r="H2651" s="867" t="s">
        <v>8992</v>
      </c>
      <c r="I2651" s="867" t="s">
        <v>6228</v>
      </c>
      <c r="J2651" s="867" t="s">
        <v>6229</v>
      </c>
      <c r="K2651" s="868">
        <v>58.95</v>
      </c>
      <c r="L2651" s="867" t="s">
        <v>6143</v>
      </c>
    </row>
    <row r="2652" spans="1:12" ht="13.5">
      <c r="A2652" s="867" t="s">
        <v>8711</v>
      </c>
      <c r="B2652" s="867" t="s">
        <v>8712</v>
      </c>
      <c r="C2652" s="867" t="s">
        <v>8938</v>
      </c>
      <c r="D2652" s="867" t="s">
        <v>8939</v>
      </c>
      <c r="E2652" s="868" t="s">
        <v>819</v>
      </c>
      <c r="F2652" s="867" t="s">
        <v>819</v>
      </c>
      <c r="G2652" s="867">
        <v>93664</v>
      </c>
      <c r="H2652" s="867" t="s">
        <v>8993</v>
      </c>
      <c r="I2652" s="867" t="s">
        <v>6228</v>
      </c>
      <c r="J2652" s="867" t="s">
        <v>6229</v>
      </c>
      <c r="K2652" s="868">
        <v>61.25</v>
      </c>
      <c r="L2652" s="867" t="s">
        <v>6143</v>
      </c>
    </row>
    <row r="2653" spans="1:12" ht="13.5">
      <c r="A2653" s="867" t="s">
        <v>8711</v>
      </c>
      <c r="B2653" s="867" t="s">
        <v>8712</v>
      </c>
      <c r="C2653" s="867" t="s">
        <v>8938</v>
      </c>
      <c r="D2653" s="867" t="s">
        <v>8939</v>
      </c>
      <c r="E2653" s="868" t="s">
        <v>819</v>
      </c>
      <c r="F2653" s="867" t="s">
        <v>819</v>
      </c>
      <c r="G2653" s="867">
        <v>93665</v>
      </c>
      <c r="H2653" s="867" t="s">
        <v>8994</v>
      </c>
      <c r="I2653" s="867" t="s">
        <v>6228</v>
      </c>
      <c r="J2653" s="867" t="s">
        <v>6229</v>
      </c>
      <c r="K2653" s="868">
        <v>64.150000000000006</v>
      </c>
      <c r="L2653" s="867" t="s">
        <v>6143</v>
      </c>
    </row>
    <row r="2654" spans="1:12" ht="13.5">
      <c r="A2654" s="867" t="s">
        <v>8711</v>
      </c>
      <c r="B2654" s="867" t="s">
        <v>8712</v>
      </c>
      <c r="C2654" s="867" t="s">
        <v>8938</v>
      </c>
      <c r="D2654" s="867" t="s">
        <v>8939</v>
      </c>
      <c r="E2654" s="868" t="s">
        <v>819</v>
      </c>
      <c r="F2654" s="867" t="s">
        <v>819</v>
      </c>
      <c r="G2654" s="867">
        <v>93666</v>
      </c>
      <c r="H2654" s="867" t="s">
        <v>8995</v>
      </c>
      <c r="I2654" s="867" t="s">
        <v>6228</v>
      </c>
      <c r="J2654" s="867" t="s">
        <v>6229</v>
      </c>
      <c r="K2654" s="868">
        <v>68.89</v>
      </c>
      <c r="L2654" s="867" t="s">
        <v>6143</v>
      </c>
    </row>
    <row r="2655" spans="1:12" ht="13.5">
      <c r="A2655" s="867" t="s">
        <v>8711</v>
      </c>
      <c r="B2655" s="867" t="s">
        <v>8712</v>
      </c>
      <c r="C2655" s="867" t="s">
        <v>8938</v>
      </c>
      <c r="D2655" s="867" t="s">
        <v>8939</v>
      </c>
      <c r="E2655" s="868" t="s">
        <v>819</v>
      </c>
      <c r="F2655" s="867" t="s">
        <v>819</v>
      </c>
      <c r="G2655" s="867">
        <v>93667</v>
      </c>
      <c r="H2655" s="867" t="s">
        <v>8996</v>
      </c>
      <c r="I2655" s="867" t="s">
        <v>6228</v>
      </c>
      <c r="J2655" s="867" t="s">
        <v>6229</v>
      </c>
      <c r="K2655" s="868">
        <v>69.790000000000006</v>
      </c>
      <c r="L2655" s="867" t="s">
        <v>6143</v>
      </c>
    </row>
    <row r="2656" spans="1:12" ht="13.5">
      <c r="A2656" s="867" t="s">
        <v>8711</v>
      </c>
      <c r="B2656" s="867" t="s">
        <v>8712</v>
      </c>
      <c r="C2656" s="867" t="s">
        <v>8938</v>
      </c>
      <c r="D2656" s="867" t="s">
        <v>8939</v>
      </c>
      <c r="E2656" s="868" t="s">
        <v>819</v>
      </c>
      <c r="F2656" s="867" t="s">
        <v>819</v>
      </c>
      <c r="G2656" s="867">
        <v>93668</v>
      </c>
      <c r="H2656" s="867" t="s">
        <v>8997</v>
      </c>
      <c r="I2656" s="867" t="s">
        <v>6228</v>
      </c>
      <c r="J2656" s="867" t="s">
        <v>6229</v>
      </c>
      <c r="K2656" s="868">
        <v>71.33</v>
      </c>
      <c r="L2656" s="867" t="s">
        <v>6143</v>
      </c>
    </row>
    <row r="2657" spans="1:12" ht="13.5">
      <c r="A2657" s="867" t="s">
        <v>8711</v>
      </c>
      <c r="B2657" s="867" t="s">
        <v>8712</v>
      </c>
      <c r="C2657" s="867" t="s">
        <v>8938</v>
      </c>
      <c r="D2657" s="867" t="s">
        <v>8939</v>
      </c>
      <c r="E2657" s="868" t="s">
        <v>819</v>
      </c>
      <c r="F2657" s="867" t="s">
        <v>819</v>
      </c>
      <c r="G2657" s="867">
        <v>93669</v>
      </c>
      <c r="H2657" s="867" t="s">
        <v>8998</v>
      </c>
      <c r="I2657" s="867" t="s">
        <v>6228</v>
      </c>
      <c r="J2657" s="867" t="s">
        <v>6229</v>
      </c>
      <c r="K2657" s="868">
        <v>74.12</v>
      </c>
      <c r="L2657" s="867" t="s">
        <v>6143</v>
      </c>
    </row>
    <row r="2658" spans="1:12" ht="13.5">
      <c r="A2658" s="867" t="s">
        <v>8711</v>
      </c>
      <c r="B2658" s="867" t="s">
        <v>8712</v>
      </c>
      <c r="C2658" s="867" t="s">
        <v>8938</v>
      </c>
      <c r="D2658" s="867" t="s">
        <v>8939</v>
      </c>
      <c r="E2658" s="868" t="s">
        <v>819</v>
      </c>
      <c r="F2658" s="867" t="s">
        <v>819</v>
      </c>
      <c r="G2658" s="867">
        <v>93670</v>
      </c>
      <c r="H2658" s="867" t="s">
        <v>8999</v>
      </c>
      <c r="I2658" s="867" t="s">
        <v>6228</v>
      </c>
      <c r="J2658" s="867" t="s">
        <v>6229</v>
      </c>
      <c r="K2658" s="868">
        <v>74.12</v>
      </c>
      <c r="L2658" s="867" t="s">
        <v>6143</v>
      </c>
    </row>
    <row r="2659" spans="1:12" ht="13.5">
      <c r="A2659" s="867" t="s">
        <v>8711</v>
      </c>
      <c r="B2659" s="867" t="s">
        <v>8712</v>
      </c>
      <c r="C2659" s="867" t="s">
        <v>8938</v>
      </c>
      <c r="D2659" s="867" t="s">
        <v>8939</v>
      </c>
      <c r="E2659" s="868" t="s">
        <v>819</v>
      </c>
      <c r="F2659" s="867" t="s">
        <v>819</v>
      </c>
      <c r="G2659" s="867">
        <v>93671</v>
      </c>
      <c r="H2659" s="867" t="s">
        <v>9000</v>
      </c>
      <c r="I2659" s="867" t="s">
        <v>6228</v>
      </c>
      <c r="J2659" s="867" t="s">
        <v>6229</v>
      </c>
      <c r="K2659" s="868">
        <v>77.58</v>
      </c>
      <c r="L2659" s="867" t="s">
        <v>6143</v>
      </c>
    </row>
    <row r="2660" spans="1:12" ht="13.5">
      <c r="A2660" s="867" t="s">
        <v>8711</v>
      </c>
      <c r="B2660" s="867" t="s">
        <v>8712</v>
      </c>
      <c r="C2660" s="867" t="s">
        <v>8938</v>
      </c>
      <c r="D2660" s="867" t="s">
        <v>8939</v>
      </c>
      <c r="E2660" s="868" t="s">
        <v>819</v>
      </c>
      <c r="F2660" s="867" t="s">
        <v>819</v>
      </c>
      <c r="G2660" s="867">
        <v>93672</v>
      </c>
      <c r="H2660" s="867" t="s">
        <v>9001</v>
      </c>
      <c r="I2660" s="867" t="s">
        <v>6228</v>
      </c>
      <c r="J2660" s="867" t="s">
        <v>6229</v>
      </c>
      <c r="K2660" s="868">
        <v>83.18</v>
      </c>
      <c r="L2660" s="867" t="s">
        <v>6143</v>
      </c>
    </row>
    <row r="2661" spans="1:12" ht="13.5">
      <c r="A2661" s="867" t="s">
        <v>8711</v>
      </c>
      <c r="B2661" s="867" t="s">
        <v>8712</v>
      </c>
      <c r="C2661" s="867" t="s">
        <v>8938</v>
      </c>
      <c r="D2661" s="867" t="s">
        <v>8939</v>
      </c>
      <c r="E2661" s="868" t="s">
        <v>819</v>
      </c>
      <c r="F2661" s="867" t="s">
        <v>819</v>
      </c>
      <c r="G2661" s="867">
        <v>93673</v>
      </c>
      <c r="H2661" s="867" t="s">
        <v>9002</v>
      </c>
      <c r="I2661" s="867" t="s">
        <v>6228</v>
      </c>
      <c r="J2661" s="867" t="s">
        <v>6229</v>
      </c>
      <c r="K2661" s="868">
        <v>90.29</v>
      </c>
      <c r="L2661" s="867" t="s">
        <v>6143</v>
      </c>
    </row>
    <row r="2662" spans="1:12" ht="13.5">
      <c r="A2662" s="867" t="s">
        <v>8711</v>
      </c>
      <c r="B2662" s="867" t="s">
        <v>8712</v>
      </c>
      <c r="C2662" s="867" t="s">
        <v>8938</v>
      </c>
      <c r="D2662" s="867" t="s">
        <v>8939</v>
      </c>
      <c r="E2662" s="868" t="s">
        <v>819</v>
      </c>
      <c r="F2662" s="867" t="s">
        <v>819</v>
      </c>
      <c r="G2662" s="867">
        <v>97359</v>
      </c>
      <c r="H2662" s="867" t="s">
        <v>9003</v>
      </c>
      <c r="I2662" s="867" t="s">
        <v>6228</v>
      </c>
      <c r="J2662" s="867" t="s">
        <v>6229</v>
      </c>
      <c r="K2662" s="869">
        <v>2732.92</v>
      </c>
      <c r="L2662" s="867" t="s">
        <v>6143</v>
      </c>
    </row>
    <row r="2663" spans="1:12" ht="13.5">
      <c r="A2663" s="867" t="s">
        <v>8711</v>
      </c>
      <c r="B2663" s="867" t="s">
        <v>8712</v>
      </c>
      <c r="C2663" s="867" t="s">
        <v>8938</v>
      </c>
      <c r="D2663" s="867" t="s">
        <v>8939</v>
      </c>
      <c r="E2663" s="868" t="s">
        <v>819</v>
      </c>
      <c r="F2663" s="867" t="s">
        <v>819</v>
      </c>
      <c r="G2663" s="867">
        <v>97360</v>
      </c>
      <c r="H2663" s="867" t="s">
        <v>9004</v>
      </c>
      <c r="I2663" s="867" t="s">
        <v>6228</v>
      </c>
      <c r="J2663" s="867" t="s">
        <v>6229</v>
      </c>
      <c r="K2663" s="869">
        <v>5262.83</v>
      </c>
      <c r="L2663" s="867" t="s">
        <v>6143</v>
      </c>
    </row>
    <row r="2664" spans="1:12" ht="13.5">
      <c r="A2664" s="867" t="s">
        <v>8711</v>
      </c>
      <c r="B2664" s="867" t="s">
        <v>8712</v>
      </c>
      <c r="C2664" s="867" t="s">
        <v>8938</v>
      </c>
      <c r="D2664" s="867" t="s">
        <v>8939</v>
      </c>
      <c r="E2664" s="868" t="s">
        <v>819</v>
      </c>
      <c r="F2664" s="867" t="s">
        <v>819</v>
      </c>
      <c r="G2664" s="867">
        <v>97361</v>
      </c>
      <c r="H2664" s="867" t="s">
        <v>9005</v>
      </c>
      <c r="I2664" s="867" t="s">
        <v>6228</v>
      </c>
      <c r="J2664" s="867" t="s">
        <v>6229</v>
      </c>
      <c r="K2664" s="869">
        <v>7017.11</v>
      </c>
      <c r="L2664" s="867" t="s">
        <v>6143</v>
      </c>
    </row>
    <row r="2665" spans="1:12" ht="13.5">
      <c r="A2665" s="867" t="s">
        <v>8711</v>
      </c>
      <c r="B2665" s="867" t="s">
        <v>8712</v>
      </c>
      <c r="C2665" s="867" t="s">
        <v>9006</v>
      </c>
      <c r="D2665" s="867" t="s">
        <v>9007</v>
      </c>
      <c r="E2665" s="868" t="s">
        <v>819</v>
      </c>
      <c r="F2665" s="867" t="s">
        <v>819</v>
      </c>
      <c r="G2665" s="867">
        <v>91945</v>
      </c>
      <c r="H2665" s="867" t="s">
        <v>9008</v>
      </c>
      <c r="I2665" s="867" t="s">
        <v>6228</v>
      </c>
      <c r="J2665" s="867" t="s">
        <v>6229</v>
      </c>
      <c r="K2665" s="868">
        <v>7.84</v>
      </c>
      <c r="L2665" s="867" t="s">
        <v>6143</v>
      </c>
    </row>
    <row r="2666" spans="1:12" ht="13.5">
      <c r="A2666" s="867" t="s">
        <v>8711</v>
      </c>
      <c r="B2666" s="867" t="s">
        <v>8712</v>
      </c>
      <c r="C2666" s="867" t="s">
        <v>9006</v>
      </c>
      <c r="D2666" s="867" t="s">
        <v>9007</v>
      </c>
      <c r="E2666" s="868" t="s">
        <v>819</v>
      </c>
      <c r="F2666" s="867" t="s">
        <v>819</v>
      </c>
      <c r="G2666" s="867">
        <v>91946</v>
      </c>
      <c r="H2666" s="867" t="s">
        <v>9009</v>
      </c>
      <c r="I2666" s="867" t="s">
        <v>6228</v>
      </c>
      <c r="J2666" s="867" t="s">
        <v>6229</v>
      </c>
      <c r="K2666" s="868">
        <v>6.52</v>
      </c>
      <c r="L2666" s="867" t="s">
        <v>6143</v>
      </c>
    </row>
    <row r="2667" spans="1:12" ht="13.5">
      <c r="A2667" s="867" t="s">
        <v>8711</v>
      </c>
      <c r="B2667" s="867" t="s">
        <v>8712</v>
      </c>
      <c r="C2667" s="867" t="s">
        <v>9006</v>
      </c>
      <c r="D2667" s="867" t="s">
        <v>9007</v>
      </c>
      <c r="E2667" s="868" t="s">
        <v>819</v>
      </c>
      <c r="F2667" s="867" t="s">
        <v>819</v>
      </c>
      <c r="G2667" s="867">
        <v>91947</v>
      </c>
      <c r="H2667" s="867" t="s">
        <v>9010</v>
      </c>
      <c r="I2667" s="867" t="s">
        <v>6228</v>
      </c>
      <c r="J2667" s="867" t="s">
        <v>6229</v>
      </c>
      <c r="K2667" s="868">
        <v>5.71</v>
      </c>
      <c r="L2667" s="867" t="s">
        <v>6143</v>
      </c>
    </row>
    <row r="2668" spans="1:12" ht="13.5">
      <c r="A2668" s="867" t="s">
        <v>8711</v>
      </c>
      <c r="B2668" s="867" t="s">
        <v>8712</v>
      </c>
      <c r="C2668" s="867" t="s">
        <v>9006</v>
      </c>
      <c r="D2668" s="867" t="s">
        <v>9007</v>
      </c>
      <c r="E2668" s="868" t="s">
        <v>819</v>
      </c>
      <c r="F2668" s="867" t="s">
        <v>819</v>
      </c>
      <c r="G2668" s="867">
        <v>91949</v>
      </c>
      <c r="H2668" s="867" t="s">
        <v>9011</v>
      </c>
      <c r="I2668" s="867" t="s">
        <v>6228</v>
      </c>
      <c r="J2668" s="867" t="s">
        <v>6229</v>
      </c>
      <c r="K2668" s="868">
        <v>11.96</v>
      </c>
      <c r="L2668" s="867" t="s">
        <v>6143</v>
      </c>
    </row>
    <row r="2669" spans="1:12" ht="13.5">
      <c r="A2669" s="867" t="s">
        <v>8711</v>
      </c>
      <c r="B2669" s="867" t="s">
        <v>8712</v>
      </c>
      <c r="C2669" s="867" t="s">
        <v>9006</v>
      </c>
      <c r="D2669" s="867" t="s">
        <v>9007</v>
      </c>
      <c r="E2669" s="868" t="s">
        <v>819</v>
      </c>
      <c r="F2669" s="867" t="s">
        <v>819</v>
      </c>
      <c r="G2669" s="867">
        <v>91950</v>
      </c>
      <c r="H2669" s="867" t="s">
        <v>9012</v>
      </c>
      <c r="I2669" s="867" t="s">
        <v>6228</v>
      </c>
      <c r="J2669" s="867" t="s">
        <v>6229</v>
      </c>
      <c r="K2669" s="868">
        <v>10.37</v>
      </c>
      <c r="L2669" s="867" t="s">
        <v>6143</v>
      </c>
    </row>
    <row r="2670" spans="1:12" ht="13.5">
      <c r="A2670" s="867" t="s">
        <v>8711</v>
      </c>
      <c r="B2670" s="867" t="s">
        <v>8712</v>
      </c>
      <c r="C2670" s="867" t="s">
        <v>9006</v>
      </c>
      <c r="D2670" s="867" t="s">
        <v>9007</v>
      </c>
      <c r="E2670" s="868" t="s">
        <v>819</v>
      </c>
      <c r="F2670" s="867" t="s">
        <v>819</v>
      </c>
      <c r="G2670" s="867">
        <v>91951</v>
      </c>
      <c r="H2670" s="867" t="s">
        <v>9013</v>
      </c>
      <c r="I2670" s="867" t="s">
        <v>6228</v>
      </c>
      <c r="J2670" s="867" t="s">
        <v>6229</v>
      </c>
      <c r="K2670" s="868">
        <v>9.42</v>
      </c>
      <c r="L2670" s="867" t="s">
        <v>6143</v>
      </c>
    </row>
    <row r="2671" spans="1:12" ht="13.5">
      <c r="A2671" s="867" t="s">
        <v>8711</v>
      </c>
      <c r="B2671" s="867" t="s">
        <v>8712</v>
      </c>
      <c r="C2671" s="867" t="s">
        <v>9006</v>
      </c>
      <c r="D2671" s="867" t="s">
        <v>9007</v>
      </c>
      <c r="E2671" s="868" t="s">
        <v>819</v>
      </c>
      <c r="F2671" s="867" t="s">
        <v>819</v>
      </c>
      <c r="G2671" s="867">
        <v>91952</v>
      </c>
      <c r="H2671" s="867" t="s">
        <v>9014</v>
      </c>
      <c r="I2671" s="867" t="s">
        <v>6228</v>
      </c>
      <c r="J2671" s="867" t="s">
        <v>6229</v>
      </c>
      <c r="K2671" s="868">
        <v>14.85</v>
      </c>
      <c r="L2671" s="867" t="s">
        <v>6143</v>
      </c>
    </row>
    <row r="2672" spans="1:12" ht="13.5">
      <c r="A2672" s="867" t="s">
        <v>8711</v>
      </c>
      <c r="B2672" s="867" t="s">
        <v>8712</v>
      </c>
      <c r="C2672" s="867" t="s">
        <v>9006</v>
      </c>
      <c r="D2672" s="867" t="s">
        <v>9007</v>
      </c>
      <c r="E2672" s="868" t="s">
        <v>819</v>
      </c>
      <c r="F2672" s="867" t="s">
        <v>819</v>
      </c>
      <c r="G2672" s="867">
        <v>91953</v>
      </c>
      <c r="H2672" s="867" t="s">
        <v>9015</v>
      </c>
      <c r="I2672" s="867" t="s">
        <v>6228</v>
      </c>
      <c r="J2672" s="867" t="s">
        <v>6229</v>
      </c>
      <c r="K2672" s="868">
        <v>21.37</v>
      </c>
      <c r="L2672" s="867" t="s">
        <v>6143</v>
      </c>
    </row>
    <row r="2673" spans="1:12" ht="13.5">
      <c r="A2673" s="867" t="s">
        <v>8711</v>
      </c>
      <c r="B2673" s="867" t="s">
        <v>8712</v>
      </c>
      <c r="C2673" s="867" t="s">
        <v>9006</v>
      </c>
      <c r="D2673" s="867" t="s">
        <v>9007</v>
      </c>
      <c r="E2673" s="868" t="s">
        <v>819</v>
      </c>
      <c r="F2673" s="867" t="s">
        <v>819</v>
      </c>
      <c r="G2673" s="867">
        <v>91954</v>
      </c>
      <c r="H2673" s="867" t="s">
        <v>9016</v>
      </c>
      <c r="I2673" s="867" t="s">
        <v>6228</v>
      </c>
      <c r="J2673" s="867" t="s">
        <v>6229</v>
      </c>
      <c r="K2673" s="868">
        <v>19.95</v>
      </c>
      <c r="L2673" s="867" t="s">
        <v>6143</v>
      </c>
    </row>
    <row r="2674" spans="1:12" ht="13.5">
      <c r="A2674" s="867" t="s">
        <v>8711</v>
      </c>
      <c r="B2674" s="867" t="s">
        <v>8712</v>
      </c>
      <c r="C2674" s="867" t="s">
        <v>9006</v>
      </c>
      <c r="D2674" s="867" t="s">
        <v>9007</v>
      </c>
      <c r="E2674" s="868" t="s">
        <v>819</v>
      </c>
      <c r="F2674" s="867" t="s">
        <v>819</v>
      </c>
      <c r="G2674" s="867">
        <v>91955</v>
      </c>
      <c r="H2674" s="867" t="s">
        <v>9017</v>
      </c>
      <c r="I2674" s="867" t="s">
        <v>6228</v>
      </c>
      <c r="J2674" s="867" t="s">
        <v>6229</v>
      </c>
      <c r="K2674" s="868">
        <v>26.47</v>
      </c>
      <c r="L2674" s="867" t="s">
        <v>6143</v>
      </c>
    </row>
    <row r="2675" spans="1:12" ht="13.5">
      <c r="A2675" s="867" t="s">
        <v>8711</v>
      </c>
      <c r="B2675" s="867" t="s">
        <v>8712</v>
      </c>
      <c r="C2675" s="867" t="s">
        <v>9006</v>
      </c>
      <c r="D2675" s="867" t="s">
        <v>9007</v>
      </c>
      <c r="E2675" s="868" t="s">
        <v>819</v>
      </c>
      <c r="F2675" s="867" t="s">
        <v>819</v>
      </c>
      <c r="G2675" s="867">
        <v>91956</v>
      </c>
      <c r="H2675" s="867" t="s">
        <v>9018</v>
      </c>
      <c r="I2675" s="867" t="s">
        <v>6228</v>
      </c>
      <c r="J2675" s="867" t="s">
        <v>6229</v>
      </c>
      <c r="K2675" s="868">
        <v>32.36</v>
      </c>
      <c r="L2675" s="867" t="s">
        <v>6143</v>
      </c>
    </row>
    <row r="2676" spans="1:12" ht="13.5">
      <c r="A2676" s="867" t="s">
        <v>8711</v>
      </c>
      <c r="B2676" s="867" t="s">
        <v>8712</v>
      </c>
      <c r="C2676" s="867" t="s">
        <v>9006</v>
      </c>
      <c r="D2676" s="867" t="s">
        <v>9007</v>
      </c>
      <c r="E2676" s="868" t="s">
        <v>819</v>
      </c>
      <c r="F2676" s="867" t="s">
        <v>819</v>
      </c>
      <c r="G2676" s="867">
        <v>91957</v>
      </c>
      <c r="H2676" s="867" t="s">
        <v>9019</v>
      </c>
      <c r="I2676" s="867" t="s">
        <v>6228</v>
      </c>
      <c r="J2676" s="867" t="s">
        <v>6229</v>
      </c>
      <c r="K2676" s="868">
        <v>38.880000000000003</v>
      </c>
      <c r="L2676" s="867" t="s">
        <v>6143</v>
      </c>
    </row>
    <row r="2677" spans="1:12" ht="13.5">
      <c r="A2677" s="867" t="s">
        <v>8711</v>
      </c>
      <c r="B2677" s="867" t="s">
        <v>8712</v>
      </c>
      <c r="C2677" s="867" t="s">
        <v>9006</v>
      </c>
      <c r="D2677" s="867" t="s">
        <v>9007</v>
      </c>
      <c r="E2677" s="868" t="s">
        <v>819</v>
      </c>
      <c r="F2677" s="867" t="s">
        <v>819</v>
      </c>
      <c r="G2677" s="867">
        <v>91958</v>
      </c>
      <c r="H2677" s="867" t="s">
        <v>9020</v>
      </c>
      <c r="I2677" s="867" t="s">
        <v>6228</v>
      </c>
      <c r="J2677" s="867" t="s">
        <v>6229</v>
      </c>
      <c r="K2677" s="868">
        <v>27.29</v>
      </c>
      <c r="L2677" s="867" t="s">
        <v>6143</v>
      </c>
    </row>
    <row r="2678" spans="1:12" ht="13.5">
      <c r="A2678" s="867" t="s">
        <v>8711</v>
      </c>
      <c r="B2678" s="867" t="s">
        <v>8712</v>
      </c>
      <c r="C2678" s="867" t="s">
        <v>9006</v>
      </c>
      <c r="D2678" s="867" t="s">
        <v>9007</v>
      </c>
      <c r="E2678" s="868" t="s">
        <v>819</v>
      </c>
      <c r="F2678" s="867" t="s">
        <v>819</v>
      </c>
      <c r="G2678" s="867">
        <v>91959</v>
      </c>
      <c r="H2678" s="867" t="s">
        <v>9021</v>
      </c>
      <c r="I2678" s="867" t="s">
        <v>6228</v>
      </c>
      <c r="J2678" s="867" t="s">
        <v>6229</v>
      </c>
      <c r="K2678" s="868">
        <v>33.81</v>
      </c>
      <c r="L2678" s="867" t="s">
        <v>6143</v>
      </c>
    </row>
    <row r="2679" spans="1:12" ht="13.5">
      <c r="A2679" s="867" t="s">
        <v>8711</v>
      </c>
      <c r="B2679" s="867" t="s">
        <v>8712</v>
      </c>
      <c r="C2679" s="867" t="s">
        <v>9006</v>
      </c>
      <c r="D2679" s="867" t="s">
        <v>9007</v>
      </c>
      <c r="E2679" s="868" t="s">
        <v>819</v>
      </c>
      <c r="F2679" s="867" t="s">
        <v>819</v>
      </c>
      <c r="G2679" s="867">
        <v>91960</v>
      </c>
      <c r="H2679" s="867" t="s">
        <v>9022</v>
      </c>
      <c r="I2679" s="867" t="s">
        <v>6228</v>
      </c>
      <c r="J2679" s="867" t="s">
        <v>6229</v>
      </c>
      <c r="K2679" s="868">
        <v>37.46</v>
      </c>
      <c r="L2679" s="867" t="s">
        <v>6143</v>
      </c>
    </row>
    <row r="2680" spans="1:12" ht="13.5">
      <c r="A2680" s="867" t="s">
        <v>8711</v>
      </c>
      <c r="B2680" s="867" t="s">
        <v>8712</v>
      </c>
      <c r="C2680" s="867" t="s">
        <v>9006</v>
      </c>
      <c r="D2680" s="867" t="s">
        <v>9007</v>
      </c>
      <c r="E2680" s="868" t="s">
        <v>819</v>
      </c>
      <c r="F2680" s="867" t="s">
        <v>819</v>
      </c>
      <c r="G2680" s="867">
        <v>91961</v>
      </c>
      <c r="H2680" s="867" t="s">
        <v>9023</v>
      </c>
      <c r="I2680" s="867" t="s">
        <v>6228</v>
      </c>
      <c r="J2680" s="867" t="s">
        <v>6229</v>
      </c>
      <c r="K2680" s="868">
        <v>43.98</v>
      </c>
      <c r="L2680" s="867" t="s">
        <v>6143</v>
      </c>
    </row>
    <row r="2681" spans="1:12" ht="13.5">
      <c r="A2681" s="867" t="s">
        <v>8711</v>
      </c>
      <c r="B2681" s="867" t="s">
        <v>8712</v>
      </c>
      <c r="C2681" s="867" t="s">
        <v>9006</v>
      </c>
      <c r="D2681" s="867" t="s">
        <v>9007</v>
      </c>
      <c r="E2681" s="868" t="s">
        <v>819</v>
      </c>
      <c r="F2681" s="867" t="s">
        <v>819</v>
      </c>
      <c r="G2681" s="867">
        <v>91962</v>
      </c>
      <c r="H2681" s="867" t="s">
        <v>9024</v>
      </c>
      <c r="I2681" s="867" t="s">
        <v>6228</v>
      </c>
      <c r="J2681" s="867" t="s">
        <v>6229</v>
      </c>
      <c r="K2681" s="868">
        <v>49.9</v>
      </c>
      <c r="L2681" s="867" t="s">
        <v>6143</v>
      </c>
    </row>
    <row r="2682" spans="1:12" ht="13.5">
      <c r="A2682" s="867" t="s">
        <v>8711</v>
      </c>
      <c r="B2682" s="867" t="s">
        <v>8712</v>
      </c>
      <c r="C2682" s="867" t="s">
        <v>9006</v>
      </c>
      <c r="D2682" s="867" t="s">
        <v>9007</v>
      </c>
      <c r="E2682" s="868" t="s">
        <v>819</v>
      </c>
      <c r="F2682" s="867" t="s">
        <v>819</v>
      </c>
      <c r="G2682" s="867">
        <v>91963</v>
      </c>
      <c r="H2682" s="867" t="s">
        <v>9025</v>
      </c>
      <c r="I2682" s="867" t="s">
        <v>6228</v>
      </c>
      <c r="J2682" s="867" t="s">
        <v>6229</v>
      </c>
      <c r="K2682" s="868">
        <v>56.42</v>
      </c>
      <c r="L2682" s="867" t="s">
        <v>6143</v>
      </c>
    </row>
    <row r="2683" spans="1:12" ht="13.5">
      <c r="A2683" s="867" t="s">
        <v>8711</v>
      </c>
      <c r="B2683" s="867" t="s">
        <v>8712</v>
      </c>
      <c r="C2683" s="867" t="s">
        <v>9006</v>
      </c>
      <c r="D2683" s="867" t="s">
        <v>9007</v>
      </c>
      <c r="E2683" s="868" t="s">
        <v>819</v>
      </c>
      <c r="F2683" s="867" t="s">
        <v>819</v>
      </c>
      <c r="G2683" s="867">
        <v>91964</v>
      </c>
      <c r="H2683" s="867" t="s">
        <v>9026</v>
      </c>
      <c r="I2683" s="867" t="s">
        <v>6228</v>
      </c>
      <c r="J2683" s="867" t="s">
        <v>6229</v>
      </c>
      <c r="K2683" s="868">
        <v>44.8</v>
      </c>
      <c r="L2683" s="867" t="s">
        <v>6143</v>
      </c>
    </row>
    <row r="2684" spans="1:12" ht="13.5">
      <c r="A2684" s="867" t="s">
        <v>8711</v>
      </c>
      <c r="B2684" s="867" t="s">
        <v>8712</v>
      </c>
      <c r="C2684" s="867" t="s">
        <v>9006</v>
      </c>
      <c r="D2684" s="867" t="s">
        <v>9007</v>
      </c>
      <c r="E2684" s="868" t="s">
        <v>819</v>
      </c>
      <c r="F2684" s="867" t="s">
        <v>819</v>
      </c>
      <c r="G2684" s="867">
        <v>91965</v>
      </c>
      <c r="H2684" s="867" t="s">
        <v>9027</v>
      </c>
      <c r="I2684" s="867" t="s">
        <v>6228</v>
      </c>
      <c r="J2684" s="867" t="s">
        <v>6229</v>
      </c>
      <c r="K2684" s="868">
        <v>51.32</v>
      </c>
      <c r="L2684" s="867" t="s">
        <v>6143</v>
      </c>
    </row>
    <row r="2685" spans="1:12" ht="13.5">
      <c r="A2685" s="867" t="s">
        <v>8711</v>
      </c>
      <c r="B2685" s="867" t="s">
        <v>8712</v>
      </c>
      <c r="C2685" s="867" t="s">
        <v>9006</v>
      </c>
      <c r="D2685" s="867" t="s">
        <v>9007</v>
      </c>
      <c r="E2685" s="868" t="s">
        <v>819</v>
      </c>
      <c r="F2685" s="867" t="s">
        <v>819</v>
      </c>
      <c r="G2685" s="867">
        <v>91966</v>
      </c>
      <c r="H2685" s="867" t="s">
        <v>9028</v>
      </c>
      <c r="I2685" s="867" t="s">
        <v>6228</v>
      </c>
      <c r="J2685" s="867" t="s">
        <v>6229</v>
      </c>
      <c r="K2685" s="868">
        <v>39.729999999999997</v>
      </c>
      <c r="L2685" s="867" t="s">
        <v>6143</v>
      </c>
    </row>
    <row r="2686" spans="1:12" ht="13.5">
      <c r="A2686" s="867" t="s">
        <v>8711</v>
      </c>
      <c r="B2686" s="867" t="s">
        <v>8712</v>
      </c>
      <c r="C2686" s="867" t="s">
        <v>9006</v>
      </c>
      <c r="D2686" s="867" t="s">
        <v>9007</v>
      </c>
      <c r="E2686" s="868" t="s">
        <v>819</v>
      </c>
      <c r="F2686" s="867" t="s">
        <v>819</v>
      </c>
      <c r="G2686" s="867">
        <v>91967</v>
      </c>
      <c r="H2686" s="867" t="s">
        <v>9029</v>
      </c>
      <c r="I2686" s="867" t="s">
        <v>6228</v>
      </c>
      <c r="J2686" s="867" t="s">
        <v>6229</v>
      </c>
      <c r="K2686" s="868">
        <v>46.25</v>
      </c>
      <c r="L2686" s="867" t="s">
        <v>6143</v>
      </c>
    </row>
    <row r="2687" spans="1:12" ht="13.5">
      <c r="A2687" s="867" t="s">
        <v>8711</v>
      </c>
      <c r="B2687" s="867" t="s">
        <v>8712</v>
      </c>
      <c r="C2687" s="867" t="s">
        <v>9006</v>
      </c>
      <c r="D2687" s="867" t="s">
        <v>9007</v>
      </c>
      <c r="E2687" s="868" t="s">
        <v>819</v>
      </c>
      <c r="F2687" s="867" t="s">
        <v>819</v>
      </c>
      <c r="G2687" s="867">
        <v>91968</v>
      </c>
      <c r="H2687" s="867" t="s">
        <v>9030</v>
      </c>
      <c r="I2687" s="867" t="s">
        <v>6228</v>
      </c>
      <c r="J2687" s="867" t="s">
        <v>6229</v>
      </c>
      <c r="K2687" s="868">
        <v>54.97</v>
      </c>
      <c r="L2687" s="867" t="s">
        <v>6143</v>
      </c>
    </row>
    <row r="2688" spans="1:12" ht="13.5">
      <c r="A2688" s="867" t="s">
        <v>8711</v>
      </c>
      <c r="B2688" s="867" t="s">
        <v>8712</v>
      </c>
      <c r="C2688" s="867" t="s">
        <v>9006</v>
      </c>
      <c r="D2688" s="867" t="s">
        <v>9007</v>
      </c>
      <c r="E2688" s="868" t="s">
        <v>819</v>
      </c>
      <c r="F2688" s="867" t="s">
        <v>819</v>
      </c>
      <c r="G2688" s="867">
        <v>91969</v>
      </c>
      <c r="H2688" s="867" t="s">
        <v>9031</v>
      </c>
      <c r="I2688" s="867" t="s">
        <v>6228</v>
      </c>
      <c r="J2688" s="867" t="s">
        <v>6229</v>
      </c>
      <c r="K2688" s="868">
        <v>61.49</v>
      </c>
      <c r="L2688" s="867" t="s">
        <v>6143</v>
      </c>
    </row>
    <row r="2689" spans="1:12" ht="13.5">
      <c r="A2689" s="867" t="s">
        <v>8711</v>
      </c>
      <c r="B2689" s="867" t="s">
        <v>8712</v>
      </c>
      <c r="C2689" s="867" t="s">
        <v>9006</v>
      </c>
      <c r="D2689" s="867" t="s">
        <v>9007</v>
      </c>
      <c r="E2689" s="868" t="s">
        <v>819</v>
      </c>
      <c r="F2689" s="867" t="s">
        <v>819</v>
      </c>
      <c r="G2689" s="867">
        <v>91970</v>
      </c>
      <c r="H2689" s="867" t="s">
        <v>9032</v>
      </c>
      <c r="I2689" s="867" t="s">
        <v>6228</v>
      </c>
      <c r="J2689" s="867" t="s">
        <v>6229</v>
      </c>
      <c r="K2689" s="868">
        <v>57.52</v>
      </c>
      <c r="L2689" s="867" t="s">
        <v>6143</v>
      </c>
    </row>
    <row r="2690" spans="1:12" ht="13.5">
      <c r="A2690" s="867" t="s">
        <v>8711</v>
      </c>
      <c r="B2690" s="867" t="s">
        <v>8712</v>
      </c>
      <c r="C2690" s="867" t="s">
        <v>9006</v>
      </c>
      <c r="D2690" s="867" t="s">
        <v>9007</v>
      </c>
      <c r="E2690" s="868" t="s">
        <v>819</v>
      </c>
      <c r="F2690" s="867" t="s">
        <v>819</v>
      </c>
      <c r="G2690" s="867">
        <v>91971</v>
      </c>
      <c r="H2690" s="867" t="s">
        <v>9033</v>
      </c>
      <c r="I2690" s="867" t="s">
        <v>6228</v>
      </c>
      <c r="J2690" s="867" t="s">
        <v>6229</v>
      </c>
      <c r="K2690" s="868">
        <v>67.89</v>
      </c>
      <c r="L2690" s="867" t="s">
        <v>6143</v>
      </c>
    </row>
    <row r="2691" spans="1:12" ht="13.5">
      <c r="A2691" s="867" t="s">
        <v>8711</v>
      </c>
      <c r="B2691" s="867" t="s">
        <v>8712</v>
      </c>
      <c r="C2691" s="867" t="s">
        <v>9006</v>
      </c>
      <c r="D2691" s="867" t="s">
        <v>9007</v>
      </c>
      <c r="E2691" s="868" t="s">
        <v>819</v>
      </c>
      <c r="F2691" s="867" t="s">
        <v>819</v>
      </c>
      <c r="G2691" s="867">
        <v>91972</v>
      </c>
      <c r="H2691" s="867" t="s">
        <v>9034</v>
      </c>
      <c r="I2691" s="867" t="s">
        <v>6228</v>
      </c>
      <c r="J2691" s="867" t="s">
        <v>6229</v>
      </c>
      <c r="K2691" s="868">
        <v>62.63</v>
      </c>
      <c r="L2691" s="867" t="s">
        <v>6143</v>
      </c>
    </row>
    <row r="2692" spans="1:12" ht="13.5">
      <c r="A2692" s="867" t="s">
        <v>8711</v>
      </c>
      <c r="B2692" s="867" t="s">
        <v>8712</v>
      </c>
      <c r="C2692" s="867" t="s">
        <v>9006</v>
      </c>
      <c r="D2692" s="867" t="s">
        <v>9007</v>
      </c>
      <c r="E2692" s="868" t="s">
        <v>819</v>
      </c>
      <c r="F2692" s="867" t="s">
        <v>819</v>
      </c>
      <c r="G2692" s="867">
        <v>91973</v>
      </c>
      <c r="H2692" s="867" t="s">
        <v>9035</v>
      </c>
      <c r="I2692" s="867" t="s">
        <v>6228</v>
      </c>
      <c r="J2692" s="867" t="s">
        <v>6229</v>
      </c>
      <c r="K2692" s="868">
        <v>73</v>
      </c>
      <c r="L2692" s="867" t="s">
        <v>6143</v>
      </c>
    </row>
    <row r="2693" spans="1:12" ht="13.5">
      <c r="A2693" s="867" t="s">
        <v>8711</v>
      </c>
      <c r="B2693" s="867" t="s">
        <v>8712</v>
      </c>
      <c r="C2693" s="867" t="s">
        <v>9006</v>
      </c>
      <c r="D2693" s="867" t="s">
        <v>9007</v>
      </c>
      <c r="E2693" s="868" t="s">
        <v>819</v>
      </c>
      <c r="F2693" s="867" t="s">
        <v>819</v>
      </c>
      <c r="G2693" s="867">
        <v>91974</v>
      </c>
      <c r="H2693" s="867" t="s">
        <v>9036</v>
      </c>
      <c r="I2693" s="867" t="s">
        <v>6228</v>
      </c>
      <c r="J2693" s="867" t="s">
        <v>6229</v>
      </c>
      <c r="K2693" s="868">
        <v>52.42</v>
      </c>
      <c r="L2693" s="867" t="s">
        <v>6143</v>
      </c>
    </row>
    <row r="2694" spans="1:12" ht="13.5">
      <c r="A2694" s="867" t="s">
        <v>8711</v>
      </c>
      <c r="B2694" s="867" t="s">
        <v>8712</v>
      </c>
      <c r="C2694" s="867" t="s">
        <v>9006</v>
      </c>
      <c r="D2694" s="867" t="s">
        <v>9007</v>
      </c>
      <c r="E2694" s="868" t="s">
        <v>819</v>
      </c>
      <c r="F2694" s="867" t="s">
        <v>819</v>
      </c>
      <c r="G2694" s="867">
        <v>91975</v>
      </c>
      <c r="H2694" s="867" t="s">
        <v>9037</v>
      </c>
      <c r="I2694" s="867" t="s">
        <v>6228</v>
      </c>
      <c r="J2694" s="867" t="s">
        <v>6229</v>
      </c>
      <c r="K2694" s="868">
        <v>62.79</v>
      </c>
      <c r="L2694" s="867" t="s">
        <v>6143</v>
      </c>
    </row>
    <row r="2695" spans="1:12" ht="13.5">
      <c r="A2695" s="867" t="s">
        <v>8711</v>
      </c>
      <c r="B2695" s="867" t="s">
        <v>8712</v>
      </c>
      <c r="C2695" s="867" t="s">
        <v>9006</v>
      </c>
      <c r="D2695" s="867" t="s">
        <v>9007</v>
      </c>
      <c r="E2695" s="868" t="s">
        <v>819</v>
      </c>
      <c r="F2695" s="867" t="s">
        <v>819</v>
      </c>
      <c r="G2695" s="867">
        <v>91976</v>
      </c>
      <c r="H2695" s="867" t="s">
        <v>9038</v>
      </c>
      <c r="I2695" s="867" t="s">
        <v>6228</v>
      </c>
      <c r="J2695" s="867" t="s">
        <v>6229</v>
      </c>
      <c r="K2695" s="868">
        <v>77.38</v>
      </c>
      <c r="L2695" s="867" t="s">
        <v>6143</v>
      </c>
    </row>
    <row r="2696" spans="1:12" ht="13.5">
      <c r="A2696" s="867" t="s">
        <v>8711</v>
      </c>
      <c r="B2696" s="867" t="s">
        <v>8712</v>
      </c>
      <c r="C2696" s="867" t="s">
        <v>9006</v>
      </c>
      <c r="D2696" s="867" t="s">
        <v>9007</v>
      </c>
      <c r="E2696" s="868" t="s">
        <v>819</v>
      </c>
      <c r="F2696" s="867" t="s">
        <v>819</v>
      </c>
      <c r="G2696" s="867">
        <v>91977</v>
      </c>
      <c r="H2696" s="867" t="s">
        <v>9039</v>
      </c>
      <c r="I2696" s="867" t="s">
        <v>6228</v>
      </c>
      <c r="J2696" s="867" t="s">
        <v>6229</v>
      </c>
      <c r="K2696" s="868">
        <v>87.75</v>
      </c>
      <c r="L2696" s="867" t="s">
        <v>6143</v>
      </c>
    </row>
    <row r="2697" spans="1:12" ht="13.5">
      <c r="A2697" s="867" t="s">
        <v>8711</v>
      </c>
      <c r="B2697" s="867" t="s">
        <v>8712</v>
      </c>
      <c r="C2697" s="867" t="s">
        <v>9006</v>
      </c>
      <c r="D2697" s="867" t="s">
        <v>9007</v>
      </c>
      <c r="E2697" s="868" t="s">
        <v>819</v>
      </c>
      <c r="F2697" s="867" t="s">
        <v>819</v>
      </c>
      <c r="G2697" s="867">
        <v>91978</v>
      </c>
      <c r="H2697" s="867" t="s">
        <v>9040</v>
      </c>
      <c r="I2697" s="867" t="s">
        <v>6228</v>
      </c>
      <c r="J2697" s="867" t="s">
        <v>6229</v>
      </c>
      <c r="K2697" s="868">
        <v>31.74</v>
      </c>
      <c r="L2697" s="867" t="s">
        <v>6143</v>
      </c>
    </row>
    <row r="2698" spans="1:12" ht="13.5">
      <c r="A2698" s="867" t="s">
        <v>8711</v>
      </c>
      <c r="B2698" s="867" t="s">
        <v>8712</v>
      </c>
      <c r="C2698" s="867" t="s">
        <v>9006</v>
      </c>
      <c r="D2698" s="867" t="s">
        <v>9007</v>
      </c>
      <c r="E2698" s="868" t="s">
        <v>819</v>
      </c>
      <c r="F2698" s="867" t="s">
        <v>819</v>
      </c>
      <c r="G2698" s="867">
        <v>91979</v>
      </c>
      <c r="H2698" s="867" t="s">
        <v>9041</v>
      </c>
      <c r="I2698" s="867" t="s">
        <v>6228</v>
      </c>
      <c r="J2698" s="867" t="s">
        <v>6229</v>
      </c>
      <c r="K2698" s="868">
        <v>38.26</v>
      </c>
      <c r="L2698" s="867" t="s">
        <v>6143</v>
      </c>
    </row>
    <row r="2699" spans="1:12" ht="13.5">
      <c r="A2699" s="867" t="s">
        <v>8711</v>
      </c>
      <c r="B2699" s="867" t="s">
        <v>8712</v>
      </c>
      <c r="C2699" s="867" t="s">
        <v>9006</v>
      </c>
      <c r="D2699" s="867" t="s">
        <v>9007</v>
      </c>
      <c r="E2699" s="868" t="s">
        <v>819</v>
      </c>
      <c r="F2699" s="867" t="s">
        <v>819</v>
      </c>
      <c r="G2699" s="867">
        <v>91980</v>
      </c>
      <c r="H2699" s="867" t="s">
        <v>9042</v>
      </c>
      <c r="I2699" s="867" t="s">
        <v>6228</v>
      </c>
      <c r="J2699" s="867" t="s">
        <v>6229</v>
      </c>
      <c r="K2699" s="868">
        <v>30.72</v>
      </c>
      <c r="L2699" s="867" t="s">
        <v>6143</v>
      </c>
    </row>
    <row r="2700" spans="1:12" ht="13.5">
      <c r="A2700" s="867" t="s">
        <v>8711</v>
      </c>
      <c r="B2700" s="867" t="s">
        <v>8712</v>
      </c>
      <c r="C2700" s="867" t="s">
        <v>9006</v>
      </c>
      <c r="D2700" s="867" t="s">
        <v>9007</v>
      </c>
      <c r="E2700" s="868" t="s">
        <v>819</v>
      </c>
      <c r="F2700" s="867" t="s">
        <v>819</v>
      </c>
      <c r="G2700" s="867">
        <v>91981</v>
      </c>
      <c r="H2700" s="867" t="s">
        <v>9043</v>
      </c>
      <c r="I2700" s="867" t="s">
        <v>6228</v>
      </c>
      <c r="J2700" s="867" t="s">
        <v>6229</v>
      </c>
      <c r="K2700" s="868">
        <v>37.24</v>
      </c>
      <c r="L2700" s="867" t="s">
        <v>6143</v>
      </c>
    </row>
    <row r="2701" spans="1:12" ht="13.5">
      <c r="A2701" s="867" t="s">
        <v>8711</v>
      </c>
      <c r="B2701" s="867" t="s">
        <v>8712</v>
      </c>
      <c r="C2701" s="867" t="s">
        <v>9006</v>
      </c>
      <c r="D2701" s="867" t="s">
        <v>9007</v>
      </c>
      <c r="E2701" s="868" t="s">
        <v>819</v>
      </c>
      <c r="F2701" s="867" t="s">
        <v>819</v>
      </c>
      <c r="G2701" s="867">
        <v>91982</v>
      </c>
      <c r="H2701" s="867" t="s">
        <v>9044</v>
      </c>
      <c r="I2701" s="867" t="s">
        <v>6228</v>
      </c>
      <c r="J2701" s="867" t="s">
        <v>6229</v>
      </c>
      <c r="K2701" s="868">
        <v>73.56</v>
      </c>
      <c r="L2701" s="867" t="s">
        <v>6143</v>
      </c>
    </row>
    <row r="2702" spans="1:12" ht="13.5">
      <c r="A2702" s="867" t="s">
        <v>8711</v>
      </c>
      <c r="B2702" s="867" t="s">
        <v>8712</v>
      </c>
      <c r="C2702" s="867" t="s">
        <v>9006</v>
      </c>
      <c r="D2702" s="867" t="s">
        <v>9007</v>
      </c>
      <c r="E2702" s="868" t="s">
        <v>819</v>
      </c>
      <c r="F2702" s="867" t="s">
        <v>819</v>
      </c>
      <c r="G2702" s="867">
        <v>91983</v>
      </c>
      <c r="H2702" s="867" t="s">
        <v>9045</v>
      </c>
      <c r="I2702" s="867" t="s">
        <v>6228</v>
      </c>
      <c r="J2702" s="867" t="s">
        <v>6229</v>
      </c>
      <c r="K2702" s="868">
        <v>80.08</v>
      </c>
      <c r="L2702" s="867" t="s">
        <v>6143</v>
      </c>
    </row>
    <row r="2703" spans="1:12" ht="13.5">
      <c r="A2703" s="867" t="s">
        <v>8711</v>
      </c>
      <c r="B2703" s="867" t="s">
        <v>8712</v>
      </c>
      <c r="C2703" s="867" t="s">
        <v>9006</v>
      </c>
      <c r="D2703" s="867" t="s">
        <v>9007</v>
      </c>
      <c r="E2703" s="868" t="s">
        <v>819</v>
      </c>
      <c r="F2703" s="867" t="s">
        <v>819</v>
      </c>
      <c r="G2703" s="867">
        <v>91984</v>
      </c>
      <c r="H2703" s="867" t="s">
        <v>9046</v>
      </c>
      <c r="I2703" s="867" t="s">
        <v>6228</v>
      </c>
      <c r="J2703" s="867" t="s">
        <v>6229</v>
      </c>
      <c r="K2703" s="868">
        <v>13.91</v>
      </c>
      <c r="L2703" s="867" t="s">
        <v>6143</v>
      </c>
    </row>
    <row r="2704" spans="1:12" ht="13.5">
      <c r="A2704" s="867" t="s">
        <v>8711</v>
      </c>
      <c r="B2704" s="867" t="s">
        <v>8712</v>
      </c>
      <c r="C2704" s="867" t="s">
        <v>9006</v>
      </c>
      <c r="D2704" s="867" t="s">
        <v>9007</v>
      </c>
      <c r="E2704" s="868" t="s">
        <v>819</v>
      </c>
      <c r="F2704" s="867" t="s">
        <v>819</v>
      </c>
      <c r="G2704" s="867">
        <v>91985</v>
      </c>
      <c r="H2704" s="867" t="s">
        <v>9047</v>
      </c>
      <c r="I2704" s="867" t="s">
        <v>6228</v>
      </c>
      <c r="J2704" s="867" t="s">
        <v>6229</v>
      </c>
      <c r="K2704" s="868">
        <v>20.43</v>
      </c>
      <c r="L2704" s="867" t="s">
        <v>6143</v>
      </c>
    </row>
    <row r="2705" spans="1:12" ht="13.5">
      <c r="A2705" s="867" t="s">
        <v>8711</v>
      </c>
      <c r="B2705" s="867" t="s">
        <v>8712</v>
      </c>
      <c r="C2705" s="867" t="s">
        <v>9006</v>
      </c>
      <c r="D2705" s="867" t="s">
        <v>9007</v>
      </c>
      <c r="E2705" s="868" t="s">
        <v>819</v>
      </c>
      <c r="F2705" s="867" t="s">
        <v>819</v>
      </c>
      <c r="G2705" s="867">
        <v>91986</v>
      </c>
      <c r="H2705" s="867" t="s">
        <v>9048</v>
      </c>
      <c r="I2705" s="867" t="s">
        <v>6228</v>
      </c>
      <c r="J2705" s="867" t="s">
        <v>6229</v>
      </c>
      <c r="K2705" s="868">
        <v>29.67</v>
      </c>
      <c r="L2705" s="867" t="s">
        <v>6143</v>
      </c>
    </row>
    <row r="2706" spans="1:12" ht="13.5">
      <c r="A2706" s="867" t="s">
        <v>8711</v>
      </c>
      <c r="B2706" s="867" t="s">
        <v>8712</v>
      </c>
      <c r="C2706" s="867" t="s">
        <v>9006</v>
      </c>
      <c r="D2706" s="867" t="s">
        <v>9007</v>
      </c>
      <c r="E2706" s="868" t="s">
        <v>819</v>
      </c>
      <c r="F2706" s="867" t="s">
        <v>819</v>
      </c>
      <c r="G2706" s="867">
        <v>91987</v>
      </c>
      <c r="H2706" s="867" t="s">
        <v>9049</v>
      </c>
      <c r="I2706" s="867" t="s">
        <v>6228</v>
      </c>
      <c r="J2706" s="867" t="s">
        <v>6229</v>
      </c>
      <c r="K2706" s="868">
        <v>36.19</v>
      </c>
      <c r="L2706" s="867" t="s">
        <v>6143</v>
      </c>
    </row>
    <row r="2707" spans="1:12" ht="13.5">
      <c r="A2707" s="867" t="s">
        <v>8711</v>
      </c>
      <c r="B2707" s="867" t="s">
        <v>8712</v>
      </c>
      <c r="C2707" s="867" t="s">
        <v>9006</v>
      </c>
      <c r="D2707" s="867" t="s">
        <v>9007</v>
      </c>
      <c r="E2707" s="868" t="s">
        <v>819</v>
      </c>
      <c r="F2707" s="867" t="s">
        <v>819</v>
      </c>
      <c r="G2707" s="867">
        <v>91988</v>
      </c>
      <c r="H2707" s="867" t="s">
        <v>9050</v>
      </c>
      <c r="I2707" s="867" t="s">
        <v>6228</v>
      </c>
      <c r="J2707" s="867" t="s">
        <v>6229</v>
      </c>
      <c r="K2707" s="868">
        <v>17.329999999999998</v>
      </c>
      <c r="L2707" s="867" t="s">
        <v>6143</v>
      </c>
    </row>
    <row r="2708" spans="1:12" ht="13.5">
      <c r="A2708" s="867" t="s">
        <v>8711</v>
      </c>
      <c r="B2708" s="867" t="s">
        <v>8712</v>
      </c>
      <c r="C2708" s="867" t="s">
        <v>9006</v>
      </c>
      <c r="D2708" s="867" t="s">
        <v>9007</v>
      </c>
      <c r="E2708" s="868" t="s">
        <v>819</v>
      </c>
      <c r="F2708" s="867" t="s">
        <v>819</v>
      </c>
      <c r="G2708" s="867">
        <v>91989</v>
      </c>
      <c r="H2708" s="867" t="s">
        <v>9051</v>
      </c>
      <c r="I2708" s="867" t="s">
        <v>6228</v>
      </c>
      <c r="J2708" s="867" t="s">
        <v>6229</v>
      </c>
      <c r="K2708" s="868">
        <v>23.85</v>
      </c>
      <c r="L2708" s="867" t="s">
        <v>6143</v>
      </c>
    </row>
    <row r="2709" spans="1:12" ht="13.5">
      <c r="A2709" s="867" t="s">
        <v>8711</v>
      </c>
      <c r="B2709" s="867" t="s">
        <v>8712</v>
      </c>
      <c r="C2709" s="867" t="s">
        <v>9006</v>
      </c>
      <c r="D2709" s="867" t="s">
        <v>9007</v>
      </c>
      <c r="E2709" s="868" t="s">
        <v>819</v>
      </c>
      <c r="F2709" s="867" t="s">
        <v>819</v>
      </c>
      <c r="G2709" s="867">
        <v>91990</v>
      </c>
      <c r="H2709" s="867" t="s">
        <v>9052</v>
      </c>
      <c r="I2709" s="867" t="s">
        <v>6228</v>
      </c>
      <c r="J2709" s="867" t="s">
        <v>6229</v>
      </c>
      <c r="K2709" s="868">
        <v>26.57</v>
      </c>
      <c r="L2709" s="867" t="s">
        <v>6143</v>
      </c>
    </row>
    <row r="2710" spans="1:12" ht="13.5">
      <c r="A2710" s="867" t="s">
        <v>8711</v>
      </c>
      <c r="B2710" s="867" t="s">
        <v>8712</v>
      </c>
      <c r="C2710" s="867" t="s">
        <v>9006</v>
      </c>
      <c r="D2710" s="867" t="s">
        <v>9007</v>
      </c>
      <c r="E2710" s="868" t="s">
        <v>819</v>
      </c>
      <c r="F2710" s="867" t="s">
        <v>819</v>
      </c>
      <c r="G2710" s="867">
        <v>91991</v>
      </c>
      <c r="H2710" s="867" t="s">
        <v>9053</v>
      </c>
      <c r="I2710" s="867" t="s">
        <v>6228</v>
      </c>
      <c r="J2710" s="867" t="s">
        <v>6229</v>
      </c>
      <c r="K2710" s="868">
        <v>28.41</v>
      </c>
      <c r="L2710" s="867" t="s">
        <v>6143</v>
      </c>
    </row>
    <row r="2711" spans="1:12" ht="13.5">
      <c r="A2711" s="867" t="s">
        <v>8711</v>
      </c>
      <c r="B2711" s="867" t="s">
        <v>8712</v>
      </c>
      <c r="C2711" s="867" t="s">
        <v>9006</v>
      </c>
      <c r="D2711" s="867" t="s">
        <v>9007</v>
      </c>
      <c r="E2711" s="868" t="s">
        <v>819</v>
      </c>
      <c r="F2711" s="867" t="s">
        <v>819</v>
      </c>
      <c r="G2711" s="867">
        <v>91992</v>
      </c>
      <c r="H2711" s="867" t="s">
        <v>9054</v>
      </c>
      <c r="I2711" s="867" t="s">
        <v>6228</v>
      </c>
      <c r="J2711" s="867" t="s">
        <v>6229</v>
      </c>
      <c r="K2711" s="868">
        <v>33.090000000000003</v>
      </c>
      <c r="L2711" s="867" t="s">
        <v>6143</v>
      </c>
    </row>
    <row r="2712" spans="1:12" ht="13.5">
      <c r="A2712" s="867" t="s">
        <v>8711</v>
      </c>
      <c r="B2712" s="867" t="s">
        <v>8712</v>
      </c>
      <c r="C2712" s="867" t="s">
        <v>9006</v>
      </c>
      <c r="D2712" s="867" t="s">
        <v>9007</v>
      </c>
      <c r="E2712" s="868" t="s">
        <v>819</v>
      </c>
      <c r="F2712" s="867" t="s">
        <v>819</v>
      </c>
      <c r="G2712" s="867">
        <v>91993</v>
      </c>
      <c r="H2712" s="867" t="s">
        <v>9055</v>
      </c>
      <c r="I2712" s="867" t="s">
        <v>6228</v>
      </c>
      <c r="J2712" s="867" t="s">
        <v>6229</v>
      </c>
      <c r="K2712" s="868">
        <v>34.93</v>
      </c>
      <c r="L2712" s="867" t="s">
        <v>6143</v>
      </c>
    </row>
    <row r="2713" spans="1:12" ht="13.5">
      <c r="A2713" s="867" t="s">
        <v>8711</v>
      </c>
      <c r="B2713" s="867" t="s">
        <v>8712</v>
      </c>
      <c r="C2713" s="867" t="s">
        <v>9006</v>
      </c>
      <c r="D2713" s="867" t="s">
        <v>9007</v>
      </c>
      <c r="E2713" s="868" t="s">
        <v>819</v>
      </c>
      <c r="F2713" s="867" t="s">
        <v>819</v>
      </c>
      <c r="G2713" s="867">
        <v>91994</v>
      </c>
      <c r="H2713" s="867" t="s">
        <v>9056</v>
      </c>
      <c r="I2713" s="867" t="s">
        <v>6228</v>
      </c>
      <c r="J2713" s="867" t="s">
        <v>6229</v>
      </c>
      <c r="K2713" s="868">
        <v>18.989999999999998</v>
      </c>
      <c r="L2713" s="867" t="s">
        <v>6143</v>
      </c>
    </row>
    <row r="2714" spans="1:12" ht="13.5">
      <c r="A2714" s="867" t="s">
        <v>8711</v>
      </c>
      <c r="B2714" s="867" t="s">
        <v>8712</v>
      </c>
      <c r="C2714" s="867" t="s">
        <v>9006</v>
      </c>
      <c r="D2714" s="867" t="s">
        <v>9007</v>
      </c>
      <c r="E2714" s="868" t="s">
        <v>819</v>
      </c>
      <c r="F2714" s="867" t="s">
        <v>819</v>
      </c>
      <c r="G2714" s="867">
        <v>91995</v>
      </c>
      <c r="H2714" s="867" t="s">
        <v>9057</v>
      </c>
      <c r="I2714" s="867" t="s">
        <v>6228</v>
      </c>
      <c r="J2714" s="867" t="s">
        <v>6229</v>
      </c>
      <c r="K2714" s="868">
        <v>20.83</v>
      </c>
      <c r="L2714" s="867" t="s">
        <v>6143</v>
      </c>
    </row>
    <row r="2715" spans="1:12" ht="13.5">
      <c r="A2715" s="867" t="s">
        <v>8711</v>
      </c>
      <c r="B2715" s="867" t="s">
        <v>8712</v>
      </c>
      <c r="C2715" s="867" t="s">
        <v>9006</v>
      </c>
      <c r="D2715" s="867" t="s">
        <v>9007</v>
      </c>
      <c r="E2715" s="868" t="s">
        <v>819</v>
      </c>
      <c r="F2715" s="867" t="s">
        <v>819</v>
      </c>
      <c r="G2715" s="867">
        <v>91996</v>
      </c>
      <c r="H2715" s="867" t="s">
        <v>9058</v>
      </c>
      <c r="I2715" s="867" t="s">
        <v>6228</v>
      </c>
      <c r="J2715" s="867" t="s">
        <v>6229</v>
      </c>
      <c r="K2715" s="868">
        <v>25.51</v>
      </c>
      <c r="L2715" s="867" t="s">
        <v>6143</v>
      </c>
    </row>
    <row r="2716" spans="1:12" ht="13.5">
      <c r="A2716" s="867" t="s">
        <v>8711</v>
      </c>
      <c r="B2716" s="867" t="s">
        <v>8712</v>
      </c>
      <c r="C2716" s="867" t="s">
        <v>9006</v>
      </c>
      <c r="D2716" s="867" t="s">
        <v>9007</v>
      </c>
      <c r="E2716" s="868" t="s">
        <v>819</v>
      </c>
      <c r="F2716" s="867" t="s">
        <v>819</v>
      </c>
      <c r="G2716" s="867">
        <v>91997</v>
      </c>
      <c r="H2716" s="867" t="s">
        <v>9059</v>
      </c>
      <c r="I2716" s="867" t="s">
        <v>6228</v>
      </c>
      <c r="J2716" s="867" t="s">
        <v>6229</v>
      </c>
      <c r="K2716" s="868">
        <v>27.35</v>
      </c>
      <c r="L2716" s="867" t="s">
        <v>6143</v>
      </c>
    </row>
    <row r="2717" spans="1:12" ht="13.5">
      <c r="A2717" s="867" t="s">
        <v>8711</v>
      </c>
      <c r="B2717" s="867" t="s">
        <v>8712</v>
      </c>
      <c r="C2717" s="867" t="s">
        <v>9006</v>
      </c>
      <c r="D2717" s="867" t="s">
        <v>9007</v>
      </c>
      <c r="E2717" s="868" t="s">
        <v>819</v>
      </c>
      <c r="F2717" s="867" t="s">
        <v>819</v>
      </c>
      <c r="G2717" s="867">
        <v>91998</v>
      </c>
      <c r="H2717" s="867" t="s">
        <v>9060</v>
      </c>
      <c r="I2717" s="867" t="s">
        <v>6228</v>
      </c>
      <c r="J2717" s="867" t="s">
        <v>6229</v>
      </c>
      <c r="K2717" s="868">
        <v>16.05</v>
      </c>
      <c r="L2717" s="867" t="s">
        <v>6143</v>
      </c>
    </row>
    <row r="2718" spans="1:12" ht="13.5">
      <c r="A2718" s="867" t="s">
        <v>8711</v>
      </c>
      <c r="B2718" s="867" t="s">
        <v>8712</v>
      </c>
      <c r="C2718" s="867" t="s">
        <v>9006</v>
      </c>
      <c r="D2718" s="867" t="s">
        <v>9007</v>
      </c>
      <c r="E2718" s="868" t="s">
        <v>819</v>
      </c>
      <c r="F2718" s="867" t="s">
        <v>819</v>
      </c>
      <c r="G2718" s="867">
        <v>91999</v>
      </c>
      <c r="H2718" s="867" t="s">
        <v>9061</v>
      </c>
      <c r="I2718" s="867" t="s">
        <v>6228</v>
      </c>
      <c r="J2718" s="867" t="s">
        <v>6229</v>
      </c>
      <c r="K2718" s="868">
        <v>17.89</v>
      </c>
      <c r="L2718" s="867" t="s">
        <v>6143</v>
      </c>
    </row>
    <row r="2719" spans="1:12" ht="13.5">
      <c r="A2719" s="867" t="s">
        <v>8711</v>
      </c>
      <c r="B2719" s="867" t="s">
        <v>8712</v>
      </c>
      <c r="C2719" s="867" t="s">
        <v>9006</v>
      </c>
      <c r="D2719" s="867" t="s">
        <v>9007</v>
      </c>
      <c r="E2719" s="868" t="s">
        <v>819</v>
      </c>
      <c r="F2719" s="867" t="s">
        <v>819</v>
      </c>
      <c r="G2719" s="867">
        <v>92000</v>
      </c>
      <c r="H2719" s="867" t="s">
        <v>9062</v>
      </c>
      <c r="I2719" s="867" t="s">
        <v>6228</v>
      </c>
      <c r="J2719" s="867" t="s">
        <v>6229</v>
      </c>
      <c r="K2719" s="868">
        <v>22.57</v>
      </c>
      <c r="L2719" s="867" t="s">
        <v>6143</v>
      </c>
    </row>
    <row r="2720" spans="1:12" ht="13.5">
      <c r="A2720" s="867" t="s">
        <v>8711</v>
      </c>
      <c r="B2720" s="867" t="s">
        <v>8712</v>
      </c>
      <c r="C2720" s="867" t="s">
        <v>9006</v>
      </c>
      <c r="D2720" s="867" t="s">
        <v>9007</v>
      </c>
      <c r="E2720" s="868" t="s">
        <v>819</v>
      </c>
      <c r="F2720" s="867" t="s">
        <v>819</v>
      </c>
      <c r="G2720" s="867">
        <v>92001</v>
      </c>
      <c r="H2720" s="867" t="s">
        <v>9063</v>
      </c>
      <c r="I2720" s="867" t="s">
        <v>6228</v>
      </c>
      <c r="J2720" s="867" t="s">
        <v>6229</v>
      </c>
      <c r="K2720" s="868">
        <v>24.41</v>
      </c>
      <c r="L2720" s="867" t="s">
        <v>6143</v>
      </c>
    </row>
    <row r="2721" spans="1:12" ht="13.5">
      <c r="A2721" s="867" t="s">
        <v>8711</v>
      </c>
      <c r="B2721" s="867" t="s">
        <v>8712</v>
      </c>
      <c r="C2721" s="867" t="s">
        <v>9006</v>
      </c>
      <c r="D2721" s="867" t="s">
        <v>9007</v>
      </c>
      <c r="E2721" s="868" t="s">
        <v>819</v>
      </c>
      <c r="F2721" s="867" t="s">
        <v>819</v>
      </c>
      <c r="G2721" s="867">
        <v>92002</v>
      </c>
      <c r="H2721" s="867" t="s">
        <v>9064</v>
      </c>
      <c r="I2721" s="867" t="s">
        <v>6228</v>
      </c>
      <c r="J2721" s="867" t="s">
        <v>6229</v>
      </c>
      <c r="K2721" s="868">
        <v>35.54</v>
      </c>
      <c r="L2721" s="867" t="s">
        <v>6143</v>
      </c>
    </row>
    <row r="2722" spans="1:12" ht="13.5">
      <c r="A2722" s="867" t="s">
        <v>8711</v>
      </c>
      <c r="B2722" s="867" t="s">
        <v>8712</v>
      </c>
      <c r="C2722" s="867" t="s">
        <v>9006</v>
      </c>
      <c r="D2722" s="867" t="s">
        <v>9007</v>
      </c>
      <c r="E2722" s="868" t="s">
        <v>819</v>
      </c>
      <c r="F2722" s="867" t="s">
        <v>819</v>
      </c>
      <c r="G2722" s="867">
        <v>92003</v>
      </c>
      <c r="H2722" s="867" t="s">
        <v>9065</v>
      </c>
      <c r="I2722" s="867" t="s">
        <v>6228</v>
      </c>
      <c r="J2722" s="867" t="s">
        <v>6229</v>
      </c>
      <c r="K2722" s="868">
        <v>39.22</v>
      </c>
      <c r="L2722" s="867" t="s">
        <v>6143</v>
      </c>
    </row>
    <row r="2723" spans="1:12" ht="13.5">
      <c r="A2723" s="867" t="s">
        <v>8711</v>
      </c>
      <c r="B2723" s="867" t="s">
        <v>8712</v>
      </c>
      <c r="C2723" s="867" t="s">
        <v>9006</v>
      </c>
      <c r="D2723" s="867" t="s">
        <v>9007</v>
      </c>
      <c r="E2723" s="868" t="s">
        <v>819</v>
      </c>
      <c r="F2723" s="867" t="s">
        <v>819</v>
      </c>
      <c r="G2723" s="867">
        <v>92004</v>
      </c>
      <c r="H2723" s="867" t="s">
        <v>9066</v>
      </c>
      <c r="I2723" s="867" t="s">
        <v>6228</v>
      </c>
      <c r="J2723" s="867" t="s">
        <v>6229</v>
      </c>
      <c r="K2723" s="868">
        <v>42.06</v>
      </c>
      <c r="L2723" s="867" t="s">
        <v>6143</v>
      </c>
    </row>
    <row r="2724" spans="1:12" ht="13.5">
      <c r="A2724" s="867" t="s">
        <v>8711</v>
      </c>
      <c r="B2724" s="867" t="s">
        <v>8712</v>
      </c>
      <c r="C2724" s="867" t="s">
        <v>9006</v>
      </c>
      <c r="D2724" s="867" t="s">
        <v>9007</v>
      </c>
      <c r="E2724" s="868" t="s">
        <v>819</v>
      </c>
      <c r="F2724" s="867" t="s">
        <v>819</v>
      </c>
      <c r="G2724" s="867">
        <v>92005</v>
      </c>
      <c r="H2724" s="867" t="s">
        <v>9067</v>
      </c>
      <c r="I2724" s="867" t="s">
        <v>6228</v>
      </c>
      <c r="J2724" s="867" t="s">
        <v>6229</v>
      </c>
      <c r="K2724" s="868">
        <v>45.74</v>
      </c>
      <c r="L2724" s="867" t="s">
        <v>6143</v>
      </c>
    </row>
    <row r="2725" spans="1:12" ht="13.5">
      <c r="A2725" s="867" t="s">
        <v>8711</v>
      </c>
      <c r="B2725" s="867" t="s">
        <v>8712</v>
      </c>
      <c r="C2725" s="867" t="s">
        <v>9006</v>
      </c>
      <c r="D2725" s="867" t="s">
        <v>9007</v>
      </c>
      <c r="E2725" s="868" t="s">
        <v>819</v>
      </c>
      <c r="F2725" s="867" t="s">
        <v>819</v>
      </c>
      <c r="G2725" s="867">
        <v>92006</v>
      </c>
      <c r="H2725" s="867" t="s">
        <v>9068</v>
      </c>
      <c r="I2725" s="867" t="s">
        <v>6228</v>
      </c>
      <c r="J2725" s="867" t="s">
        <v>6229</v>
      </c>
      <c r="K2725" s="868">
        <v>29.65</v>
      </c>
      <c r="L2725" s="867" t="s">
        <v>6143</v>
      </c>
    </row>
    <row r="2726" spans="1:12" ht="13.5">
      <c r="A2726" s="867" t="s">
        <v>8711</v>
      </c>
      <c r="B2726" s="867" t="s">
        <v>8712</v>
      </c>
      <c r="C2726" s="867" t="s">
        <v>9006</v>
      </c>
      <c r="D2726" s="867" t="s">
        <v>9007</v>
      </c>
      <c r="E2726" s="868" t="s">
        <v>819</v>
      </c>
      <c r="F2726" s="867" t="s">
        <v>819</v>
      </c>
      <c r="G2726" s="867">
        <v>92007</v>
      </c>
      <c r="H2726" s="867" t="s">
        <v>9069</v>
      </c>
      <c r="I2726" s="867" t="s">
        <v>6228</v>
      </c>
      <c r="J2726" s="867" t="s">
        <v>6229</v>
      </c>
      <c r="K2726" s="868">
        <v>33.33</v>
      </c>
      <c r="L2726" s="867" t="s">
        <v>6143</v>
      </c>
    </row>
    <row r="2727" spans="1:12" ht="13.5">
      <c r="A2727" s="867" t="s">
        <v>8711</v>
      </c>
      <c r="B2727" s="867" t="s">
        <v>8712</v>
      </c>
      <c r="C2727" s="867" t="s">
        <v>9006</v>
      </c>
      <c r="D2727" s="867" t="s">
        <v>9007</v>
      </c>
      <c r="E2727" s="868" t="s">
        <v>819</v>
      </c>
      <c r="F2727" s="867" t="s">
        <v>819</v>
      </c>
      <c r="G2727" s="867">
        <v>92008</v>
      </c>
      <c r="H2727" s="867" t="s">
        <v>9070</v>
      </c>
      <c r="I2727" s="867" t="s">
        <v>6228</v>
      </c>
      <c r="J2727" s="867" t="s">
        <v>6229</v>
      </c>
      <c r="K2727" s="868">
        <v>36.17</v>
      </c>
      <c r="L2727" s="867" t="s">
        <v>6143</v>
      </c>
    </row>
    <row r="2728" spans="1:12" ht="13.5">
      <c r="A2728" s="867" t="s">
        <v>8711</v>
      </c>
      <c r="B2728" s="867" t="s">
        <v>8712</v>
      </c>
      <c r="C2728" s="867" t="s">
        <v>9006</v>
      </c>
      <c r="D2728" s="867" t="s">
        <v>9007</v>
      </c>
      <c r="E2728" s="868" t="s">
        <v>819</v>
      </c>
      <c r="F2728" s="867" t="s">
        <v>819</v>
      </c>
      <c r="G2728" s="867">
        <v>92009</v>
      </c>
      <c r="H2728" s="867" t="s">
        <v>9071</v>
      </c>
      <c r="I2728" s="867" t="s">
        <v>6228</v>
      </c>
      <c r="J2728" s="867" t="s">
        <v>6229</v>
      </c>
      <c r="K2728" s="868">
        <v>39.85</v>
      </c>
      <c r="L2728" s="867" t="s">
        <v>6143</v>
      </c>
    </row>
    <row r="2729" spans="1:12" ht="13.5">
      <c r="A2729" s="867" t="s">
        <v>8711</v>
      </c>
      <c r="B2729" s="867" t="s">
        <v>8712</v>
      </c>
      <c r="C2729" s="867" t="s">
        <v>9006</v>
      </c>
      <c r="D2729" s="867" t="s">
        <v>9007</v>
      </c>
      <c r="E2729" s="868" t="s">
        <v>819</v>
      </c>
      <c r="F2729" s="867" t="s">
        <v>819</v>
      </c>
      <c r="G2729" s="867">
        <v>92010</v>
      </c>
      <c r="H2729" s="867" t="s">
        <v>9072</v>
      </c>
      <c r="I2729" s="867" t="s">
        <v>6228</v>
      </c>
      <c r="J2729" s="867" t="s">
        <v>6229</v>
      </c>
      <c r="K2729" s="868">
        <v>52.09</v>
      </c>
      <c r="L2729" s="867" t="s">
        <v>6143</v>
      </c>
    </row>
    <row r="2730" spans="1:12" ht="13.5">
      <c r="A2730" s="867" t="s">
        <v>8711</v>
      </c>
      <c r="B2730" s="867" t="s">
        <v>8712</v>
      </c>
      <c r="C2730" s="867" t="s">
        <v>9006</v>
      </c>
      <c r="D2730" s="867" t="s">
        <v>9007</v>
      </c>
      <c r="E2730" s="868" t="s">
        <v>819</v>
      </c>
      <c r="F2730" s="867" t="s">
        <v>819</v>
      </c>
      <c r="G2730" s="867">
        <v>92011</v>
      </c>
      <c r="H2730" s="867" t="s">
        <v>9073</v>
      </c>
      <c r="I2730" s="867" t="s">
        <v>6228</v>
      </c>
      <c r="J2730" s="867" t="s">
        <v>6229</v>
      </c>
      <c r="K2730" s="868">
        <v>57.61</v>
      </c>
      <c r="L2730" s="867" t="s">
        <v>6143</v>
      </c>
    </row>
    <row r="2731" spans="1:12" ht="13.5">
      <c r="A2731" s="867" t="s">
        <v>8711</v>
      </c>
      <c r="B2731" s="867" t="s">
        <v>8712</v>
      </c>
      <c r="C2731" s="867" t="s">
        <v>9006</v>
      </c>
      <c r="D2731" s="867" t="s">
        <v>9007</v>
      </c>
      <c r="E2731" s="868" t="s">
        <v>819</v>
      </c>
      <c r="F2731" s="867" t="s">
        <v>819</v>
      </c>
      <c r="G2731" s="867">
        <v>92012</v>
      </c>
      <c r="H2731" s="867" t="s">
        <v>9074</v>
      </c>
      <c r="I2731" s="867" t="s">
        <v>6228</v>
      </c>
      <c r="J2731" s="867" t="s">
        <v>6229</v>
      </c>
      <c r="K2731" s="868">
        <v>58.61</v>
      </c>
      <c r="L2731" s="867" t="s">
        <v>6143</v>
      </c>
    </row>
    <row r="2732" spans="1:12" ht="13.5">
      <c r="A2732" s="867" t="s">
        <v>8711</v>
      </c>
      <c r="B2732" s="867" t="s">
        <v>8712</v>
      </c>
      <c r="C2732" s="867" t="s">
        <v>9006</v>
      </c>
      <c r="D2732" s="867" t="s">
        <v>9007</v>
      </c>
      <c r="E2732" s="868" t="s">
        <v>819</v>
      </c>
      <c r="F2732" s="867" t="s">
        <v>819</v>
      </c>
      <c r="G2732" s="867">
        <v>92013</v>
      </c>
      <c r="H2732" s="867" t="s">
        <v>9075</v>
      </c>
      <c r="I2732" s="867" t="s">
        <v>6228</v>
      </c>
      <c r="J2732" s="867" t="s">
        <v>6229</v>
      </c>
      <c r="K2732" s="868">
        <v>64.13</v>
      </c>
      <c r="L2732" s="867" t="s">
        <v>6143</v>
      </c>
    </row>
    <row r="2733" spans="1:12" ht="13.5">
      <c r="A2733" s="867" t="s">
        <v>8711</v>
      </c>
      <c r="B2733" s="867" t="s">
        <v>8712</v>
      </c>
      <c r="C2733" s="867" t="s">
        <v>9006</v>
      </c>
      <c r="D2733" s="867" t="s">
        <v>9007</v>
      </c>
      <c r="E2733" s="868" t="s">
        <v>819</v>
      </c>
      <c r="F2733" s="867" t="s">
        <v>819</v>
      </c>
      <c r="G2733" s="867">
        <v>92014</v>
      </c>
      <c r="H2733" s="867" t="s">
        <v>9076</v>
      </c>
      <c r="I2733" s="867" t="s">
        <v>6228</v>
      </c>
      <c r="J2733" s="867" t="s">
        <v>6229</v>
      </c>
      <c r="K2733" s="868">
        <v>43.26</v>
      </c>
      <c r="L2733" s="867" t="s">
        <v>6143</v>
      </c>
    </row>
    <row r="2734" spans="1:12" ht="13.5">
      <c r="A2734" s="867" t="s">
        <v>8711</v>
      </c>
      <c r="B2734" s="867" t="s">
        <v>8712</v>
      </c>
      <c r="C2734" s="867" t="s">
        <v>9006</v>
      </c>
      <c r="D2734" s="867" t="s">
        <v>9007</v>
      </c>
      <c r="E2734" s="868" t="s">
        <v>819</v>
      </c>
      <c r="F2734" s="867" t="s">
        <v>819</v>
      </c>
      <c r="G2734" s="867">
        <v>92015</v>
      </c>
      <c r="H2734" s="867" t="s">
        <v>9077</v>
      </c>
      <c r="I2734" s="867" t="s">
        <v>6228</v>
      </c>
      <c r="J2734" s="867" t="s">
        <v>6229</v>
      </c>
      <c r="K2734" s="868">
        <v>48.78</v>
      </c>
      <c r="L2734" s="867" t="s">
        <v>6143</v>
      </c>
    </row>
    <row r="2735" spans="1:12" ht="13.5">
      <c r="A2735" s="867" t="s">
        <v>8711</v>
      </c>
      <c r="B2735" s="867" t="s">
        <v>8712</v>
      </c>
      <c r="C2735" s="867" t="s">
        <v>9006</v>
      </c>
      <c r="D2735" s="867" t="s">
        <v>9007</v>
      </c>
      <c r="E2735" s="868" t="s">
        <v>819</v>
      </c>
      <c r="F2735" s="867" t="s">
        <v>819</v>
      </c>
      <c r="G2735" s="867">
        <v>92016</v>
      </c>
      <c r="H2735" s="867" t="s">
        <v>9078</v>
      </c>
      <c r="I2735" s="867" t="s">
        <v>6228</v>
      </c>
      <c r="J2735" s="867" t="s">
        <v>6229</v>
      </c>
      <c r="K2735" s="868">
        <v>49.78</v>
      </c>
      <c r="L2735" s="867" t="s">
        <v>6143</v>
      </c>
    </row>
    <row r="2736" spans="1:12" ht="13.5">
      <c r="A2736" s="867" t="s">
        <v>8711</v>
      </c>
      <c r="B2736" s="867" t="s">
        <v>8712</v>
      </c>
      <c r="C2736" s="867" t="s">
        <v>9006</v>
      </c>
      <c r="D2736" s="867" t="s">
        <v>9007</v>
      </c>
      <c r="E2736" s="868" t="s">
        <v>819</v>
      </c>
      <c r="F2736" s="867" t="s">
        <v>819</v>
      </c>
      <c r="G2736" s="867">
        <v>92017</v>
      </c>
      <c r="H2736" s="867" t="s">
        <v>9079</v>
      </c>
      <c r="I2736" s="867" t="s">
        <v>6228</v>
      </c>
      <c r="J2736" s="867" t="s">
        <v>6229</v>
      </c>
      <c r="K2736" s="868">
        <v>55.3</v>
      </c>
      <c r="L2736" s="867" t="s">
        <v>6143</v>
      </c>
    </row>
    <row r="2737" spans="1:12" ht="13.5">
      <c r="A2737" s="867" t="s">
        <v>8711</v>
      </c>
      <c r="B2737" s="867" t="s">
        <v>8712</v>
      </c>
      <c r="C2737" s="867" t="s">
        <v>9006</v>
      </c>
      <c r="D2737" s="867" t="s">
        <v>9007</v>
      </c>
      <c r="E2737" s="868" t="s">
        <v>819</v>
      </c>
      <c r="F2737" s="867" t="s">
        <v>819</v>
      </c>
      <c r="G2737" s="867">
        <v>92018</v>
      </c>
      <c r="H2737" s="867" t="s">
        <v>9080</v>
      </c>
      <c r="I2737" s="867" t="s">
        <v>6228</v>
      </c>
      <c r="J2737" s="867" t="s">
        <v>6229</v>
      </c>
      <c r="K2737" s="868">
        <v>57.27</v>
      </c>
      <c r="L2737" s="867" t="s">
        <v>6143</v>
      </c>
    </row>
    <row r="2738" spans="1:12" ht="13.5">
      <c r="A2738" s="867" t="s">
        <v>8711</v>
      </c>
      <c r="B2738" s="867" t="s">
        <v>8712</v>
      </c>
      <c r="C2738" s="867" t="s">
        <v>9006</v>
      </c>
      <c r="D2738" s="867" t="s">
        <v>9007</v>
      </c>
      <c r="E2738" s="868" t="s">
        <v>819</v>
      </c>
      <c r="F2738" s="867" t="s">
        <v>819</v>
      </c>
      <c r="G2738" s="867">
        <v>92019</v>
      </c>
      <c r="H2738" s="867" t="s">
        <v>9081</v>
      </c>
      <c r="I2738" s="867" t="s">
        <v>6228</v>
      </c>
      <c r="J2738" s="867" t="s">
        <v>6229</v>
      </c>
      <c r="K2738" s="868">
        <v>67.64</v>
      </c>
      <c r="L2738" s="867" t="s">
        <v>6143</v>
      </c>
    </row>
    <row r="2739" spans="1:12" ht="13.5">
      <c r="A2739" s="867" t="s">
        <v>8711</v>
      </c>
      <c r="B2739" s="867" t="s">
        <v>8712</v>
      </c>
      <c r="C2739" s="867" t="s">
        <v>9006</v>
      </c>
      <c r="D2739" s="867" t="s">
        <v>9007</v>
      </c>
      <c r="E2739" s="868" t="s">
        <v>819</v>
      </c>
      <c r="F2739" s="867" t="s">
        <v>819</v>
      </c>
      <c r="G2739" s="867">
        <v>92020</v>
      </c>
      <c r="H2739" s="867" t="s">
        <v>9082</v>
      </c>
      <c r="I2739" s="867" t="s">
        <v>6228</v>
      </c>
      <c r="J2739" s="867" t="s">
        <v>6229</v>
      </c>
      <c r="K2739" s="868">
        <v>84.67</v>
      </c>
      <c r="L2739" s="867" t="s">
        <v>6143</v>
      </c>
    </row>
    <row r="2740" spans="1:12" ht="13.5">
      <c r="A2740" s="867" t="s">
        <v>8711</v>
      </c>
      <c r="B2740" s="867" t="s">
        <v>8712</v>
      </c>
      <c r="C2740" s="867" t="s">
        <v>9006</v>
      </c>
      <c r="D2740" s="867" t="s">
        <v>9007</v>
      </c>
      <c r="E2740" s="868" t="s">
        <v>819</v>
      </c>
      <c r="F2740" s="867" t="s">
        <v>819</v>
      </c>
      <c r="G2740" s="867">
        <v>92021</v>
      </c>
      <c r="H2740" s="867" t="s">
        <v>9083</v>
      </c>
      <c r="I2740" s="867" t="s">
        <v>6228</v>
      </c>
      <c r="J2740" s="867" t="s">
        <v>6229</v>
      </c>
      <c r="K2740" s="868">
        <v>95.04</v>
      </c>
      <c r="L2740" s="867" t="s">
        <v>6143</v>
      </c>
    </row>
    <row r="2741" spans="1:12" ht="13.5">
      <c r="A2741" s="867" t="s">
        <v>8711</v>
      </c>
      <c r="B2741" s="867" t="s">
        <v>8712</v>
      </c>
      <c r="C2741" s="867" t="s">
        <v>9006</v>
      </c>
      <c r="D2741" s="867" t="s">
        <v>9007</v>
      </c>
      <c r="E2741" s="868" t="s">
        <v>819</v>
      </c>
      <c r="F2741" s="867" t="s">
        <v>819</v>
      </c>
      <c r="G2741" s="867">
        <v>92022</v>
      </c>
      <c r="H2741" s="867" t="s">
        <v>9084</v>
      </c>
      <c r="I2741" s="867" t="s">
        <v>6228</v>
      </c>
      <c r="J2741" s="867" t="s">
        <v>6229</v>
      </c>
      <c r="K2741" s="868">
        <v>31.4</v>
      </c>
      <c r="L2741" s="867" t="s">
        <v>6143</v>
      </c>
    </row>
    <row r="2742" spans="1:12" ht="13.5">
      <c r="A2742" s="867" t="s">
        <v>8711</v>
      </c>
      <c r="B2742" s="867" t="s">
        <v>8712</v>
      </c>
      <c r="C2742" s="867" t="s">
        <v>9006</v>
      </c>
      <c r="D2742" s="867" t="s">
        <v>9007</v>
      </c>
      <c r="E2742" s="868" t="s">
        <v>819</v>
      </c>
      <c r="F2742" s="867" t="s">
        <v>819</v>
      </c>
      <c r="G2742" s="867">
        <v>92023</v>
      </c>
      <c r="H2742" s="867" t="s">
        <v>9085</v>
      </c>
      <c r="I2742" s="867" t="s">
        <v>6228</v>
      </c>
      <c r="J2742" s="867" t="s">
        <v>6229</v>
      </c>
      <c r="K2742" s="868">
        <v>37.92</v>
      </c>
      <c r="L2742" s="867" t="s">
        <v>6143</v>
      </c>
    </row>
    <row r="2743" spans="1:12" ht="13.5">
      <c r="A2743" s="867" t="s">
        <v>8711</v>
      </c>
      <c r="B2743" s="867" t="s">
        <v>8712</v>
      </c>
      <c r="C2743" s="867" t="s">
        <v>9006</v>
      </c>
      <c r="D2743" s="867" t="s">
        <v>9007</v>
      </c>
      <c r="E2743" s="868" t="s">
        <v>819</v>
      </c>
      <c r="F2743" s="867" t="s">
        <v>819</v>
      </c>
      <c r="G2743" s="867">
        <v>92024</v>
      </c>
      <c r="H2743" s="867" t="s">
        <v>9086</v>
      </c>
      <c r="I2743" s="867" t="s">
        <v>6228</v>
      </c>
      <c r="J2743" s="867" t="s">
        <v>6229</v>
      </c>
      <c r="K2743" s="868">
        <v>47.98</v>
      </c>
      <c r="L2743" s="867" t="s">
        <v>6143</v>
      </c>
    </row>
    <row r="2744" spans="1:12" ht="13.5">
      <c r="A2744" s="867" t="s">
        <v>8711</v>
      </c>
      <c r="B2744" s="867" t="s">
        <v>8712</v>
      </c>
      <c r="C2744" s="867" t="s">
        <v>9006</v>
      </c>
      <c r="D2744" s="867" t="s">
        <v>9007</v>
      </c>
      <c r="E2744" s="868" t="s">
        <v>819</v>
      </c>
      <c r="F2744" s="867" t="s">
        <v>819</v>
      </c>
      <c r="G2744" s="867">
        <v>92025</v>
      </c>
      <c r="H2744" s="867" t="s">
        <v>9087</v>
      </c>
      <c r="I2744" s="867" t="s">
        <v>6228</v>
      </c>
      <c r="J2744" s="867" t="s">
        <v>6229</v>
      </c>
      <c r="K2744" s="868">
        <v>54.5</v>
      </c>
      <c r="L2744" s="867" t="s">
        <v>6143</v>
      </c>
    </row>
    <row r="2745" spans="1:12" ht="13.5">
      <c r="A2745" s="867" t="s">
        <v>8711</v>
      </c>
      <c r="B2745" s="867" t="s">
        <v>8712</v>
      </c>
      <c r="C2745" s="867" t="s">
        <v>9006</v>
      </c>
      <c r="D2745" s="867" t="s">
        <v>9007</v>
      </c>
      <c r="E2745" s="868" t="s">
        <v>819</v>
      </c>
      <c r="F2745" s="867" t="s">
        <v>819</v>
      </c>
      <c r="G2745" s="867">
        <v>92026</v>
      </c>
      <c r="H2745" s="867" t="s">
        <v>9088</v>
      </c>
      <c r="I2745" s="867" t="s">
        <v>6228</v>
      </c>
      <c r="J2745" s="867" t="s">
        <v>6229</v>
      </c>
      <c r="K2745" s="868">
        <v>43.84</v>
      </c>
      <c r="L2745" s="867" t="s">
        <v>6143</v>
      </c>
    </row>
    <row r="2746" spans="1:12" ht="13.5">
      <c r="A2746" s="867" t="s">
        <v>8711</v>
      </c>
      <c r="B2746" s="867" t="s">
        <v>8712</v>
      </c>
      <c r="C2746" s="867" t="s">
        <v>9006</v>
      </c>
      <c r="D2746" s="867" t="s">
        <v>9007</v>
      </c>
      <c r="E2746" s="868" t="s">
        <v>819</v>
      </c>
      <c r="F2746" s="867" t="s">
        <v>819</v>
      </c>
      <c r="G2746" s="867">
        <v>92027</v>
      </c>
      <c r="H2746" s="867" t="s">
        <v>9089</v>
      </c>
      <c r="I2746" s="867" t="s">
        <v>6228</v>
      </c>
      <c r="J2746" s="867" t="s">
        <v>6229</v>
      </c>
      <c r="K2746" s="868">
        <v>50.36</v>
      </c>
      <c r="L2746" s="867" t="s">
        <v>6143</v>
      </c>
    </row>
    <row r="2747" spans="1:12" ht="13.5">
      <c r="A2747" s="867" t="s">
        <v>8711</v>
      </c>
      <c r="B2747" s="867" t="s">
        <v>8712</v>
      </c>
      <c r="C2747" s="867" t="s">
        <v>9006</v>
      </c>
      <c r="D2747" s="867" t="s">
        <v>9007</v>
      </c>
      <c r="E2747" s="868" t="s">
        <v>819</v>
      </c>
      <c r="F2747" s="867" t="s">
        <v>819</v>
      </c>
      <c r="G2747" s="867">
        <v>92028</v>
      </c>
      <c r="H2747" s="867" t="s">
        <v>9090</v>
      </c>
      <c r="I2747" s="867" t="s">
        <v>6228</v>
      </c>
      <c r="J2747" s="867" t="s">
        <v>6229</v>
      </c>
      <c r="K2747" s="868">
        <v>36.5</v>
      </c>
      <c r="L2747" s="867" t="s">
        <v>6143</v>
      </c>
    </row>
    <row r="2748" spans="1:12" ht="13.5">
      <c r="A2748" s="867" t="s">
        <v>8711</v>
      </c>
      <c r="B2748" s="867" t="s">
        <v>8712</v>
      </c>
      <c r="C2748" s="867" t="s">
        <v>9006</v>
      </c>
      <c r="D2748" s="867" t="s">
        <v>9007</v>
      </c>
      <c r="E2748" s="868" t="s">
        <v>819</v>
      </c>
      <c r="F2748" s="867" t="s">
        <v>819</v>
      </c>
      <c r="G2748" s="867">
        <v>92029</v>
      </c>
      <c r="H2748" s="867" t="s">
        <v>9091</v>
      </c>
      <c r="I2748" s="867" t="s">
        <v>6228</v>
      </c>
      <c r="J2748" s="867" t="s">
        <v>6229</v>
      </c>
      <c r="K2748" s="868">
        <v>43.02</v>
      </c>
      <c r="L2748" s="867" t="s">
        <v>6143</v>
      </c>
    </row>
    <row r="2749" spans="1:12" ht="13.5">
      <c r="A2749" s="867" t="s">
        <v>8711</v>
      </c>
      <c r="B2749" s="867" t="s">
        <v>8712</v>
      </c>
      <c r="C2749" s="867" t="s">
        <v>9006</v>
      </c>
      <c r="D2749" s="867" t="s">
        <v>9007</v>
      </c>
      <c r="E2749" s="868" t="s">
        <v>819</v>
      </c>
      <c r="F2749" s="867" t="s">
        <v>819</v>
      </c>
      <c r="G2749" s="867">
        <v>92030</v>
      </c>
      <c r="H2749" s="867" t="s">
        <v>9092</v>
      </c>
      <c r="I2749" s="867" t="s">
        <v>6228</v>
      </c>
      <c r="J2749" s="867" t="s">
        <v>6229</v>
      </c>
      <c r="K2749" s="868">
        <v>53.05</v>
      </c>
      <c r="L2749" s="867" t="s">
        <v>6143</v>
      </c>
    </row>
    <row r="2750" spans="1:12" ht="13.5">
      <c r="A2750" s="867" t="s">
        <v>8711</v>
      </c>
      <c r="B2750" s="867" t="s">
        <v>8712</v>
      </c>
      <c r="C2750" s="867" t="s">
        <v>9006</v>
      </c>
      <c r="D2750" s="867" t="s">
        <v>9007</v>
      </c>
      <c r="E2750" s="868" t="s">
        <v>819</v>
      </c>
      <c r="F2750" s="867" t="s">
        <v>819</v>
      </c>
      <c r="G2750" s="867">
        <v>92031</v>
      </c>
      <c r="H2750" s="867" t="s">
        <v>9093</v>
      </c>
      <c r="I2750" s="867" t="s">
        <v>6228</v>
      </c>
      <c r="J2750" s="867" t="s">
        <v>6229</v>
      </c>
      <c r="K2750" s="868">
        <v>59.57</v>
      </c>
      <c r="L2750" s="867" t="s">
        <v>6143</v>
      </c>
    </row>
    <row r="2751" spans="1:12" ht="13.5">
      <c r="A2751" s="867" t="s">
        <v>8711</v>
      </c>
      <c r="B2751" s="867" t="s">
        <v>8712</v>
      </c>
      <c r="C2751" s="867" t="s">
        <v>9006</v>
      </c>
      <c r="D2751" s="867" t="s">
        <v>9007</v>
      </c>
      <c r="E2751" s="868" t="s">
        <v>819</v>
      </c>
      <c r="F2751" s="867" t="s">
        <v>819</v>
      </c>
      <c r="G2751" s="867">
        <v>92032</v>
      </c>
      <c r="H2751" s="867" t="s">
        <v>9094</v>
      </c>
      <c r="I2751" s="867" t="s">
        <v>6228</v>
      </c>
      <c r="J2751" s="867" t="s">
        <v>6229</v>
      </c>
      <c r="K2751" s="868">
        <v>54.01</v>
      </c>
      <c r="L2751" s="867" t="s">
        <v>6143</v>
      </c>
    </row>
    <row r="2752" spans="1:12" ht="13.5">
      <c r="A2752" s="867" t="s">
        <v>8711</v>
      </c>
      <c r="B2752" s="867" t="s">
        <v>8712</v>
      </c>
      <c r="C2752" s="867" t="s">
        <v>9006</v>
      </c>
      <c r="D2752" s="867" t="s">
        <v>9007</v>
      </c>
      <c r="E2752" s="868" t="s">
        <v>819</v>
      </c>
      <c r="F2752" s="867" t="s">
        <v>819</v>
      </c>
      <c r="G2752" s="867">
        <v>92033</v>
      </c>
      <c r="H2752" s="867" t="s">
        <v>9095</v>
      </c>
      <c r="I2752" s="867" t="s">
        <v>6228</v>
      </c>
      <c r="J2752" s="867" t="s">
        <v>6229</v>
      </c>
      <c r="K2752" s="868">
        <v>60.53</v>
      </c>
      <c r="L2752" s="867" t="s">
        <v>6143</v>
      </c>
    </row>
    <row r="2753" spans="1:12" ht="13.5">
      <c r="A2753" s="867" t="s">
        <v>8711</v>
      </c>
      <c r="B2753" s="867" t="s">
        <v>8712</v>
      </c>
      <c r="C2753" s="867" t="s">
        <v>9006</v>
      </c>
      <c r="D2753" s="867" t="s">
        <v>9007</v>
      </c>
      <c r="E2753" s="868" t="s">
        <v>819</v>
      </c>
      <c r="F2753" s="867" t="s">
        <v>819</v>
      </c>
      <c r="G2753" s="867">
        <v>92034</v>
      </c>
      <c r="H2753" s="867" t="s">
        <v>9096</v>
      </c>
      <c r="I2753" s="867" t="s">
        <v>6228</v>
      </c>
      <c r="J2753" s="867" t="s">
        <v>6229</v>
      </c>
      <c r="K2753" s="868">
        <v>48.94</v>
      </c>
      <c r="L2753" s="867" t="s">
        <v>6143</v>
      </c>
    </row>
    <row r="2754" spans="1:12" ht="13.5">
      <c r="A2754" s="867" t="s">
        <v>8711</v>
      </c>
      <c r="B2754" s="867" t="s">
        <v>8712</v>
      </c>
      <c r="C2754" s="867" t="s">
        <v>9006</v>
      </c>
      <c r="D2754" s="867" t="s">
        <v>9007</v>
      </c>
      <c r="E2754" s="868" t="s">
        <v>819</v>
      </c>
      <c r="F2754" s="867" t="s">
        <v>819</v>
      </c>
      <c r="G2754" s="867">
        <v>92035</v>
      </c>
      <c r="H2754" s="867" t="s">
        <v>9097</v>
      </c>
      <c r="I2754" s="867" t="s">
        <v>6228</v>
      </c>
      <c r="J2754" s="867" t="s">
        <v>6229</v>
      </c>
      <c r="K2754" s="868">
        <v>55.46</v>
      </c>
      <c r="L2754" s="867" t="s">
        <v>6143</v>
      </c>
    </row>
    <row r="2755" spans="1:12" ht="13.5">
      <c r="A2755" s="867" t="s">
        <v>8711</v>
      </c>
      <c r="B2755" s="867" t="s">
        <v>8712</v>
      </c>
      <c r="C2755" s="867" t="s">
        <v>9098</v>
      </c>
      <c r="D2755" s="867" t="s">
        <v>9099</v>
      </c>
      <c r="E2755" s="868" t="s">
        <v>819</v>
      </c>
      <c r="F2755" s="867" t="s">
        <v>819</v>
      </c>
      <c r="G2755" s="867">
        <v>72278</v>
      </c>
      <c r="H2755" s="867" t="s">
        <v>9100</v>
      </c>
      <c r="I2755" s="867" t="s">
        <v>6228</v>
      </c>
      <c r="J2755" s="867" t="s">
        <v>6142</v>
      </c>
      <c r="K2755" s="868">
        <v>81.19</v>
      </c>
      <c r="L2755" s="867" t="s">
        <v>6143</v>
      </c>
    </row>
    <row r="2756" spans="1:12" ht="13.5">
      <c r="A2756" s="867" t="s">
        <v>8711</v>
      </c>
      <c r="B2756" s="867" t="s">
        <v>8712</v>
      </c>
      <c r="C2756" s="867" t="s">
        <v>9098</v>
      </c>
      <c r="D2756" s="867" t="s">
        <v>9099</v>
      </c>
      <c r="E2756" s="868" t="s">
        <v>819</v>
      </c>
      <c r="F2756" s="867" t="s">
        <v>819</v>
      </c>
      <c r="G2756" s="867">
        <v>72280</v>
      </c>
      <c r="H2756" s="867" t="s">
        <v>9101</v>
      </c>
      <c r="I2756" s="867" t="s">
        <v>6228</v>
      </c>
      <c r="J2756" s="867" t="s">
        <v>6142</v>
      </c>
      <c r="K2756" s="868">
        <v>40.15</v>
      </c>
      <c r="L2756" s="867" t="s">
        <v>6143</v>
      </c>
    </row>
    <row r="2757" spans="1:12" ht="13.5">
      <c r="A2757" s="867" t="s">
        <v>8711</v>
      </c>
      <c r="B2757" s="867" t="s">
        <v>8712</v>
      </c>
      <c r="C2757" s="867" t="s">
        <v>9098</v>
      </c>
      <c r="D2757" s="867" t="s">
        <v>9099</v>
      </c>
      <c r="E2757" s="868" t="s">
        <v>819</v>
      </c>
      <c r="F2757" s="867" t="s">
        <v>819</v>
      </c>
      <c r="G2757" s="867">
        <v>97583</v>
      </c>
      <c r="H2757" s="867" t="s">
        <v>9102</v>
      </c>
      <c r="I2757" s="867" t="s">
        <v>6228</v>
      </c>
      <c r="J2757" s="867" t="s">
        <v>6142</v>
      </c>
      <c r="K2757" s="868">
        <v>50.86</v>
      </c>
      <c r="L2757" s="867" t="s">
        <v>6143</v>
      </c>
    </row>
    <row r="2758" spans="1:12" ht="13.5">
      <c r="A2758" s="867" t="s">
        <v>8711</v>
      </c>
      <c r="B2758" s="867" t="s">
        <v>8712</v>
      </c>
      <c r="C2758" s="867" t="s">
        <v>9098</v>
      </c>
      <c r="D2758" s="867" t="s">
        <v>9099</v>
      </c>
      <c r="E2758" s="868" t="s">
        <v>819</v>
      </c>
      <c r="F2758" s="867" t="s">
        <v>819</v>
      </c>
      <c r="G2758" s="867">
        <v>97584</v>
      </c>
      <c r="H2758" s="867" t="s">
        <v>9103</v>
      </c>
      <c r="I2758" s="867" t="s">
        <v>6228</v>
      </c>
      <c r="J2758" s="867" t="s">
        <v>6142</v>
      </c>
      <c r="K2758" s="868">
        <v>69.849999999999994</v>
      </c>
      <c r="L2758" s="867" t="s">
        <v>6143</v>
      </c>
    </row>
    <row r="2759" spans="1:12" ht="13.5">
      <c r="A2759" s="867" t="s">
        <v>8711</v>
      </c>
      <c r="B2759" s="867" t="s">
        <v>8712</v>
      </c>
      <c r="C2759" s="867" t="s">
        <v>9098</v>
      </c>
      <c r="D2759" s="867" t="s">
        <v>9099</v>
      </c>
      <c r="E2759" s="868" t="s">
        <v>819</v>
      </c>
      <c r="F2759" s="867" t="s">
        <v>819</v>
      </c>
      <c r="G2759" s="867">
        <v>97585</v>
      </c>
      <c r="H2759" s="867" t="s">
        <v>9104</v>
      </c>
      <c r="I2759" s="867" t="s">
        <v>6228</v>
      </c>
      <c r="J2759" s="867" t="s">
        <v>6142</v>
      </c>
      <c r="K2759" s="868">
        <v>67.77</v>
      </c>
      <c r="L2759" s="867" t="s">
        <v>6143</v>
      </c>
    </row>
    <row r="2760" spans="1:12" ht="13.5">
      <c r="A2760" s="867" t="s">
        <v>8711</v>
      </c>
      <c r="B2760" s="867" t="s">
        <v>8712</v>
      </c>
      <c r="C2760" s="867" t="s">
        <v>9098</v>
      </c>
      <c r="D2760" s="867" t="s">
        <v>9099</v>
      </c>
      <c r="E2760" s="868" t="s">
        <v>819</v>
      </c>
      <c r="F2760" s="867" t="s">
        <v>819</v>
      </c>
      <c r="G2760" s="867">
        <v>97586</v>
      </c>
      <c r="H2760" s="867" t="s">
        <v>9105</v>
      </c>
      <c r="I2760" s="867" t="s">
        <v>6228</v>
      </c>
      <c r="J2760" s="867" t="s">
        <v>6142</v>
      </c>
      <c r="K2760" s="868">
        <v>90.7</v>
      </c>
      <c r="L2760" s="867" t="s">
        <v>6143</v>
      </c>
    </row>
    <row r="2761" spans="1:12" ht="13.5">
      <c r="A2761" s="867" t="s">
        <v>8711</v>
      </c>
      <c r="B2761" s="867" t="s">
        <v>8712</v>
      </c>
      <c r="C2761" s="867" t="s">
        <v>9098</v>
      </c>
      <c r="D2761" s="867" t="s">
        <v>9099</v>
      </c>
      <c r="E2761" s="868" t="s">
        <v>819</v>
      </c>
      <c r="F2761" s="867" t="s">
        <v>819</v>
      </c>
      <c r="G2761" s="867">
        <v>97587</v>
      </c>
      <c r="H2761" s="867" t="s">
        <v>9106</v>
      </c>
      <c r="I2761" s="867" t="s">
        <v>6228</v>
      </c>
      <c r="J2761" s="867" t="s">
        <v>6142</v>
      </c>
      <c r="K2761" s="868">
        <v>161.9</v>
      </c>
      <c r="L2761" s="867" t="s">
        <v>6143</v>
      </c>
    </row>
    <row r="2762" spans="1:12" ht="13.5">
      <c r="A2762" s="867" t="s">
        <v>8711</v>
      </c>
      <c r="B2762" s="867" t="s">
        <v>8712</v>
      </c>
      <c r="C2762" s="867" t="s">
        <v>9098</v>
      </c>
      <c r="D2762" s="867" t="s">
        <v>9099</v>
      </c>
      <c r="E2762" s="868" t="s">
        <v>819</v>
      </c>
      <c r="F2762" s="867" t="s">
        <v>819</v>
      </c>
      <c r="G2762" s="867">
        <v>97589</v>
      </c>
      <c r="H2762" s="867" t="s">
        <v>9107</v>
      </c>
      <c r="I2762" s="867" t="s">
        <v>6228</v>
      </c>
      <c r="J2762" s="867" t="s">
        <v>6142</v>
      </c>
      <c r="K2762" s="868">
        <v>30.51</v>
      </c>
      <c r="L2762" s="867" t="s">
        <v>6143</v>
      </c>
    </row>
    <row r="2763" spans="1:12" ht="13.5">
      <c r="A2763" s="867" t="s">
        <v>8711</v>
      </c>
      <c r="B2763" s="867" t="s">
        <v>8712</v>
      </c>
      <c r="C2763" s="867" t="s">
        <v>9098</v>
      </c>
      <c r="D2763" s="867" t="s">
        <v>9099</v>
      </c>
      <c r="E2763" s="868" t="s">
        <v>819</v>
      </c>
      <c r="F2763" s="867" t="s">
        <v>819</v>
      </c>
      <c r="G2763" s="867">
        <v>97590</v>
      </c>
      <c r="H2763" s="867" t="s">
        <v>9108</v>
      </c>
      <c r="I2763" s="867" t="s">
        <v>6228</v>
      </c>
      <c r="J2763" s="867" t="s">
        <v>6142</v>
      </c>
      <c r="K2763" s="868">
        <v>62.19</v>
      </c>
      <c r="L2763" s="867" t="s">
        <v>6143</v>
      </c>
    </row>
    <row r="2764" spans="1:12" ht="13.5">
      <c r="A2764" s="867" t="s">
        <v>8711</v>
      </c>
      <c r="B2764" s="867" t="s">
        <v>8712</v>
      </c>
      <c r="C2764" s="867" t="s">
        <v>9098</v>
      </c>
      <c r="D2764" s="867" t="s">
        <v>9099</v>
      </c>
      <c r="E2764" s="868" t="s">
        <v>819</v>
      </c>
      <c r="F2764" s="867" t="s">
        <v>819</v>
      </c>
      <c r="G2764" s="867">
        <v>97591</v>
      </c>
      <c r="H2764" s="867" t="s">
        <v>9109</v>
      </c>
      <c r="I2764" s="867" t="s">
        <v>6228</v>
      </c>
      <c r="J2764" s="867" t="s">
        <v>6142</v>
      </c>
      <c r="K2764" s="868">
        <v>83.19</v>
      </c>
      <c r="L2764" s="867" t="s">
        <v>6143</v>
      </c>
    </row>
    <row r="2765" spans="1:12" ht="13.5">
      <c r="A2765" s="867" t="s">
        <v>8711</v>
      </c>
      <c r="B2765" s="867" t="s">
        <v>8712</v>
      </c>
      <c r="C2765" s="867" t="s">
        <v>9098</v>
      </c>
      <c r="D2765" s="867" t="s">
        <v>9099</v>
      </c>
      <c r="E2765" s="868" t="s">
        <v>819</v>
      </c>
      <c r="F2765" s="867" t="s">
        <v>819</v>
      </c>
      <c r="G2765" s="867">
        <v>97592</v>
      </c>
      <c r="H2765" s="867" t="s">
        <v>9110</v>
      </c>
      <c r="I2765" s="867" t="s">
        <v>6228</v>
      </c>
      <c r="J2765" s="867" t="s">
        <v>6229</v>
      </c>
      <c r="K2765" s="868">
        <v>41.86</v>
      </c>
      <c r="L2765" s="867" t="s">
        <v>6143</v>
      </c>
    </row>
    <row r="2766" spans="1:12" ht="13.5">
      <c r="A2766" s="867" t="s">
        <v>8711</v>
      </c>
      <c r="B2766" s="867" t="s">
        <v>8712</v>
      </c>
      <c r="C2766" s="867" t="s">
        <v>9098</v>
      </c>
      <c r="D2766" s="867" t="s">
        <v>9099</v>
      </c>
      <c r="E2766" s="868" t="s">
        <v>819</v>
      </c>
      <c r="F2766" s="867" t="s">
        <v>819</v>
      </c>
      <c r="G2766" s="867">
        <v>97593</v>
      </c>
      <c r="H2766" s="867" t="s">
        <v>9111</v>
      </c>
      <c r="I2766" s="867" t="s">
        <v>6228</v>
      </c>
      <c r="J2766" s="867" t="s">
        <v>6142</v>
      </c>
      <c r="K2766" s="868">
        <v>85.7</v>
      </c>
      <c r="L2766" s="867" t="s">
        <v>6143</v>
      </c>
    </row>
    <row r="2767" spans="1:12" ht="13.5">
      <c r="A2767" s="867" t="s">
        <v>8711</v>
      </c>
      <c r="B2767" s="867" t="s">
        <v>8712</v>
      </c>
      <c r="C2767" s="867" t="s">
        <v>9098</v>
      </c>
      <c r="D2767" s="867" t="s">
        <v>9099</v>
      </c>
      <c r="E2767" s="868" t="s">
        <v>819</v>
      </c>
      <c r="F2767" s="867" t="s">
        <v>819</v>
      </c>
      <c r="G2767" s="867">
        <v>97594</v>
      </c>
      <c r="H2767" s="867" t="s">
        <v>9112</v>
      </c>
      <c r="I2767" s="867" t="s">
        <v>6228</v>
      </c>
      <c r="J2767" s="867" t="s">
        <v>6142</v>
      </c>
      <c r="K2767" s="868">
        <v>82.54</v>
      </c>
      <c r="L2767" s="867" t="s">
        <v>6143</v>
      </c>
    </row>
    <row r="2768" spans="1:12" ht="13.5">
      <c r="A2768" s="867" t="s">
        <v>8711</v>
      </c>
      <c r="B2768" s="867" t="s">
        <v>8712</v>
      </c>
      <c r="C2768" s="867" t="s">
        <v>9098</v>
      </c>
      <c r="D2768" s="867" t="s">
        <v>9099</v>
      </c>
      <c r="E2768" s="868" t="s">
        <v>819</v>
      </c>
      <c r="F2768" s="867" t="s">
        <v>819</v>
      </c>
      <c r="G2768" s="867">
        <v>97595</v>
      </c>
      <c r="H2768" s="867" t="s">
        <v>9113</v>
      </c>
      <c r="I2768" s="867" t="s">
        <v>6228</v>
      </c>
      <c r="J2768" s="867" t="s">
        <v>6142</v>
      </c>
      <c r="K2768" s="868">
        <v>61.78</v>
      </c>
      <c r="L2768" s="867" t="s">
        <v>6143</v>
      </c>
    </row>
    <row r="2769" spans="1:12" ht="13.5">
      <c r="A2769" s="867" t="s">
        <v>8711</v>
      </c>
      <c r="B2769" s="867" t="s">
        <v>8712</v>
      </c>
      <c r="C2769" s="867" t="s">
        <v>9098</v>
      </c>
      <c r="D2769" s="867" t="s">
        <v>9099</v>
      </c>
      <c r="E2769" s="868" t="s">
        <v>819</v>
      </c>
      <c r="F2769" s="867" t="s">
        <v>819</v>
      </c>
      <c r="G2769" s="867">
        <v>97596</v>
      </c>
      <c r="H2769" s="867" t="s">
        <v>9114</v>
      </c>
      <c r="I2769" s="867" t="s">
        <v>6228</v>
      </c>
      <c r="J2769" s="867" t="s">
        <v>6142</v>
      </c>
      <c r="K2769" s="868">
        <v>44.67</v>
      </c>
      <c r="L2769" s="867" t="s">
        <v>6143</v>
      </c>
    </row>
    <row r="2770" spans="1:12" ht="13.5">
      <c r="A2770" s="867" t="s">
        <v>8711</v>
      </c>
      <c r="B2770" s="867" t="s">
        <v>8712</v>
      </c>
      <c r="C2770" s="867" t="s">
        <v>9098</v>
      </c>
      <c r="D2770" s="867" t="s">
        <v>9099</v>
      </c>
      <c r="E2770" s="868" t="s">
        <v>819</v>
      </c>
      <c r="F2770" s="867" t="s">
        <v>819</v>
      </c>
      <c r="G2770" s="867">
        <v>97597</v>
      </c>
      <c r="H2770" s="867" t="s">
        <v>9115</v>
      </c>
      <c r="I2770" s="867" t="s">
        <v>6228</v>
      </c>
      <c r="J2770" s="867" t="s">
        <v>6142</v>
      </c>
      <c r="K2770" s="868">
        <v>42.49</v>
      </c>
      <c r="L2770" s="867" t="s">
        <v>6143</v>
      </c>
    </row>
    <row r="2771" spans="1:12" ht="13.5">
      <c r="A2771" s="867" t="s">
        <v>8711</v>
      </c>
      <c r="B2771" s="867" t="s">
        <v>8712</v>
      </c>
      <c r="C2771" s="867" t="s">
        <v>9098</v>
      </c>
      <c r="D2771" s="867" t="s">
        <v>9099</v>
      </c>
      <c r="E2771" s="868" t="s">
        <v>819</v>
      </c>
      <c r="F2771" s="867" t="s">
        <v>819</v>
      </c>
      <c r="G2771" s="867">
        <v>97598</v>
      </c>
      <c r="H2771" s="867" t="s">
        <v>9116</v>
      </c>
      <c r="I2771" s="867" t="s">
        <v>6228</v>
      </c>
      <c r="J2771" s="867" t="s">
        <v>6142</v>
      </c>
      <c r="K2771" s="868">
        <v>40.299999999999997</v>
      </c>
      <c r="L2771" s="867" t="s">
        <v>6143</v>
      </c>
    </row>
    <row r="2772" spans="1:12" ht="13.5">
      <c r="A2772" s="867" t="s">
        <v>8711</v>
      </c>
      <c r="B2772" s="867" t="s">
        <v>8712</v>
      </c>
      <c r="C2772" s="867" t="s">
        <v>9098</v>
      </c>
      <c r="D2772" s="867" t="s">
        <v>9099</v>
      </c>
      <c r="E2772" s="868" t="s">
        <v>819</v>
      </c>
      <c r="F2772" s="867" t="s">
        <v>819</v>
      </c>
      <c r="G2772" s="867">
        <v>97599</v>
      </c>
      <c r="H2772" s="867" t="s">
        <v>9117</v>
      </c>
      <c r="I2772" s="867" t="s">
        <v>6228</v>
      </c>
      <c r="J2772" s="867" t="s">
        <v>6229</v>
      </c>
      <c r="K2772" s="868">
        <v>33.590000000000003</v>
      </c>
      <c r="L2772" s="867" t="s">
        <v>6143</v>
      </c>
    </row>
    <row r="2773" spans="1:12" ht="13.5">
      <c r="A2773" s="867" t="s">
        <v>8711</v>
      </c>
      <c r="B2773" s="867" t="s">
        <v>8712</v>
      </c>
      <c r="C2773" s="867" t="s">
        <v>9098</v>
      </c>
      <c r="D2773" s="867" t="s">
        <v>9099</v>
      </c>
      <c r="E2773" s="868" t="s">
        <v>819</v>
      </c>
      <c r="F2773" s="867" t="s">
        <v>819</v>
      </c>
      <c r="G2773" s="867">
        <v>97609</v>
      </c>
      <c r="H2773" s="867" t="s">
        <v>9118</v>
      </c>
      <c r="I2773" s="867" t="s">
        <v>6228</v>
      </c>
      <c r="J2773" s="867" t="s">
        <v>6229</v>
      </c>
      <c r="K2773" s="868">
        <v>17.02</v>
      </c>
      <c r="L2773" s="867" t="s">
        <v>6143</v>
      </c>
    </row>
    <row r="2774" spans="1:12" ht="13.5">
      <c r="A2774" s="867" t="s">
        <v>8711</v>
      </c>
      <c r="B2774" s="867" t="s">
        <v>8712</v>
      </c>
      <c r="C2774" s="867" t="s">
        <v>9098</v>
      </c>
      <c r="D2774" s="867" t="s">
        <v>9099</v>
      </c>
      <c r="E2774" s="868" t="s">
        <v>819</v>
      </c>
      <c r="F2774" s="867" t="s">
        <v>819</v>
      </c>
      <c r="G2774" s="867">
        <v>97610</v>
      </c>
      <c r="H2774" s="867" t="s">
        <v>9119</v>
      </c>
      <c r="I2774" s="867" t="s">
        <v>6228</v>
      </c>
      <c r="J2774" s="867" t="s">
        <v>6229</v>
      </c>
      <c r="K2774" s="868">
        <v>18.489999999999998</v>
      </c>
      <c r="L2774" s="867" t="s">
        <v>6143</v>
      </c>
    </row>
    <row r="2775" spans="1:12" ht="13.5">
      <c r="A2775" s="867" t="s">
        <v>8711</v>
      </c>
      <c r="B2775" s="867" t="s">
        <v>8712</v>
      </c>
      <c r="C2775" s="867" t="s">
        <v>9098</v>
      </c>
      <c r="D2775" s="867" t="s">
        <v>9099</v>
      </c>
      <c r="E2775" s="868" t="s">
        <v>819</v>
      </c>
      <c r="F2775" s="867" t="s">
        <v>819</v>
      </c>
      <c r="G2775" s="867">
        <v>97611</v>
      </c>
      <c r="H2775" s="867" t="s">
        <v>9120</v>
      </c>
      <c r="I2775" s="867" t="s">
        <v>6228</v>
      </c>
      <c r="J2775" s="867" t="s">
        <v>6142</v>
      </c>
      <c r="K2775" s="868">
        <v>17.96</v>
      </c>
      <c r="L2775" s="867" t="s">
        <v>6143</v>
      </c>
    </row>
    <row r="2776" spans="1:12" ht="13.5">
      <c r="A2776" s="867" t="s">
        <v>8711</v>
      </c>
      <c r="B2776" s="867" t="s">
        <v>8712</v>
      </c>
      <c r="C2776" s="867" t="s">
        <v>9098</v>
      </c>
      <c r="D2776" s="867" t="s">
        <v>9099</v>
      </c>
      <c r="E2776" s="868" t="s">
        <v>819</v>
      </c>
      <c r="F2776" s="867" t="s">
        <v>819</v>
      </c>
      <c r="G2776" s="867">
        <v>97612</v>
      </c>
      <c r="H2776" s="867" t="s">
        <v>9121</v>
      </c>
      <c r="I2776" s="867" t="s">
        <v>6228</v>
      </c>
      <c r="J2776" s="867" t="s">
        <v>6142</v>
      </c>
      <c r="K2776" s="868">
        <v>19.47</v>
      </c>
      <c r="L2776" s="867" t="s">
        <v>6143</v>
      </c>
    </row>
    <row r="2777" spans="1:12" ht="13.5">
      <c r="A2777" s="867" t="s">
        <v>8711</v>
      </c>
      <c r="B2777" s="867" t="s">
        <v>8712</v>
      </c>
      <c r="C2777" s="867" t="s">
        <v>9098</v>
      </c>
      <c r="D2777" s="867" t="s">
        <v>9099</v>
      </c>
      <c r="E2777" s="868" t="s">
        <v>819</v>
      </c>
      <c r="F2777" s="867" t="s">
        <v>819</v>
      </c>
      <c r="G2777" s="867">
        <v>97613</v>
      </c>
      <c r="H2777" s="867" t="s">
        <v>9122</v>
      </c>
      <c r="I2777" s="867" t="s">
        <v>6228</v>
      </c>
      <c r="J2777" s="867" t="s">
        <v>6142</v>
      </c>
      <c r="K2777" s="868">
        <v>24.48</v>
      </c>
      <c r="L2777" s="867" t="s">
        <v>6143</v>
      </c>
    </row>
    <row r="2778" spans="1:12" ht="13.5">
      <c r="A2778" s="867" t="s">
        <v>8711</v>
      </c>
      <c r="B2778" s="867" t="s">
        <v>8712</v>
      </c>
      <c r="C2778" s="867" t="s">
        <v>9098</v>
      </c>
      <c r="D2778" s="867" t="s">
        <v>9099</v>
      </c>
      <c r="E2778" s="868" t="s">
        <v>819</v>
      </c>
      <c r="F2778" s="867" t="s">
        <v>819</v>
      </c>
      <c r="G2778" s="867">
        <v>97614</v>
      </c>
      <c r="H2778" s="867" t="s">
        <v>9123</v>
      </c>
      <c r="I2778" s="867" t="s">
        <v>6228</v>
      </c>
      <c r="J2778" s="867" t="s">
        <v>6142</v>
      </c>
      <c r="K2778" s="868">
        <v>42.58</v>
      </c>
      <c r="L2778" s="867" t="s">
        <v>6143</v>
      </c>
    </row>
    <row r="2779" spans="1:12" ht="13.5">
      <c r="A2779" s="867" t="s">
        <v>8711</v>
      </c>
      <c r="B2779" s="867" t="s">
        <v>8712</v>
      </c>
      <c r="C2779" s="867" t="s">
        <v>9098</v>
      </c>
      <c r="D2779" s="867" t="s">
        <v>9099</v>
      </c>
      <c r="E2779" s="868" t="s">
        <v>819</v>
      </c>
      <c r="F2779" s="867" t="s">
        <v>819</v>
      </c>
      <c r="G2779" s="867">
        <v>97615</v>
      </c>
      <c r="H2779" s="867" t="s">
        <v>9124</v>
      </c>
      <c r="I2779" s="867" t="s">
        <v>6228</v>
      </c>
      <c r="J2779" s="867" t="s">
        <v>6142</v>
      </c>
      <c r="K2779" s="868">
        <v>34.840000000000003</v>
      </c>
      <c r="L2779" s="867" t="s">
        <v>6143</v>
      </c>
    </row>
    <row r="2780" spans="1:12" ht="13.5">
      <c r="A2780" s="867" t="s">
        <v>8711</v>
      </c>
      <c r="B2780" s="867" t="s">
        <v>8712</v>
      </c>
      <c r="C2780" s="867" t="s">
        <v>9098</v>
      </c>
      <c r="D2780" s="867" t="s">
        <v>9099</v>
      </c>
      <c r="E2780" s="868" t="s">
        <v>819</v>
      </c>
      <c r="F2780" s="867" t="s">
        <v>819</v>
      </c>
      <c r="G2780" s="867">
        <v>97616</v>
      </c>
      <c r="H2780" s="867" t="s">
        <v>9125</v>
      </c>
      <c r="I2780" s="867" t="s">
        <v>6228</v>
      </c>
      <c r="J2780" s="867" t="s">
        <v>6142</v>
      </c>
      <c r="K2780" s="868">
        <v>39.31</v>
      </c>
      <c r="L2780" s="867" t="s">
        <v>6143</v>
      </c>
    </row>
    <row r="2781" spans="1:12" ht="13.5">
      <c r="A2781" s="867" t="s">
        <v>8711</v>
      </c>
      <c r="B2781" s="867" t="s">
        <v>8712</v>
      </c>
      <c r="C2781" s="867" t="s">
        <v>9098</v>
      </c>
      <c r="D2781" s="867" t="s">
        <v>9099</v>
      </c>
      <c r="E2781" s="868" t="s">
        <v>819</v>
      </c>
      <c r="F2781" s="867" t="s">
        <v>819</v>
      </c>
      <c r="G2781" s="867">
        <v>97617</v>
      </c>
      <c r="H2781" s="867" t="s">
        <v>9126</v>
      </c>
      <c r="I2781" s="867" t="s">
        <v>6228</v>
      </c>
      <c r="J2781" s="867" t="s">
        <v>6142</v>
      </c>
      <c r="K2781" s="868">
        <v>39.08</v>
      </c>
      <c r="L2781" s="867" t="s">
        <v>6143</v>
      </c>
    </row>
    <row r="2782" spans="1:12" ht="13.5">
      <c r="A2782" s="867" t="s">
        <v>8711</v>
      </c>
      <c r="B2782" s="867" t="s">
        <v>8712</v>
      </c>
      <c r="C2782" s="867" t="s">
        <v>9098</v>
      </c>
      <c r="D2782" s="867" t="s">
        <v>9099</v>
      </c>
      <c r="E2782" s="868" t="s">
        <v>819</v>
      </c>
      <c r="F2782" s="867" t="s">
        <v>819</v>
      </c>
      <c r="G2782" s="867">
        <v>97618</v>
      </c>
      <c r="H2782" s="867" t="s">
        <v>9127</v>
      </c>
      <c r="I2782" s="867" t="s">
        <v>6228</v>
      </c>
      <c r="J2782" s="867" t="s">
        <v>6142</v>
      </c>
      <c r="K2782" s="868">
        <v>36.96</v>
      </c>
      <c r="L2782" s="867" t="s">
        <v>6143</v>
      </c>
    </row>
    <row r="2783" spans="1:12" ht="13.5">
      <c r="A2783" s="867" t="s">
        <v>8711</v>
      </c>
      <c r="B2783" s="867" t="s">
        <v>8712</v>
      </c>
      <c r="C2783" s="867" t="s">
        <v>9098</v>
      </c>
      <c r="D2783" s="867" t="s">
        <v>9099</v>
      </c>
      <c r="E2783" s="868" t="s">
        <v>819</v>
      </c>
      <c r="F2783" s="867" t="s">
        <v>819</v>
      </c>
      <c r="G2783" s="867">
        <v>100902</v>
      </c>
      <c r="H2783" s="867" t="s">
        <v>9128</v>
      </c>
      <c r="I2783" s="867" t="s">
        <v>6228</v>
      </c>
      <c r="J2783" s="867" t="s">
        <v>6229</v>
      </c>
      <c r="K2783" s="868">
        <v>27.04</v>
      </c>
      <c r="L2783" s="867" t="s">
        <v>6143</v>
      </c>
    </row>
    <row r="2784" spans="1:12" ht="13.5">
      <c r="A2784" s="867" t="s">
        <v>8711</v>
      </c>
      <c r="B2784" s="867" t="s">
        <v>8712</v>
      </c>
      <c r="C2784" s="867" t="s">
        <v>9098</v>
      </c>
      <c r="D2784" s="867" t="s">
        <v>9099</v>
      </c>
      <c r="E2784" s="868" t="s">
        <v>819</v>
      </c>
      <c r="F2784" s="867" t="s">
        <v>819</v>
      </c>
      <c r="G2784" s="867">
        <v>100903</v>
      </c>
      <c r="H2784" s="867" t="s">
        <v>9129</v>
      </c>
      <c r="I2784" s="867" t="s">
        <v>6228</v>
      </c>
      <c r="J2784" s="867" t="s">
        <v>6229</v>
      </c>
      <c r="K2784" s="868">
        <v>33.56</v>
      </c>
      <c r="L2784" s="867" t="s">
        <v>6143</v>
      </c>
    </row>
    <row r="2785" spans="1:12" ht="13.5">
      <c r="A2785" s="867" t="s">
        <v>8711</v>
      </c>
      <c r="B2785" s="867" t="s">
        <v>8712</v>
      </c>
      <c r="C2785" s="867" t="s">
        <v>9098</v>
      </c>
      <c r="D2785" s="867" t="s">
        <v>9099</v>
      </c>
      <c r="E2785" s="868" t="s">
        <v>819</v>
      </c>
      <c r="F2785" s="867" t="s">
        <v>819</v>
      </c>
      <c r="G2785" s="867">
        <v>100904</v>
      </c>
      <c r="H2785" s="867" t="s">
        <v>9130</v>
      </c>
      <c r="I2785" s="867" t="s">
        <v>6228</v>
      </c>
      <c r="J2785" s="867" t="s">
        <v>6142</v>
      </c>
      <c r="K2785" s="868">
        <v>50.86</v>
      </c>
      <c r="L2785" s="867" t="s">
        <v>6143</v>
      </c>
    </row>
    <row r="2786" spans="1:12" ht="13.5">
      <c r="A2786" s="867" t="s">
        <v>8711</v>
      </c>
      <c r="B2786" s="867" t="s">
        <v>8712</v>
      </c>
      <c r="C2786" s="867" t="s">
        <v>9098</v>
      </c>
      <c r="D2786" s="867" t="s">
        <v>9099</v>
      </c>
      <c r="E2786" s="868" t="s">
        <v>819</v>
      </c>
      <c r="F2786" s="867" t="s">
        <v>819</v>
      </c>
      <c r="G2786" s="867">
        <v>100905</v>
      </c>
      <c r="H2786" s="867" t="s">
        <v>9131</v>
      </c>
      <c r="I2786" s="867" t="s">
        <v>6228</v>
      </c>
      <c r="J2786" s="867" t="s">
        <v>6142</v>
      </c>
      <c r="K2786" s="868">
        <v>135.55000000000001</v>
      </c>
      <c r="L2786" s="867" t="s">
        <v>6143</v>
      </c>
    </row>
    <row r="2787" spans="1:12" ht="13.5">
      <c r="A2787" s="867" t="s">
        <v>8711</v>
      </c>
      <c r="B2787" s="867" t="s">
        <v>8712</v>
      </c>
      <c r="C2787" s="867" t="s">
        <v>9098</v>
      </c>
      <c r="D2787" s="867" t="s">
        <v>9099</v>
      </c>
      <c r="E2787" s="868" t="s">
        <v>819</v>
      </c>
      <c r="F2787" s="867" t="s">
        <v>819</v>
      </c>
      <c r="G2787" s="867">
        <v>100906</v>
      </c>
      <c r="H2787" s="867" t="s">
        <v>9132</v>
      </c>
      <c r="I2787" s="867" t="s">
        <v>6228</v>
      </c>
      <c r="J2787" s="867" t="s">
        <v>6142</v>
      </c>
      <c r="K2787" s="868">
        <v>181.41</v>
      </c>
      <c r="L2787" s="867" t="s">
        <v>6143</v>
      </c>
    </row>
    <row r="2788" spans="1:12" ht="13.5">
      <c r="A2788" s="867" t="s">
        <v>8711</v>
      </c>
      <c r="B2788" s="867" t="s">
        <v>8712</v>
      </c>
      <c r="C2788" s="867" t="s">
        <v>9098</v>
      </c>
      <c r="D2788" s="867" t="s">
        <v>9099</v>
      </c>
      <c r="E2788" s="868" t="s">
        <v>819</v>
      </c>
      <c r="F2788" s="867" t="s">
        <v>819</v>
      </c>
      <c r="G2788" s="867">
        <v>100919</v>
      </c>
      <c r="H2788" s="867" t="s">
        <v>9133</v>
      </c>
      <c r="I2788" s="867" t="s">
        <v>6228</v>
      </c>
      <c r="J2788" s="867" t="s">
        <v>6142</v>
      </c>
      <c r="K2788" s="868">
        <v>48.49</v>
      </c>
      <c r="L2788" s="867" t="s">
        <v>6143</v>
      </c>
    </row>
    <row r="2789" spans="1:12" ht="13.5">
      <c r="A2789" s="867" t="s">
        <v>8711</v>
      </c>
      <c r="B2789" s="867" t="s">
        <v>8712</v>
      </c>
      <c r="C2789" s="867" t="s">
        <v>9098</v>
      </c>
      <c r="D2789" s="867" t="s">
        <v>9099</v>
      </c>
      <c r="E2789" s="868" t="s">
        <v>819</v>
      </c>
      <c r="F2789" s="867" t="s">
        <v>819</v>
      </c>
      <c r="G2789" s="867">
        <v>100920</v>
      </c>
      <c r="H2789" s="867" t="s">
        <v>9134</v>
      </c>
      <c r="I2789" s="867" t="s">
        <v>6228</v>
      </c>
      <c r="J2789" s="867" t="s">
        <v>6142</v>
      </c>
      <c r="K2789" s="868">
        <v>81.86</v>
      </c>
      <c r="L2789" s="867" t="s">
        <v>6143</v>
      </c>
    </row>
    <row r="2790" spans="1:12" ht="13.5">
      <c r="A2790" s="867" t="s">
        <v>8711</v>
      </c>
      <c r="B2790" s="867" t="s">
        <v>8712</v>
      </c>
      <c r="C2790" s="867" t="s">
        <v>9098</v>
      </c>
      <c r="D2790" s="867" t="s">
        <v>9099</v>
      </c>
      <c r="E2790" s="868" t="s">
        <v>819</v>
      </c>
      <c r="F2790" s="867" t="s">
        <v>819</v>
      </c>
      <c r="G2790" s="867">
        <v>100921</v>
      </c>
      <c r="H2790" s="867" t="s">
        <v>9135</v>
      </c>
      <c r="I2790" s="867" t="s">
        <v>6228</v>
      </c>
      <c r="J2790" s="867" t="s">
        <v>6142</v>
      </c>
      <c r="K2790" s="868">
        <v>42.96</v>
      </c>
      <c r="L2790" s="867" t="s">
        <v>6143</v>
      </c>
    </row>
    <row r="2791" spans="1:12" ht="13.5">
      <c r="A2791" s="867" t="s">
        <v>8711</v>
      </c>
      <c r="B2791" s="867" t="s">
        <v>8712</v>
      </c>
      <c r="C2791" s="867" t="s">
        <v>9098</v>
      </c>
      <c r="D2791" s="867" t="s">
        <v>9099</v>
      </c>
      <c r="E2791" s="868" t="s">
        <v>819</v>
      </c>
      <c r="F2791" s="867" t="s">
        <v>819</v>
      </c>
      <c r="G2791" s="867">
        <v>100922</v>
      </c>
      <c r="H2791" s="867" t="s">
        <v>9136</v>
      </c>
      <c r="I2791" s="867" t="s">
        <v>6228</v>
      </c>
      <c r="J2791" s="867" t="s">
        <v>6142</v>
      </c>
      <c r="K2791" s="868">
        <v>30.65</v>
      </c>
      <c r="L2791" s="867" t="s">
        <v>6143</v>
      </c>
    </row>
    <row r="2792" spans="1:12" ht="13.5">
      <c r="A2792" s="867" t="s">
        <v>8711</v>
      </c>
      <c r="B2792" s="867" t="s">
        <v>8712</v>
      </c>
      <c r="C2792" s="867" t="s">
        <v>9098</v>
      </c>
      <c r="D2792" s="867" t="s">
        <v>9099</v>
      </c>
      <c r="E2792" s="868" t="s">
        <v>819</v>
      </c>
      <c r="F2792" s="867" t="s">
        <v>819</v>
      </c>
      <c r="G2792" s="867">
        <v>100923</v>
      </c>
      <c r="H2792" s="867" t="s">
        <v>9137</v>
      </c>
      <c r="I2792" s="867" t="s">
        <v>6228</v>
      </c>
      <c r="J2792" s="867" t="s">
        <v>6142</v>
      </c>
      <c r="K2792" s="868">
        <v>34.74</v>
      </c>
      <c r="L2792" s="867" t="s">
        <v>6143</v>
      </c>
    </row>
    <row r="2793" spans="1:12" ht="13.5">
      <c r="A2793" s="867" t="s">
        <v>8711</v>
      </c>
      <c r="B2793" s="867" t="s">
        <v>8712</v>
      </c>
      <c r="C2793" s="867" t="s">
        <v>9138</v>
      </c>
      <c r="D2793" s="867" t="s">
        <v>9139</v>
      </c>
      <c r="E2793" s="868" t="s">
        <v>819</v>
      </c>
      <c r="F2793" s="867" t="s">
        <v>819</v>
      </c>
      <c r="G2793" s="867">
        <v>73624</v>
      </c>
      <c r="H2793" s="867" t="s">
        <v>9140</v>
      </c>
      <c r="I2793" s="867" t="s">
        <v>6228</v>
      </c>
      <c r="J2793" s="867" t="s">
        <v>6142</v>
      </c>
      <c r="K2793" s="868">
        <v>85.63</v>
      </c>
      <c r="L2793" s="867" t="s">
        <v>6143</v>
      </c>
    </row>
    <row r="2794" spans="1:12" ht="13.5">
      <c r="A2794" s="867" t="s">
        <v>8711</v>
      </c>
      <c r="B2794" s="867" t="s">
        <v>8712</v>
      </c>
      <c r="C2794" s="867" t="s">
        <v>9138</v>
      </c>
      <c r="D2794" s="867" t="s">
        <v>9139</v>
      </c>
      <c r="E2794" s="868" t="s">
        <v>819</v>
      </c>
      <c r="F2794" s="867" t="s">
        <v>819</v>
      </c>
      <c r="G2794" s="867">
        <v>101489</v>
      </c>
      <c r="H2794" s="867" t="s">
        <v>9141</v>
      </c>
      <c r="I2794" s="867" t="s">
        <v>6228</v>
      </c>
      <c r="J2794" s="867" t="s">
        <v>6142</v>
      </c>
      <c r="K2794" s="868">
        <v>957.23</v>
      </c>
      <c r="L2794" s="867" t="s">
        <v>6143</v>
      </c>
    </row>
    <row r="2795" spans="1:12" ht="13.5">
      <c r="A2795" s="867" t="s">
        <v>8711</v>
      </c>
      <c r="B2795" s="867" t="s">
        <v>8712</v>
      </c>
      <c r="C2795" s="867" t="s">
        <v>9138</v>
      </c>
      <c r="D2795" s="867" t="s">
        <v>9139</v>
      </c>
      <c r="E2795" s="868" t="s">
        <v>819</v>
      </c>
      <c r="F2795" s="867" t="s">
        <v>819</v>
      </c>
      <c r="G2795" s="867">
        <v>101490</v>
      </c>
      <c r="H2795" s="867" t="s">
        <v>9142</v>
      </c>
      <c r="I2795" s="867" t="s">
        <v>6228</v>
      </c>
      <c r="J2795" s="867" t="s">
        <v>6142</v>
      </c>
      <c r="K2795" s="869">
        <v>1034.45</v>
      </c>
      <c r="L2795" s="867" t="s">
        <v>6143</v>
      </c>
    </row>
    <row r="2796" spans="1:12" ht="13.5">
      <c r="A2796" s="867" t="s">
        <v>8711</v>
      </c>
      <c r="B2796" s="867" t="s">
        <v>8712</v>
      </c>
      <c r="C2796" s="867" t="s">
        <v>9138</v>
      </c>
      <c r="D2796" s="867" t="s">
        <v>9139</v>
      </c>
      <c r="E2796" s="868" t="s">
        <v>819</v>
      </c>
      <c r="F2796" s="867" t="s">
        <v>819</v>
      </c>
      <c r="G2796" s="867">
        <v>101491</v>
      </c>
      <c r="H2796" s="867" t="s">
        <v>9143</v>
      </c>
      <c r="I2796" s="867" t="s">
        <v>6228</v>
      </c>
      <c r="J2796" s="867" t="s">
        <v>6142</v>
      </c>
      <c r="K2796" s="869">
        <v>1063.82</v>
      </c>
      <c r="L2796" s="867" t="s">
        <v>6143</v>
      </c>
    </row>
    <row r="2797" spans="1:12" ht="13.5">
      <c r="A2797" s="867" t="s">
        <v>8711</v>
      </c>
      <c r="B2797" s="867" t="s">
        <v>8712</v>
      </c>
      <c r="C2797" s="867" t="s">
        <v>9138</v>
      </c>
      <c r="D2797" s="867" t="s">
        <v>9139</v>
      </c>
      <c r="E2797" s="868" t="s">
        <v>819</v>
      </c>
      <c r="F2797" s="867" t="s">
        <v>819</v>
      </c>
      <c r="G2797" s="867">
        <v>101492</v>
      </c>
      <c r="H2797" s="867" t="s">
        <v>9144</v>
      </c>
      <c r="I2797" s="867" t="s">
        <v>6228</v>
      </c>
      <c r="J2797" s="867" t="s">
        <v>6142</v>
      </c>
      <c r="K2797" s="869">
        <v>1175.1600000000001</v>
      </c>
      <c r="L2797" s="867" t="s">
        <v>6143</v>
      </c>
    </row>
    <row r="2798" spans="1:12" ht="13.5">
      <c r="A2798" s="867" t="s">
        <v>8711</v>
      </c>
      <c r="B2798" s="867" t="s">
        <v>8712</v>
      </c>
      <c r="C2798" s="867" t="s">
        <v>9138</v>
      </c>
      <c r="D2798" s="867" t="s">
        <v>9139</v>
      </c>
      <c r="E2798" s="868" t="s">
        <v>819</v>
      </c>
      <c r="F2798" s="867" t="s">
        <v>819</v>
      </c>
      <c r="G2798" s="867">
        <v>101493</v>
      </c>
      <c r="H2798" s="867" t="s">
        <v>9145</v>
      </c>
      <c r="I2798" s="867" t="s">
        <v>6228</v>
      </c>
      <c r="J2798" s="867" t="s">
        <v>6142</v>
      </c>
      <c r="K2798" s="868">
        <v>944.2</v>
      </c>
      <c r="L2798" s="867" t="s">
        <v>6143</v>
      </c>
    </row>
    <row r="2799" spans="1:12" ht="13.5">
      <c r="A2799" s="867" t="s">
        <v>8711</v>
      </c>
      <c r="B2799" s="867" t="s">
        <v>8712</v>
      </c>
      <c r="C2799" s="867" t="s">
        <v>9138</v>
      </c>
      <c r="D2799" s="867" t="s">
        <v>9139</v>
      </c>
      <c r="E2799" s="868" t="s">
        <v>819</v>
      </c>
      <c r="F2799" s="867" t="s">
        <v>819</v>
      </c>
      <c r="G2799" s="867">
        <v>101494</v>
      </c>
      <c r="H2799" s="867" t="s">
        <v>9146</v>
      </c>
      <c r="I2799" s="867" t="s">
        <v>6228</v>
      </c>
      <c r="J2799" s="867" t="s">
        <v>6142</v>
      </c>
      <c r="K2799" s="869">
        <v>1021.42</v>
      </c>
      <c r="L2799" s="867" t="s">
        <v>6143</v>
      </c>
    </row>
    <row r="2800" spans="1:12" ht="13.5">
      <c r="A2800" s="867" t="s">
        <v>8711</v>
      </c>
      <c r="B2800" s="867" t="s">
        <v>8712</v>
      </c>
      <c r="C2800" s="867" t="s">
        <v>9138</v>
      </c>
      <c r="D2800" s="867" t="s">
        <v>9139</v>
      </c>
      <c r="E2800" s="868" t="s">
        <v>819</v>
      </c>
      <c r="F2800" s="867" t="s">
        <v>819</v>
      </c>
      <c r="G2800" s="867">
        <v>101495</v>
      </c>
      <c r="H2800" s="867" t="s">
        <v>9147</v>
      </c>
      <c r="I2800" s="867" t="s">
        <v>6228</v>
      </c>
      <c r="J2800" s="867" t="s">
        <v>6142</v>
      </c>
      <c r="K2800" s="869">
        <v>1050.79</v>
      </c>
      <c r="L2800" s="867" t="s">
        <v>6143</v>
      </c>
    </row>
    <row r="2801" spans="1:12" ht="13.5">
      <c r="A2801" s="867" t="s">
        <v>8711</v>
      </c>
      <c r="B2801" s="867" t="s">
        <v>8712</v>
      </c>
      <c r="C2801" s="867" t="s">
        <v>9138</v>
      </c>
      <c r="D2801" s="867" t="s">
        <v>9139</v>
      </c>
      <c r="E2801" s="868" t="s">
        <v>819</v>
      </c>
      <c r="F2801" s="867" t="s">
        <v>819</v>
      </c>
      <c r="G2801" s="867">
        <v>101496</v>
      </c>
      <c r="H2801" s="867" t="s">
        <v>9148</v>
      </c>
      <c r="I2801" s="867" t="s">
        <v>6228</v>
      </c>
      <c r="J2801" s="867" t="s">
        <v>6142</v>
      </c>
      <c r="K2801" s="869">
        <v>1162.1300000000001</v>
      </c>
      <c r="L2801" s="867" t="s">
        <v>6143</v>
      </c>
    </row>
    <row r="2802" spans="1:12" ht="13.5">
      <c r="A2802" s="867" t="s">
        <v>8711</v>
      </c>
      <c r="B2802" s="867" t="s">
        <v>8712</v>
      </c>
      <c r="C2802" s="867" t="s">
        <v>9138</v>
      </c>
      <c r="D2802" s="867" t="s">
        <v>9139</v>
      </c>
      <c r="E2802" s="868" t="s">
        <v>819</v>
      </c>
      <c r="F2802" s="867" t="s">
        <v>819</v>
      </c>
      <c r="G2802" s="867">
        <v>101497</v>
      </c>
      <c r="H2802" s="867" t="s">
        <v>9149</v>
      </c>
      <c r="I2802" s="867" t="s">
        <v>6228</v>
      </c>
      <c r="J2802" s="867" t="s">
        <v>6142</v>
      </c>
      <c r="K2802" s="869">
        <v>1165.99</v>
      </c>
      <c r="L2802" s="867" t="s">
        <v>6143</v>
      </c>
    </row>
    <row r="2803" spans="1:12" ht="13.5">
      <c r="A2803" s="867" t="s">
        <v>8711</v>
      </c>
      <c r="B2803" s="867" t="s">
        <v>8712</v>
      </c>
      <c r="C2803" s="867" t="s">
        <v>9138</v>
      </c>
      <c r="D2803" s="867" t="s">
        <v>9139</v>
      </c>
      <c r="E2803" s="868" t="s">
        <v>819</v>
      </c>
      <c r="F2803" s="867" t="s">
        <v>819</v>
      </c>
      <c r="G2803" s="867">
        <v>101498</v>
      </c>
      <c r="H2803" s="867" t="s">
        <v>9150</v>
      </c>
      <c r="I2803" s="867" t="s">
        <v>6228</v>
      </c>
      <c r="J2803" s="867" t="s">
        <v>6142</v>
      </c>
      <c r="K2803" s="869">
        <v>1282.8699999999999</v>
      </c>
      <c r="L2803" s="867" t="s">
        <v>6143</v>
      </c>
    </row>
    <row r="2804" spans="1:12" ht="13.5">
      <c r="A2804" s="867" t="s">
        <v>8711</v>
      </c>
      <c r="B2804" s="867" t="s">
        <v>8712</v>
      </c>
      <c r="C2804" s="867" t="s">
        <v>9138</v>
      </c>
      <c r="D2804" s="867" t="s">
        <v>9139</v>
      </c>
      <c r="E2804" s="868" t="s">
        <v>819</v>
      </c>
      <c r="F2804" s="867" t="s">
        <v>819</v>
      </c>
      <c r="G2804" s="867">
        <v>101499</v>
      </c>
      <c r="H2804" s="867" t="s">
        <v>9151</v>
      </c>
      <c r="I2804" s="867" t="s">
        <v>6228</v>
      </c>
      <c r="J2804" s="867" t="s">
        <v>6142</v>
      </c>
      <c r="K2804" s="869">
        <v>1327.32</v>
      </c>
      <c r="L2804" s="867" t="s">
        <v>6143</v>
      </c>
    </row>
    <row r="2805" spans="1:12" ht="13.5">
      <c r="A2805" s="867" t="s">
        <v>8711</v>
      </c>
      <c r="B2805" s="867" t="s">
        <v>8712</v>
      </c>
      <c r="C2805" s="867" t="s">
        <v>9138</v>
      </c>
      <c r="D2805" s="867" t="s">
        <v>9139</v>
      </c>
      <c r="E2805" s="868" t="s">
        <v>819</v>
      </c>
      <c r="F2805" s="867" t="s">
        <v>819</v>
      </c>
      <c r="G2805" s="867">
        <v>101500</v>
      </c>
      <c r="H2805" s="867" t="s">
        <v>9152</v>
      </c>
      <c r="I2805" s="867" t="s">
        <v>6228</v>
      </c>
      <c r="J2805" s="867" t="s">
        <v>6142</v>
      </c>
      <c r="K2805" s="869">
        <v>1484.49</v>
      </c>
      <c r="L2805" s="867" t="s">
        <v>6143</v>
      </c>
    </row>
    <row r="2806" spans="1:12" ht="13.5">
      <c r="A2806" s="867" t="s">
        <v>8711</v>
      </c>
      <c r="B2806" s="867" t="s">
        <v>8712</v>
      </c>
      <c r="C2806" s="867" t="s">
        <v>9138</v>
      </c>
      <c r="D2806" s="867" t="s">
        <v>9139</v>
      </c>
      <c r="E2806" s="868" t="s">
        <v>819</v>
      </c>
      <c r="F2806" s="867" t="s">
        <v>819</v>
      </c>
      <c r="G2806" s="867">
        <v>101501</v>
      </c>
      <c r="H2806" s="867" t="s">
        <v>9153</v>
      </c>
      <c r="I2806" s="867" t="s">
        <v>6228</v>
      </c>
      <c r="J2806" s="867" t="s">
        <v>6142</v>
      </c>
      <c r="K2806" s="869">
        <v>1158.8800000000001</v>
      </c>
      <c r="L2806" s="867" t="s">
        <v>6143</v>
      </c>
    </row>
    <row r="2807" spans="1:12" ht="13.5">
      <c r="A2807" s="867" t="s">
        <v>8711</v>
      </c>
      <c r="B2807" s="867" t="s">
        <v>8712</v>
      </c>
      <c r="C2807" s="867" t="s">
        <v>9138</v>
      </c>
      <c r="D2807" s="867" t="s">
        <v>9139</v>
      </c>
      <c r="E2807" s="868" t="s">
        <v>819</v>
      </c>
      <c r="F2807" s="867" t="s">
        <v>819</v>
      </c>
      <c r="G2807" s="867">
        <v>101502</v>
      </c>
      <c r="H2807" s="867" t="s">
        <v>9154</v>
      </c>
      <c r="I2807" s="867" t="s">
        <v>6228</v>
      </c>
      <c r="J2807" s="867" t="s">
        <v>6142</v>
      </c>
      <c r="K2807" s="869">
        <v>1275.76</v>
      </c>
      <c r="L2807" s="867" t="s">
        <v>6143</v>
      </c>
    </row>
    <row r="2808" spans="1:12" ht="13.5">
      <c r="A2808" s="867" t="s">
        <v>8711</v>
      </c>
      <c r="B2808" s="867" t="s">
        <v>8712</v>
      </c>
      <c r="C2808" s="867" t="s">
        <v>9138</v>
      </c>
      <c r="D2808" s="867" t="s">
        <v>9139</v>
      </c>
      <c r="E2808" s="868" t="s">
        <v>819</v>
      </c>
      <c r="F2808" s="867" t="s">
        <v>819</v>
      </c>
      <c r="G2808" s="867">
        <v>101503</v>
      </c>
      <c r="H2808" s="867" t="s">
        <v>9155</v>
      </c>
      <c r="I2808" s="867" t="s">
        <v>6228</v>
      </c>
      <c r="J2808" s="867" t="s">
        <v>6142</v>
      </c>
      <c r="K2808" s="869">
        <v>1320.21</v>
      </c>
      <c r="L2808" s="867" t="s">
        <v>6143</v>
      </c>
    </row>
    <row r="2809" spans="1:12" ht="13.5">
      <c r="A2809" s="867" t="s">
        <v>8711</v>
      </c>
      <c r="B2809" s="867" t="s">
        <v>8712</v>
      </c>
      <c r="C2809" s="867" t="s">
        <v>9138</v>
      </c>
      <c r="D2809" s="867" t="s">
        <v>9139</v>
      </c>
      <c r="E2809" s="868" t="s">
        <v>819</v>
      </c>
      <c r="F2809" s="867" t="s">
        <v>819</v>
      </c>
      <c r="G2809" s="867">
        <v>101504</v>
      </c>
      <c r="H2809" s="867" t="s">
        <v>9156</v>
      </c>
      <c r="I2809" s="867" t="s">
        <v>6228</v>
      </c>
      <c r="J2809" s="867" t="s">
        <v>6142</v>
      </c>
      <c r="K2809" s="869">
        <v>1477.38</v>
      </c>
      <c r="L2809" s="867" t="s">
        <v>6143</v>
      </c>
    </row>
    <row r="2810" spans="1:12" ht="13.5">
      <c r="A2810" s="867" t="s">
        <v>8711</v>
      </c>
      <c r="B2810" s="867" t="s">
        <v>8712</v>
      </c>
      <c r="C2810" s="867" t="s">
        <v>9138</v>
      </c>
      <c r="D2810" s="867" t="s">
        <v>9139</v>
      </c>
      <c r="E2810" s="868" t="s">
        <v>819</v>
      </c>
      <c r="F2810" s="867" t="s">
        <v>819</v>
      </c>
      <c r="G2810" s="867">
        <v>101505</v>
      </c>
      <c r="H2810" s="867" t="s">
        <v>9157</v>
      </c>
      <c r="I2810" s="867" t="s">
        <v>6228</v>
      </c>
      <c r="J2810" s="867" t="s">
        <v>6142</v>
      </c>
      <c r="K2810" s="869">
        <v>1261.76</v>
      </c>
      <c r="L2810" s="867" t="s">
        <v>6143</v>
      </c>
    </row>
    <row r="2811" spans="1:12" ht="13.5">
      <c r="A2811" s="867" t="s">
        <v>8711</v>
      </c>
      <c r="B2811" s="867" t="s">
        <v>8712</v>
      </c>
      <c r="C2811" s="867" t="s">
        <v>9138</v>
      </c>
      <c r="D2811" s="867" t="s">
        <v>9139</v>
      </c>
      <c r="E2811" s="868" t="s">
        <v>819</v>
      </c>
      <c r="F2811" s="867" t="s">
        <v>819</v>
      </c>
      <c r="G2811" s="867">
        <v>101506</v>
      </c>
      <c r="H2811" s="867" t="s">
        <v>9158</v>
      </c>
      <c r="I2811" s="867" t="s">
        <v>6228</v>
      </c>
      <c r="J2811" s="867" t="s">
        <v>6142</v>
      </c>
      <c r="K2811" s="869">
        <v>1417.6</v>
      </c>
      <c r="L2811" s="867" t="s">
        <v>6143</v>
      </c>
    </row>
    <row r="2812" spans="1:12" ht="13.5">
      <c r="A2812" s="867" t="s">
        <v>8711</v>
      </c>
      <c r="B2812" s="867" t="s">
        <v>8712</v>
      </c>
      <c r="C2812" s="867" t="s">
        <v>9138</v>
      </c>
      <c r="D2812" s="867" t="s">
        <v>9139</v>
      </c>
      <c r="E2812" s="868" t="s">
        <v>819</v>
      </c>
      <c r="F2812" s="867" t="s">
        <v>819</v>
      </c>
      <c r="G2812" s="867">
        <v>101507</v>
      </c>
      <c r="H2812" s="867" t="s">
        <v>9159</v>
      </c>
      <c r="I2812" s="867" t="s">
        <v>6228</v>
      </c>
      <c r="J2812" s="867" t="s">
        <v>6142</v>
      </c>
      <c r="K2812" s="869">
        <v>1476.87</v>
      </c>
      <c r="L2812" s="867" t="s">
        <v>6143</v>
      </c>
    </row>
    <row r="2813" spans="1:12" ht="13.5">
      <c r="A2813" s="867" t="s">
        <v>8711</v>
      </c>
      <c r="B2813" s="867" t="s">
        <v>8712</v>
      </c>
      <c r="C2813" s="867" t="s">
        <v>9138</v>
      </c>
      <c r="D2813" s="867" t="s">
        <v>9139</v>
      </c>
      <c r="E2813" s="868" t="s">
        <v>819</v>
      </c>
      <c r="F2813" s="867" t="s">
        <v>819</v>
      </c>
      <c r="G2813" s="867">
        <v>101508</v>
      </c>
      <c r="H2813" s="867" t="s">
        <v>9160</v>
      </c>
      <c r="I2813" s="867" t="s">
        <v>6228</v>
      </c>
      <c r="J2813" s="867" t="s">
        <v>6142</v>
      </c>
      <c r="K2813" s="869">
        <v>1679.05</v>
      </c>
      <c r="L2813" s="867" t="s">
        <v>6143</v>
      </c>
    </row>
    <row r="2814" spans="1:12" ht="13.5">
      <c r="A2814" s="867" t="s">
        <v>8711</v>
      </c>
      <c r="B2814" s="867" t="s">
        <v>8712</v>
      </c>
      <c r="C2814" s="867" t="s">
        <v>9138</v>
      </c>
      <c r="D2814" s="867" t="s">
        <v>9139</v>
      </c>
      <c r="E2814" s="868" t="s">
        <v>819</v>
      </c>
      <c r="F2814" s="867" t="s">
        <v>819</v>
      </c>
      <c r="G2814" s="867">
        <v>101509</v>
      </c>
      <c r="H2814" s="867" t="s">
        <v>9161</v>
      </c>
      <c r="I2814" s="867" t="s">
        <v>6228</v>
      </c>
      <c r="J2814" s="867" t="s">
        <v>6142</v>
      </c>
      <c r="K2814" s="869">
        <v>1269.44</v>
      </c>
      <c r="L2814" s="867" t="s">
        <v>6143</v>
      </c>
    </row>
    <row r="2815" spans="1:12" ht="13.5">
      <c r="A2815" s="867" t="s">
        <v>8711</v>
      </c>
      <c r="B2815" s="867" t="s">
        <v>8712</v>
      </c>
      <c r="C2815" s="867" t="s">
        <v>9138</v>
      </c>
      <c r="D2815" s="867" t="s">
        <v>9139</v>
      </c>
      <c r="E2815" s="868" t="s">
        <v>819</v>
      </c>
      <c r="F2815" s="867" t="s">
        <v>819</v>
      </c>
      <c r="G2815" s="867">
        <v>101510</v>
      </c>
      <c r="H2815" s="867" t="s">
        <v>9162</v>
      </c>
      <c r="I2815" s="867" t="s">
        <v>6228</v>
      </c>
      <c r="J2815" s="867" t="s">
        <v>6142</v>
      </c>
      <c r="K2815" s="869">
        <v>1425.28</v>
      </c>
      <c r="L2815" s="867" t="s">
        <v>6143</v>
      </c>
    </row>
    <row r="2816" spans="1:12" ht="13.5">
      <c r="A2816" s="867" t="s">
        <v>8711</v>
      </c>
      <c r="B2816" s="867" t="s">
        <v>8712</v>
      </c>
      <c r="C2816" s="867" t="s">
        <v>9138</v>
      </c>
      <c r="D2816" s="867" t="s">
        <v>9139</v>
      </c>
      <c r="E2816" s="868" t="s">
        <v>819</v>
      </c>
      <c r="F2816" s="867" t="s">
        <v>819</v>
      </c>
      <c r="G2816" s="867">
        <v>101511</v>
      </c>
      <c r="H2816" s="867" t="s">
        <v>9163</v>
      </c>
      <c r="I2816" s="867" t="s">
        <v>6228</v>
      </c>
      <c r="J2816" s="867" t="s">
        <v>6142</v>
      </c>
      <c r="K2816" s="869">
        <v>1484.55</v>
      </c>
      <c r="L2816" s="867" t="s">
        <v>6143</v>
      </c>
    </row>
    <row r="2817" spans="1:12" ht="13.5">
      <c r="A2817" s="867" t="s">
        <v>8711</v>
      </c>
      <c r="B2817" s="867" t="s">
        <v>8712</v>
      </c>
      <c r="C2817" s="867" t="s">
        <v>9138</v>
      </c>
      <c r="D2817" s="867" t="s">
        <v>9139</v>
      </c>
      <c r="E2817" s="868" t="s">
        <v>819</v>
      </c>
      <c r="F2817" s="867" t="s">
        <v>819</v>
      </c>
      <c r="G2817" s="867">
        <v>101512</v>
      </c>
      <c r="H2817" s="867" t="s">
        <v>9164</v>
      </c>
      <c r="I2817" s="867" t="s">
        <v>6228</v>
      </c>
      <c r="J2817" s="867" t="s">
        <v>6142</v>
      </c>
      <c r="K2817" s="869">
        <v>1686.73</v>
      </c>
      <c r="L2817" s="867" t="s">
        <v>6143</v>
      </c>
    </row>
    <row r="2818" spans="1:12" ht="13.5">
      <c r="A2818" s="867" t="s">
        <v>8711</v>
      </c>
      <c r="B2818" s="867" t="s">
        <v>8712</v>
      </c>
      <c r="C2818" s="867" t="s">
        <v>9138</v>
      </c>
      <c r="D2818" s="867" t="s">
        <v>9139</v>
      </c>
      <c r="E2818" s="868" t="s">
        <v>819</v>
      </c>
      <c r="F2818" s="867" t="s">
        <v>819</v>
      </c>
      <c r="G2818" s="867">
        <v>101513</v>
      </c>
      <c r="H2818" s="867" t="s">
        <v>9165</v>
      </c>
      <c r="I2818" s="867" t="s">
        <v>6228</v>
      </c>
      <c r="J2818" s="867" t="s">
        <v>6142</v>
      </c>
      <c r="K2818" s="868">
        <v>569.73</v>
      </c>
      <c r="L2818" s="867" t="s">
        <v>6143</v>
      </c>
    </row>
    <row r="2819" spans="1:12" ht="13.5">
      <c r="A2819" s="867" t="s">
        <v>8711</v>
      </c>
      <c r="B2819" s="867" t="s">
        <v>8712</v>
      </c>
      <c r="C2819" s="867" t="s">
        <v>9138</v>
      </c>
      <c r="D2819" s="867" t="s">
        <v>9139</v>
      </c>
      <c r="E2819" s="868" t="s">
        <v>819</v>
      </c>
      <c r="F2819" s="867" t="s">
        <v>819</v>
      </c>
      <c r="G2819" s="867">
        <v>101514</v>
      </c>
      <c r="H2819" s="867" t="s">
        <v>9166</v>
      </c>
      <c r="I2819" s="867" t="s">
        <v>6228</v>
      </c>
      <c r="J2819" s="867" t="s">
        <v>6142</v>
      </c>
      <c r="K2819" s="868">
        <v>662.39</v>
      </c>
      <c r="L2819" s="867" t="s">
        <v>6143</v>
      </c>
    </row>
    <row r="2820" spans="1:12" ht="13.5">
      <c r="A2820" s="867" t="s">
        <v>8711</v>
      </c>
      <c r="B2820" s="867" t="s">
        <v>8712</v>
      </c>
      <c r="C2820" s="867" t="s">
        <v>9138</v>
      </c>
      <c r="D2820" s="867" t="s">
        <v>9139</v>
      </c>
      <c r="E2820" s="868" t="s">
        <v>819</v>
      </c>
      <c r="F2820" s="867" t="s">
        <v>819</v>
      </c>
      <c r="G2820" s="867">
        <v>101515</v>
      </c>
      <c r="H2820" s="867" t="s">
        <v>9167</v>
      </c>
      <c r="I2820" s="867" t="s">
        <v>6228</v>
      </c>
      <c r="J2820" s="867" t="s">
        <v>6142</v>
      </c>
      <c r="K2820" s="868">
        <v>697.63</v>
      </c>
      <c r="L2820" s="867" t="s">
        <v>6143</v>
      </c>
    </row>
    <row r="2821" spans="1:12" ht="13.5">
      <c r="A2821" s="867" t="s">
        <v>8711</v>
      </c>
      <c r="B2821" s="867" t="s">
        <v>8712</v>
      </c>
      <c r="C2821" s="867" t="s">
        <v>9138</v>
      </c>
      <c r="D2821" s="867" t="s">
        <v>9139</v>
      </c>
      <c r="E2821" s="868" t="s">
        <v>819</v>
      </c>
      <c r="F2821" s="867" t="s">
        <v>819</v>
      </c>
      <c r="G2821" s="867">
        <v>101516</v>
      </c>
      <c r="H2821" s="867" t="s">
        <v>9168</v>
      </c>
      <c r="I2821" s="867" t="s">
        <v>6228</v>
      </c>
      <c r="J2821" s="867" t="s">
        <v>6142</v>
      </c>
      <c r="K2821" s="868">
        <v>804.69</v>
      </c>
      <c r="L2821" s="867" t="s">
        <v>6143</v>
      </c>
    </row>
    <row r="2822" spans="1:12" ht="13.5">
      <c r="A2822" s="867" t="s">
        <v>8711</v>
      </c>
      <c r="B2822" s="867" t="s">
        <v>8712</v>
      </c>
      <c r="C2822" s="867" t="s">
        <v>9138</v>
      </c>
      <c r="D2822" s="867" t="s">
        <v>9139</v>
      </c>
      <c r="E2822" s="868" t="s">
        <v>819</v>
      </c>
      <c r="F2822" s="867" t="s">
        <v>819</v>
      </c>
      <c r="G2822" s="867">
        <v>101517</v>
      </c>
      <c r="H2822" s="867" t="s">
        <v>9169</v>
      </c>
      <c r="I2822" s="867" t="s">
        <v>6228</v>
      </c>
      <c r="J2822" s="867" t="s">
        <v>6142</v>
      </c>
      <c r="K2822" s="868">
        <v>556.69000000000005</v>
      </c>
      <c r="L2822" s="867" t="s">
        <v>6143</v>
      </c>
    </row>
    <row r="2823" spans="1:12" ht="13.5">
      <c r="A2823" s="867" t="s">
        <v>8711</v>
      </c>
      <c r="B2823" s="867" t="s">
        <v>8712</v>
      </c>
      <c r="C2823" s="867" t="s">
        <v>9138</v>
      </c>
      <c r="D2823" s="867" t="s">
        <v>9139</v>
      </c>
      <c r="E2823" s="868" t="s">
        <v>819</v>
      </c>
      <c r="F2823" s="867" t="s">
        <v>819</v>
      </c>
      <c r="G2823" s="867">
        <v>101518</v>
      </c>
      <c r="H2823" s="867" t="s">
        <v>9170</v>
      </c>
      <c r="I2823" s="867" t="s">
        <v>6228</v>
      </c>
      <c r="J2823" s="867" t="s">
        <v>6142</v>
      </c>
      <c r="K2823" s="868">
        <v>649.35</v>
      </c>
      <c r="L2823" s="867" t="s">
        <v>6143</v>
      </c>
    </row>
    <row r="2824" spans="1:12" ht="13.5">
      <c r="A2824" s="867" t="s">
        <v>8711</v>
      </c>
      <c r="B2824" s="867" t="s">
        <v>8712</v>
      </c>
      <c r="C2824" s="867" t="s">
        <v>9138</v>
      </c>
      <c r="D2824" s="867" t="s">
        <v>9139</v>
      </c>
      <c r="E2824" s="868" t="s">
        <v>819</v>
      </c>
      <c r="F2824" s="867" t="s">
        <v>819</v>
      </c>
      <c r="G2824" s="867">
        <v>101519</v>
      </c>
      <c r="H2824" s="867" t="s">
        <v>9171</v>
      </c>
      <c r="I2824" s="867" t="s">
        <v>6228</v>
      </c>
      <c r="J2824" s="867" t="s">
        <v>6142</v>
      </c>
      <c r="K2824" s="868">
        <v>684.59</v>
      </c>
      <c r="L2824" s="867" t="s">
        <v>6143</v>
      </c>
    </row>
    <row r="2825" spans="1:12" ht="13.5">
      <c r="A2825" s="867" t="s">
        <v>8711</v>
      </c>
      <c r="B2825" s="867" t="s">
        <v>8712</v>
      </c>
      <c r="C2825" s="867" t="s">
        <v>9138</v>
      </c>
      <c r="D2825" s="867" t="s">
        <v>9139</v>
      </c>
      <c r="E2825" s="868" t="s">
        <v>819</v>
      </c>
      <c r="F2825" s="867" t="s">
        <v>819</v>
      </c>
      <c r="G2825" s="867">
        <v>101520</v>
      </c>
      <c r="H2825" s="867" t="s">
        <v>9172</v>
      </c>
      <c r="I2825" s="867" t="s">
        <v>6228</v>
      </c>
      <c r="J2825" s="867" t="s">
        <v>6142</v>
      </c>
      <c r="K2825" s="868">
        <v>791.65</v>
      </c>
      <c r="L2825" s="867" t="s">
        <v>6143</v>
      </c>
    </row>
    <row r="2826" spans="1:12" ht="13.5">
      <c r="A2826" s="867" t="s">
        <v>8711</v>
      </c>
      <c r="B2826" s="867" t="s">
        <v>8712</v>
      </c>
      <c r="C2826" s="867" t="s">
        <v>9138</v>
      </c>
      <c r="D2826" s="867" t="s">
        <v>9139</v>
      </c>
      <c r="E2826" s="868" t="s">
        <v>819</v>
      </c>
      <c r="F2826" s="867" t="s">
        <v>819</v>
      </c>
      <c r="G2826" s="867">
        <v>101521</v>
      </c>
      <c r="H2826" s="867" t="s">
        <v>9173</v>
      </c>
      <c r="I2826" s="867" t="s">
        <v>6228</v>
      </c>
      <c r="J2826" s="867" t="s">
        <v>6142</v>
      </c>
      <c r="K2826" s="868">
        <v>791.22</v>
      </c>
      <c r="L2826" s="867" t="s">
        <v>6143</v>
      </c>
    </row>
    <row r="2827" spans="1:12" ht="13.5">
      <c r="A2827" s="867" t="s">
        <v>8711</v>
      </c>
      <c r="B2827" s="867" t="s">
        <v>8712</v>
      </c>
      <c r="C2827" s="867" t="s">
        <v>9138</v>
      </c>
      <c r="D2827" s="867" t="s">
        <v>9139</v>
      </c>
      <c r="E2827" s="868" t="s">
        <v>819</v>
      </c>
      <c r="F2827" s="867" t="s">
        <v>819</v>
      </c>
      <c r="G2827" s="867">
        <v>101522</v>
      </c>
      <c r="H2827" s="867" t="s">
        <v>9174</v>
      </c>
      <c r="I2827" s="867" t="s">
        <v>6228</v>
      </c>
      <c r="J2827" s="867" t="s">
        <v>6142</v>
      </c>
      <c r="K2827" s="868">
        <v>930.21</v>
      </c>
      <c r="L2827" s="867" t="s">
        <v>6143</v>
      </c>
    </row>
    <row r="2828" spans="1:12" ht="13.5">
      <c r="A2828" s="867" t="s">
        <v>8711</v>
      </c>
      <c r="B2828" s="867" t="s">
        <v>8712</v>
      </c>
      <c r="C2828" s="867" t="s">
        <v>9138</v>
      </c>
      <c r="D2828" s="867" t="s">
        <v>9139</v>
      </c>
      <c r="E2828" s="868" t="s">
        <v>819</v>
      </c>
      <c r="F2828" s="867" t="s">
        <v>819</v>
      </c>
      <c r="G2828" s="867">
        <v>101523</v>
      </c>
      <c r="H2828" s="867" t="s">
        <v>9175</v>
      </c>
      <c r="I2828" s="867" t="s">
        <v>6228</v>
      </c>
      <c r="J2828" s="867" t="s">
        <v>6142</v>
      </c>
      <c r="K2828" s="868">
        <v>983.08</v>
      </c>
      <c r="L2828" s="867" t="s">
        <v>6143</v>
      </c>
    </row>
    <row r="2829" spans="1:12" ht="13.5">
      <c r="A2829" s="867" t="s">
        <v>8711</v>
      </c>
      <c r="B2829" s="867" t="s">
        <v>8712</v>
      </c>
      <c r="C2829" s="867" t="s">
        <v>9138</v>
      </c>
      <c r="D2829" s="867" t="s">
        <v>9139</v>
      </c>
      <c r="E2829" s="868" t="s">
        <v>819</v>
      </c>
      <c r="F2829" s="867" t="s">
        <v>819</v>
      </c>
      <c r="G2829" s="867">
        <v>101524</v>
      </c>
      <c r="H2829" s="867" t="s">
        <v>9176</v>
      </c>
      <c r="I2829" s="867" t="s">
        <v>6228</v>
      </c>
      <c r="J2829" s="867" t="s">
        <v>6142</v>
      </c>
      <c r="K2829" s="869">
        <v>1143.6600000000001</v>
      </c>
      <c r="L2829" s="867" t="s">
        <v>6143</v>
      </c>
    </row>
    <row r="2830" spans="1:12" ht="13.5">
      <c r="A2830" s="867" t="s">
        <v>8711</v>
      </c>
      <c r="B2830" s="867" t="s">
        <v>8712</v>
      </c>
      <c r="C2830" s="867" t="s">
        <v>9138</v>
      </c>
      <c r="D2830" s="867" t="s">
        <v>9139</v>
      </c>
      <c r="E2830" s="868" t="s">
        <v>819</v>
      </c>
      <c r="F2830" s="867" t="s">
        <v>819</v>
      </c>
      <c r="G2830" s="867">
        <v>101525</v>
      </c>
      <c r="H2830" s="867" t="s">
        <v>9177</v>
      </c>
      <c r="I2830" s="867" t="s">
        <v>6228</v>
      </c>
      <c r="J2830" s="867" t="s">
        <v>6142</v>
      </c>
      <c r="K2830" s="868">
        <v>784.11</v>
      </c>
      <c r="L2830" s="867" t="s">
        <v>6143</v>
      </c>
    </row>
    <row r="2831" spans="1:12" ht="13.5">
      <c r="A2831" s="867" t="s">
        <v>8711</v>
      </c>
      <c r="B2831" s="867" t="s">
        <v>8712</v>
      </c>
      <c r="C2831" s="867" t="s">
        <v>9138</v>
      </c>
      <c r="D2831" s="867" t="s">
        <v>9139</v>
      </c>
      <c r="E2831" s="868" t="s">
        <v>819</v>
      </c>
      <c r="F2831" s="867" t="s">
        <v>819</v>
      </c>
      <c r="G2831" s="867">
        <v>101526</v>
      </c>
      <c r="H2831" s="867" t="s">
        <v>9178</v>
      </c>
      <c r="I2831" s="867" t="s">
        <v>6228</v>
      </c>
      <c r="J2831" s="867" t="s">
        <v>6142</v>
      </c>
      <c r="K2831" s="868">
        <v>923.1</v>
      </c>
      <c r="L2831" s="867" t="s">
        <v>6143</v>
      </c>
    </row>
    <row r="2832" spans="1:12" ht="13.5">
      <c r="A2832" s="867" t="s">
        <v>8711</v>
      </c>
      <c r="B2832" s="867" t="s">
        <v>8712</v>
      </c>
      <c r="C2832" s="867" t="s">
        <v>9138</v>
      </c>
      <c r="D2832" s="867" t="s">
        <v>9139</v>
      </c>
      <c r="E2832" s="868" t="s">
        <v>819</v>
      </c>
      <c r="F2832" s="867" t="s">
        <v>819</v>
      </c>
      <c r="G2832" s="867">
        <v>101527</v>
      </c>
      <c r="H2832" s="867" t="s">
        <v>9179</v>
      </c>
      <c r="I2832" s="867" t="s">
        <v>6228</v>
      </c>
      <c r="J2832" s="867" t="s">
        <v>6142</v>
      </c>
      <c r="K2832" s="868">
        <v>975.97</v>
      </c>
      <c r="L2832" s="867" t="s">
        <v>6143</v>
      </c>
    </row>
    <row r="2833" spans="1:12" ht="13.5">
      <c r="A2833" s="867" t="s">
        <v>8711</v>
      </c>
      <c r="B2833" s="867" t="s">
        <v>8712</v>
      </c>
      <c r="C2833" s="867" t="s">
        <v>9138</v>
      </c>
      <c r="D2833" s="867" t="s">
        <v>9139</v>
      </c>
      <c r="E2833" s="868" t="s">
        <v>819</v>
      </c>
      <c r="F2833" s="867" t="s">
        <v>819</v>
      </c>
      <c r="G2833" s="867">
        <v>101528</v>
      </c>
      <c r="H2833" s="867" t="s">
        <v>9180</v>
      </c>
      <c r="I2833" s="867" t="s">
        <v>6228</v>
      </c>
      <c r="J2833" s="867" t="s">
        <v>6142</v>
      </c>
      <c r="K2833" s="869">
        <v>1136.55</v>
      </c>
      <c r="L2833" s="867" t="s">
        <v>6143</v>
      </c>
    </row>
    <row r="2834" spans="1:12" ht="13.5">
      <c r="A2834" s="867" t="s">
        <v>8711</v>
      </c>
      <c r="B2834" s="867" t="s">
        <v>8712</v>
      </c>
      <c r="C2834" s="867" t="s">
        <v>9138</v>
      </c>
      <c r="D2834" s="867" t="s">
        <v>9139</v>
      </c>
      <c r="E2834" s="868" t="s">
        <v>819</v>
      </c>
      <c r="F2834" s="867" t="s">
        <v>819</v>
      </c>
      <c r="G2834" s="867">
        <v>101529</v>
      </c>
      <c r="H2834" s="867" t="s">
        <v>9181</v>
      </c>
      <c r="I2834" s="867" t="s">
        <v>6228</v>
      </c>
      <c r="J2834" s="867" t="s">
        <v>6142</v>
      </c>
      <c r="K2834" s="868">
        <v>901.06</v>
      </c>
      <c r="L2834" s="867" t="s">
        <v>6143</v>
      </c>
    </row>
    <row r="2835" spans="1:12" ht="13.5">
      <c r="A2835" s="867" t="s">
        <v>8711</v>
      </c>
      <c r="B2835" s="867" t="s">
        <v>8712</v>
      </c>
      <c r="C2835" s="867" t="s">
        <v>9138</v>
      </c>
      <c r="D2835" s="867" t="s">
        <v>9139</v>
      </c>
      <c r="E2835" s="868" t="s">
        <v>819</v>
      </c>
      <c r="F2835" s="867" t="s">
        <v>819</v>
      </c>
      <c r="G2835" s="867">
        <v>101530</v>
      </c>
      <c r="H2835" s="867" t="s">
        <v>9182</v>
      </c>
      <c r="I2835" s="867" t="s">
        <v>6228</v>
      </c>
      <c r="J2835" s="867" t="s">
        <v>6142</v>
      </c>
      <c r="K2835" s="869">
        <v>1086.3800000000001</v>
      </c>
      <c r="L2835" s="867" t="s">
        <v>6143</v>
      </c>
    </row>
    <row r="2836" spans="1:12" ht="13.5">
      <c r="A2836" s="867" t="s">
        <v>8711</v>
      </c>
      <c r="B2836" s="867" t="s">
        <v>8712</v>
      </c>
      <c r="C2836" s="867" t="s">
        <v>9138</v>
      </c>
      <c r="D2836" s="867" t="s">
        <v>9139</v>
      </c>
      <c r="E2836" s="868" t="s">
        <v>819</v>
      </c>
      <c r="F2836" s="867" t="s">
        <v>819</v>
      </c>
      <c r="G2836" s="867">
        <v>101531</v>
      </c>
      <c r="H2836" s="867" t="s">
        <v>9183</v>
      </c>
      <c r="I2836" s="867" t="s">
        <v>6228</v>
      </c>
      <c r="J2836" s="867" t="s">
        <v>6142</v>
      </c>
      <c r="K2836" s="869">
        <v>1156.8699999999999</v>
      </c>
      <c r="L2836" s="867" t="s">
        <v>6143</v>
      </c>
    </row>
    <row r="2837" spans="1:12" ht="13.5">
      <c r="A2837" s="867" t="s">
        <v>8711</v>
      </c>
      <c r="B2837" s="867" t="s">
        <v>8712</v>
      </c>
      <c r="C2837" s="867" t="s">
        <v>9138</v>
      </c>
      <c r="D2837" s="867" t="s">
        <v>9139</v>
      </c>
      <c r="E2837" s="868" t="s">
        <v>819</v>
      </c>
      <c r="F2837" s="867" t="s">
        <v>819</v>
      </c>
      <c r="G2837" s="867">
        <v>101532</v>
      </c>
      <c r="H2837" s="867" t="s">
        <v>9184</v>
      </c>
      <c r="I2837" s="867" t="s">
        <v>6228</v>
      </c>
      <c r="J2837" s="867" t="s">
        <v>6142</v>
      </c>
      <c r="K2837" s="869">
        <v>1370.98</v>
      </c>
      <c r="L2837" s="867" t="s">
        <v>6143</v>
      </c>
    </row>
    <row r="2838" spans="1:12" ht="13.5">
      <c r="A2838" s="867" t="s">
        <v>8711</v>
      </c>
      <c r="B2838" s="867" t="s">
        <v>8712</v>
      </c>
      <c r="C2838" s="867" t="s">
        <v>9138</v>
      </c>
      <c r="D2838" s="867" t="s">
        <v>9139</v>
      </c>
      <c r="E2838" s="868" t="s">
        <v>819</v>
      </c>
      <c r="F2838" s="867" t="s">
        <v>819</v>
      </c>
      <c r="G2838" s="867">
        <v>101533</v>
      </c>
      <c r="H2838" s="867" t="s">
        <v>9185</v>
      </c>
      <c r="I2838" s="867" t="s">
        <v>6228</v>
      </c>
      <c r="J2838" s="867" t="s">
        <v>6142</v>
      </c>
      <c r="K2838" s="868">
        <v>908.74</v>
      </c>
      <c r="L2838" s="867" t="s">
        <v>6143</v>
      </c>
    </row>
    <row r="2839" spans="1:12" ht="13.5">
      <c r="A2839" s="867" t="s">
        <v>8711</v>
      </c>
      <c r="B2839" s="867" t="s">
        <v>8712</v>
      </c>
      <c r="C2839" s="867" t="s">
        <v>9138</v>
      </c>
      <c r="D2839" s="867" t="s">
        <v>9139</v>
      </c>
      <c r="E2839" s="868" t="s">
        <v>819</v>
      </c>
      <c r="F2839" s="867" t="s">
        <v>819</v>
      </c>
      <c r="G2839" s="867">
        <v>101534</v>
      </c>
      <c r="H2839" s="867" t="s">
        <v>9186</v>
      </c>
      <c r="I2839" s="867" t="s">
        <v>6228</v>
      </c>
      <c r="J2839" s="867" t="s">
        <v>6142</v>
      </c>
      <c r="K2839" s="869">
        <v>1094.06</v>
      </c>
      <c r="L2839" s="867" t="s">
        <v>6143</v>
      </c>
    </row>
    <row r="2840" spans="1:12" ht="13.5">
      <c r="A2840" s="867" t="s">
        <v>8711</v>
      </c>
      <c r="B2840" s="867" t="s">
        <v>8712</v>
      </c>
      <c r="C2840" s="867" t="s">
        <v>9138</v>
      </c>
      <c r="D2840" s="867" t="s">
        <v>9139</v>
      </c>
      <c r="E2840" s="868" t="s">
        <v>819</v>
      </c>
      <c r="F2840" s="867" t="s">
        <v>819</v>
      </c>
      <c r="G2840" s="867">
        <v>101535</v>
      </c>
      <c r="H2840" s="867" t="s">
        <v>9187</v>
      </c>
      <c r="I2840" s="867" t="s">
        <v>6228</v>
      </c>
      <c r="J2840" s="867" t="s">
        <v>6142</v>
      </c>
      <c r="K2840" s="869">
        <v>1164.55</v>
      </c>
      <c r="L2840" s="867" t="s">
        <v>6143</v>
      </c>
    </row>
    <row r="2841" spans="1:12" ht="13.5">
      <c r="A2841" s="867" t="s">
        <v>8711</v>
      </c>
      <c r="B2841" s="867" t="s">
        <v>8712</v>
      </c>
      <c r="C2841" s="867" t="s">
        <v>9138</v>
      </c>
      <c r="D2841" s="867" t="s">
        <v>9139</v>
      </c>
      <c r="E2841" s="868" t="s">
        <v>819</v>
      </c>
      <c r="F2841" s="867" t="s">
        <v>819</v>
      </c>
      <c r="G2841" s="867">
        <v>101536</v>
      </c>
      <c r="H2841" s="867" t="s">
        <v>9188</v>
      </c>
      <c r="I2841" s="867" t="s">
        <v>6228</v>
      </c>
      <c r="J2841" s="867" t="s">
        <v>6142</v>
      </c>
      <c r="K2841" s="869">
        <v>1378.66</v>
      </c>
      <c r="L2841" s="867" t="s">
        <v>6143</v>
      </c>
    </row>
    <row r="2842" spans="1:12" ht="13.5">
      <c r="A2842" s="867" t="s">
        <v>8711</v>
      </c>
      <c r="B2842" s="867" t="s">
        <v>8712</v>
      </c>
      <c r="C2842" s="867" t="s">
        <v>9138</v>
      </c>
      <c r="D2842" s="867" t="s">
        <v>9139</v>
      </c>
      <c r="E2842" s="868" t="s">
        <v>819</v>
      </c>
      <c r="F2842" s="867" t="s">
        <v>819</v>
      </c>
      <c r="G2842" s="867">
        <v>101537</v>
      </c>
      <c r="H2842" s="867" t="s">
        <v>9189</v>
      </c>
      <c r="I2842" s="867" t="s">
        <v>6228</v>
      </c>
      <c r="J2842" s="867" t="s">
        <v>6229</v>
      </c>
      <c r="K2842" s="868">
        <v>156.94</v>
      </c>
      <c r="L2842" s="867" t="s">
        <v>6143</v>
      </c>
    </row>
    <row r="2843" spans="1:12" ht="13.5">
      <c r="A2843" s="867" t="s">
        <v>8711</v>
      </c>
      <c r="B2843" s="867" t="s">
        <v>8712</v>
      </c>
      <c r="C2843" s="867" t="s">
        <v>9138</v>
      </c>
      <c r="D2843" s="867" t="s">
        <v>9139</v>
      </c>
      <c r="E2843" s="868" t="s">
        <v>819</v>
      </c>
      <c r="F2843" s="867" t="s">
        <v>819</v>
      </c>
      <c r="G2843" s="867">
        <v>101538</v>
      </c>
      <c r="H2843" s="867" t="s">
        <v>9190</v>
      </c>
      <c r="I2843" s="867" t="s">
        <v>6228</v>
      </c>
      <c r="J2843" s="867" t="s">
        <v>6142</v>
      </c>
      <c r="K2843" s="868">
        <v>31.69</v>
      </c>
      <c r="L2843" s="867" t="s">
        <v>6143</v>
      </c>
    </row>
    <row r="2844" spans="1:12" ht="13.5">
      <c r="A2844" s="867" t="s">
        <v>8711</v>
      </c>
      <c r="B2844" s="867" t="s">
        <v>8712</v>
      </c>
      <c r="C2844" s="867" t="s">
        <v>9138</v>
      </c>
      <c r="D2844" s="867" t="s">
        <v>9139</v>
      </c>
      <c r="E2844" s="868" t="s">
        <v>819</v>
      </c>
      <c r="F2844" s="867" t="s">
        <v>819</v>
      </c>
      <c r="G2844" s="867">
        <v>101539</v>
      </c>
      <c r="H2844" s="867" t="s">
        <v>9191</v>
      </c>
      <c r="I2844" s="867" t="s">
        <v>6228</v>
      </c>
      <c r="J2844" s="867" t="s">
        <v>6142</v>
      </c>
      <c r="K2844" s="868">
        <v>53</v>
      </c>
      <c r="L2844" s="867" t="s">
        <v>6143</v>
      </c>
    </row>
    <row r="2845" spans="1:12" ht="13.5">
      <c r="A2845" s="867" t="s">
        <v>8711</v>
      </c>
      <c r="B2845" s="867" t="s">
        <v>8712</v>
      </c>
      <c r="C2845" s="867" t="s">
        <v>9138</v>
      </c>
      <c r="D2845" s="867" t="s">
        <v>9139</v>
      </c>
      <c r="E2845" s="868" t="s">
        <v>819</v>
      </c>
      <c r="F2845" s="867" t="s">
        <v>819</v>
      </c>
      <c r="G2845" s="867">
        <v>101540</v>
      </c>
      <c r="H2845" s="867" t="s">
        <v>9192</v>
      </c>
      <c r="I2845" s="867" t="s">
        <v>6228</v>
      </c>
      <c r="J2845" s="867" t="s">
        <v>6142</v>
      </c>
      <c r="K2845" s="868">
        <v>88.75</v>
      </c>
      <c r="L2845" s="867" t="s">
        <v>6143</v>
      </c>
    </row>
    <row r="2846" spans="1:12" ht="13.5">
      <c r="A2846" s="867" t="s">
        <v>8711</v>
      </c>
      <c r="B2846" s="867" t="s">
        <v>8712</v>
      </c>
      <c r="C2846" s="867" t="s">
        <v>9138</v>
      </c>
      <c r="D2846" s="867" t="s">
        <v>9139</v>
      </c>
      <c r="E2846" s="868" t="s">
        <v>819</v>
      </c>
      <c r="F2846" s="867" t="s">
        <v>819</v>
      </c>
      <c r="G2846" s="867">
        <v>101541</v>
      </c>
      <c r="H2846" s="867" t="s">
        <v>9193</v>
      </c>
      <c r="I2846" s="867" t="s">
        <v>6228</v>
      </c>
      <c r="J2846" s="867" t="s">
        <v>6142</v>
      </c>
      <c r="K2846" s="868">
        <v>115.9</v>
      </c>
      <c r="L2846" s="867" t="s">
        <v>6143</v>
      </c>
    </row>
    <row r="2847" spans="1:12" ht="13.5">
      <c r="A2847" s="867" t="s">
        <v>8711</v>
      </c>
      <c r="B2847" s="867" t="s">
        <v>8712</v>
      </c>
      <c r="C2847" s="867" t="s">
        <v>9138</v>
      </c>
      <c r="D2847" s="867" t="s">
        <v>9139</v>
      </c>
      <c r="E2847" s="868" t="s">
        <v>819</v>
      </c>
      <c r="F2847" s="867" t="s">
        <v>819</v>
      </c>
      <c r="G2847" s="867">
        <v>101542</v>
      </c>
      <c r="H2847" s="867" t="s">
        <v>9194</v>
      </c>
      <c r="I2847" s="867" t="s">
        <v>6228</v>
      </c>
      <c r="J2847" s="867" t="s">
        <v>6142</v>
      </c>
      <c r="K2847" s="868">
        <v>24.08</v>
      </c>
      <c r="L2847" s="867" t="s">
        <v>6143</v>
      </c>
    </row>
    <row r="2848" spans="1:12" ht="13.5">
      <c r="A2848" s="867" t="s">
        <v>8711</v>
      </c>
      <c r="B2848" s="867" t="s">
        <v>8712</v>
      </c>
      <c r="C2848" s="867" t="s">
        <v>9138</v>
      </c>
      <c r="D2848" s="867" t="s">
        <v>9139</v>
      </c>
      <c r="E2848" s="868" t="s">
        <v>819</v>
      </c>
      <c r="F2848" s="867" t="s">
        <v>819</v>
      </c>
      <c r="G2848" s="867">
        <v>101543</v>
      </c>
      <c r="H2848" s="867" t="s">
        <v>9195</v>
      </c>
      <c r="I2848" s="867" t="s">
        <v>6228</v>
      </c>
      <c r="J2848" s="867" t="s">
        <v>6142</v>
      </c>
      <c r="K2848" s="868">
        <v>43.14</v>
      </c>
      <c r="L2848" s="867" t="s">
        <v>6143</v>
      </c>
    </row>
    <row r="2849" spans="1:12" ht="13.5">
      <c r="A2849" s="867" t="s">
        <v>8711</v>
      </c>
      <c r="B2849" s="867" t="s">
        <v>8712</v>
      </c>
      <c r="C2849" s="867" t="s">
        <v>9138</v>
      </c>
      <c r="D2849" s="867" t="s">
        <v>9139</v>
      </c>
      <c r="E2849" s="868" t="s">
        <v>819</v>
      </c>
      <c r="F2849" s="867" t="s">
        <v>819</v>
      </c>
      <c r="G2849" s="867">
        <v>101544</v>
      </c>
      <c r="H2849" s="867" t="s">
        <v>9196</v>
      </c>
      <c r="I2849" s="867" t="s">
        <v>6228</v>
      </c>
      <c r="J2849" s="867" t="s">
        <v>6142</v>
      </c>
      <c r="K2849" s="868">
        <v>68.73</v>
      </c>
      <c r="L2849" s="867" t="s">
        <v>6143</v>
      </c>
    </row>
    <row r="2850" spans="1:12" ht="13.5">
      <c r="A2850" s="867" t="s">
        <v>8711</v>
      </c>
      <c r="B2850" s="867" t="s">
        <v>8712</v>
      </c>
      <c r="C2850" s="867" t="s">
        <v>9138</v>
      </c>
      <c r="D2850" s="867" t="s">
        <v>9139</v>
      </c>
      <c r="E2850" s="868" t="s">
        <v>819</v>
      </c>
      <c r="F2850" s="867" t="s">
        <v>819</v>
      </c>
      <c r="G2850" s="867">
        <v>101545</v>
      </c>
      <c r="H2850" s="867" t="s">
        <v>9197</v>
      </c>
      <c r="I2850" s="867" t="s">
        <v>6228</v>
      </c>
      <c r="J2850" s="867" t="s">
        <v>6142</v>
      </c>
      <c r="K2850" s="868">
        <v>99.21</v>
      </c>
      <c r="L2850" s="867" t="s">
        <v>6143</v>
      </c>
    </row>
    <row r="2851" spans="1:12" ht="13.5">
      <c r="A2851" s="867" t="s">
        <v>8711</v>
      </c>
      <c r="B2851" s="867" t="s">
        <v>8712</v>
      </c>
      <c r="C2851" s="867" t="s">
        <v>9138</v>
      </c>
      <c r="D2851" s="867" t="s">
        <v>9139</v>
      </c>
      <c r="E2851" s="868" t="s">
        <v>819</v>
      </c>
      <c r="F2851" s="867" t="s">
        <v>819</v>
      </c>
      <c r="G2851" s="867">
        <v>101546</v>
      </c>
      <c r="H2851" s="867" t="s">
        <v>9198</v>
      </c>
      <c r="I2851" s="867" t="s">
        <v>6228</v>
      </c>
      <c r="J2851" s="867" t="s">
        <v>6142</v>
      </c>
      <c r="K2851" s="868">
        <v>21.7</v>
      </c>
      <c r="L2851" s="867" t="s">
        <v>6143</v>
      </c>
    </row>
    <row r="2852" spans="1:12" ht="13.5">
      <c r="A2852" s="867" t="s">
        <v>8711</v>
      </c>
      <c r="B2852" s="867" t="s">
        <v>8712</v>
      </c>
      <c r="C2852" s="867" t="s">
        <v>9138</v>
      </c>
      <c r="D2852" s="867" t="s">
        <v>9139</v>
      </c>
      <c r="E2852" s="868" t="s">
        <v>819</v>
      </c>
      <c r="F2852" s="867" t="s">
        <v>819</v>
      </c>
      <c r="G2852" s="867">
        <v>101547</v>
      </c>
      <c r="H2852" s="867" t="s">
        <v>9199</v>
      </c>
      <c r="I2852" s="867" t="s">
        <v>6228</v>
      </c>
      <c r="J2852" s="867" t="s">
        <v>6142</v>
      </c>
      <c r="K2852" s="868">
        <v>67.44</v>
      </c>
      <c r="L2852" s="867" t="s">
        <v>6143</v>
      </c>
    </row>
    <row r="2853" spans="1:12" ht="13.5">
      <c r="A2853" s="867" t="s">
        <v>8711</v>
      </c>
      <c r="B2853" s="867" t="s">
        <v>8712</v>
      </c>
      <c r="C2853" s="867" t="s">
        <v>9138</v>
      </c>
      <c r="D2853" s="867" t="s">
        <v>9139</v>
      </c>
      <c r="E2853" s="868" t="s">
        <v>819</v>
      </c>
      <c r="F2853" s="867" t="s">
        <v>819</v>
      </c>
      <c r="G2853" s="867">
        <v>101548</v>
      </c>
      <c r="H2853" s="867" t="s">
        <v>9200</v>
      </c>
      <c r="I2853" s="867" t="s">
        <v>6228</v>
      </c>
      <c r="J2853" s="867" t="s">
        <v>6142</v>
      </c>
      <c r="K2853" s="868">
        <v>5.56</v>
      </c>
      <c r="L2853" s="867" t="s">
        <v>6143</v>
      </c>
    </row>
    <row r="2854" spans="1:12" ht="13.5">
      <c r="A2854" s="867" t="s">
        <v>8711</v>
      </c>
      <c r="B2854" s="867" t="s">
        <v>8712</v>
      </c>
      <c r="C2854" s="867" t="s">
        <v>9138</v>
      </c>
      <c r="D2854" s="867" t="s">
        <v>9139</v>
      </c>
      <c r="E2854" s="868" t="s">
        <v>819</v>
      </c>
      <c r="F2854" s="867" t="s">
        <v>819</v>
      </c>
      <c r="G2854" s="867">
        <v>101549</v>
      </c>
      <c r="H2854" s="867" t="s">
        <v>9201</v>
      </c>
      <c r="I2854" s="867" t="s">
        <v>6228</v>
      </c>
      <c r="J2854" s="867" t="s">
        <v>6229</v>
      </c>
      <c r="K2854" s="868">
        <v>14.63</v>
      </c>
      <c r="L2854" s="867" t="s">
        <v>6143</v>
      </c>
    </row>
    <row r="2855" spans="1:12" ht="13.5">
      <c r="A2855" s="867" t="s">
        <v>8711</v>
      </c>
      <c r="B2855" s="867" t="s">
        <v>8712</v>
      </c>
      <c r="C2855" s="867" t="s">
        <v>9138</v>
      </c>
      <c r="D2855" s="867" t="s">
        <v>9139</v>
      </c>
      <c r="E2855" s="868" t="s">
        <v>819</v>
      </c>
      <c r="F2855" s="867" t="s">
        <v>819</v>
      </c>
      <c r="G2855" s="867">
        <v>101553</v>
      </c>
      <c r="H2855" s="867" t="s">
        <v>9202</v>
      </c>
      <c r="I2855" s="867" t="s">
        <v>6228</v>
      </c>
      <c r="J2855" s="867" t="s">
        <v>6142</v>
      </c>
      <c r="K2855" s="868">
        <v>11.29</v>
      </c>
      <c r="L2855" s="867" t="s">
        <v>6143</v>
      </c>
    </row>
    <row r="2856" spans="1:12" ht="13.5">
      <c r="A2856" s="867" t="s">
        <v>8711</v>
      </c>
      <c r="B2856" s="867" t="s">
        <v>8712</v>
      </c>
      <c r="C2856" s="867" t="s">
        <v>9138</v>
      </c>
      <c r="D2856" s="867" t="s">
        <v>9139</v>
      </c>
      <c r="E2856" s="868" t="s">
        <v>819</v>
      </c>
      <c r="F2856" s="867" t="s">
        <v>819</v>
      </c>
      <c r="G2856" s="867">
        <v>101554</v>
      </c>
      <c r="H2856" s="867" t="s">
        <v>9203</v>
      </c>
      <c r="I2856" s="867" t="s">
        <v>6228</v>
      </c>
      <c r="J2856" s="867" t="s">
        <v>6142</v>
      </c>
      <c r="K2856" s="868">
        <v>8.34</v>
      </c>
      <c r="L2856" s="867" t="s">
        <v>6143</v>
      </c>
    </row>
    <row r="2857" spans="1:12" ht="13.5">
      <c r="A2857" s="867" t="s">
        <v>8711</v>
      </c>
      <c r="B2857" s="867" t="s">
        <v>8712</v>
      </c>
      <c r="C2857" s="867" t="s">
        <v>9138</v>
      </c>
      <c r="D2857" s="867" t="s">
        <v>9139</v>
      </c>
      <c r="E2857" s="868" t="s">
        <v>819</v>
      </c>
      <c r="F2857" s="867" t="s">
        <v>819</v>
      </c>
      <c r="G2857" s="867">
        <v>101555</v>
      </c>
      <c r="H2857" s="867" t="s">
        <v>9204</v>
      </c>
      <c r="I2857" s="867" t="s">
        <v>6228</v>
      </c>
      <c r="J2857" s="867" t="s">
        <v>6142</v>
      </c>
      <c r="K2857" s="868">
        <v>5.65</v>
      </c>
      <c r="L2857" s="867" t="s">
        <v>6143</v>
      </c>
    </row>
    <row r="2858" spans="1:12" ht="13.5">
      <c r="A2858" s="867" t="s">
        <v>8711</v>
      </c>
      <c r="B2858" s="867" t="s">
        <v>8712</v>
      </c>
      <c r="C2858" s="867" t="s">
        <v>9138</v>
      </c>
      <c r="D2858" s="867" t="s">
        <v>9139</v>
      </c>
      <c r="E2858" s="868" t="s">
        <v>819</v>
      </c>
      <c r="F2858" s="867" t="s">
        <v>819</v>
      </c>
      <c r="G2858" s="867">
        <v>101556</v>
      </c>
      <c r="H2858" s="867" t="s">
        <v>9205</v>
      </c>
      <c r="I2858" s="867" t="s">
        <v>6228</v>
      </c>
      <c r="J2858" s="867" t="s">
        <v>6142</v>
      </c>
      <c r="K2858" s="868">
        <v>5.22</v>
      </c>
      <c r="L2858" s="867" t="s">
        <v>6143</v>
      </c>
    </row>
    <row r="2859" spans="1:12" ht="13.5">
      <c r="A2859" s="867" t="s">
        <v>8711</v>
      </c>
      <c r="B2859" s="867" t="s">
        <v>8712</v>
      </c>
      <c r="C2859" s="867" t="s">
        <v>9138</v>
      </c>
      <c r="D2859" s="867" t="s">
        <v>9139</v>
      </c>
      <c r="E2859" s="868" t="s">
        <v>819</v>
      </c>
      <c r="F2859" s="867" t="s">
        <v>819</v>
      </c>
      <c r="G2859" s="867">
        <v>101560</v>
      </c>
      <c r="H2859" s="867" t="s">
        <v>9206</v>
      </c>
      <c r="I2859" s="867" t="s">
        <v>272</v>
      </c>
      <c r="J2859" s="867" t="s">
        <v>6229</v>
      </c>
      <c r="K2859" s="868">
        <v>9.0399999999999991</v>
      </c>
      <c r="L2859" s="867" t="s">
        <v>6143</v>
      </c>
    </row>
    <row r="2860" spans="1:12" ht="13.5">
      <c r="A2860" s="867" t="s">
        <v>8711</v>
      </c>
      <c r="B2860" s="867" t="s">
        <v>8712</v>
      </c>
      <c r="C2860" s="867" t="s">
        <v>9138</v>
      </c>
      <c r="D2860" s="867" t="s">
        <v>9139</v>
      </c>
      <c r="E2860" s="868" t="s">
        <v>819</v>
      </c>
      <c r="F2860" s="867" t="s">
        <v>819</v>
      </c>
      <c r="G2860" s="867">
        <v>101561</v>
      </c>
      <c r="H2860" s="867" t="s">
        <v>9207</v>
      </c>
      <c r="I2860" s="867" t="s">
        <v>272</v>
      </c>
      <c r="J2860" s="867" t="s">
        <v>6229</v>
      </c>
      <c r="K2860" s="868">
        <v>13.85</v>
      </c>
      <c r="L2860" s="867" t="s">
        <v>6143</v>
      </c>
    </row>
    <row r="2861" spans="1:12" ht="13.5">
      <c r="A2861" s="867" t="s">
        <v>8711</v>
      </c>
      <c r="B2861" s="867" t="s">
        <v>8712</v>
      </c>
      <c r="C2861" s="867" t="s">
        <v>9138</v>
      </c>
      <c r="D2861" s="867" t="s">
        <v>9139</v>
      </c>
      <c r="E2861" s="868" t="s">
        <v>819</v>
      </c>
      <c r="F2861" s="867" t="s">
        <v>819</v>
      </c>
      <c r="G2861" s="867">
        <v>101562</v>
      </c>
      <c r="H2861" s="867" t="s">
        <v>9208</v>
      </c>
      <c r="I2861" s="867" t="s">
        <v>272</v>
      </c>
      <c r="J2861" s="867" t="s">
        <v>6229</v>
      </c>
      <c r="K2861" s="868">
        <v>21.05</v>
      </c>
      <c r="L2861" s="867" t="s">
        <v>6143</v>
      </c>
    </row>
    <row r="2862" spans="1:12" ht="13.5">
      <c r="A2862" s="867" t="s">
        <v>8711</v>
      </c>
      <c r="B2862" s="867" t="s">
        <v>8712</v>
      </c>
      <c r="C2862" s="867" t="s">
        <v>9138</v>
      </c>
      <c r="D2862" s="867" t="s">
        <v>9139</v>
      </c>
      <c r="E2862" s="868" t="s">
        <v>819</v>
      </c>
      <c r="F2862" s="867" t="s">
        <v>819</v>
      </c>
      <c r="G2862" s="867">
        <v>101563</v>
      </c>
      <c r="H2862" s="867" t="s">
        <v>9209</v>
      </c>
      <c r="I2862" s="867" t="s">
        <v>272</v>
      </c>
      <c r="J2862" s="867" t="s">
        <v>6229</v>
      </c>
      <c r="K2862" s="868">
        <v>29</v>
      </c>
      <c r="L2862" s="867" t="s">
        <v>6143</v>
      </c>
    </row>
    <row r="2863" spans="1:12" ht="13.5">
      <c r="A2863" s="867" t="s">
        <v>8711</v>
      </c>
      <c r="B2863" s="867" t="s">
        <v>8712</v>
      </c>
      <c r="C2863" s="867" t="s">
        <v>9138</v>
      </c>
      <c r="D2863" s="867" t="s">
        <v>9139</v>
      </c>
      <c r="E2863" s="868" t="s">
        <v>819</v>
      </c>
      <c r="F2863" s="867" t="s">
        <v>819</v>
      </c>
      <c r="G2863" s="867">
        <v>101564</v>
      </c>
      <c r="H2863" s="867" t="s">
        <v>9210</v>
      </c>
      <c r="I2863" s="867" t="s">
        <v>272</v>
      </c>
      <c r="J2863" s="867" t="s">
        <v>6229</v>
      </c>
      <c r="K2863" s="868">
        <v>41.31</v>
      </c>
      <c r="L2863" s="867" t="s">
        <v>6143</v>
      </c>
    </row>
    <row r="2864" spans="1:12" ht="13.5">
      <c r="A2864" s="867" t="s">
        <v>8711</v>
      </c>
      <c r="B2864" s="867" t="s">
        <v>8712</v>
      </c>
      <c r="C2864" s="867" t="s">
        <v>9138</v>
      </c>
      <c r="D2864" s="867" t="s">
        <v>9139</v>
      </c>
      <c r="E2864" s="868" t="s">
        <v>819</v>
      </c>
      <c r="F2864" s="867" t="s">
        <v>819</v>
      </c>
      <c r="G2864" s="867">
        <v>101565</v>
      </c>
      <c r="H2864" s="867" t="s">
        <v>9211</v>
      </c>
      <c r="I2864" s="867" t="s">
        <v>272</v>
      </c>
      <c r="J2864" s="867" t="s">
        <v>6229</v>
      </c>
      <c r="K2864" s="868">
        <v>57.21</v>
      </c>
      <c r="L2864" s="867" t="s">
        <v>6143</v>
      </c>
    </row>
    <row r="2865" spans="1:12" ht="13.5">
      <c r="A2865" s="867" t="s">
        <v>8711</v>
      </c>
      <c r="B2865" s="867" t="s">
        <v>8712</v>
      </c>
      <c r="C2865" s="867" t="s">
        <v>9138</v>
      </c>
      <c r="D2865" s="867" t="s">
        <v>9139</v>
      </c>
      <c r="E2865" s="868" t="s">
        <v>819</v>
      </c>
      <c r="F2865" s="867" t="s">
        <v>819</v>
      </c>
      <c r="G2865" s="867">
        <v>101567</v>
      </c>
      <c r="H2865" s="867" t="s">
        <v>9212</v>
      </c>
      <c r="I2865" s="867" t="s">
        <v>272</v>
      </c>
      <c r="J2865" s="867" t="s">
        <v>6229</v>
      </c>
      <c r="K2865" s="868">
        <v>75.98</v>
      </c>
      <c r="L2865" s="867" t="s">
        <v>6143</v>
      </c>
    </row>
    <row r="2866" spans="1:12" ht="13.5">
      <c r="A2866" s="867" t="s">
        <v>8711</v>
      </c>
      <c r="B2866" s="867" t="s">
        <v>8712</v>
      </c>
      <c r="C2866" s="867" t="s">
        <v>9138</v>
      </c>
      <c r="D2866" s="867" t="s">
        <v>9139</v>
      </c>
      <c r="E2866" s="868" t="s">
        <v>819</v>
      </c>
      <c r="F2866" s="867" t="s">
        <v>819</v>
      </c>
      <c r="G2866" s="867">
        <v>101568</v>
      </c>
      <c r="H2866" s="867" t="s">
        <v>9213</v>
      </c>
      <c r="I2866" s="867" t="s">
        <v>272</v>
      </c>
      <c r="J2866" s="867" t="s">
        <v>6229</v>
      </c>
      <c r="K2866" s="868">
        <v>98.88</v>
      </c>
      <c r="L2866" s="867" t="s">
        <v>6143</v>
      </c>
    </row>
    <row r="2867" spans="1:12" ht="13.5">
      <c r="A2867" s="867" t="s">
        <v>8711</v>
      </c>
      <c r="B2867" s="867" t="s">
        <v>8712</v>
      </c>
      <c r="C2867" s="867" t="s">
        <v>9214</v>
      </c>
      <c r="D2867" s="867" t="s">
        <v>9215</v>
      </c>
      <c r="E2867" s="868" t="s">
        <v>819</v>
      </c>
      <c r="F2867" s="867" t="s">
        <v>819</v>
      </c>
      <c r="G2867" s="867">
        <v>100578</v>
      </c>
      <c r="H2867" s="867" t="s">
        <v>9216</v>
      </c>
      <c r="I2867" s="867" t="s">
        <v>6228</v>
      </c>
      <c r="J2867" s="867" t="s">
        <v>6142</v>
      </c>
      <c r="K2867" s="868">
        <v>293.92</v>
      </c>
      <c r="L2867" s="867" t="s">
        <v>6143</v>
      </c>
    </row>
    <row r="2868" spans="1:12" ht="13.5">
      <c r="A2868" s="867" t="s">
        <v>8711</v>
      </c>
      <c r="B2868" s="867" t="s">
        <v>8712</v>
      </c>
      <c r="C2868" s="867" t="s">
        <v>9214</v>
      </c>
      <c r="D2868" s="867" t="s">
        <v>9215</v>
      </c>
      <c r="E2868" s="868" t="s">
        <v>819</v>
      </c>
      <c r="F2868" s="867" t="s">
        <v>819</v>
      </c>
      <c r="G2868" s="867">
        <v>100579</v>
      </c>
      <c r="H2868" s="867" t="s">
        <v>9217</v>
      </c>
      <c r="I2868" s="867" t="s">
        <v>6228</v>
      </c>
      <c r="J2868" s="867" t="s">
        <v>6142</v>
      </c>
      <c r="K2868" s="868">
        <v>321.57</v>
      </c>
      <c r="L2868" s="867" t="s">
        <v>6143</v>
      </c>
    </row>
    <row r="2869" spans="1:12" ht="13.5">
      <c r="A2869" s="867" t="s">
        <v>8711</v>
      </c>
      <c r="B2869" s="867" t="s">
        <v>8712</v>
      </c>
      <c r="C2869" s="867" t="s">
        <v>9214</v>
      </c>
      <c r="D2869" s="867" t="s">
        <v>9215</v>
      </c>
      <c r="E2869" s="868" t="s">
        <v>819</v>
      </c>
      <c r="F2869" s="867" t="s">
        <v>819</v>
      </c>
      <c r="G2869" s="867">
        <v>100580</v>
      </c>
      <c r="H2869" s="867" t="s">
        <v>9218</v>
      </c>
      <c r="I2869" s="867" t="s">
        <v>6228</v>
      </c>
      <c r="J2869" s="867" t="s">
        <v>6142</v>
      </c>
      <c r="K2869" s="868">
        <v>360</v>
      </c>
      <c r="L2869" s="867" t="s">
        <v>6143</v>
      </c>
    </row>
    <row r="2870" spans="1:12" ht="13.5">
      <c r="A2870" s="867" t="s">
        <v>8711</v>
      </c>
      <c r="B2870" s="867" t="s">
        <v>8712</v>
      </c>
      <c r="C2870" s="867" t="s">
        <v>9214</v>
      </c>
      <c r="D2870" s="867" t="s">
        <v>9215</v>
      </c>
      <c r="E2870" s="868" t="s">
        <v>819</v>
      </c>
      <c r="F2870" s="867" t="s">
        <v>819</v>
      </c>
      <c r="G2870" s="867">
        <v>100581</v>
      </c>
      <c r="H2870" s="867" t="s">
        <v>9219</v>
      </c>
      <c r="I2870" s="867" t="s">
        <v>6228</v>
      </c>
      <c r="J2870" s="867" t="s">
        <v>6142</v>
      </c>
      <c r="K2870" s="868">
        <v>335.26</v>
      </c>
      <c r="L2870" s="867" t="s">
        <v>6143</v>
      </c>
    </row>
    <row r="2871" spans="1:12" ht="13.5">
      <c r="A2871" s="867" t="s">
        <v>8711</v>
      </c>
      <c r="B2871" s="867" t="s">
        <v>8712</v>
      </c>
      <c r="C2871" s="867" t="s">
        <v>9214</v>
      </c>
      <c r="D2871" s="867" t="s">
        <v>9215</v>
      </c>
      <c r="E2871" s="868" t="s">
        <v>819</v>
      </c>
      <c r="F2871" s="867" t="s">
        <v>819</v>
      </c>
      <c r="G2871" s="867">
        <v>100582</v>
      </c>
      <c r="H2871" s="867" t="s">
        <v>9220</v>
      </c>
      <c r="I2871" s="867" t="s">
        <v>6228</v>
      </c>
      <c r="J2871" s="867" t="s">
        <v>6142</v>
      </c>
      <c r="K2871" s="868">
        <v>404.66</v>
      </c>
      <c r="L2871" s="867" t="s">
        <v>6143</v>
      </c>
    </row>
    <row r="2872" spans="1:12" ht="13.5">
      <c r="A2872" s="867" t="s">
        <v>8711</v>
      </c>
      <c r="B2872" s="867" t="s">
        <v>8712</v>
      </c>
      <c r="C2872" s="867" t="s">
        <v>9214</v>
      </c>
      <c r="D2872" s="867" t="s">
        <v>9215</v>
      </c>
      <c r="E2872" s="868" t="s">
        <v>819</v>
      </c>
      <c r="F2872" s="867" t="s">
        <v>819</v>
      </c>
      <c r="G2872" s="867">
        <v>100583</v>
      </c>
      <c r="H2872" s="867" t="s">
        <v>9221</v>
      </c>
      <c r="I2872" s="867" t="s">
        <v>6228</v>
      </c>
      <c r="J2872" s="867" t="s">
        <v>6142</v>
      </c>
      <c r="K2872" s="868">
        <v>350.17</v>
      </c>
      <c r="L2872" s="867" t="s">
        <v>6143</v>
      </c>
    </row>
    <row r="2873" spans="1:12" ht="13.5">
      <c r="A2873" s="867" t="s">
        <v>8711</v>
      </c>
      <c r="B2873" s="867" t="s">
        <v>8712</v>
      </c>
      <c r="C2873" s="867" t="s">
        <v>9214</v>
      </c>
      <c r="D2873" s="867" t="s">
        <v>9215</v>
      </c>
      <c r="E2873" s="868" t="s">
        <v>819</v>
      </c>
      <c r="F2873" s="867" t="s">
        <v>819</v>
      </c>
      <c r="G2873" s="867">
        <v>100584</v>
      </c>
      <c r="H2873" s="867" t="s">
        <v>9222</v>
      </c>
      <c r="I2873" s="867" t="s">
        <v>6228</v>
      </c>
      <c r="J2873" s="867" t="s">
        <v>6142</v>
      </c>
      <c r="K2873" s="868">
        <v>391.82</v>
      </c>
      <c r="L2873" s="867" t="s">
        <v>6143</v>
      </c>
    </row>
    <row r="2874" spans="1:12" ht="13.5">
      <c r="A2874" s="867" t="s">
        <v>8711</v>
      </c>
      <c r="B2874" s="867" t="s">
        <v>8712</v>
      </c>
      <c r="C2874" s="867" t="s">
        <v>9214</v>
      </c>
      <c r="D2874" s="867" t="s">
        <v>9215</v>
      </c>
      <c r="E2874" s="868" t="s">
        <v>819</v>
      </c>
      <c r="F2874" s="867" t="s">
        <v>819</v>
      </c>
      <c r="G2874" s="867">
        <v>100585</v>
      </c>
      <c r="H2874" s="867" t="s">
        <v>9223</v>
      </c>
      <c r="I2874" s="867" t="s">
        <v>6228</v>
      </c>
      <c r="J2874" s="867" t="s">
        <v>6142</v>
      </c>
      <c r="K2874" s="868">
        <v>378.96</v>
      </c>
      <c r="L2874" s="867" t="s">
        <v>6143</v>
      </c>
    </row>
    <row r="2875" spans="1:12" ht="13.5">
      <c r="A2875" s="867" t="s">
        <v>8711</v>
      </c>
      <c r="B2875" s="867" t="s">
        <v>8712</v>
      </c>
      <c r="C2875" s="867" t="s">
        <v>9214</v>
      </c>
      <c r="D2875" s="867" t="s">
        <v>9215</v>
      </c>
      <c r="E2875" s="868" t="s">
        <v>819</v>
      </c>
      <c r="F2875" s="867" t="s">
        <v>819</v>
      </c>
      <c r="G2875" s="867">
        <v>100586</v>
      </c>
      <c r="H2875" s="867" t="s">
        <v>9224</v>
      </c>
      <c r="I2875" s="867" t="s">
        <v>6228</v>
      </c>
      <c r="J2875" s="867" t="s">
        <v>6142</v>
      </c>
      <c r="K2875" s="868">
        <v>445.24</v>
      </c>
      <c r="L2875" s="867" t="s">
        <v>6143</v>
      </c>
    </row>
    <row r="2876" spans="1:12" ht="13.5">
      <c r="A2876" s="867" t="s">
        <v>8711</v>
      </c>
      <c r="B2876" s="867" t="s">
        <v>8712</v>
      </c>
      <c r="C2876" s="867" t="s">
        <v>9214</v>
      </c>
      <c r="D2876" s="867" t="s">
        <v>9215</v>
      </c>
      <c r="E2876" s="868" t="s">
        <v>819</v>
      </c>
      <c r="F2876" s="867" t="s">
        <v>819</v>
      </c>
      <c r="G2876" s="867">
        <v>100587</v>
      </c>
      <c r="H2876" s="867" t="s">
        <v>9225</v>
      </c>
      <c r="I2876" s="867" t="s">
        <v>6228</v>
      </c>
      <c r="J2876" s="867" t="s">
        <v>6142</v>
      </c>
      <c r="K2876" s="868">
        <v>409.09</v>
      </c>
      <c r="L2876" s="867" t="s">
        <v>6143</v>
      </c>
    </row>
    <row r="2877" spans="1:12" ht="13.5">
      <c r="A2877" s="867" t="s">
        <v>8711</v>
      </c>
      <c r="B2877" s="867" t="s">
        <v>8712</v>
      </c>
      <c r="C2877" s="867" t="s">
        <v>9214</v>
      </c>
      <c r="D2877" s="867" t="s">
        <v>9215</v>
      </c>
      <c r="E2877" s="868" t="s">
        <v>819</v>
      </c>
      <c r="F2877" s="867" t="s">
        <v>819</v>
      </c>
      <c r="G2877" s="867">
        <v>100588</v>
      </c>
      <c r="H2877" s="867" t="s">
        <v>9226</v>
      </c>
      <c r="I2877" s="867" t="s">
        <v>6228</v>
      </c>
      <c r="J2877" s="867" t="s">
        <v>6142</v>
      </c>
      <c r="K2877" s="868">
        <v>460.6</v>
      </c>
      <c r="L2877" s="867" t="s">
        <v>6143</v>
      </c>
    </row>
    <row r="2878" spans="1:12" ht="13.5">
      <c r="A2878" s="867" t="s">
        <v>8711</v>
      </c>
      <c r="B2878" s="867" t="s">
        <v>8712</v>
      </c>
      <c r="C2878" s="867" t="s">
        <v>9214</v>
      </c>
      <c r="D2878" s="867" t="s">
        <v>9215</v>
      </c>
      <c r="E2878" s="868" t="s">
        <v>819</v>
      </c>
      <c r="F2878" s="867" t="s">
        <v>819</v>
      </c>
      <c r="G2878" s="867">
        <v>100589</v>
      </c>
      <c r="H2878" s="867" t="s">
        <v>9227</v>
      </c>
      <c r="I2878" s="867" t="s">
        <v>6228</v>
      </c>
      <c r="J2878" s="867" t="s">
        <v>6142</v>
      </c>
      <c r="K2878" s="868">
        <v>460.18</v>
      </c>
      <c r="L2878" s="867" t="s">
        <v>6143</v>
      </c>
    </row>
    <row r="2879" spans="1:12" ht="13.5">
      <c r="A2879" s="867" t="s">
        <v>8711</v>
      </c>
      <c r="B2879" s="867" t="s">
        <v>8712</v>
      </c>
      <c r="C2879" s="867" t="s">
        <v>9214</v>
      </c>
      <c r="D2879" s="867" t="s">
        <v>9215</v>
      </c>
      <c r="E2879" s="868" t="s">
        <v>819</v>
      </c>
      <c r="F2879" s="867" t="s">
        <v>819</v>
      </c>
      <c r="G2879" s="867">
        <v>100590</v>
      </c>
      <c r="H2879" s="867" t="s">
        <v>9228</v>
      </c>
      <c r="I2879" s="867" t="s">
        <v>6228</v>
      </c>
      <c r="J2879" s="867" t="s">
        <v>6142</v>
      </c>
      <c r="K2879" s="868">
        <v>511.31</v>
      </c>
      <c r="L2879" s="867" t="s">
        <v>6143</v>
      </c>
    </row>
    <row r="2880" spans="1:12" ht="13.5">
      <c r="A2880" s="867" t="s">
        <v>8711</v>
      </c>
      <c r="B2880" s="867" t="s">
        <v>8712</v>
      </c>
      <c r="C2880" s="867" t="s">
        <v>9214</v>
      </c>
      <c r="D2880" s="867" t="s">
        <v>9215</v>
      </c>
      <c r="E2880" s="868" t="s">
        <v>819</v>
      </c>
      <c r="F2880" s="867" t="s">
        <v>819</v>
      </c>
      <c r="G2880" s="867">
        <v>100591</v>
      </c>
      <c r="H2880" s="867" t="s">
        <v>9229</v>
      </c>
      <c r="I2880" s="867" t="s">
        <v>6228</v>
      </c>
      <c r="J2880" s="867" t="s">
        <v>6142</v>
      </c>
      <c r="K2880" s="868">
        <v>452.6</v>
      </c>
      <c r="L2880" s="867" t="s">
        <v>6143</v>
      </c>
    </row>
    <row r="2881" spans="1:12" ht="13.5">
      <c r="A2881" s="867" t="s">
        <v>8711</v>
      </c>
      <c r="B2881" s="867" t="s">
        <v>8712</v>
      </c>
      <c r="C2881" s="867" t="s">
        <v>9214</v>
      </c>
      <c r="D2881" s="867" t="s">
        <v>9215</v>
      </c>
      <c r="E2881" s="868" t="s">
        <v>819</v>
      </c>
      <c r="F2881" s="867" t="s">
        <v>819</v>
      </c>
      <c r="G2881" s="867">
        <v>100592</v>
      </c>
      <c r="H2881" s="867" t="s">
        <v>9230</v>
      </c>
      <c r="I2881" s="867" t="s">
        <v>6228</v>
      </c>
      <c r="J2881" s="867" t="s">
        <v>6142</v>
      </c>
      <c r="K2881" s="868">
        <v>494.92</v>
      </c>
      <c r="L2881" s="867" t="s">
        <v>6143</v>
      </c>
    </row>
    <row r="2882" spans="1:12" ht="13.5">
      <c r="A2882" s="867" t="s">
        <v>8711</v>
      </c>
      <c r="B2882" s="867" t="s">
        <v>8712</v>
      </c>
      <c r="C2882" s="867" t="s">
        <v>9214</v>
      </c>
      <c r="D2882" s="867" t="s">
        <v>9215</v>
      </c>
      <c r="E2882" s="868" t="s">
        <v>819</v>
      </c>
      <c r="F2882" s="867" t="s">
        <v>819</v>
      </c>
      <c r="G2882" s="867">
        <v>100593</v>
      </c>
      <c r="H2882" s="867" t="s">
        <v>9231</v>
      </c>
      <c r="I2882" s="867" t="s">
        <v>6228</v>
      </c>
      <c r="J2882" s="867" t="s">
        <v>6142</v>
      </c>
      <c r="K2882" s="868">
        <v>485</v>
      </c>
      <c r="L2882" s="867" t="s">
        <v>6143</v>
      </c>
    </row>
    <row r="2883" spans="1:12" ht="13.5">
      <c r="A2883" s="867" t="s">
        <v>8711</v>
      </c>
      <c r="B2883" s="867" t="s">
        <v>8712</v>
      </c>
      <c r="C2883" s="867" t="s">
        <v>9214</v>
      </c>
      <c r="D2883" s="867" t="s">
        <v>9215</v>
      </c>
      <c r="E2883" s="868" t="s">
        <v>819</v>
      </c>
      <c r="F2883" s="867" t="s">
        <v>819</v>
      </c>
      <c r="G2883" s="867">
        <v>100594</v>
      </c>
      <c r="H2883" s="867" t="s">
        <v>9232</v>
      </c>
      <c r="I2883" s="867" t="s">
        <v>6228</v>
      </c>
      <c r="J2883" s="867" t="s">
        <v>6142</v>
      </c>
      <c r="K2883" s="868">
        <v>556.57000000000005</v>
      </c>
      <c r="L2883" s="867" t="s">
        <v>6143</v>
      </c>
    </row>
    <row r="2884" spans="1:12" ht="13.5">
      <c r="A2884" s="867" t="s">
        <v>8711</v>
      </c>
      <c r="B2884" s="867" t="s">
        <v>8712</v>
      </c>
      <c r="C2884" s="867" t="s">
        <v>9214</v>
      </c>
      <c r="D2884" s="867" t="s">
        <v>9215</v>
      </c>
      <c r="E2884" s="868" t="s">
        <v>819</v>
      </c>
      <c r="F2884" s="867" t="s">
        <v>819</v>
      </c>
      <c r="G2884" s="867">
        <v>100595</v>
      </c>
      <c r="H2884" s="867" t="s">
        <v>9233</v>
      </c>
      <c r="I2884" s="867" t="s">
        <v>6228</v>
      </c>
      <c r="J2884" s="867" t="s">
        <v>6142</v>
      </c>
      <c r="K2884" s="868">
        <v>582.38</v>
      </c>
      <c r="L2884" s="867" t="s">
        <v>6143</v>
      </c>
    </row>
    <row r="2885" spans="1:12" ht="13.5">
      <c r="A2885" s="867" t="s">
        <v>8711</v>
      </c>
      <c r="B2885" s="867" t="s">
        <v>8712</v>
      </c>
      <c r="C2885" s="867" t="s">
        <v>9214</v>
      </c>
      <c r="D2885" s="867" t="s">
        <v>9215</v>
      </c>
      <c r="E2885" s="868" t="s">
        <v>819</v>
      </c>
      <c r="F2885" s="867" t="s">
        <v>819</v>
      </c>
      <c r="G2885" s="867">
        <v>100596</v>
      </c>
      <c r="H2885" s="867" t="s">
        <v>9234</v>
      </c>
      <c r="I2885" s="867" t="s">
        <v>6228</v>
      </c>
      <c r="J2885" s="867" t="s">
        <v>6142</v>
      </c>
      <c r="K2885" s="868">
        <v>678.74</v>
      </c>
      <c r="L2885" s="867" t="s">
        <v>6143</v>
      </c>
    </row>
    <row r="2886" spans="1:12" ht="13.5">
      <c r="A2886" s="867" t="s">
        <v>8711</v>
      </c>
      <c r="B2886" s="867" t="s">
        <v>8712</v>
      </c>
      <c r="C2886" s="867" t="s">
        <v>9214</v>
      </c>
      <c r="D2886" s="867" t="s">
        <v>9215</v>
      </c>
      <c r="E2886" s="868" t="s">
        <v>819</v>
      </c>
      <c r="F2886" s="867" t="s">
        <v>819</v>
      </c>
      <c r="G2886" s="867">
        <v>100597</v>
      </c>
      <c r="H2886" s="867" t="s">
        <v>9235</v>
      </c>
      <c r="I2886" s="867" t="s">
        <v>6228</v>
      </c>
      <c r="J2886" s="867" t="s">
        <v>6142</v>
      </c>
      <c r="K2886" s="868">
        <v>680.13</v>
      </c>
      <c r="L2886" s="867" t="s">
        <v>6143</v>
      </c>
    </row>
    <row r="2887" spans="1:12" ht="13.5">
      <c r="A2887" s="867" t="s">
        <v>8711</v>
      </c>
      <c r="B2887" s="867" t="s">
        <v>8712</v>
      </c>
      <c r="C2887" s="867" t="s">
        <v>9214</v>
      </c>
      <c r="D2887" s="867" t="s">
        <v>9215</v>
      </c>
      <c r="E2887" s="868" t="s">
        <v>819</v>
      </c>
      <c r="F2887" s="867" t="s">
        <v>819</v>
      </c>
      <c r="G2887" s="867">
        <v>100598</v>
      </c>
      <c r="H2887" s="867" t="s">
        <v>9236</v>
      </c>
      <c r="I2887" s="867" t="s">
        <v>6228</v>
      </c>
      <c r="J2887" s="867" t="s">
        <v>6142</v>
      </c>
      <c r="K2887" s="868">
        <v>759.56</v>
      </c>
      <c r="L2887" s="867" t="s">
        <v>6143</v>
      </c>
    </row>
    <row r="2888" spans="1:12" ht="13.5">
      <c r="A2888" s="867" t="s">
        <v>8711</v>
      </c>
      <c r="B2888" s="867" t="s">
        <v>8712</v>
      </c>
      <c r="C2888" s="867" t="s">
        <v>9214</v>
      </c>
      <c r="D2888" s="867" t="s">
        <v>9215</v>
      </c>
      <c r="E2888" s="868" t="s">
        <v>819</v>
      </c>
      <c r="F2888" s="867" t="s">
        <v>819</v>
      </c>
      <c r="G2888" s="867">
        <v>100599</v>
      </c>
      <c r="H2888" s="867" t="s">
        <v>9237</v>
      </c>
      <c r="I2888" s="867" t="s">
        <v>6228</v>
      </c>
      <c r="J2888" s="867" t="s">
        <v>6142</v>
      </c>
      <c r="K2888" s="868">
        <v>305.32</v>
      </c>
      <c r="L2888" s="867" t="s">
        <v>6143</v>
      </c>
    </row>
    <row r="2889" spans="1:12" ht="13.5">
      <c r="A2889" s="867" t="s">
        <v>8711</v>
      </c>
      <c r="B2889" s="867" t="s">
        <v>8712</v>
      </c>
      <c r="C2889" s="867" t="s">
        <v>9214</v>
      </c>
      <c r="D2889" s="867" t="s">
        <v>9215</v>
      </c>
      <c r="E2889" s="868" t="s">
        <v>819</v>
      </c>
      <c r="F2889" s="867" t="s">
        <v>819</v>
      </c>
      <c r="G2889" s="867">
        <v>100600</v>
      </c>
      <c r="H2889" s="867" t="s">
        <v>9238</v>
      </c>
      <c r="I2889" s="867" t="s">
        <v>6228</v>
      </c>
      <c r="J2889" s="867" t="s">
        <v>6142</v>
      </c>
      <c r="K2889" s="868">
        <v>375.86</v>
      </c>
      <c r="L2889" s="867" t="s">
        <v>6143</v>
      </c>
    </row>
    <row r="2890" spans="1:12" ht="13.5">
      <c r="A2890" s="867" t="s">
        <v>8711</v>
      </c>
      <c r="B2890" s="867" t="s">
        <v>8712</v>
      </c>
      <c r="C2890" s="867" t="s">
        <v>9214</v>
      </c>
      <c r="D2890" s="867" t="s">
        <v>9215</v>
      </c>
      <c r="E2890" s="868" t="s">
        <v>819</v>
      </c>
      <c r="F2890" s="867" t="s">
        <v>819</v>
      </c>
      <c r="G2890" s="867">
        <v>100601</v>
      </c>
      <c r="H2890" s="867" t="s">
        <v>9239</v>
      </c>
      <c r="I2890" s="867" t="s">
        <v>6228</v>
      </c>
      <c r="J2890" s="867" t="s">
        <v>6142</v>
      </c>
      <c r="K2890" s="868">
        <v>494.83</v>
      </c>
      <c r="L2890" s="867" t="s">
        <v>6143</v>
      </c>
    </row>
    <row r="2891" spans="1:12" ht="13.5">
      <c r="A2891" s="867" t="s">
        <v>8711</v>
      </c>
      <c r="B2891" s="867" t="s">
        <v>8712</v>
      </c>
      <c r="C2891" s="867" t="s">
        <v>9214</v>
      </c>
      <c r="D2891" s="867" t="s">
        <v>9215</v>
      </c>
      <c r="E2891" s="868" t="s">
        <v>819</v>
      </c>
      <c r="F2891" s="867" t="s">
        <v>819</v>
      </c>
      <c r="G2891" s="867">
        <v>100602</v>
      </c>
      <c r="H2891" s="867" t="s">
        <v>9240</v>
      </c>
      <c r="I2891" s="867" t="s">
        <v>6228</v>
      </c>
      <c r="J2891" s="867" t="s">
        <v>6142</v>
      </c>
      <c r="K2891" s="868">
        <v>643.23</v>
      </c>
      <c r="L2891" s="867" t="s">
        <v>6143</v>
      </c>
    </row>
    <row r="2892" spans="1:12" ht="13.5">
      <c r="A2892" s="867" t="s">
        <v>8711</v>
      </c>
      <c r="B2892" s="867" t="s">
        <v>8712</v>
      </c>
      <c r="C2892" s="867" t="s">
        <v>9214</v>
      </c>
      <c r="D2892" s="867" t="s">
        <v>9215</v>
      </c>
      <c r="E2892" s="868" t="s">
        <v>819</v>
      </c>
      <c r="F2892" s="867" t="s">
        <v>819</v>
      </c>
      <c r="G2892" s="867">
        <v>100603</v>
      </c>
      <c r="H2892" s="867" t="s">
        <v>9241</v>
      </c>
      <c r="I2892" s="867" t="s">
        <v>6228</v>
      </c>
      <c r="J2892" s="867" t="s">
        <v>6142</v>
      </c>
      <c r="K2892" s="869">
        <v>1024.98</v>
      </c>
      <c r="L2892" s="867" t="s">
        <v>6143</v>
      </c>
    </row>
    <row r="2893" spans="1:12" ht="13.5">
      <c r="A2893" s="867" t="s">
        <v>8711</v>
      </c>
      <c r="B2893" s="867" t="s">
        <v>8712</v>
      </c>
      <c r="C2893" s="867" t="s">
        <v>9214</v>
      </c>
      <c r="D2893" s="867" t="s">
        <v>9215</v>
      </c>
      <c r="E2893" s="868" t="s">
        <v>819</v>
      </c>
      <c r="F2893" s="867" t="s">
        <v>819</v>
      </c>
      <c r="G2893" s="867">
        <v>100604</v>
      </c>
      <c r="H2893" s="867" t="s">
        <v>9242</v>
      </c>
      <c r="I2893" s="867" t="s">
        <v>6228</v>
      </c>
      <c r="J2893" s="867" t="s">
        <v>6142</v>
      </c>
      <c r="K2893" s="868">
        <v>396.28</v>
      </c>
      <c r="L2893" s="867" t="s">
        <v>6143</v>
      </c>
    </row>
    <row r="2894" spans="1:12" ht="13.5">
      <c r="A2894" s="867" t="s">
        <v>8711</v>
      </c>
      <c r="B2894" s="867" t="s">
        <v>8712</v>
      </c>
      <c r="C2894" s="867" t="s">
        <v>9214</v>
      </c>
      <c r="D2894" s="867" t="s">
        <v>9215</v>
      </c>
      <c r="E2894" s="868" t="s">
        <v>819</v>
      </c>
      <c r="F2894" s="867" t="s">
        <v>819</v>
      </c>
      <c r="G2894" s="867">
        <v>100605</v>
      </c>
      <c r="H2894" s="867" t="s">
        <v>9243</v>
      </c>
      <c r="I2894" s="867" t="s">
        <v>6228</v>
      </c>
      <c r="J2894" s="867" t="s">
        <v>6142</v>
      </c>
      <c r="K2894" s="868">
        <v>670.8</v>
      </c>
      <c r="L2894" s="867" t="s">
        <v>6143</v>
      </c>
    </row>
    <row r="2895" spans="1:12" ht="13.5">
      <c r="A2895" s="867" t="s">
        <v>8711</v>
      </c>
      <c r="B2895" s="867" t="s">
        <v>8712</v>
      </c>
      <c r="C2895" s="867" t="s">
        <v>9214</v>
      </c>
      <c r="D2895" s="867" t="s">
        <v>9215</v>
      </c>
      <c r="E2895" s="868" t="s">
        <v>819</v>
      </c>
      <c r="F2895" s="867" t="s">
        <v>819</v>
      </c>
      <c r="G2895" s="867">
        <v>100606</v>
      </c>
      <c r="H2895" s="867" t="s">
        <v>9244</v>
      </c>
      <c r="I2895" s="867" t="s">
        <v>6228</v>
      </c>
      <c r="J2895" s="867" t="s">
        <v>6142</v>
      </c>
      <c r="K2895" s="869">
        <v>1061.8399999999999</v>
      </c>
      <c r="L2895" s="867" t="s">
        <v>6143</v>
      </c>
    </row>
    <row r="2896" spans="1:12" ht="13.5">
      <c r="A2896" s="867" t="s">
        <v>8711</v>
      </c>
      <c r="B2896" s="867" t="s">
        <v>8712</v>
      </c>
      <c r="C2896" s="867" t="s">
        <v>9214</v>
      </c>
      <c r="D2896" s="867" t="s">
        <v>9215</v>
      </c>
      <c r="E2896" s="868" t="s">
        <v>819</v>
      </c>
      <c r="F2896" s="867" t="s">
        <v>819</v>
      </c>
      <c r="G2896" s="867">
        <v>100607</v>
      </c>
      <c r="H2896" s="867" t="s">
        <v>9245</v>
      </c>
      <c r="I2896" s="867" t="s">
        <v>6228</v>
      </c>
      <c r="J2896" s="867" t="s">
        <v>6142</v>
      </c>
      <c r="K2896" s="868">
        <v>405.89</v>
      </c>
      <c r="L2896" s="867" t="s">
        <v>6143</v>
      </c>
    </row>
    <row r="2897" spans="1:12" ht="13.5">
      <c r="A2897" s="867" t="s">
        <v>8711</v>
      </c>
      <c r="B2897" s="867" t="s">
        <v>8712</v>
      </c>
      <c r="C2897" s="867" t="s">
        <v>9214</v>
      </c>
      <c r="D2897" s="867" t="s">
        <v>9215</v>
      </c>
      <c r="E2897" s="868" t="s">
        <v>819</v>
      </c>
      <c r="F2897" s="867" t="s">
        <v>819</v>
      </c>
      <c r="G2897" s="867">
        <v>100608</v>
      </c>
      <c r="H2897" s="867" t="s">
        <v>9246</v>
      </c>
      <c r="I2897" s="867" t="s">
        <v>6228</v>
      </c>
      <c r="J2897" s="867" t="s">
        <v>6142</v>
      </c>
      <c r="K2897" s="868">
        <v>684.38</v>
      </c>
      <c r="L2897" s="867" t="s">
        <v>6143</v>
      </c>
    </row>
    <row r="2898" spans="1:12" ht="13.5">
      <c r="A2898" s="867" t="s">
        <v>8711</v>
      </c>
      <c r="B2898" s="867" t="s">
        <v>8712</v>
      </c>
      <c r="C2898" s="867" t="s">
        <v>9214</v>
      </c>
      <c r="D2898" s="867" t="s">
        <v>9215</v>
      </c>
      <c r="E2898" s="868" t="s">
        <v>819</v>
      </c>
      <c r="F2898" s="867" t="s">
        <v>819</v>
      </c>
      <c r="G2898" s="867">
        <v>100609</v>
      </c>
      <c r="H2898" s="867" t="s">
        <v>9247</v>
      </c>
      <c r="I2898" s="867" t="s">
        <v>6228</v>
      </c>
      <c r="J2898" s="867" t="s">
        <v>6142</v>
      </c>
      <c r="K2898" s="869">
        <v>1081.73</v>
      </c>
      <c r="L2898" s="867" t="s">
        <v>6143</v>
      </c>
    </row>
    <row r="2899" spans="1:12" ht="13.5">
      <c r="A2899" s="867" t="s">
        <v>8711</v>
      </c>
      <c r="B2899" s="867" t="s">
        <v>8712</v>
      </c>
      <c r="C2899" s="867" t="s">
        <v>9214</v>
      </c>
      <c r="D2899" s="867" t="s">
        <v>9215</v>
      </c>
      <c r="E2899" s="868" t="s">
        <v>819</v>
      </c>
      <c r="F2899" s="867" t="s">
        <v>819</v>
      </c>
      <c r="G2899" s="867">
        <v>100610</v>
      </c>
      <c r="H2899" s="867" t="s">
        <v>9248</v>
      </c>
      <c r="I2899" s="867" t="s">
        <v>6228</v>
      </c>
      <c r="J2899" s="867" t="s">
        <v>6142</v>
      </c>
      <c r="K2899" s="868">
        <v>415.38</v>
      </c>
      <c r="L2899" s="867" t="s">
        <v>6143</v>
      </c>
    </row>
    <row r="2900" spans="1:12" ht="13.5">
      <c r="A2900" s="867" t="s">
        <v>8711</v>
      </c>
      <c r="B2900" s="867" t="s">
        <v>8712</v>
      </c>
      <c r="C2900" s="867" t="s">
        <v>9214</v>
      </c>
      <c r="D2900" s="867" t="s">
        <v>9215</v>
      </c>
      <c r="E2900" s="868" t="s">
        <v>819</v>
      </c>
      <c r="F2900" s="867" t="s">
        <v>819</v>
      </c>
      <c r="G2900" s="867">
        <v>100611</v>
      </c>
      <c r="H2900" s="867" t="s">
        <v>9249</v>
      </c>
      <c r="I2900" s="867" t="s">
        <v>6228</v>
      </c>
      <c r="J2900" s="867" t="s">
        <v>6142</v>
      </c>
      <c r="K2900" s="868">
        <v>540.66999999999996</v>
      </c>
      <c r="L2900" s="867" t="s">
        <v>6143</v>
      </c>
    </row>
    <row r="2901" spans="1:12" ht="13.5">
      <c r="A2901" s="867" t="s">
        <v>8711</v>
      </c>
      <c r="B2901" s="867" t="s">
        <v>8712</v>
      </c>
      <c r="C2901" s="867" t="s">
        <v>9214</v>
      </c>
      <c r="D2901" s="867" t="s">
        <v>9215</v>
      </c>
      <c r="E2901" s="868" t="s">
        <v>819</v>
      </c>
      <c r="F2901" s="867" t="s">
        <v>819</v>
      </c>
      <c r="G2901" s="867">
        <v>100612</v>
      </c>
      <c r="H2901" s="867" t="s">
        <v>9250</v>
      </c>
      <c r="I2901" s="867" t="s">
        <v>6228</v>
      </c>
      <c r="J2901" s="867" t="s">
        <v>6142</v>
      </c>
      <c r="K2901" s="868">
        <v>697.61</v>
      </c>
      <c r="L2901" s="867" t="s">
        <v>6143</v>
      </c>
    </row>
    <row r="2902" spans="1:12" ht="13.5">
      <c r="A2902" s="867" t="s">
        <v>8711</v>
      </c>
      <c r="B2902" s="867" t="s">
        <v>8712</v>
      </c>
      <c r="C2902" s="867" t="s">
        <v>9214</v>
      </c>
      <c r="D2902" s="867" t="s">
        <v>9215</v>
      </c>
      <c r="E2902" s="868" t="s">
        <v>819</v>
      </c>
      <c r="F2902" s="867" t="s">
        <v>819</v>
      </c>
      <c r="G2902" s="867">
        <v>100613</v>
      </c>
      <c r="H2902" s="867" t="s">
        <v>9251</v>
      </c>
      <c r="I2902" s="867" t="s">
        <v>6228</v>
      </c>
      <c r="J2902" s="867" t="s">
        <v>6142</v>
      </c>
      <c r="K2902" s="869">
        <v>1101.1600000000001</v>
      </c>
      <c r="L2902" s="867" t="s">
        <v>6143</v>
      </c>
    </row>
    <row r="2903" spans="1:12" ht="13.5">
      <c r="A2903" s="867" t="s">
        <v>8711</v>
      </c>
      <c r="B2903" s="867" t="s">
        <v>8712</v>
      </c>
      <c r="C2903" s="867" t="s">
        <v>9214</v>
      </c>
      <c r="D2903" s="867" t="s">
        <v>9215</v>
      </c>
      <c r="E2903" s="868" t="s">
        <v>819</v>
      </c>
      <c r="F2903" s="867" t="s">
        <v>819</v>
      </c>
      <c r="G2903" s="867">
        <v>100614</v>
      </c>
      <c r="H2903" s="867" t="s">
        <v>9252</v>
      </c>
      <c r="I2903" s="867" t="s">
        <v>6228</v>
      </c>
      <c r="J2903" s="867" t="s">
        <v>6142</v>
      </c>
      <c r="K2903" s="868">
        <v>563</v>
      </c>
      <c r="L2903" s="867" t="s">
        <v>6143</v>
      </c>
    </row>
    <row r="2904" spans="1:12" ht="13.5">
      <c r="A2904" s="867" t="s">
        <v>8711</v>
      </c>
      <c r="B2904" s="867" t="s">
        <v>8712</v>
      </c>
      <c r="C2904" s="867" t="s">
        <v>9214</v>
      </c>
      <c r="D2904" s="867" t="s">
        <v>9215</v>
      </c>
      <c r="E2904" s="868" t="s">
        <v>819</v>
      </c>
      <c r="F2904" s="867" t="s">
        <v>819</v>
      </c>
      <c r="G2904" s="867">
        <v>100615</v>
      </c>
      <c r="H2904" s="867" t="s">
        <v>9253</v>
      </c>
      <c r="I2904" s="867" t="s">
        <v>6228</v>
      </c>
      <c r="J2904" s="867" t="s">
        <v>6142</v>
      </c>
      <c r="K2904" s="868">
        <v>723.8</v>
      </c>
      <c r="L2904" s="867" t="s">
        <v>6143</v>
      </c>
    </row>
    <row r="2905" spans="1:12" ht="13.5">
      <c r="A2905" s="867" t="s">
        <v>8711</v>
      </c>
      <c r="B2905" s="867" t="s">
        <v>8712</v>
      </c>
      <c r="C2905" s="867" t="s">
        <v>9214</v>
      </c>
      <c r="D2905" s="867" t="s">
        <v>9215</v>
      </c>
      <c r="E2905" s="868" t="s">
        <v>819</v>
      </c>
      <c r="F2905" s="867" t="s">
        <v>819</v>
      </c>
      <c r="G2905" s="867">
        <v>100616</v>
      </c>
      <c r="H2905" s="867" t="s">
        <v>9254</v>
      </c>
      <c r="I2905" s="867" t="s">
        <v>6228</v>
      </c>
      <c r="J2905" s="867" t="s">
        <v>6142</v>
      </c>
      <c r="K2905" s="869">
        <v>1142.2</v>
      </c>
      <c r="L2905" s="867" t="s">
        <v>6143</v>
      </c>
    </row>
    <row r="2906" spans="1:12" ht="13.5">
      <c r="A2906" s="867" t="s">
        <v>8711</v>
      </c>
      <c r="B2906" s="867" t="s">
        <v>8712</v>
      </c>
      <c r="C2906" s="867" t="s">
        <v>9214</v>
      </c>
      <c r="D2906" s="867" t="s">
        <v>9215</v>
      </c>
      <c r="E2906" s="868" t="s">
        <v>819</v>
      </c>
      <c r="F2906" s="867" t="s">
        <v>819</v>
      </c>
      <c r="G2906" s="867">
        <v>100617</v>
      </c>
      <c r="H2906" s="867" t="s">
        <v>9255</v>
      </c>
      <c r="I2906" s="867" t="s">
        <v>6228</v>
      </c>
      <c r="J2906" s="867" t="s">
        <v>6142</v>
      </c>
      <c r="K2906" s="868">
        <v>749.88</v>
      </c>
      <c r="L2906" s="867" t="s">
        <v>6143</v>
      </c>
    </row>
    <row r="2907" spans="1:12" ht="13.5">
      <c r="A2907" s="867" t="s">
        <v>8711</v>
      </c>
      <c r="B2907" s="867" t="s">
        <v>8712</v>
      </c>
      <c r="C2907" s="867" t="s">
        <v>9214</v>
      </c>
      <c r="D2907" s="867" t="s">
        <v>9215</v>
      </c>
      <c r="E2907" s="868" t="s">
        <v>819</v>
      </c>
      <c r="F2907" s="867" t="s">
        <v>819</v>
      </c>
      <c r="G2907" s="867">
        <v>100618</v>
      </c>
      <c r="H2907" s="867" t="s">
        <v>9256</v>
      </c>
      <c r="I2907" s="867" t="s">
        <v>6228</v>
      </c>
      <c r="J2907" s="867" t="s">
        <v>6142</v>
      </c>
      <c r="K2907" s="869">
        <v>1186.98</v>
      </c>
      <c r="L2907" s="867" t="s">
        <v>6143</v>
      </c>
    </row>
    <row r="2908" spans="1:12" ht="13.5">
      <c r="A2908" s="867" t="s">
        <v>8711</v>
      </c>
      <c r="B2908" s="867" t="s">
        <v>8712</v>
      </c>
      <c r="C2908" s="867" t="s">
        <v>9257</v>
      </c>
      <c r="D2908" s="867" t="s">
        <v>9258</v>
      </c>
      <c r="E2908" s="868" t="s">
        <v>819</v>
      </c>
      <c r="F2908" s="867" t="s">
        <v>819</v>
      </c>
      <c r="G2908" s="867">
        <v>100619</v>
      </c>
      <c r="H2908" s="867" t="s">
        <v>9259</v>
      </c>
      <c r="I2908" s="867" t="s">
        <v>6228</v>
      </c>
      <c r="J2908" s="867" t="s">
        <v>6142</v>
      </c>
      <c r="K2908" s="868">
        <v>351.08</v>
      </c>
      <c r="L2908" s="867" t="s">
        <v>6143</v>
      </c>
    </row>
    <row r="2909" spans="1:12" ht="13.5">
      <c r="A2909" s="867" t="s">
        <v>8711</v>
      </c>
      <c r="B2909" s="867" t="s">
        <v>8712</v>
      </c>
      <c r="C2909" s="867" t="s">
        <v>9257</v>
      </c>
      <c r="D2909" s="867" t="s">
        <v>9258</v>
      </c>
      <c r="E2909" s="868" t="s">
        <v>819</v>
      </c>
      <c r="F2909" s="867" t="s">
        <v>819</v>
      </c>
      <c r="G2909" s="867">
        <v>100620</v>
      </c>
      <c r="H2909" s="867" t="s">
        <v>9260</v>
      </c>
      <c r="I2909" s="867" t="s">
        <v>6228</v>
      </c>
      <c r="J2909" s="867" t="s">
        <v>6142</v>
      </c>
      <c r="K2909" s="869">
        <v>2067.7600000000002</v>
      </c>
      <c r="L2909" s="867" t="s">
        <v>6143</v>
      </c>
    </row>
    <row r="2910" spans="1:12" ht="13.5">
      <c r="A2910" s="867" t="s">
        <v>8711</v>
      </c>
      <c r="B2910" s="867" t="s">
        <v>8712</v>
      </c>
      <c r="C2910" s="867" t="s">
        <v>9257</v>
      </c>
      <c r="D2910" s="867" t="s">
        <v>9258</v>
      </c>
      <c r="E2910" s="868" t="s">
        <v>819</v>
      </c>
      <c r="F2910" s="867" t="s">
        <v>819</v>
      </c>
      <c r="G2910" s="867">
        <v>100621</v>
      </c>
      <c r="H2910" s="867" t="s">
        <v>9261</v>
      </c>
      <c r="I2910" s="867" t="s">
        <v>6228</v>
      </c>
      <c r="J2910" s="867" t="s">
        <v>6142</v>
      </c>
      <c r="K2910" s="869">
        <v>2306.1999999999998</v>
      </c>
      <c r="L2910" s="867" t="s">
        <v>6143</v>
      </c>
    </row>
    <row r="2911" spans="1:12" ht="13.5">
      <c r="A2911" s="867" t="s">
        <v>8711</v>
      </c>
      <c r="B2911" s="867" t="s">
        <v>8712</v>
      </c>
      <c r="C2911" s="867" t="s">
        <v>9257</v>
      </c>
      <c r="D2911" s="867" t="s">
        <v>9258</v>
      </c>
      <c r="E2911" s="868" t="s">
        <v>819</v>
      </c>
      <c r="F2911" s="867" t="s">
        <v>819</v>
      </c>
      <c r="G2911" s="867">
        <v>100622</v>
      </c>
      <c r="H2911" s="867" t="s">
        <v>9262</v>
      </c>
      <c r="I2911" s="867" t="s">
        <v>6228</v>
      </c>
      <c r="J2911" s="867" t="s">
        <v>6142</v>
      </c>
      <c r="K2911" s="869">
        <v>1262.58</v>
      </c>
      <c r="L2911" s="867" t="s">
        <v>6143</v>
      </c>
    </row>
    <row r="2912" spans="1:12" ht="13.5">
      <c r="A2912" s="867" t="s">
        <v>8711</v>
      </c>
      <c r="B2912" s="867" t="s">
        <v>8712</v>
      </c>
      <c r="C2912" s="867" t="s">
        <v>9257</v>
      </c>
      <c r="D2912" s="867" t="s">
        <v>9258</v>
      </c>
      <c r="E2912" s="868" t="s">
        <v>819</v>
      </c>
      <c r="F2912" s="867" t="s">
        <v>819</v>
      </c>
      <c r="G2912" s="867">
        <v>100623</v>
      </c>
      <c r="H2912" s="867" t="s">
        <v>9263</v>
      </c>
      <c r="I2912" s="867" t="s">
        <v>6228</v>
      </c>
      <c r="J2912" s="867" t="s">
        <v>6142</v>
      </c>
      <c r="K2912" s="869">
        <v>1368.8</v>
      </c>
      <c r="L2912" s="867" t="s">
        <v>6143</v>
      </c>
    </row>
    <row r="2913" spans="1:12" ht="13.5">
      <c r="A2913" s="867" t="s">
        <v>8711</v>
      </c>
      <c r="B2913" s="867" t="s">
        <v>8712</v>
      </c>
      <c r="C2913" s="867" t="s">
        <v>9264</v>
      </c>
      <c r="D2913" s="867" t="s">
        <v>9265</v>
      </c>
      <c r="E2913" s="868" t="s">
        <v>819</v>
      </c>
      <c r="F2913" s="867" t="s">
        <v>819</v>
      </c>
      <c r="G2913" s="867">
        <v>72281</v>
      </c>
      <c r="H2913" s="867" t="s">
        <v>9266</v>
      </c>
      <c r="I2913" s="867" t="s">
        <v>6228</v>
      </c>
      <c r="J2913" s="867" t="s">
        <v>6142</v>
      </c>
      <c r="K2913" s="868">
        <v>120.49</v>
      </c>
      <c r="L2913" s="867" t="s">
        <v>6143</v>
      </c>
    </row>
    <row r="2914" spans="1:12" ht="13.5">
      <c r="A2914" s="867" t="s">
        <v>8711</v>
      </c>
      <c r="B2914" s="867" t="s">
        <v>8712</v>
      </c>
      <c r="C2914" s="867" t="s">
        <v>9264</v>
      </c>
      <c r="D2914" s="867" t="s">
        <v>9265</v>
      </c>
      <c r="E2914" s="868" t="s">
        <v>819</v>
      </c>
      <c r="F2914" s="867" t="s">
        <v>819</v>
      </c>
      <c r="G2914" s="867">
        <v>72282</v>
      </c>
      <c r="H2914" s="867" t="s">
        <v>9267</v>
      </c>
      <c r="I2914" s="867" t="s">
        <v>6228</v>
      </c>
      <c r="J2914" s="867" t="s">
        <v>6142</v>
      </c>
      <c r="K2914" s="868">
        <v>164.35</v>
      </c>
      <c r="L2914" s="867" t="s">
        <v>6143</v>
      </c>
    </row>
    <row r="2915" spans="1:12" ht="13.5">
      <c r="A2915" s="867" t="s">
        <v>8711</v>
      </c>
      <c r="B2915" s="867" t="s">
        <v>8712</v>
      </c>
      <c r="C2915" s="867" t="s">
        <v>9264</v>
      </c>
      <c r="D2915" s="867" t="s">
        <v>9265</v>
      </c>
      <c r="E2915" s="868">
        <v>73831</v>
      </c>
      <c r="F2915" s="867" t="s">
        <v>9268</v>
      </c>
      <c r="G2915" s="867" t="s">
        <v>9269</v>
      </c>
      <c r="H2915" s="867" t="s">
        <v>9270</v>
      </c>
      <c r="I2915" s="867" t="s">
        <v>6228</v>
      </c>
      <c r="J2915" s="867" t="s">
        <v>6142</v>
      </c>
      <c r="K2915" s="868">
        <v>35.229999999999997</v>
      </c>
      <c r="L2915" s="867" t="s">
        <v>6143</v>
      </c>
    </row>
    <row r="2916" spans="1:12" ht="13.5">
      <c r="A2916" s="867" t="s">
        <v>8711</v>
      </c>
      <c r="B2916" s="867" t="s">
        <v>8712</v>
      </c>
      <c r="C2916" s="867" t="s">
        <v>9264</v>
      </c>
      <c r="D2916" s="867" t="s">
        <v>9265</v>
      </c>
      <c r="E2916" s="868">
        <v>73831</v>
      </c>
      <c r="F2916" s="867" t="s">
        <v>9268</v>
      </c>
      <c r="G2916" s="867" t="s">
        <v>9271</v>
      </c>
      <c r="H2916" s="867" t="s">
        <v>9272</v>
      </c>
      <c r="I2916" s="867" t="s">
        <v>6228</v>
      </c>
      <c r="J2916" s="867" t="s">
        <v>6142</v>
      </c>
      <c r="K2916" s="868">
        <v>46.42</v>
      </c>
      <c r="L2916" s="867" t="s">
        <v>6143</v>
      </c>
    </row>
    <row r="2917" spans="1:12" ht="13.5">
      <c r="A2917" s="867" t="s">
        <v>8711</v>
      </c>
      <c r="B2917" s="867" t="s">
        <v>8712</v>
      </c>
      <c r="C2917" s="867" t="s">
        <v>9264</v>
      </c>
      <c r="D2917" s="867" t="s">
        <v>9265</v>
      </c>
      <c r="E2917" s="868">
        <v>73831</v>
      </c>
      <c r="F2917" s="867" t="s">
        <v>9268</v>
      </c>
      <c r="G2917" s="867" t="s">
        <v>9273</v>
      </c>
      <c r="H2917" s="867" t="s">
        <v>9274</v>
      </c>
      <c r="I2917" s="867" t="s">
        <v>6228</v>
      </c>
      <c r="J2917" s="867" t="s">
        <v>6142</v>
      </c>
      <c r="K2917" s="868">
        <v>22.7</v>
      </c>
      <c r="L2917" s="867" t="s">
        <v>6143</v>
      </c>
    </row>
    <row r="2918" spans="1:12" ht="13.5">
      <c r="A2918" s="867" t="s">
        <v>8711</v>
      </c>
      <c r="B2918" s="867" t="s">
        <v>8712</v>
      </c>
      <c r="C2918" s="867" t="s">
        <v>9264</v>
      </c>
      <c r="D2918" s="867" t="s">
        <v>9265</v>
      </c>
      <c r="E2918" s="868">
        <v>73831</v>
      </c>
      <c r="F2918" s="867" t="s">
        <v>9268</v>
      </c>
      <c r="G2918" s="867" t="s">
        <v>9275</v>
      </c>
      <c r="H2918" s="867" t="s">
        <v>9276</v>
      </c>
      <c r="I2918" s="867" t="s">
        <v>6228</v>
      </c>
      <c r="J2918" s="867" t="s">
        <v>6142</v>
      </c>
      <c r="K2918" s="868">
        <v>29.36</v>
      </c>
      <c r="L2918" s="867" t="s">
        <v>6143</v>
      </c>
    </row>
    <row r="2919" spans="1:12" ht="13.5">
      <c r="A2919" s="867" t="s">
        <v>8711</v>
      </c>
      <c r="B2919" s="867" t="s">
        <v>8712</v>
      </c>
      <c r="C2919" s="867" t="s">
        <v>9264</v>
      </c>
      <c r="D2919" s="867" t="s">
        <v>9265</v>
      </c>
      <c r="E2919" s="868">
        <v>73831</v>
      </c>
      <c r="F2919" s="867" t="s">
        <v>9268</v>
      </c>
      <c r="G2919" s="867" t="s">
        <v>9277</v>
      </c>
      <c r="H2919" s="867" t="s">
        <v>9278</v>
      </c>
      <c r="I2919" s="867" t="s">
        <v>6228</v>
      </c>
      <c r="J2919" s="867" t="s">
        <v>6142</v>
      </c>
      <c r="K2919" s="868">
        <v>51.92</v>
      </c>
      <c r="L2919" s="867" t="s">
        <v>6143</v>
      </c>
    </row>
    <row r="2920" spans="1:12" ht="13.5">
      <c r="A2920" s="867" t="s">
        <v>8711</v>
      </c>
      <c r="B2920" s="867" t="s">
        <v>8712</v>
      </c>
      <c r="C2920" s="867" t="s">
        <v>9264</v>
      </c>
      <c r="D2920" s="867" t="s">
        <v>9265</v>
      </c>
      <c r="E2920" s="868">
        <v>73831</v>
      </c>
      <c r="F2920" s="867" t="s">
        <v>9268</v>
      </c>
      <c r="G2920" s="867" t="s">
        <v>9279</v>
      </c>
      <c r="H2920" s="867" t="s">
        <v>9280</v>
      </c>
      <c r="I2920" s="867" t="s">
        <v>6228</v>
      </c>
      <c r="J2920" s="867" t="s">
        <v>6142</v>
      </c>
      <c r="K2920" s="868">
        <v>41.84</v>
      </c>
      <c r="L2920" s="867" t="s">
        <v>6143</v>
      </c>
    </row>
    <row r="2921" spans="1:12" ht="13.5">
      <c r="A2921" s="867" t="s">
        <v>8711</v>
      </c>
      <c r="B2921" s="867" t="s">
        <v>8712</v>
      </c>
      <c r="C2921" s="867" t="s">
        <v>9264</v>
      </c>
      <c r="D2921" s="867" t="s">
        <v>9265</v>
      </c>
      <c r="E2921" s="868">
        <v>73831</v>
      </c>
      <c r="F2921" s="867" t="s">
        <v>9268</v>
      </c>
      <c r="G2921" s="867" t="s">
        <v>9281</v>
      </c>
      <c r="H2921" s="867" t="s">
        <v>9282</v>
      </c>
      <c r="I2921" s="867" t="s">
        <v>6228</v>
      </c>
      <c r="J2921" s="867" t="s">
        <v>6142</v>
      </c>
      <c r="K2921" s="868">
        <v>47.67</v>
      </c>
      <c r="L2921" s="867" t="s">
        <v>6143</v>
      </c>
    </row>
    <row r="2922" spans="1:12" ht="13.5">
      <c r="A2922" s="867" t="s">
        <v>8711</v>
      </c>
      <c r="B2922" s="867" t="s">
        <v>8712</v>
      </c>
      <c r="C2922" s="867" t="s">
        <v>9264</v>
      </c>
      <c r="D2922" s="867" t="s">
        <v>9265</v>
      </c>
      <c r="E2922" s="868">
        <v>73831</v>
      </c>
      <c r="F2922" s="867" t="s">
        <v>9268</v>
      </c>
      <c r="G2922" s="867" t="s">
        <v>9283</v>
      </c>
      <c r="H2922" s="867" t="s">
        <v>9284</v>
      </c>
      <c r="I2922" s="867" t="s">
        <v>6228</v>
      </c>
      <c r="J2922" s="867" t="s">
        <v>6142</v>
      </c>
      <c r="K2922" s="868">
        <v>54.83</v>
      </c>
      <c r="L2922" s="867" t="s">
        <v>6143</v>
      </c>
    </row>
    <row r="2923" spans="1:12" ht="13.5">
      <c r="A2923" s="867" t="s">
        <v>8711</v>
      </c>
      <c r="B2923" s="867" t="s">
        <v>8712</v>
      </c>
      <c r="C2923" s="867" t="s">
        <v>9264</v>
      </c>
      <c r="D2923" s="867" t="s">
        <v>9265</v>
      </c>
      <c r="E2923" s="868">
        <v>74231</v>
      </c>
      <c r="F2923" s="867" t="s">
        <v>9285</v>
      </c>
      <c r="G2923" s="867" t="s">
        <v>9286</v>
      </c>
      <c r="H2923" s="867" t="s">
        <v>9287</v>
      </c>
      <c r="I2923" s="867" t="s">
        <v>6228</v>
      </c>
      <c r="J2923" s="867" t="s">
        <v>6142</v>
      </c>
      <c r="K2923" s="868">
        <v>148.66</v>
      </c>
      <c r="L2923" s="867" t="s">
        <v>6143</v>
      </c>
    </row>
    <row r="2924" spans="1:12" ht="13.5">
      <c r="A2924" s="867" t="s">
        <v>8711</v>
      </c>
      <c r="B2924" s="867" t="s">
        <v>8712</v>
      </c>
      <c r="C2924" s="867" t="s">
        <v>9264</v>
      </c>
      <c r="D2924" s="867" t="s">
        <v>9265</v>
      </c>
      <c r="E2924" s="868">
        <v>74246</v>
      </c>
      <c r="F2924" s="867" t="s">
        <v>9288</v>
      </c>
      <c r="G2924" s="867" t="s">
        <v>9289</v>
      </c>
      <c r="H2924" s="867" t="s">
        <v>9290</v>
      </c>
      <c r="I2924" s="867" t="s">
        <v>6228</v>
      </c>
      <c r="J2924" s="867" t="s">
        <v>6142</v>
      </c>
      <c r="K2924" s="868">
        <v>299.82</v>
      </c>
      <c r="L2924" s="867" t="s">
        <v>6143</v>
      </c>
    </row>
    <row r="2925" spans="1:12" ht="13.5">
      <c r="A2925" s="867" t="s">
        <v>8711</v>
      </c>
      <c r="B2925" s="867" t="s">
        <v>8712</v>
      </c>
      <c r="C2925" s="867" t="s">
        <v>9264</v>
      </c>
      <c r="D2925" s="867" t="s">
        <v>9265</v>
      </c>
      <c r="E2925" s="868" t="s">
        <v>819</v>
      </c>
      <c r="F2925" s="867" t="s">
        <v>819</v>
      </c>
      <c r="G2925" s="867">
        <v>83399</v>
      </c>
      <c r="H2925" s="867" t="s">
        <v>9291</v>
      </c>
      <c r="I2925" s="867" t="s">
        <v>6228</v>
      </c>
      <c r="J2925" s="867" t="s">
        <v>6142</v>
      </c>
      <c r="K2925" s="868">
        <v>34.03</v>
      </c>
      <c r="L2925" s="867" t="s">
        <v>6143</v>
      </c>
    </row>
    <row r="2926" spans="1:12" ht="13.5">
      <c r="A2926" s="867" t="s">
        <v>8711</v>
      </c>
      <c r="B2926" s="867" t="s">
        <v>8712</v>
      </c>
      <c r="C2926" s="867" t="s">
        <v>9264</v>
      </c>
      <c r="D2926" s="867" t="s">
        <v>9265</v>
      </c>
      <c r="E2926" s="868" t="s">
        <v>819</v>
      </c>
      <c r="F2926" s="867" t="s">
        <v>819</v>
      </c>
      <c r="G2926" s="867">
        <v>83400</v>
      </c>
      <c r="H2926" s="867" t="s">
        <v>9292</v>
      </c>
      <c r="I2926" s="867" t="s">
        <v>6228</v>
      </c>
      <c r="J2926" s="867" t="s">
        <v>6142</v>
      </c>
      <c r="K2926" s="868">
        <v>100.49</v>
      </c>
      <c r="L2926" s="867" t="s">
        <v>6143</v>
      </c>
    </row>
    <row r="2927" spans="1:12" ht="13.5">
      <c r="A2927" s="867" t="s">
        <v>8711</v>
      </c>
      <c r="B2927" s="867" t="s">
        <v>8712</v>
      </c>
      <c r="C2927" s="867" t="s">
        <v>9264</v>
      </c>
      <c r="D2927" s="867" t="s">
        <v>9265</v>
      </c>
      <c r="E2927" s="868" t="s">
        <v>819</v>
      </c>
      <c r="F2927" s="867" t="s">
        <v>819</v>
      </c>
      <c r="G2927" s="867">
        <v>83401</v>
      </c>
      <c r="H2927" s="867" t="s">
        <v>9293</v>
      </c>
      <c r="I2927" s="867" t="s">
        <v>6228</v>
      </c>
      <c r="J2927" s="867" t="s">
        <v>6142</v>
      </c>
      <c r="K2927" s="868">
        <v>100.49</v>
      </c>
      <c r="L2927" s="867" t="s">
        <v>6143</v>
      </c>
    </row>
    <row r="2928" spans="1:12" ht="13.5">
      <c r="A2928" s="867" t="s">
        <v>8711</v>
      </c>
      <c r="B2928" s="867" t="s">
        <v>8712</v>
      </c>
      <c r="C2928" s="867" t="s">
        <v>9264</v>
      </c>
      <c r="D2928" s="867" t="s">
        <v>9265</v>
      </c>
      <c r="E2928" s="868" t="s">
        <v>819</v>
      </c>
      <c r="F2928" s="867" t="s">
        <v>819</v>
      </c>
      <c r="G2928" s="867">
        <v>83402</v>
      </c>
      <c r="H2928" s="867" t="s">
        <v>9294</v>
      </c>
      <c r="I2928" s="867" t="s">
        <v>6228</v>
      </c>
      <c r="J2928" s="867" t="s">
        <v>6142</v>
      </c>
      <c r="K2928" s="868">
        <v>53.46</v>
      </c>
      <c r="L2928" s="867" t="s">
        <v>6143</v>
      </c>
    </row>
    <row r="2929" spans="1:12" ht="13.5">
      <c r="A2929" s="867" t="s">
        <v>8711</v>
      </c>
      <c r="B2929" s="867" t="s">
        <v>8712</v>
      </c>
      <c r="C2929" s="867" t="s">
        <v>9264</v>
      </c>
      <c r="D2929" s="867" t="s">
        <v>9265</v>
      </c>
      <c r="E2929" s="868" t="s">
        <v>819</v>
      </c>
      <c r="F2929" s="867" t="s">
        <v>819</v>
      </c>
      <c r="G2929" s="867">
        <v>83475</v>
      </c>
      <c r="H2929" s="867" t="s">
        <v>9295</v>
      </c>
      <c r="I2929" s="867" t="s">
        <v>6228</v>
      </c>
      <c r="J2929" s="867" t="s">
        <v>6142</v>
      </c>
      <c r="K2929" s="868">
        <v>432.46</v>
      </c>
      <c r="L2929" s="867" t="s">
        <v>6143</v>
      </c>
    </row>
    <row r="2930" spans="1:12" ht="13.5">
      <c r="A2930" s="867" t="s">
        <v>8711</v>
      </c>
      <c r="B2930" s="867" t="s">
        <v>8712</v>
      </c>
      <c r="C2930" s="867" t="s">
        <v>9264</v>
      </c>
      <c r="D2930" s="867" t="s">
        <v>9265</v>
      </c>
      <c r="E2930" s="868" t="s">
        <v>819</v>
      </c>
      <c r="F2930" s="867" t="s">
        <v>819</v>
      </c>
      <c r="G2930" s="867">
        <v>83478</v>
      </c>
      <c r="H2930" s="867" t="s">
        <v>9296</v>
      </c>
      <c r="I2930" s="867" t="s">
        <v>6228</v>
      </c>
      <c r="J2930" s="867" t="s">
        <v>6142</v>
      </c>
      <c r="K2930" s="868">
        <v>301.35000000000002</v>
      </c>
      <c r="L2930" s="867" t="s">
        <v>6143</v>
      </c>
    </row>
    <row r="2931" spans="1:12" ht="13.5">
      <c r="A2931" s="867" t="s">
        <v>8711</v>
      </c>
      <c r="B2931" s="867" t="s">
        <v>8712</v>
      </c>
      <c r="C2931" s="867" t="s">
        <v>9264</v>
      </c>
      <c r="D2931" s="867" t="s">
        <v>9265</v>
      </c>
      <c r="E2931" s="868" t="s">
        <v>819</v>
      </c>
      <c r="F2931" s="867" t="s">
        <v>819</v>
      </c>
      <c r="G2931" s="867">
        <v>83479</v>
      </c>
      <c r="H2931" s="867" t="s">
        <v>9297</v>
      </c>
      <c r="I2931" s="867" t="s">
        <v>6228</v>
      </c>
      <c r="J2931" s="867" t="s">
        <v>6142</v>
      </c>
      <c r="K2931" s="868">
        <v>123.14</v>
      </c>
      <c r="L2931" s="867" t="s">
        <v>6143</v>
      </c>
    </row>
    <row r="2932" spans="1:12" ht="13.5">
      <c r="A2932" s="867" t="s">
        <v>8711</v>
      </c>
      <c r="B2932" s="867" t="s">
        <v>8712</v>
      </c>
      <c r="C2932" s="867" t="s">
        <v>9264</v>
      </c>
      <c r="D2932" s="867" t="s">
        <v>9265</v>
      </c>
      <c r="E2932" s="868" t="s">
        <v>819</v>
      </c>
      <c r="F2932" s="867" t="s">
        <v>819</v>
      </c>
      <c r="G2932" s="867">
        <v>83480</v>
      </c>
      <c r="H2932" s="867" t="s">
        <v>9298</v>
      </c>
      <c r="I2932" s="867" t="s">
        <v>6228</v>
      </c>
      <c r="J2932" s="867" t="s">
        <v>6142</v>
      </c>
      <c r="K2932" s="868">
        <v>96.48</v>
      </c>
      <c r="L2932" s="867" t="s">
        <v>6143</v>
      </c>
    </row>
    <row r="2933" spans="1:12" ht="13.5">
      <c r="A2933" s="867" t="s">
        <v>8711</v>
      </c>
      <c r="B2933" s="867" t="s">
        <v>8712</v>
      </c>
      <c r="C2933" s="867" t="s">
        <v>9264</v>
      </c>
      <c r="D2933" s="867" t="s">
        <v>9265</v>
      </c>
      <c r="E2933" s="868" t="s">
        <v>819</v>
      </c>
      <c r="F2933" s="867" t="s">
        <v>819</v>
      </c>
      <c r="G2933" s="867">
        <v>83481</v>
      </c>
      <c r="H2933" s="867" t="s">
        <v>9299</v>
      </c>
      <c r="I2933" s="867" t="s">
        <v>6228</v>
      </c>
      <c r="J2933" s="867" t="s">
        <v>6142</v>
      </c>
      <c r="K2933" s="868">
        <v>108.85</v>
      </c>
      <c r="L2933" s="867" t="s">
        <v>6143</v>
      </c>
    </row>
    <row r="2934" spans="1:12" ht="13.5">
      <c r="A2934" s="867" t="s">
        <v>8711</v>
      </c>
      <c r="B2934" s="867" t="s">
        <v>8712</v>
      </c>
      <c r="C2934" s="867" t="s">
        <v>9264</v>
      </c>
      <c r="D2934" s="867" t="s">
        <v>9265</v>
      </c>
      <c r="E2934" s="868" t="s">
        <v>819</v>
      </c>
      <c r="F2934" s="867" t="s">
        <v>819</v>
      </c>
      <c r="G2934" s="867">
        <v>97600</v>
      </c>
      <c r="H2934" s="867" t="s">
        <v>9300</v>
      </c>
      <c r="I2934" s="867" t="s">
        <v>6228</v>
      </c>
      <c r="J2934" s="867" t="s">
        <v>6142</v>
      </c>
      <c r="K2934" s="868">
        <v>274.97000000000003</v>
      </c>
      <c r="L2934" s="867" t="s">
        <v>6143</v>
      </c>
    </row>
    <row r="2935" spans="1:12" ht="13.5">
      <c r="A2935" s="867" t="s">
        <v>8711</v>
      </c>
      <c r="B2935" s="867" t="s">
        <v>8712</v>
      </c>
      <c r="C2935" s="867" t="s">
        <v>9264</v>
      </c>
      <c r="D2935" s="867" t="s">
        <v>9265</v>
      </c>
      <c r="E2935" s="868" t="s">
        <v>819</v>
      </c>
      <c r="F2935" s="867" t="s">
        <v>819</v>
      </c>
      <c r="G2935" s="867">
        <v>97601</v>
      </c>
      <c r="H2935" s="867" t="s">
        <v>9301</v>
      </c>
      <c r="I2935" s="867" t="s">
        <v>6228</v>
      </c>
      <c r="J2935" s="867" t="s">
        <v>6142</v>
      </c>
      <c r="K2935" s="868">
        <v>288.45</v>
      </c>
      <c r="L2935" s="867" t="s">
        <v>6143</v>
      </c>
    </row>
    <row r="2936" spans="1:12" ht="13.5">
      <c r="A2936" s="867" t="s">
        <v>8711</v>
      </c>
      <c r="B2936" s="867" t="s">
        <v>8712</v>
      </c>
      <c r="C2936" s="867" t="s">
        <v>9264</v>
      </c>
      <c r="D2936" s="867" t="s">
        <v>9265</v>
      </c>
      <c r="E2936" s="868" t="s">
        <v>819</v>
      </c>
      <c r="F2936" s="867" t="s">
        <v>819</v>
      </c>
      <c r="G2936" s="867">
        <v>97605</v>
      </c>
      <c r="H2936" s="867" t="s">
        <v>9302</v>
      </c>
      <c r="I2936" s="867" t="s">
        <v>6228</v>
      </c>
      <c r="J2936" s="867" t="s">
        <v>6142</v>
      </c>
      <c r="K2936" s="868">
        <v>61.33</v>
      </c>
      <c r="L2936" s="867" t="s">
        <v>6143</v>
      </c>
    </row>
    <row r="2937" spans="1:12" ht="13.5">
      <c r="A2937" s="867" t="s">
        <v>8711</v>
      </c>
      <c r="B2937" s="867" t="s">
        <v>8712</v>
      </c>
      <c r="C2937" s="867" t="s">
        <v>9264</v>
      </c>
      <c r="D2937" s="867" t="s">
        <v>9265</v>
      </c>
      <c r="E2937" s="868" t="s">
        <v>819</v>
      </c>
      <c r="F2937" s="867" t="s">
        <v>819</v>
      </c>
      <c r="G2937" s="867">
        <v>97606</v>
      </c>
      <c r="H2937" s="867" t="s">
        <v>9303</v>
      </c>
      <c r="I2937" s="867" t="s">
        <v>6228</v>
      </c>
      <c r="J2937" s="867" t="s">
        <v>6142</v>
      </c>
      <c r="K2937" s="868">
        <v>62.27</v>
      </c>
      <c r="L2937" s="867" t="s">
        <v>6143</v>
      </c>
    </row>
    <row r="2938" spans="1:12" ht="13.5">
      <c r="A2938" s="867" t="s">
        <v>8711</v>
      </c>
      <c r="B2938" s="867" t="s">
        <v>8712</v>
      </c>
      <c r="C2938" s="867" t="s">
        <v>9264</v>
      </c>
      <c r="D2938" s="867" t="s">
        <v>9265</v>
      </c>
      <c r="E2938" s="868" t="s">
        <v>819</v>
      </c>
      <c r="F2938" s="867" t="s">
        <v>819</v>
      </c>
      <c r="G2938" s="867">
        <v>97607</v>
      </c>
      <c r="H2938" s="867" t="s">
        <v>9304</v>
      </c>
      <c r="I2938" s="867" t="s">
        <v>6228</v>
      </c>
      <c r="J2938" s="867" t="s">
        <v>6142</v>
      </c>
      <c r="K2938" s="868">
        <v>72.569999999999993</v>
      </c>
      <c r="L2938" s="867" t="s">
        <v>6143</v>
      </c>
    </row>
    <row r="2939" spans="1:12" ht="13.5">
      <c r="A2939" s="867" t="s">
        <v>8711</v>
      </c>
      <c r="B2939" s="867" t="s">
        <v>8712</v>
      </c>
      <c r="C2939" s="867" t="s">
        <v>9264</v>
      </c>
      <c r="D2939" s="867" t="s">
        <v>9265</v>
      </c>
      <c r="E2939" s="868" t="s">
        <v>819</v>
      </c>
      <c r="F2939" s="867" t="s">
        <v>819</v>
      </c>
      <c r="G2939" s="867">
        <v>97608</v>
      </c>
      <c r="H2939" s="867" t="s">
        <v>9305</v>
      </c>
      <c r="I2939" s="867" t="s">
        <v>6228</v>
      </c>
      <c r="J2939" s="867" t="s">
        <v>6142</v>
      </c>
      <c r="K2939" s="868">
        <v>73.510000000000005</v>
      </c>
      <c r="L2939" s="867" t="s">
        <v>6143</v>
      </c>
    </row>
    <row r="2940" spans="1:12" ht="13.5">
      <c r="A2940" s="867" t="s">
        <v>8711</v>
      </c>
      <c r="B2940" s="867" t="s">
        <v>8712</v>
      </c>
      <c r="C2940" s="867" t="s">
        <v>9306</v>
      </c>
      <c r="D2940" s="867" t="s">
        <v>9307</v>
      </c>
      <c r="E2940" s="868">
        <v>73857</v>
      </c>
      <c r="F2940" s="867" t="s">
        <v>9308</v>
      </c>
      <c r="G2940" s="867" t="s">
        <v>9309</v>
      </c>
      <c r="H2940" s="867" t="s">
        <v>9310</v>
      </c>
      <c r="I2940" s="867" t="s">
        <v>6228</v>
      </c>
      <c r="J2940" s="867" t="s">
        <v>6142</v>
      </c>
      <c r="K2940" s="869">
        <v>7079.08</v>
      </c>
      <c r="L2940" s="867" t="s">
        <v>6143</v>
      </c>
    </row>
    <row r="2941" spans="1:12" ht="13.5">
      <c r="A2941" s="867" t="s">
        <v>8711</v>
      </c>
      <c r="B2941" s="867" t="s">
        <v>8712</v>
      </c>
      <c r="C2941" s="867" t="s">
        <v>9306</v>
      </c>
      <c r="D2941" s="867" t="s">
        <v>9307</v>
      </c>
      <c r="E2941" s="868">
        <v>73857</v>
      </c>
      <c r="F2941" s="867" t="s">
        <v>9308</v>
      </c>
      <c r="G2941" s="867" t="s">
        <v>9311</v>
      </c>
      <c r="H2941" s="867" t="s">
        <v>9312</v>
      </c>
      <c r="I2941" s="867" t="s">
        <v>6228</v>
      </c>
      <c r="J2941" s="867" t="s">
        <v>6142</v>
      </c>
      <c r="K2941" s="869">
        <v>8748.23</v>
      </c>
      <c r="L2941" s="867" t="s">
        <v>6143</v>
      </c>
    </row>
    <row r="2942" spans="1:12" ht="13.5">
      <c r="A2942" s="867" t="s">
        <v>8711</v>
      </c>
      <c r="B2942" s="867" t="s">
        <v>8712</v>
      </c>
      <c r="C2942" s="867" t="s">
        <v>9306</v>
      </c>
      <c r="D2942" s="867" t="s">
        <v>9307</v>
      </c>
      <c r="E2942" s="868">
        <v>73857</v>
      </c>
      <c r="F2942" s="867" t="s">
        <v>9308</v>
      </c>
      <c r="G2942" s="867" t="s">
        <v>9313</v>
      </c>
      <c r="H2942" s="867" t="s">
        <v>9314</v>
      </c>
      <c r="I2942" s="867" t="s">
        <v>6228</v>
      </c>
      <c r="J2942" s="867" t="s">
        <v>6142</v>
      </c>
      <c r="K2942" s="869">
        <v>11027.6</v>
      </c>
      <c r="L2942" s="867" t="s">
        <v>6143</v>
      </c>
    </row>
    <row r="2943" spans="1:12" ht="13.5">
      <c r="A2943" s="867" t="s">
        <v>8711</v>
      </c>
      <c r="B2943" s="867" t="s">
        <v>8712</v>
      </c>
      <c r="C2943" s="867" t="s">
        <v>9306</v>
      </c>
      <c r="D2943" s="867" t="s">
        <v>9307</v>
      </c>
      <c r="E2943" s="868">
        <v>73857</v>
      </c>
      <c r="F2943" s="867" t="s">
        <v>9308</v>
      </c>
      <c r="G2943" s="867" t="s">
        <v>9315</v>
      </c>
      <c r="H2943" s="867" t="s">
        <v>9316</v>
      </c>
      <c r="I2943" s="867" t="s">
        <v>6228</v>
      </c>
      <c r="J2943" s="867" t="s">
        <v>6142</v>
      </c>
      <c r="K2943" s="869">
        <v>15442.29</v>
      </c>
      <c r="L2943" s="867" t="s">
        <v>6143</v>
      </c>
    </row>
    <row r="2944" spans="1:12" ht="13.5">
      <c r="A2944" s="867" t="s">
        <v>8711</v>
      </c>
      <c r="B2944" s="867" t="s">
        <v>8712</v>
      </c>
      <c r="C2944" s="867" t="s">
        <v>9306</v>
      </c>
      <c r="D2944" s="867" t="s">
        <v>9307</v>
      </c>
      <c r="E2944" s="868">
        <v>73857</v>
      </c>
      <c r="F2944" s="867" t="s">
        <v>9308</v>
      </c>
      <c r="G2944" s="867" t="s">
        <v>9317</v>
      </c>
      <c r="H2944" s="867" t="s">
        <v>9318</v>
      </c>
      <c r="I2944" s="867" t="s">
        <v>6228</v>
      </c>
      <c r="J2944" s="867" t="s">
        <v>6142</v>
      </c>
      <c r="K2944" s="869">
        <v>18012.740000000002</v>
      </c>
      <c r="L2944" s="867" t="s">
        <v>6143</v>
      </c>
    </row>
    <row r="2945" spans="1:12" ht="13.5">
      <c r="A2945" s="867" t="s">
        <v>8711</v>
      </c>
      <c r="B2945" s="867" t="s">
        <v>8712</v>
      </c>
      <c r="C2945" s="867" t="s">
        <v>9306</v>
      </c>
      <c r="D2945" s="867" t="s">
        <v>9307</v>
      </c>
      <c r="E2945" s="868">
        <v>73857</v>
      </c>
      <c r="F2945" s="867" t="s">
        <v>9308</v>
      </c>
      <c r="G2945" s="867" t="s">
        <v>9319</v>
      </c>
      <c r="H2945" s="867" t="s">
        <v>9320</v>
      </c>
      <c r="I2945" s="867" t="s">
        <v>6228</v>
      </c>
      <c r="J2945" s="867" t="s">
        <v>6142</v>
      </c>
      <c r="K2945" s="869">
        <v>29314.38</v>
      </c>
      <c r="L2945" s="867" t="s">
        <v>6143</v>
      </c>
    </row>
    <row r="2946" spans="1:12" ht="13.5">
      <c r="A2946" s="867" t="s">
        <v>8711</v>
      </c>
      <c r="B2946" s="867" t="s">
        <v>8712</v>
      </c>
      <c r="C2946" s="867" t="s">
        <v>9306</v>
      </c>
      <c r="D2946" s="867" t="s">
        <v>9307</v>
      </c>
      <c r="E2946" s="868">
        <v>73857</v>
      </c>
      <c r="F2946" s="867" t="s">
        <v>9308</v>
      </c>
      <c r="G2946" s="867" t="s">
        <v>9321</v>
      </c>
      <c r="H2946" s="867" t="s">
        <v>9322</v>
      </c>
      <c r="I2946" s="867" t="s">
        <v>6228</v>
      </c>
      <c r="J2946" s="867" t="s">
        <v>6142</v>
      </c>
      <c r="K2946" s="869">
        <v>4885.8</v>
      </c>
      <c r="L2946" s="867" t="s">
        <v>6143</v>
      </c>
    </row>
    <row r="2947" spans="1:12" ht="13.5">
      <c r="A2947" s="867" t="s">
        <v>8711</v>
      </c>
      <c r="B2947" s="867" t="s">
        <v>8712</v>
      </c>
      <c r="C2947" s="867" t="s">
        <v>9306</v>
      </c>
      <c r="D2947" s="867" t="s">
        <v>9307</v>
      </c>
      <c r="E2947" s="868">
        <v>73857</v>
      </c>
      <c r="F2947" s="867" t="s">
        <v>9308</v>
      </c>
      <c r="G2947" s="867" t="s">
        <v>9323</v>
      </c>
      <c r="H2947" s="867" t="s">
        <v>9324</v>
      </c>
      <c r="I2947" s="867" t="s">
        <v>6228</v>
      </c>
      <c r="J2947" s="867" t="s">
        <v>6142</v>
      </c>
      <c r="K2947" s="869">
        <v>5472.27</v>
      </c>
      <c r="L2947" s="867" t="s">
        <v>6143</v>
      </c>
    </row>
    <row r="2948" spans="1:12" ht="13.5">
      <c r="A2948" s="867" t="s">
        <v>8711</v>
      </c>
      <c r="B2948" s="867" t="s">
        <v>8712</v>
      </c>
      <c r="C2948" s="867" t="s">
        <v>9306</v>
      </c>
      <c r="D2948" s="867" t="s">
        <v>9307</v>
      </c>
      <c r="E2948" s="868">
        <v>73857</v>
      </c>
      <c r="F2948" s="867" t="s">
        <v>9308</v>
      </c>
      <c r="G2948" s="867" t="s">
        <v>9325</v>
      </c>
      <c r="H2948" s="867" t="s">
        <v>9326</v>
      </c>
      <c r="I2948" s="867" t="s">
        <v>6228</v>
      </c>
      <c r="J2948" s="867" t="s">
        <v>6142</v>
      </c>
      <c r="K2948" s="869">
        <v>40163.67</v>
      </c>
      <c r="L2948" s="867" t="s">
        <v>6143</v>
      </c>
    </row>
    <row r="2949" spans="1:12" ht="13.5">
      <c r="A2949" s="867" t="s">
        <v>8711</v>
      </c>
      <c r="B2949" s="867" t="s">
        <v>8712</v>
      </c>
      <c r="C2949" s="867" t="s">
        <v>9306</v>
      </c>
      <c r="D2949" s="867" t="s">
        <v>9307</v>
      </c>
      <c r="E2949" s="868">
        <v>73857</v>
      </c>
      <c r="F2949" s="867" t="s">
        <v>9308</v>
      </c>
      <c r="G2949" s="867" t="s">
        <v>9327</v>
      </c>
      <c r="H2949" s="867" t="s">
        <v>9328</v>
      </c>
      <c r="I2949" s="867" t="s">
        <v>6228</v>
      </c>
      <c r="J2949" s="867" t="s">
        <v>6142</v>
      </c>
      <c r="K2949" s="869">
        <v>56175.27</v>
      </c>
      <c r="L2949" s="867" t="s">
        <v>6143</v>
      </c>
    </row>
    <row r="2950" spans="1:12" ht="13.5">
      <c r="A2950" s="867" t="s">
        <v>8711</v>
      </c>
      <c r="B2950" s="867" t="s">
        <v>8712</v>
      </c>
      <c r="C2950" s="867" t="s">
        <v>9329</v>
      </c>
      <c r="D2950" s="867" t="s">
        <v>9330</v>
      </c>
      <c r="E2950" s="868" t="s">
        <v>819</v>
      </c>
      <c r="F2950" s="867" t="s">
        <v>819</v>
      </c>
      <c r="G2950" s="867">
        <v>93128</v>
      </c>
      <c r="H2950" s="867" t="s">
        <v>9331</v>
      </c>
      <c r="I2950" s="867" t="s">
        <v>6228</v>
      </c>
      <c r="J2950" s="867" t="s">
        <v>6229</v>
      </c>
      <c r="K2950" s="868">
        <v>119.84</v>
      </c>
      <c r="L2950" s="867" t="s">
        <v>6143</v>
      </c>
    </row>
    <row r="2951" spans="1:12" ht="13.5">
      <c r="A2951" s="867" t="s">
        <v>8711</v>
      </c>
      <c r="B2951" s="867" t="s">
        <v>8712</v>
      </c>
      <c r="C2951" s="867" t="s">
        <v>9329</v>
      </c>
      <c r="D2951" s="867" t="s">
        <v>9330</v>
      </c>
      <c r="E2951" s="868" t="s">
        <v>819</v>
      </c>
      <c r="F2951" s="867" t="s">
        <v>819</v>
      </c>
      <c r="G2951" s="867">
        <v>93137</v>
      </c>
      <c r="H2951" s="867" t="s">
        <v>9332</v>
      </c>
      <c r="I2951" s="867" t="s">
        <v>6228</v>
      </c>
      <c r="J2951" s="867" t="s">
        <v>6229</v>
      </c>
      <c r="K2951" s="868">
        <v>142.24</v>
      </c>
      <c r="L2951" s="867" t="s">
        <v>6143</v>
      </c>
    </row>
    <row r="2952" spans="1:12" ht="13.5">
      <c r="A2952" s="867" t="s">
        <v>8711</v>
      </c>
      <c r="B2952" s="867" t="s">
        <v>8712</v>
      </c>
      <c r="C2952" s="867" t="s">
        <v>9329</v>
      </c>
      <c r="D2952" s="867" t="s">
        <v>9330</v>
      </c>
      <c r="E2952" s="868" t="s">
        <v>819</v>
      </c>
      <c r="F2952" s="867" t="s">
        <v>819</v>
      </c>
      <c r="G2952" s="867">
        <v>93138</v>
      </c>
      <c r="H2952" s="867" t="s">
        <v>9333</v>
      </c>
      <c r="I2952" s="867" t="s">
        <v>6228</v>
      </c>
      <c r="J2952" s="867" t="s">
        <v>6229</v>
      </c>
      <c r="K2952" s="868">
        <v>134.9</v>
      </c>
      <c r="L2952" s="867" t="s">
        <v>6143</v>
      </c>
    </row>
    <row r="2953" spans="1:12" ht="13.5">
      <c r="A2953" s="867" t="s">
        <v>8711</v>
      </c>
      <c r="B2953" s="867" t="s">
        <v>8712</v>
      </c>
      <c r="C2953" s="867" t="s">
        <v>9329</v>
      </c>
      <c r="D2953" s="867" t="s">
        <v>9330</v>
      </c>
      <c r="E2953" s="868" t="s">
        <v>819</v>
      </c>
      <c r="F2953" s="867" t="s">
        <v>819</v>
      </c>
      <c r="G2953" s="867">
        <v>93139</v>
      </c>
      <c r="H2953" s="867" t="s">
        <v>9334</v>
      </c>
      <c r="I2953" s="867" t="s">
        <v>6228</v>
      </c>
      <c r="J2953" s="867" t="s">
        <v>6229</v>
      </c>
      <c r="K2953" s="868">
        <v>172.32</v>
      </c>
      <c r="L2953" s="867" t="s">
        <v>6143</v>
      </c>
    </row>
    <row r="2954" spans="1:12" ht="13.5">
      <c r="A2954" s="867" t="s">
        <v>8711</v>
      </c>
      <c r="B2954" s="867" t="s">
        <v>8712</v>
      </c>
      <c r="C2954" s="867" t="s">
        <v>9329</v>
      </c>
      <c r="D2954" s="867" t="s">
        <v>9330</v>
      </c>
      <c r="E2954" s="868" t="s">
        <v>819</v>
      </c>
      <c r="F2954" s="867" t="s">
        <v>819</v>
      </c>
      <c r="G2954" s="867">
        <v>93140</v>
      </c>
      <c r="H2954" s="867" t="s">
        <v>9335</v>
      </c>
      <c r="I2954" s="867" t="s">
        <v>6228</v>
      </c>
      <c r="J2954" s="867" t="s">
        <v>6229</v>
      </c>
      <c r="K2954" s="868">
        <v>162.24</v>
      </c>
      <c r="L2954" s="867" t="s">
        <v>6143</v>
      </c>
    </row>
    <row r="2955" spans="1:12" ht="13.5">
      <c r="A2955" s="867" t="s">
        <v>8711</v>
      </c>
      <c r="B2955" s="867" t="s">
        <v>8712</v>
      </c>
      <c r="C2955" s="867" t="s">
        <v>9329</v>
      </c>
      <c r="D2955" s="867" t="s">
        <v>9330</v>
      </c>
      <c r="E2955" s="868" t="s">
        <v>819</v>
      </c>
      <c r="F2955" s="867" t="s">
        <v>819</v>
      </c>
      <c r="G2955" s="867">
        <v>93141</v>
      </c>
      <c r="H2955" s="867" t="s">
        <v>9336</v>
      </c>
      <c r="I2955" s="867" t="s">
        <v>6228</v>
      </c>
      <c r="J2955" s="867" t="s">
        <v>6229</v>
      </c>
      <c r="K2955" s="868">
        <v>147.16999999999999</v>
      </c>
      <c r="L2955" s="867" t="s">
        <v>6143</v>
      </c>
    </row>
    <row r="2956" spans="1:12" ht="13.5">
      <c r="A2956" s="867" t="s">
        <v>8711</v>
      </c>
      <c r="B2956" s="867" t="s">
        <v>8712</v>
      </c>
      <c r="C2956" s="867" t="s">
        <v>9329</v>
      </c>
      <c r="D2956" s="867" t="s">
        <v>9330</v>
      </c>
      <c r="E2956" s="868" t="s">
        <v>819</v>
      </c>
      <c r="F2956" s="867" t="s">
        <v>819</v>
      </c>
      <c r="G2956" s="867">
        <v>93142</v>
      </c>
      <c r="H2956" s="867" t="s">
        <v>9337</v>
      </c>
      <c r="I2956" s="867" t="s">
        <v>6228</v>
      </c>
      <c r="J2956" s="867" t="s">
        <v>6229</v>
      </c>
      <c r="K2956" s="868">
        <v>163.72</v>
      </c>
      <c r="L2956" s="867" t="s">
        <v>6143</v>
      </c>
    </row>
    <row r="2957" spans="1:12" ht="13.5">
      <c r="A2957" s="867" t="s">
        <v>8711</v>
      </c>
      <c r="B2957" s="867" t="s">
        <v>8712</v>
      </c>
      <c r="C2957" s="867" t="s">
        <v>9329</v>
      </c>
      <c r="D2957" s="867" t="s">
        <v>9330</v>
      </c>
      <c r="E2957" s="868" t="s">
        <v>819</v>
      </c>
      <c r="F2957" s="867" t="s">
        <v>819</v>
      </c>
      <c r="G2957" s="867">
        <v>93143</v>
      </c>
      <c r="H2957" s="867" t="s">
        <v>9338</v>
      </c>
      <c r="I2957" s="867" t="s">
        <v>6228</v>
      </c>
      <c r="J2957" s="867" t="s">
        <v>6229</v>
      </c>
      <c r="K2957" s="868">
        <v>149.01</v>
      </c>
      <c r="L2957" s="867" t="s">
        <v>6143</v>
      </c>
    </row>
    <row r="2958" spans="1:12" ht="13.5">
      <c r="A2958" s="867" t="s">
        <v>8711</v>
      </c>
      <c r="B2958" s="867" t="s">
        <v>8712</v>
      </c>
      <c r="C2958" s="867" t="s">
        <v>9329</v>
      </c>
      <c r="D2958" s="867" t="s">
        <v>9330</v>
      </c>
      <c r="E2958" s="868" t="s">
        <v>819</v>
      </c>
      <c r="F2958" s="867" t="s">
        <v>819</v>
      </c>
      <c r="G2958" s="867">
        <v>93144</v>
      </c>
      <c r="H2958" s="867" t="s">
        <v>9339</v>
      </c>
      <c r="I2958" s="867" t="s">
        <v>6228</v>
      </c>
      <c r="J2958" s="867" t="s">
        <v>6229</v>
      </c>
      <c r="K2958" s="868">
        <v>195.65</v>
      </c>
      <c r="L2958" s="867" t="s">
        <v>6143</v>
      </c>
    </row>
    <row r="2959" spans="1:12" ht="13.5">
      <c r="A2959" s="867" t="s">
        <v>8711</v>
      </c>
      <c r="B2959" s="867" t="s">
        <v>8712</v>
      </c>
      <c r="C2959" s="867" t="s">
        <v>9329</v>
      </c>
      <c r="D2959" s="867" t="s">
        <v>9330</v>
      </c>
      <c r="E2959" s="868" t="s">
        <v>819</v>
      </c>
      <c r="F2959" s="867" t="s">
        <v>819</v>
      </c>
      <c r="G2959" s="867">
        <v>93145</v>
      </c>
      <c r="H2959" s="867" t="s">
        <v>9340</v>
      </c>
      <c r="I2959" s="867" t="s">
        <v>6228</v>
      </c>
      <c r="J2959" s="867" t="s">
        <v>6229</v>
      </c>
      <c r="K2959" s="868">
        <v>179.48</v>
      </c>
      <c r="L2959" s="867" t="s">
        <v>6143</v>
      </c>
    </row>
    <row r="2960" spans="1:12" ht="13.5">
      <c r="A2960" s="867" t="s">
        <v>8711</v>
      </c>
      <c r="B2960" s="867" t="s">
        <v>8712</v>
      </c>
      <c r="C2960" s="867" t="s">
        <v>9329</v>
      </c>
      <c r="D2960" s="867" t="s">
        <v>9330</v>
      </c>
      <c r="E2960" s="868" t="s">
        <v>819</v>
      </c>
      <c r="F2960" s="867" t="s">
        <v>819</v>
      </c>
      <c r="G2960" s="867">
        <v>93146</v>
      </c>
      <c r="H2960" s="867" t="s">
        <v>9341</v>
      </c>
      <c r="I2960" s="867" t="s">
        <v>6228</v>
      </c>
      <c r="J2960" s="867" t="s">
        <v>6229</v>
      </c>
      <c r="K2960" s="868">
        <v>194.54</v>
      </c>
      <c r="L2960" s="867" t="s">
        <v>6143</v>
      </c>
    </row>
    <row r="2961" spans="1:12" ht="13.5">
      <c r="A2961" s="867" t="s">
        <v>8711</v>
      </c>
      <c r="B2961" s="867" t="s">
        <v>8712</v>
      </c>
      <c r="C2961" s="867" t="s">
        <v>9329</v>
      </c>
      <c r="D2961" s="867" t="s">
        <v>9330</v>
      </c>
      <c r="E2961" s="868" t="s">
        <v>819</v>
      </c>
      <c r="F2961" s="867" t="s">
        <v>819</v>
      </c>
      <c r="G2961" s="867">
        <v>93147</v>
      </c>
      <c r="H2961" s="867" t="s">
        <v>9342</v>
      </c>
      <c r="I2961" s="867" t="s">
        <v>6228</v>
      </c>
      <c r="J2961" s="867" t="s">
        <v>6229</v>
      </c>
      <c r="K2961" s="868">
        <v>221.91</v>
      </c>
      <c r="L2961" s="867" t="s">
        <v>6143</v>
      </c>
    </row>
    <row r="2962" spans="1:12" ht="13.5">
      <c r="A2962" s="867" t="s">
        <v>8711</v>
      </c>
      <c r="B2962" s="867" t="s">
        <v>8712</v>
      </c>
      <c r="C2962" s="867" t="s">
        <v>9343</v>
      </c>
      <c r="D2962" s="867" t="s">
        <v>9344</v>
      </c>
      <c r="E2962" s="868" t="s">
        <v>819</v>
      </c>
      <c r="F2962" s="867" t="s">
        <v>819</v>
      </c>
      <c r="G2962" s="867">
        <v>96971</v>
      </c>
      <c r="H2962" s="867" t="s">
        <v>9345</v>
      </c>
      <c r="I2962" s="867" t="s">
        <v>272</v>
      </c>
      <c r="J2962" s="867" t="s">
        <v>6229</v>
      </c>
      <c r="K2962" s="868">
        <v>24.67</v>
      </c>
      <c r="L2962" s="867" t="s">
        <v>6143</v>
      </c>
    </row>
    <row r="2963" spans="1:12" ht="13.5">
      <c r="A2963" s="867" t="s">
        <v>8711</v>
      </c>
      <c r="B2963" s="867" t="s">
        <v>8712</v>
      </c>
      <c r="C2963" s="867" t="s">
        <v>9343</v>
      </c>
      <c r="D2963" s="867" t="s">
        <v>9344</v>
      </c>
      <c r="E2963" s="868" t="s">
        <v>819</v>
      </c>
      <c r="F2963" s="867" t="s">
        <v>819</v>
      </c>
      <c r="G2963" s="867">
        <v>96972</v>
      </c>
      <c r="H2963" s="867" t="s">
        <v>9346</v>
      </c>
      <c r="I2963" s="867" t="s">
        <v>272</v>
      </c>
      <c r="J2963" s="867" t="s">
        <v>6229</v>
      </c>
      <c r="K2963" s="868">
        <v>33.380000000000003</v>
      </c>
      <c r="L2963" s="867" t="s">
        <v>6143</v>
      </c>
    </row>
    <row r="2964" spans="1:12" ht="13.5">
      <c r="A2964" s="867" t="s">
        <v>8711</v>
      </c>
      <c r="B2964" s="867" t="s">
        <v>8712</v>
      </c>
      <c r="C2964" s="867" t="s">
        <v>9343</v>
      </c>
      <c r="D2964" s="867" t="s">
        <v>9344</v>
      </c>
      <c r="E2964" s="868" t="s">
        <v>819</v>
      </c>
      <c r="F2964" s="867" t="s">
        <v>819</v>
      </c>
      <c r="G2964" s="867">
        <v>96973</v>
      </c>
      <c r="H2964" s="867" t="s">
        <v>9347</v>
      </c>
      <c r="I2964" s="867" t="s">
        <v>272</v>
      </c>
      <c r="J2964" s="867" t="s">
        <v>6229</v>
      </c>
      <c r="K2964" s="868">
        <v>41.61</v>
      </c>
      <c r="L2964" s="867" t="s">
        <v>6143</v>
      </c>
    </row>
    <row r="2965" spans="1:12" ht="13.5">
      <c r="A2965" s="867" t="s">
        <v>8711</v>
      </c>
      <c r="B2965" s="867" t="s">
        <v>8712</v>
      </c>
      <c r="C2965" s="867" t="s">
        <v>9343</v>
      </c>
      <c r="D2965" s="867" t="s">
        <v>9344</v>
      </c>
      <c r="E2965" s="868" t="s">
        <v>819</v>
      </c>
      <c r="F2965" s="867" t="s">
        <v>819</v>
      </c>
      <c r="G2965" s="867">
        <v>96974</v>
      </c>
      <c r="H2965" s="867" t="s">
        <v>9348</v>
      </c>
      <c r="I2965" s="867" t="s">
        <v>272</v>
      </c>
      <c r="J2965" s="867" t="s">
        <v>6229</v>
      </c>
      <c r="K2965" s="868">
        <v>52.33</v>
      </c>
      <c r="L2965" s="867" t="s">
        <v>6143</v>
      </c>
    </row>
    <row r="2966" spans="1:12" ht="13.5">
      <c r="A2966" s="867" t="s">
        <v>8711</v>
      </c>
      <c r="B2966" s="867" t="s">
        <v>8712</v>
      </c>
      <c r="C2966" s="867" t="s">
        <v>9343</v>
      </c>
      <c r="D2966" s="867" t="s">
        <v>9344</v>
      </c>
      <c r="E2966" s="868" t="s">
        <v>819</v>
      </c>
      <c r="F2966" s="867" t="s">
        <v>819</v>
      </c>
      <c r="G2966" s="867">
        <v>96975</v>
      </c>
      <c r="H2966" s="867" t="s">
        <v>9349</v>
      </c>
      <c r="I2966" s="867" t="s">
        <v>272</v>
      </c>
      <c r="J2966" s="867" t="s">
        <v>6229</v>
      </c>
      <c r="K2966" s="868">
        <v>66.41</v>
      </c>
      <c r="L2966" s="867" t="s">
        <v>6143</v>
      </c>
    </row>
    <row r="2967" spans="1:12" ht="13.5">
      <c r="A2967" s="867" t="s">
        <v>8711</v>
      </c>
      <c r="B2967" s="867" t="s">
        <v>8712</v>
      </c>
      <c r="C2967" s="867" t="s">
        <v>9343</v>
      </c>
      <c r="D2967" s="867" t="s">
        <v>9344</v>
      </c>
      <c r="E2967" s="868" t="s">
        <v>819</v>
      </c>
      <c r="F2967" s="867" t="s">
        <v>819</v>
      </c>
      <c r="G2967" s="867">
        <v>96976</v>
      </c>
      <c r="H2967" s="867" t="s">
        <v>9350</v>
      </c>
      <c r="I2967" s="867" t="s">
        <v>272</v>
      </c>
      <c r="J2967" s="867" t="s">
        <v>6229</v>
      </c>
      <c r="K2967" s="868">
        <v>84.84</v>
      </c>
      <c r="L2967" s="867" t="s">
        <v>6143</v>
      </c>
    </row>
    <row r="2968" spans="1:12" ht="13.5">
      <c r="A2968" s="867" t="s">
        <v>8711</v>
      </c>
      <c r="B2968" s="867" t="s">
        <v>8712</v>
      </c>
      <c r="C2968" s="867" t="s">
        <v>9343</v>
      </c>
      <c r="D2968" s="867" t="s">
        <v>9344</v>
      </c>
      <c r="E2968" s="868" t="s">
        <v>819</v>
      </c>
      <c r="F2968" s="867" t="s">
        <v>819</v>
      </c>
      <c r="G2968" s="867">
        <v>96977</v>
      </c>
      <c r="H2968" s="867" t="s">
        <v>9351</v>
      </c>
      <c r="I2968" s="867" t="s">
        <v>272</v>
      </c>
      <c r="J2968" s="867" t="s">
        <v>6229</v>
      </c>
      <c r="K2968" s="868">
        <v>30.41</v>
      </c>
      <c r="L2968" s="867" t="s">
        <v>6143</v>
      </c>
    </row>
    <row r="2969" spans="1:12" ht="13.5">
      <c r="A2969" s="867" t="s">
        <v>8711</v>
      </c>
      <c r="B2969" s="867" t="s">
        <v>8712</v>
      </c>
      <c r="C2969" s="867" t="s">
        <v>9343</v>
      </c>
      <c r="D2969" s="867" t="s">
        <v>9344</v>
      </c>
      <c r="E2969" s="868" t="s">
        <v>819</v>
      </c>
      <c r="F2969" s="867" t="s">
        <v>819</v>
      </c>
      <c r="G2969" s="867">
        <v>96978</v>
      </c>
      <c r="H2969" s="867" t="s">
        <v>9352</v>
      </c>
      <c r="I2969" s="867" t="s">
        <v>272</v>
      </c>
      <c r="J2969" s="867" t="s">
        <v>6229</v>
      </c>
      <c r="K2969" s="868">
        <v>42.57</v>
      </c>
      <c r="L2969" s="867" t="s">
        <v>6143</v>
      </c>
    </row>
    <row r="2970" spans="1:12" ht="13.5">
      <c r="A2970" s="867" t="s">
        <v>8711</v>
      </c>
      <c r="B2970" s="867" t="s">
        <v>8712</v>
      </c>
      <c r="C2970" s="867" t="s">
        <v>9343</v>
      </c>
      <c r="D2970" s="867" t="s">
        <v>9344</v>
      </c>
      <c r="E2970" s="868" t="s">
        <v>819</v>
      </c>
      <c r="F2970" s="867" t="s">
        <v>819</v>
      </c>
      <c r="G2970" s="867">
        <v>96979</v>
      </c>
      <c r="H2970" s="867" t="s">
        <v>9353</v>
      </c>
      <c r="I2970" s="867" t="s">
        <v>272</v>
      </c>
      <c r="J2970" s="867" t="s">
        <v>6229</v>
      </c>
      <c r="K2970" s="868">
        <v>59.55</v>
      </c>
      <c r="L2970" s="867" t="s">
        <v>6143</v>
      </c>
    </row>
    <row r="2971" spans="1:12" ht="13.5">
      <c r="A2971" s="867" t="s">
        <v>8711</v>
      </c>
      <c r="B2971" s="867" t="s">
        <v>8712</v>
      </c>
      <c r="C2971" s="867" t="s">
        <v>9343</v>
      </c>
      <c r="D2971" s="867" t="s">
        <v>9344</v>
      </c>
      <c r="E2971" s="868" t="s">
        <v>819</v>
      </c>
      <c r="F2971" s="867" t="s">
        <v>819</v>
      </c>
      <c r="G2971" s="867">
        <v>96984</v>
      </c>
      <c r="H2971" s="867" t="s">
        <v>9354</v>
      </c>
      <c r="I2971" s="867" t="s">
        <v>6228</v>
      </c>
      <c r="J2971" s="867" t="s">
        <v>6229</v>
      </c>
      <c r="K2971" s="868">
        <v>46.15</v>
      </c>
      <c r="L2971" s="867" t="s">
        <v>6143</v>
      </c>
    </row>
    <row r="2972" spans="1:12" ht="13.5">
      <c r="A2972" s="867" t="s">
        <v>8711</v>
      </c>
      <c r="B2972" s="867" t="s">
        <v>8712</v>
      </c>
      <c r="C2972" s="867" t="s">
        <v>9343</v>
      </c>
      <c r="D2972" s="867" t="s">
        <v>9344</v>
      </c>
      <c r="E2972" s="868" t="s">
        <v>819</v>
      </c>
      <c r="F2972" s="867" t="s">
        <v>819</v>
      </c>
      <c r="G2972" s="867">
        <v>96985</v>
      </c>
      <c r="H2972" s="867" t="s">
        <v>9355</v>
      </c>
      <c r="I2972" s="867" t="s">
        <v>6228</v>
      </c>
      <c r="J2972" s="867" t="s">
        <v>6229</v>
      </c>
      <c r="K2972" s="868">
        <v>60.02</v>
      </c>
      <c r="L2972" s="867" t="s">
        <v>6143</v>
      </c>
    </row>
    <row r="2973" spans="1:12" ht="13.5">
      <c r="A2973" s="867" t="s">
        <v>8711</v>
      </c>
      <c r="B2973" s="867" t="s">
        <v>8712</v>
      </c>
      <c r="C2973" s="867" t="s">
        <v>9343</v>
      </c>
      <c r="D2973" s="867" t="s">
        <v>9344</v>
      </c>
      <c r="E2973" s="868" t="s">
        <v>819</v>
      </c>
      <c r="F2973" s="867" t="s">
        <v>819</v>
      </c>
      <c r="G2973" s="867">
        <v>96986</v>
      </c>
      <c r="H2973" s="867" t="s">
        <v>9356</v>
      </c>
      <c r="I2973" s="867" t="s">
        <v>6228</v>
      </c>
      <c r="J2973" s="867" t="s">
        <v>6229</v>
      </c>
      <c r="K2973" s="868">
        <v>89.66</v>
      </c>
      <c r="L2973" s="867" t="s">
        <v>6143</v>
      </c>
    </row>
    <row r="2974" spans="1:12" ht="13.5">
      <c r="A2974" s="867" t="s">
        <v>8711</v>
      </c>
      <c r="B2974" s="867" t="s">
        <v>8712</v>
      </c>
      <c r="C2974" s="867" t="s">
        <v>9343</v>
      </c>
      <c r="D2974" s="867" t="s">
        <v>9344</v>
      </c>
      <c r="E2974" s="868" t="s">
        <v>819</v>
      </c>
      <c r="F2974" s="867" t="s">
        <v>819</v>
      </c>
      <c r="G2974" s="867">
        <v>96987</v>
      </c>
      <c r="H2974" s="867" t="s">
        <v>9357</v>
      </c>
      <c r="I2974" s="867" t="s">
        <v>6228</v>
      </c>
      <c r="J2974" s="867" t="s">
        <v>6229</v>
      </c>
      <c r="K2974" s="868">
        <v>121.79</v>
      </c>
      <c r="L2974" s="867" t="s">
        <v>6143</v>
      </c>
    </row>
    <row r="2975" spans="1:12" ht="13.5">
      <c r="A2975" s="867" t="s">
        <v>8711</v>
      </c>
      <c r="B2975" s="867" t="s">
        <v>8712</v>
      </c>
      <c r="C2975" s="867" t="s">
        <v>9343</v>
      </c>
      <c r="D2975" s="867" t="s">
        <v>9344</v>
      </c>
      <c r="E2975" s="868" t="s">
        <v>819</v>
      </c>
      <c r="F2975" s="867" t="s">
        <v>819</v>
      </c>
      <c r="G2975" s="867">
        <v>96988</v>
      </c>
      <c r="H2975" s="867" t="s">
        <v>9358</v>
      </c>
      <c r="I2975" s="867" t="s">
        <v>6228</v>
      </c>
      <c r="J2975" s="867" t="s">
        <v>6229</v>
      </c>
      <c r="K2975" s="868">
        <v>180.86</v>
      </c>
      <c r="L2975" s="867" t="s">
        <v>6143</v>
      </c>
    </row>
    <row r="2976" spans="1:12" ht="13.5">
      <c r="A2976" s="867" t="s">
        <v>8711</v>
      </c>
      <c r="B2976" s="867" t="s">
        <v>8712</v>
      </c>
      <c r="C2976" s="867" t="s">
        <v>9343</v>
      </c>
      <c r="D2976" s="867" t="s">
        <v>9344</v>
      </c>
      <c r="E2976" s="868" t="s">
        <v>819</v>
      </c>
      <c r="F2976" s="867" t="s">
        <v>819</v>
      </c>
      <c r="G2976" s="867">
        <v>96989</v>
      </c>
      <c r="H2976" s="867" t="s">
        <v>9359</v>
      </c>
      <c r="I2976" s="867" t="s">
        <v>6228</v>
      </c>
      <c r="J2976" s="867" t="s">
        <v>6229</v>
      </c>
      <c r="K2976" s="868">
        <v>118.99</v>
      </c>
      <c r="L2976" s="867" t="s">
        <v>6143</v>
      </c>
    </row>
    <row r="2977" spans="1:12" ht="13.5">
      <c r="A2977" s="867" t="s">
        <v>8711</v>
      </c>
      <c r="B2977" s="867" t="s">
        <v>8712</v>
      </c>
      <c r="C2977" s="867" t="s">
        <v>9343</v>
      </c>
      <c r="D2977" s="867" t="s">
        <v>9344</v>
      </c>
      <c r="E2977" s="868" t="s">
        <v>819</v>
      </c>
      <c r="F2977" s="867" t="s">
        <v>819</v>
      </c>
      <c r="G2977" s="867">
        <v>98463</v>
      </c>
      <c r="H2977" s="867" t="s">
        <v>9360</v>
      </c>
      <c r="I2977" s="867" t="s">
        <v>6228</v>
      </c>
      <c r="J2977" s="867" t="s">
        <v>6229</v>
      </c>
      <c r="K2977" s="868">
        <v>23</v>
      </c>
      <c r="L2977" s="867" t="s">
        <v>6143</v>
      </c>
    </row>
    <row r="2978" spans="1:12" ht="13.5">
      <c r="A2978" s="867" t="s">
        <v>8711</v>
      </c>
      <c r="B2978" s="867" t="s">
        <v>8712</v>
      </c>
      <c r="C2978" s="867" t="s">
        <v>9361</v>
      </c>
      <c r="D2978" s="867" t="s">
        <v>9362</v>
      </c>
      <c r="E2978" s="868" t="s">
        <v>819</v>
      </c>
      <c r="F2978" s="867" t="s">
        <v>819</v>
      </c>
      <c r="G2978" s="867">
        <v>88547</v>
      </c>
      <c r="H2978" s="867" t="s">
        <v>9363</v>
      </c>
      <c r="I2978" s="867" t="s">
        <v>6228</v>
      </c>
      <c r="J2978" s="867" t="s">
        <v>6229</v>
      </c>
      <c r="K2978" s="868">
        <v>77.31</v>
      </c>
      <c r="L2978" s="867" t="s">
        <v>6143</v>
      </c>
    </row>
    <row r="2979" spans="1:12" ht="13.5">
      <c r="A2979" s="867" t="s">
        <v>9364</v>
      </c>
      <c r="B2979" s="867" t="s">
        <v>9365</v>
      </c>
      <c r="C2979" s="867" t="s">
        <v>9366</v>
      </c>
      <c r="D2979" s="867" t="s">
        <v>9367</v>
      </c>
      <c r="E2979" s="868" t="s">
        <v>819</v>
      </c>
      <c r="F2979" s="867" t="s">
        <v>819</v>
      </c>
      <c r="G2979" s="867">
        <v>72283</v>
      </c>
      <c r="H2979" s="867" t="s">
        <v>9368</v>
      </c>
      <c r="I2979" s="867" t="s">
        <v>6228</v>
      </c>
      <c r="J2979" s="867" t="s">
        <v>6229</v>
      </c>
      <c r="K2979" s="868">
        <v>839.01</v>
      </c>
      <c r="L2979" s="867" t="s">
        <v>6143</v>
      </c>
    </row>
    <row r="2980" spans="1:12" ht="13.5">
      <c r="A2980" s="867" t="s">
        <v>9364</v>
      </c>
      <c r="B2980" s="867" t="s">
        <v>9365</v>
      </c>
      <c r="C2980" s="867" t="s">
        <v>9366</v>
      </c>
      <c r="D2980" s="867" t="s">
        <v>9367</v>
      </c>
      <c r="E2980" s="868" t="s">
        <v>819</v>
      </c>
      <c r="F2980" s="867" t="s">
        <v>819</v>
      </c>
      <c r="G2980" s="867">
        <v>72287</v>
      </c>
      <c r="H2980" s="867" t="s">
        <v>9369</v>
      </c>
      <c r="I2980" s="867" t="s">
        <v>6228</v>
      </c>
      <c r="J2980" s="867" t="s">
        <v>6229</v>
      </c>
      <c r="K2980" s="868">
        <v>208.95</v>
      </c>
      <c r="L2980" s="867" t="s">
        <v>6143</v>
      </c>
    </row>
    <row r="2981" spans="1:12" ht="13.5">
      <c r="A2981" s="867" t="s">
        <v>9364</v>
      </c>
      <c r="B2981" s="867" t="s">
        <v>9365</v>
      </c>
      <c r="C2981" s="867" t="s">
        <v>9366</v>
      </c>
      <c r="D2981" s="867" t="s">
        <v>9367</v>
      </c>
      <c r="E2981" s="868" t="s">
        <v>819</v>
      </c>
      <c r="F2981" s="867" t="s">
        <v>819</v>
      </c>
      <c r="G2981" s="867">
        <v>72288</v>
      </c>
      <c r="H2981" s="867" t="s">
        <v>9370</v>
      </c>
      <c r="I2981" s="867" t="s">
        <v>6228</v>
      </c>
      <c r="J2981" s="867" t="s">
        <v>6229</v>
      </c>
      <c r="K2981" s="868">
        <v>259.72000000000003</v>
      </c>
      <c r="L2981" s="867" t="s">
        <v>6143</v>
      </c>
    </row>
    <row r="2982" spans="1:12" ht="13.5">
      <c r="A2982" s="867" t="s">
        <v>9364</v>
      </c>
      <c r="B2982" s="867" t="s">
        <v>9365</v>
      </c>
      <c r="C2982" s="867" t="s">
        <v>9366</v>
      </c>
      <c r="D2982" s="867" t="s">
        <v>9367</v>
      </c>
      <c r="E2982" s="868" t="s">
        <v>819</v>
      </c>
      <c r="F2982" s="867" t="s">
        <v>819</v>
      </c>
      <c r="G2982" s="867">
        <v>72553</v>
      </c>
      <c r="H2982" s="867" t="s">
        <v>9371</v>
      </c>
      <c r="I2982" s="867" t="s">
        <v>6228</v>
      </c>
      <c r="J2982" s="867" t="s">
        <v>6229</v>
      </c>
      <c r="K2982" s="868">
        <v>160.15</v>
      </c>
      <c r="L2982" s="867" t="s">
        <v>6143</v>
      </c>
    </row>
    <row r="2983" spans="1:12" ht="13.5">
      <c r="A2983" s="867" t="s">
        <v>9364</v>
      </c>
      <c r="B2983" s="867" t="s">
        <v>9365</v>
      </c>
      <c r="C2983" s="867" t="s">
        <v>9366</v>
      </c>
      <c r="D2983" s="867" t="s">
        <v>9367</v>
      </c>
      <c r="E2983" s="868" t="s">
        <v>819</v>
      </c>
      <c r="F2983" s="867" t="s">
        <v>819</v>
      </c>
      <c r="G2983" s="867">
        <v>72554</v>
      </c>
      <c r="H2983" s="867" t="s">
        <v>9372</v>
      </c>
      <c r="I2983" s="867" t="s">
        <v>6228</v>
      </c>
      <c r="J2983" s="867" t="s">
        <v>6229</v>
      </c>
      <c r="K2983" s="868">
        <v>537.08000000000004</v>
      </c>
      <c r="L2983" s="867" t="s">
        <v>6143</v>
      </c>
    </row>
    <row r="2984" spans="1:12" ht="13.5">
      <c r="A2984" s="867" t="s">
        <v>9364</v>
      </c>
      <c r="B2984" s="867" t="s">
        <v>9365</v>
      </c>
      <c r="C2984" s="867" t="s">
        <v>9366</v>
      </c>
      <c r="D2984" s="867" t="s">
        <v>9367</v>
      </c>
      <c r="E2984" s="868">
        <v>73775</v>
      </c>
      <c r="F2984" s="867" t="s">
        <v>9373</v>
      </c>
      <c r="G2984" s="867" t="s">
        <v>9374</v>
      </c>
      <c r="H2984" s="867" t="s">
        <v>9375</v>
      </c>
      <c r="I2984" s="867" t="s">
        <v>6228</v>
      </c>
      <c r="J2984" s="867" t="s">
        <v>6229</v>
      </c>
      <c r="K2984" s="868">
        <v>167.58</v>
      </c>
      <c r="L2984" s="867" t="s">
        <v>6143</v>
      </c>
    </row>
    <row r="2985" spans="1:12" ht="13.5">
      <c r="A2985" s="867" t="s">
        <v>9364</v>
      </c>
      <c r="B2985" s="867" t="s">
        <v>9365</v>
      </c>
      <c r="C2985" s="867" t="s">
        <v>9366</v>
      </c>
      <c r="D2985" s="867" t="s">
        <v>9367</v>
      </c>
      <c r="E2985" s="868">
        <v>73775</v>
      </c>
      <c r="F2985" s="867" t="s">
        <v>9373</v>
      </c>
      <c r="G2985" s="867" t="s">
        <v>9376</v>
      </c>
      <c r="H2985" s="867" t="s">
        <v>9377</v>
      </c>
      <c r="I2985" s="867" t="s">
        <v>6228</v>
      </c>
      <c r="J2985" s="867" t="s">
        <v>6229</v>
      </c>
      <c r="K2985" s="868">
        <v>172.63</v>
      </c>
      <c r="L2985" s="867" t="s">
        <v>6143</v>
      </c>
    </row>
    <row r="2986" spans="1:12" ht="13.5">
      <c r="A2986" s="867" t="s">
        <v>9364</v>
      </c>
      <c r="B2986" s="867" t="s">
        <v>9365</v>
      </c>
      <c r="C2986" s="867" t="s">
        <v>9366</v>
      </c>
      <c r="D2986" s="867" t="s">
        <v>9367</v>
      </c>
      <c r="E2986" s="868" t="s">
        <v>819</v>
      </c>
      <c r="F2986" s="867" t="s">
        <v>819</v>
      </c>
      <c r="G2986" s="867">
        <v>83633</v>
      </c>
      <c r="H2986" s="867" t="s">
        <v>9378</v>
      </c>
      <c r="I2986" s="867" t="s">
        <v>6228</v>
      </c>
      <c r="J2986" s="867" t="s">
        <v>6142</v>
      </c>
      <c r="K2986" s="869">
        <v>1909.73</v>
      </c>
      <c r="L2986" s="867" t="s">
        <v>6143</v>
      </c>
    </row>
    <row r="2987" spans="1:12" ht="13.5">
      <c r="A2987" s="867" t="s">
        <v>9364</v>
      </c>
      <c r="B2987" s="867" t="s">
        <v>9365</v>
      </c>
      <c r="C2987" s="867" t="s">
        <v>9366</v>
      </c>
      <c r="D2987" s="867" t="s">
        <v>9367</v>
      </c>
      <c r="E2987" s="868" t="s">
        <v>819</v>
      </c>
      <c r="F2987" s="867" t="s">
        <v>819</v>
      </c>
      <c r="G2987" s="867">
        <v>83634</v>
      </c>
      <c r="H2987" s="867" t="s">
        <v>9379</v>
      </c>
      <c r="I2987" s="867" t="s">
        <v>6228</v>
      </c>
      <c r="J2987" s="867" t="s">
        <v>6229</v>
      </c>
      <c r="K2987" s="868">
        <v>504.12</v>
      </c>
      <c r="L2987" s="867" t="s">
        <v>6143</v>
      </c>
    </row>
    <row r="2988" spans="1:12" ht="13.5">
      <c r="A2988" s="867" t="s">
        <v>9364</v>
      </c>
      <c r="B2988" s="867" t="s">
        <v>9365</v>
      </c>
      <c r="C2988" s="867" t="s">
        <v>9366</v>
      </c>
      <c r="D2988" s="867" t="s">
        <v>9367</v>
      </c>
      <c r="E2988" s="868" t="s">
        <v>819</v>
      </c>
      <c r="F2988" s="867" t="s">
        <v>819</v>
      </c>
      <c r="G2988" s="867">
        <v>83635</v>
      </c>
      <c r="H2988" s="867" t="s">
        <v>9380</v>
      </c>
      <c r="I2988" s="867" t="s">
        <v>6228</v>
      </c>
      <c r="J2988" s="867" t="s">
        <v>6635</v>
      </c>
      <c r="K2988" s="868">
        <v>194.51</v>
      </c>
      <c r="L2988" s="867" t="s">
        <v>6143</v>
      </c>
    </row>
    <row r="2989" spans="1:12" ht="13.5">
      <c r="A2989" s="867" t="s">
        <v>9364</v>
      </c>
      <c r="B2989" s="867" t="s">
        <v>9365</v>
      </c>
      <c r="C2989" s="867" t="s">
        <v>9366</v>
      </c>
      <c r="D2989" s="867" t="s">
        <v>9367</v>
      </c>
      <c r="E2989" s="868" t="s">
        <v>819</v>
      </c>
      <c r="F2989" s="867" t="s">
        <v>819</v>
      </c>
      <c r="G2989" s="867">
        <v>96765</v>
      </c>
      <c r="H2989" s="867" t="s">
        <v>9381</v>
      </c>
      <c r="I2989" s="867" t="s">
        <v>6228</v>
      </c>
      <c r="J2989" s="867" t="s">
        <v>6229</v>
      </c>
      <c r="K2989" s="868">
        <v>982.43</v>
      </c>
      <c r="L2989" s="867" t="s">
        <v>6143</v>
      </c>
    </row>
    <row r="2990" spans="1:12" ht="13.5">
      <c r="A2990" s="867" t="s">
        <v>9364</v>
      </c>
      <c r="B2990" s="867" t="s">
        <v>9365</v>
      </c>
      <c r="C2990" s="867" t="s">
        <v>9382</v>
      </c>
      <c r="D2990" s="867" t="s">
        <v>9383</v>
      </c>
      <c r="E2990" s="868">
        <v>73749</v>
      </c>
      <c r="F2990" s="867" t="s">
        <v>9384</v>
      </c>
      <c r="G2990" s="867" t="s">
        <v>9385</v>
      </c>
      <c r="H2990" s="867" t="s">
        <v>9386</v>
      </c>
      <c r="I2990" s="867" t="s">
        <v>6228</v>
      </c>
      <c r="J2990" s="867" t="s">
        <v>6142</v>
      </c>
      <c r="K2990" s="868">
        <v>197.25</v>
      </c>
      <c r="L2990" s="867" t="s">
        <v>6143</v>
      </c>
    </row>
    <row r="2991" spans="1:12" ht="13.5">
      <c r="A2991" s="867" t="s">
        <v>9364</v>
      </c>
      <c r="B2991" s="867" t="s">
        <v>9365</v>
      </c>
      <c r="C2991" s="867" t="s">
        <v>9382</v>
      </c>
      <c r="D2991" s="867" t="s">
        <v>9383</v>
      </c>
      <c r="E2991" s="868">
        <v>73749</v>
      </c>
      <c r="F2991" s="867" t="s">
        <v>9384</v>
      </c>
      <c r="G2991" s="867" t="s">
        <v>9387</v>
      </c>
      <c r="H2991" s="867" t="s">
        <v>9388</v>
      </c>
      <c r="I2991" s="867" t="s">
        <v>6228</v>
      </c>
      <c r="J2991" s="867" t="s">
        <v>6142</v>
      </c>
      <c r="K2991" s="868">
        <v>362.84</v>
      </c>
      <c r="L2991" s="867" t="s">
        <v>6143</v>
      </c>
    </row>
    <row r="2992" spans="1:12" ht="13.5">
      <c r="A2992" s="867" t="s">
        <v>9364</v>
      </c>
      <c r="B2992" s="867" t="s">
        <v>9365</v>
      </c>
      <c r="C2992" s="867" t="s">
        <v>9382</v>
      </c>
      <c r="D2992" s="867" t="s">
        <v>9383</v>
      </c>
      <c r="E2992" s="868">
        <v>73749</v>
      </c>
      <c r="F2992" s="867" t="s">
        <v>9384</v>
      </c>
      <c r="G2992" s="867" t="s">
        <v>9389</v>
      </c>
      <c r="H2992" s="867" t="s">
        <v>9390</v>
      </c>
      <c r="I2992" s="867" t="s">
        <v>6228</v>
      </c>
      <c r="J2992" s="867" t="s">
        <v>6142</v>
      </c>
      <c r="K2992" s="869">
        <v>1175.1099999999999</v>
      </c>
      <c r="L2992" s="867" t="s">
        <v>6143</v>
      </c>
    </row>
    <row r="2993" spans="1:12" ht="13.5">
      <c r="A2993" s="867" t="s">
        <v>9364</v>
      </c>
      <c r="B2993" s="867" t="s">
        <v>9365</v>
      </c>
      <c r="C2993" s="867" t="s">
        <v>9382</v>
      </c>
      <c r="D2993" s="867" t="s">
        <v>9383</v>
      </c>
      <c r="E2993" s="868" t="s">
        <v>819</v>
      </c>
      <c r="F2993" s="867" t="s">
        <v>819</v>
      </c>
      <c r="G2993" s="867">
        <v>84796</v>
      </c>
      <c r="H2993" s="867" t="s">
        <v>9391</v>
      </c>
      <c r="I2993" s="867" t="s">
        <v>6228</v>
      </c>
      <c r="J2993" s="867" t="s">
        <v>6142</v>
      </c>
      <c r="K2993" s="868">
        <v>595.71</v>
      </c>
      <c r="L2993" s="867" t="s">
        <v>6143</v>
      </c>
    </row>
    <row r="2994" spans="1:12" ht="13.5">
      <c r="A2994" s="867" t="s">
        <v>9364</v>
      </c>
      <c r="B2994" s="867" t="s">
        <v>9365</v>
      </c>
      <c r="C2994" s="867" t="s">
        <v>9382</v>
      </c>
      <c r="D2994" s="867" t="s">
        <v>9383</v>
      </c>
      <c r="E2994" s="868" t="s">
        <v>819</v>
      </c>
      <c r="F2994" s="867" t="s">
        <v>819</v>
      </c>
      <c r="G2994" s="867">
        <v>84798</v>
      </c>
      <c r="H2994" s="867" t="s">
        <v>9392</v>
      </c>
      <c r="I2994" s="867" t="s">
        <v>6228</v>
      </c>
      <c r="J2994" s="867" t="s">
        <v>6142</v>
      </c>
      <c r="K2994" s="868">
        <v>267.79000000000002</v>
      </c>
      <c r="L2994" s="867" t="s">
        <v>6143</v>
      </c>
    </row>
    <row r="2995" spans="1:12" ht="13.5">
      <c r="A2995" s="867" t="s">
        <v>9364</v>
      </c>
      <c r="B2995" s="867" t="s">
        <v>9365</v>
      </c>
      <c r="C2995" s="867" t="s">
        <v>9382</v>
      </c>
      <c r="D2995" s="867" t="s">
        <v>9383</v>
      </c>
      <c r="E2995" s="868" t="s">
        <v>819</v>
      </c>
      <c r="F2995" s="867" t="s">
        <v>819</v>
      </c>
      <c r="G2995" s="867">
        <v>98261</v>
      </c>
      <c r="H2995" s="867" t="s">
        <v>9393</v>
      </c>
      <c r="I2995" s="867" t="s">
        <v>272</v>
      </c>
      <c r="J2995" s="867" t="s">
        <v>6229</v>
      </c>
      <c r="K2995" s="868">
        <v>3.09</v>
      </c>
      <c r="L2995" s="867" t="s">
        <v>6143</v>
      </c>
    </row>
    <row r="2996" spans="1:12" ht="13.5">
      <c r="A2996" s="867" t="s">
        <v>9364</v>
      </c>
      <c r="B2996" s="867" t="s">
        <v>9365</v>
      </c>
      <c r="C2996" s="867" t="s">
        <v>9382</v>
      </c>
      <c r="D2996" s="867" t="s">
        <v>9383</v>
      </c>
      <c r="E2996" s="868" t="s">
        <v>819</v>
      </c>
      <c r="F2996" s="867" t="s">
        <v>819</v>
      </c>
      <c r="G2996" s="867">
        <v>98262</v>
      </c>
      <c r="H2996" s="867" t="s">
        <v>9394</v>
      </c>
      <c r="I2996" s="867" t="s">
        <v>272</v>
      </c>
      <c r="J2996" s="867" t="s">
        <v>6229</v>
      </c>
      <c r="K2996" s="868">
        <v>3.67</v>
      </c>
      <c r="L2996" s="867" t="s">
        <v>6143</v>
      </c>
    </row>
    <row r="2997" spans="1:12" ht="13.5">
      <c r="A2997" s="867" t="s">
        <v>9364</v>
      </c>
      <c r="B2997" s="867" t="s">
        <v>9365</v>
      </c>
      <c r="C2997" s="867" t="s">
        <v>9382</v>
      </c>
      <c r="D2997" s="867" t="s">
        <v>9383</v>
      </c>
      <c r="E2997" s="868" t="s">
        <v>819</v>
      </c>
      <c r="F2997" s="867" t="s">
        <v>819</v>
      </c>
      <c r="G2997" s="867">
        <v>98263</v>
      </c>
      <c r="H2997" s="867" t="s">
        <v>9395</v>
      </c>
      <c r="I2997" s="867" t="s">
        <v>272</v>
      </c>
      <c r="J2997" s="867" t="s">
        <v>6229</v>
      </c>
      <c r="K2997" s="868">
        <v>4.3600000000000003</v>
      </c>
      <c r="L2997" s="867" t="s">
        <v>6143</v>
      </c>
    </row>
    <row r="2998" spans="1:12" ht="13.5">
      <c r="A2998" s="867" t="s">
        <v>9364</v>
      </c>
      <c r="B2998" s="867" t="s">
        <v>9365</v>
      </c>
      <c r="C2998" s="867" t="s">
        <v>9382</v>
      </c>
      <c r="D2998" s="867" t="s">
        <v>9383</v>
      </c>
      <c r="E2998" s="868" t="s">
        <v>819</v>
      </c>
      <c r="F2998" s="867" t="s">
        <v>819</v>
      </c>
      <c r="G2998" s="867">
        <v>98264</v>
      </c>
      <c r="H2998" s="867" t="s">
        <v>9396</v>
      </c>
      <c r="I2998" s="867" t="s">
        <v>272</v>
      </c>
      <c r="J2998" s="867" t="s">
        <v>6229</v>
      </c>
      <c r="K2998" s="868">
        <v>4.91</v>
      </c>
      <c r="L2998" s="867" t="s">
        <v>6143</v>
      </c>
    </row>
    <row r="2999" spans="1:12" ht="13.5">
      <c r="A2999" s="867" t="s">
        <v>9364</v>
      </c>
      <c r="B2999" s="867" t="s">
        <v>9365</v>
      </c>
      <c r="C2999" s="867" t="s">
        <v>9382</v>
      </c>
      <c r="D2999" s="867" t="s">
        <v>9383</v>
      </c>
      <c r="E2999" s="868" t="s">
        <v>819</v>
      </c>
      <c r="F2999" s="867" t="s">
        <v>819</v>
      </c>
      <c r="G2999" s="867">
        <v>98265</v>
      </c>
      <c r="H2999" s="867" t="s">
        <v>9397</v>
      </c>
      <c r="I2999" s="867" t="s">
        <v>272</v>
      </c>
      <c r="J2999" s="867" t="s">
        <v>6229</v>
      </c>
      <c r="K2999" s="868">
        <v>5.73</v>
      </c>
      <c r="L2999" s="867" t="s">
        <v>6143</v>
      </c>
    </row>
    <row r="3000" spans="1:12" ht="13.5">
      <c r="A3000" s="867" t="s">
        <v>9364</v>
      </c>
      <c r="B3000" s="867" t="s">
        <v>9365</v>
      </c>
      <c r="C3000" s="867" t="s">
        <v>9382</v>
      </c>
      <c r="D3000" s="867" t="s">
        <v>9383</v>
      </c>
      <c r="E3000" s="868" t="s">
        <v>819</v>
      </c>
      <c r="F3000" s="867" t="s">
        <v>819</v>
      </c>
      <c r="G3000" s="867">
        <v>98266</v>
      </c>
      <c r="H3000" s="867" t="s">
        <v>9398</v>
      </c>
      <c r="I3000" s="867" t="s">
        <v>272</v>
      </c>
      <c r="J3000" s="867" t="s">
        <v>6229</v>
      </c>
      <c r="K3000" s="868">
        <v>6.19</v>
      </c>
      <c r="L3000" s="867" t="s">
        <v>6143</v>
      </c>
    </row>
    <row r="3001" spans="1:12" ht="13.5">
      <c r="A3001" s="867" t="s">
        <v>9364</v>
      </c>
      <c r="B3001" s="867" t="s">
        <v>9365</v>
      </c>
      <c r="C3001" s="867" t="s">
        <v>9382</v>
      </c>
      <c r="D3001" s="867" t="s">
        <v>9383</v>
      </c>
      <c r="E3001" s="868" t="s">
        <v>819</v>
      </c>
      <c r="F3001" s="867" t="s">
        <v>819</v>
      </c>
      <c r="G3001" s="867">
        <v>98267</v>
      </c>
      <c r="H3001" s="867" t="s">
        <v>9399</v>
      </c>
      <c r="I3001" s="867" t="s">
        <v>272</v>
      </c>
      <c r="J3001" s="867" t="s">
        <v>6229</v>
      </c>
      <c r="K3001" s="868">
        <v>10.26</v>
      </c>
      <c r="L3001" s="867" t="s">
        <v>6143</v>
      </c>
    </row>
    <row r="3002" spans="1:12" ht="13.5">
      <c r="A3002" s="867" t="s">
        <v>9364</v>
      </c>
      <c r="B3002" s="867" t="s">
        <v>9365</v>
      </c>
      <c r="C3002" s="867" t="s">
        <v>9382</v>
      </c>
      <c r="D3002" s="867" t="s">
        <v>9383</v>
      </c>
      <c r="E3002" s="868" t="s">
        <v>819</v>
      </c>
      <c r="F3002" s="867" t="s">
        <v>819</v>
      </c>
      <c r="G3002" s="867">
        <v>98268</v>
      </c>
      <c r="H3002" s="867" t="s">
        <v>9400</v>
      </c>
      <c r="I3002" s="867" t="s">
        <v>272</v>
      </c>
      <c r="J3002" s="867" t="s">
        <v>6229</v>
      </c>
      <c r="K3002" s="868">
        <v>16.89</v>
      </c>
      <c r="L3002" s="867" t="s">
        <v>6143</v>
      </c>
    </row>
    <row r="3003" spans="1:12" ht="13.5">
      <c r="A3003" s="867" t="s">
        <v>9364</v>
      </c>
      <c r="B3003" s="867" t="s">
        <v>9365</v>
      </c>
      <c r="C3003" s="867" t="s">
        <v>9382</v>
      </c>
      <c r="D3003" s="867" t="s">
        <v>9383</v>
      </c>
      <c r="E3003" s="868" t="s">
        <v>819</v>
      </c>
      <c r="F3003" s="867" t="s">
        <v>819</v>
      </c>
      <c r="G3003" s="867">
        <v>98269</v>
      </c>
      <c r="H3003" s="867" t="s">
        <v>9401</v>
      </c>
      <c r="I3003" s="867" t="s">
        <v>272</v>
      </c>
      <c r="J3003" s="867" t="s">
        <v>6229</v>
      </c>
      <c r="K3003" s="868">
        <v>21.9</v>
      </c>
      <c r="L3003" s="867" t="s">
        <v>6143</v>
      </c>
    </row>
    <row r="3004" spans="1:12" ht="13.5">
      <c r="A3004" s="867" t="s">
        <v>9364</v>
      </c>
      <c r="B3004" s="867" t="s">
        <v>9365</v>
      </c>
      <c r="C3004" s="867" t="s">
        <v>9382</v>
      </c>
      <c r="D3004" s="867" t="s">
        <v>9383</v>
      </c>
      <c r="E3004" s="868" t="s">
        <v>819</v>
      </c>
      <c r="F3004" s="867" t="s">
        <v>819</v>
      </c>
      <c r="G3004" s="867">
        <v>98270</v>
      </c>
      <c r="H3004" s="867" t="s">
        <v>9402</v>
      </c>
      <c r="I3004" s="867" t="s">
        <v>272</v>
      </c>
      <c r="J3004" s="867" t="s">
        <v>6229</v>
      </c>
      <c r="K3004" s="868">
        <v>35.81</v>
      </c>
      <c r="L3004" s="867" t="s">
        <v>6143</v>
      </c>
    </row>
    <row r="3005" spans="1:12" ht="13.5">
      <c r="A3005" s="867" t="s">
        <v>9364</v>
      </c>
      <c r="B3005" s="867" t="s">
        <v>9365</v>
      </c>
      <c r="C3005" s="867" t="s">
        <v>9382</v>
      </c>
      <c r="D3005" s="867" t="s">
        <v>9383</v>
      </c>
      <c r="E3005" s="868" t="s">
        <v>819</v>
      </c>
      <c r="F3005" s="867" t="s">
        <v>819</v>
      </c>
      <c r="G3005" s="867">
        <v>98271</v>
      </c>
      <c r="H3005" s="867" t="s">
        <v>9403</v>
      </c>
      <c r="I3005" s="867" t="s">
        <v>272</v>
      </c>
      <c r="J3005" s="867" t="s">
        <v>6229</v>
      </c>
      <c r="K3005" s="868">
        <v>55.77</v>
      </c>
      <c r="L3005" s="867" t="s">
        <v>6143</v>
      </c>
    </row>
    <row r="3006" spans="1:12" ht="13.5">
      <c r="A3006" s="867" t="s">
        <v>9364</v>
      </c>
      <c r="B3006" s="867" t="s">
        <v>9365</v>
      </c>
      <c r="C3006" s="867" t="s">
        <v>9382</v>
      </c>
      <c r="D3006" s="867" t="s">
        <v>9383</v>
      </c>
      <c r="E3006" s="868" t="s">
        <v>819</v>
      </c>
      <c r="F3006" s="867" t="s">
        <v>819</v>
      </c>
      <c r="G3006" s="867">
        <v>98272</v>
      </c>
      <c r="H3006" s="867" t="s">
        <v>9404</v>
      </c>
      <c r="I3006" s="867" t="s">
        <v>272</v>
      </c>
      <c r="J3006" s="867" t="s">
        <v>6229</v>
      </c>
      <c r="K3006" s="868">
        <v>131.26</v>
      </c>
      <c r="L3006" s="867" t="s">
        <v>6143</v>
      </c>
    </row>
    <row r="3007" spans="1:12" ht="13.5">
      <c r="A3007" s="867" t="s">
        <v>9364</v>
      </c>
      <c r="B3007" s="867" t="s">
        <v>9365</v>
      </c>
      <c r="C3007" s="867" t="s">
        <v>9382</v>
      </c>
      <c r="D3007" s="867" t="s">
        <v>9383</v>
      </c>
      <c r="E3007" s="868" t="s">
        <v>819</v>
      </c>
      <c r="F3007" s="867" t="s">
        <v>819</v>
      </c>
      <c r="G3007" s="867">
        <v>98273</v>
      </c>
      <c r="H3007" s="867" t="s">
        <v>9405</v>
      </c>
      <c r="I3007" s="867" t="s">
        <v>272</v>
      </c>
      <c r="J3007" s="867" t="s">
        <v>6229</v>
      </c>
      <c r="K3007" s="868">
        <v>2.48</v>
      </c>
      <c r="L3007" s="867" t="s">
        <v>6143</v>
      </c>
    </row>
    <row r="3008" spans="1:12" ht="13.5">
      <c r="A3008" s="867" t="s">
        <v>9364</v>
      </c>
      <c r="B3008" s="867" t="s">
        <v>9365</v>
      </c>
      <c r="C3008" s="867" t="s">
        <v>9382</v>
      </c>
      <c r="D3008" s="867" t="s">
        <v>9383</v>
      </c>
      <c r="E3008" s="868" t="s">
        <v>819</v>
      </c>
      <c r="F3008" s="867" t="s">
        <v>819</v>
      </c>
      <c r="G3008" s="867">
        <v>98274</v>
      </c>
      <c r="H3008" s="867" t="s">
        <v>9406</v>
      </c>
      <c r="I3008" s="867" t="s">
        <v>272</v>
      </c>
      <c r="J3008" s="867" t="s">
        <v>6229</v>
      </c>
      <c r="K3008" s="868">
        <v>3.29</v>
      </c>
      <c r="L3008" s="867" t="s">
        <v>6143</v>
      </c>
    </row>
    <row r="3009" spans="1:12" ht="13.5">
      <c r="A3009" s="867" t="s">
        <v>9364</v>
      </c>
      <c r="B3009" s="867" t="s">
        <v>9365</v>
      </c>
      <c r="C3009" s="867" t="s">
        <v>9382</v>
      </c>
      <c r="D3009" s="867" t="s">
        <v>9383</v>
      </c>
      <c r="E3009" s="868" t="s">
        <v>819</v>
      </c>
      <c r="F3009" s="867" t="s">
        <v>819</v>
      </c>
      <c r="G3009" s="867">
        <v>98275</v>
      </c>
      <c r="H3009" s="867" t="s">
        <v>9407</v>
      </c>
      <c r="I3009" s="867" t="s">
        <v>272</v>
      </c>
      <c r="J3009" s="867" t="s">
        <v>6229</v>
      </c>
      <c r="K3009" s="868">
        <v>3.76</v>
      </c>
      <c r="L3009" s="867" t="s">
        <v>6143</v>
      </c>
    </row>
    <row r="3010" spans="1:12" ht="13.5">
      <c r="A3010" s="867" t="s">
        <v>9364</v>
      </c>
      <c r="B3010" s="867" t="s">
        <v>9365</v>
      </c>
      <c r="C3010" s="867" t="s">
        <v>9382</v>
      </c>
      <c r="D3010" s="867" t="s">
        <v>9383</v>
      </c>
      <c r="E3010" s="868" t="s">
        <v>819</v>
      </c>
      <c r="F3010" s="867" t="s">
        <v>819</v>
      </c>
      <c r="G3010" s="867">
        <v>98276</v>
      </c>
      <c r="H3010" s="867" t="s">
        <v>9408</v>
      </c>
      <c r="I3010" s="867" t="s">
        <v>272</v>
      </c>
      <c r="J3010" s="867" t="s">
        <v>6229</v>
      </c>
      <c r="K3010" s="868">
        <v>7.82</v>
      </c>
      <c r="L3010" s="867" t="s">
        <v>6143</v>
      </c>
    </row>
    <row r="3011" spans="1:12" ht="13.5">
      <c r="A3011" s="867" t="s">
        <v>9364</v>
      </c>
      <c r="B3011" s="867" t="s">
        <v>9365</v>
      </c>
      <c r="C3011" s="867" t="s">
        <v>9382</v>
      </c>
      <c r="D3011" s="867" t="s">
        <v>9383</v>
      </c>
      <c r="E3011" s="868" t="s">
        <v>819</v>
      </c>
      <c r="F3011" s="867" t="s">
        <v>819</v>
      </c>
      <c r="G3011" s="867">
        <v>98277</v>
      </c>
      <c r="H3011" s="867" t="s">
        <v>9409</v>
      </c>
      <c r="I3011" s="867" t="s">
        <v>272</v>
      </c>
      <c r="J3011" s="867" t="s">
        <v>6229</v>
      </c>
      <c r="K3011" s="868">
        <v>14.47</v>
      </c>
      <c r="L3011" s="867" t="s">
        <v>6143</v>
      </c>
    </row>
    <row r="3012" spans="1:12" ht="13.5">
      <c r="A3012" s="867" t="s">
        <v>9364</v>
      </c>
      <c r="B3012" s="867" t="s">
        <v>9365</v>
      </c>
      <c r="C3012" s="867" t="s">
        <v>9382</v>
      </c>
      <c r="D3012" s="867" t="s">
        <v>9383</v>
      </c>
      <c r="E3012" s="868" t="s">
        <v>819</v>
      </c>
      <c r="F3012" s="867" t="s">
        <v>819</v>
      </c>
      <c r="G3012" s="867">
        <v>98278</v>
      </c>
      <c r="H3012" s="867" t="s">
        <v>9410</v>
      </c>
      <c r="I3012" s="867" t="s">
        <v>272</v>
      </c>
      <c r="J3012" s="867" t="s">
        <v>6229</v>
      </c>
      <c r="K3012" s="868">
        <v>19.47</v>
      </c>
      <c r="L3012" s="867" t="s">
        <v>6143</v>
      </c>
    </row>
    <row r="3013" spans="1:12" ht="13.5">
      <c r="A3013" s="867" t="s">
        <v>9364</v>
      </c>
      <c r="B3013" s="867" t="s">
        <v>9365</v>
      </c>
      <c r="C3013" s="867" t="s">
        <v>9382</v>
      </c>
      <c r="D3013" s="867" t="s">
        <v>9383</v>
      </c>
      <c r="E3013" s="868" t="s">
        <v>819</v>
      </c>
      <c r="F3013" s="867" t="s">
        <v>819</v>
      </c>
      <c r="G3013" s="867">
        <v>98279</v>
      </c>
      <c r="H3013" s="867" t="s">
        <v>9411</v>
      </c>
      <c r="I3013" s="867" t="s">
        <v>272</v>
      </c>
      <c r="J3013" s="867" t="s">
        <v>6229</v>
      </c>
      <c r="K3013" s="868">
        <v>33.39</v>
      </c>
      <c r="L3013" s="867" t="s">
        <v>6143</v>
      </c>
    </row>
    <row r="3014" spans="1:12" ht="13.5">
      <c r="A3014" s="867" t="s">
        <v>9364</v>
      </c>
      <c r="B3014" s="867" t="s">
        <v>9365</v>
      </c>
      <c r="C3014" s="867" t="s">
        <v>9382</v>
      </c>
      <c r="D3014" s="867" t="s">
        <v>9383</v>
      </c>
      <c r="E3014" s="868" t="s">
        <v>819</v>
      </c>
      <c r="F3014" s="867" t="s">
        <v>819</v>
      </c>
      <c r="G3014" s="867">
        <v>98280</v>
      </c>
      <c r="H3014" s="867" t="s">
        <v>9412</v>
      </c>
      <c r="I3014" s="867" t="s">
        <v>272</v>
      </c>
      <c r="J3014" s="867" t="s">
        <v>6229</v>
      </c>
      <c r="K3014" s="868">
        <v>6.21</v>
      </c>
      <c r="L3014" s="867" t="s">
        <v>6143</v>
      </c>
    </row>
    <row r="3015" spans="1:12" ht="13.5">
      <c r="A3015" s="867" t="s">
        <v>9364</v>
      </c>
      <c r="B3015" s="867" t="s">
        <v>9365</v>
      </c>
      <c r="C3015" s="867" t="s">
        <v>9382</v>
      </c>
      <c r="D3015" s="867" t="s">
        <v>9383</v>
      </c>
      <c r="E3015" s="868" t="s">
        <v>819</v>
      </c>
      <c r="F3015" s="867" t="s">
        <v>819</v>
      </c>
      <c r="G3015" s="867">
        <v>98281</v>
      </c>
      <c r="H3015" s="867" t="s">
        <v>9413</v>
      </c>
      <c r="I3015" s="867" t="s">
        <v>272</v>
      </c>
      <c r="J3015" s="867" t="s">
        <v>6229</v>
      </c>
      <c r="K3015" s="868">
        <v>6.78</v>
      </c>
      <c r="L3015" s="867" t="s">
        <v>6143</v>
      </c>
    </row>
    <row r="3016" spans="1:12" ht="13.5">
      <c r="A3016" s="867" t="s">
        <v>9364</v>
      </c>
      <c r="B3016" s="867" t="s">
        <v>9365</v>
      </c>
      <c r="C3016" s="867" t="s">
        <v>9382</v>
      </c>
      <c r="D3016" s="867" t="s">
        <v>9383</v>
      </c>
      <c r="E3016" s="868" t="s">
        <v>819</v>
      </c>
      <c r="F3016" s="867" t="s">
        <v>819</v>
      </c>
      <c r="G3016" s="867">
        <v>98282</v>
      </c>
      <c r="H3016" s="867" t="s">
        <v>9414</v>
      </c>
      <c r="I3016" s="867" t="s">
        <v>272</v>
      </c>
      <c r="J3016" s="867" t="s">
        <v>6229</v>
      </c>
      <c r="K3016" s="868">
        <v>7.49</v>
      </c>
      <c r="L3016" s="867" t="s">
        <v>6143</v>
      </c>
    </row>
    <row r="3017" spans="1:12" ht="13.5">
      <c r="A3017" s="867" t="s">
        <v>9364</v>
      </c>
      <c r="B3017" s="867" t="s">
        <v>9365</v>
      </c>
      <c r="C3017" s="867" t="s">
        <v>9382</v>
      </c>
      <c r="D3017" s="867" t="s">
        <v>9383</v>
      </c>
      <c r="E3017" s="868" t="s">
        <v>819</v>
      </c>
      <c r="F3017" s="867" t="s">
        <v>819</v>
      </c>
      <c r="G3017" s="867">
        <v>98283</v>
      </c>
      <c r="H3017" s="867" t="s">
        <v>9415</v>
      </c>
      <c r="I3017" s="867" t="s">
        <v>272</v>
      </c>
      <c r="J3017" s="867" t="s">
        <v>6229</v>
      </c>
      <c r="K3017" s="868">
        <v>8.0299999999999994</v>
      </c>
      <c r="L3017" s="867" t="s">
        <v>6143</v>
      </c>
    </row>
    <row r="3018" spans="1:12" ht="13.5">
      <c r="A3018" s="867" t="s">
        <v>9364</v>
      </c>
      <c r="B3018" s="867" t="s">
        <v>9365</v>
      </c>
      <c r="C3018" s="867" t="s">
        <v>9382</v>
      </c>
      <c r="D3018" s="867" t="s">
        <v>9383</v>
      </c>
      <c r="E3018" s="868" t="s">
        <v>819</v>
      </c>
      <c r="F3018" s="867" t="s">
        <v>819</v>
      </c>
      <c r="G3018" s="867">
        <v>98284</v>
      </c>
      <c r="H3018" s="867" t="s">
        <v>9416</v>
      </c>
      <c r="I3018" s="867" t="s">
        <v>272</v>
      </c>
      <c r="J3018" s="867" t="s">
        <v>6229</v>
      </c>
      <c r="K3018" s="868">
        <v>8.84</v>
      </c>
      <c r="L3018" s="867" t="s">
        <v>6143</v>
      </c>
    </row>
    <row r="3019" spans="1:12" ht="13.5">
      <c r="A3019" s="867" t="s">
        <v>9364</v>
      </c>
      <c r="B3019" s="867" t="s">
        <v>9365</v>
      </c>
      <c r="C3019" s="867" t="s">
        <v>9382</v>
      </c>
      <c r="D3019" s="867" t="s">
        <v>9383</v>
      </c>
      <c r="E3019" s="868" t="s">
        <v>819</v>
      </c>
      <c r="F3019" s="867" t="s">
        <v>819</v>
      </c>
      <c r="G3019" s="867">
        <v>98285</v>
      </c>
      <c r="H3019" s="867" t="s">
        <v>9417</v>
      </c>
      <c r="I3019" s="867" t="s">
        <v>272</v>
      </c>
      <c r="J3019" s="867" t="s">
        <v>6229</v>
      </c>
      <c r="K3019" s="868">
        <v>9.31</v>
      </c>
      <c r="L3019" s="867" t="s">
        <v>6143</v>
      </c>
    </row>
    <row r="3020" spans="1:12" ht="13.5">
      <c r="A3020" s="867" t="s">
        <v>9364</v>
      </c>
      <c r="B3020" s="867" t="s">
        <v>9365</v>
      </c>
      <c r="C3020" s="867" t="s">
        <v>9382</v>
      </c>
      <c r="D3020" s="867" t="s">
        <v>9383</v>
      </c>
      <c r="E3020" s="868" t="s">
        <v>819</v>
      </c>
      <c r="F3020" s="867" t="s">
        <v>819</v>
      </c>
      <c r="G3020" s="867">
        <v>98286</v>
      </c>
      <c r="H3020" s="867" t="s">
        <v>9418</v>
      </c>
      <c r="I3020" s="867" t="s">
        <v>272</v>
      </c>
      <c r="J3020" s="867" t="s">
        <v>6229</v>
      </c>
      <c r="K3020" s="868">
        <v>13.37</v>
      </c>
      <c r="L3020" s="867" t="s">
        <v>6143</v>
      </c>
    </row>
    <row r="3021" spans="1:12" ht="13.5">
      <c r="A3021" s="867" t="s">
        <v>9364</v>
      </c>
      <c r="B3021" s="867" t="s">
        <v>9365</v>
      </c>
      <c r="C3021" s="867" t="s">
        <v>9382</v>
      </c>
      <c r="D3021" s="867" t="s">
        <v>9383</v>
      </c>
      <c r="E3021" s="868" t="s">
        <v>819</v>
      </c>
      <c r="F3021" s="867" t="s">
        <v>819</v>
      </c>
      <c r="G3021" s="867">
        <v>98287</v>
      </c>
      <c r="H3021" s="867" t="s">
        <v>9419</v>
      </c>
      <c r="I3021" s="867" t="s">
        <v>272</v>
      </c>
      <c r="J3021" s="867" t="s">
        <v>6229</v>
      </c>
      <c r="K3021" s="868">
        <v>1.22</v>
      </c>
      <c r="L3021" s="867" t="s">
        <v>6143</v>
      </c>
    </row>
    <row r="3022" spans="1:12" ht="13.5">
      <c r="A3022" s="867" t="s">
        <v>9364</v>
      </c>
      <c r="B3022" s="867" t="s">
        <v>9365</v>
      </c>
      <c r="C3022" s="867" t="s">
        <v>9382</v>
      </c>
      <c r="D3022" s="867" t="s">
        <v>9383</v>
      </c>
      <c r="E3022" s="868" t="s">
        <v>819</v>
      </c>
      <c r="F3022" s="867" t="s">
        <v>819</v>
      </c>
      <c r="G3022" s="867">
        <v>98288</v>
      </c>
      <c r="H3022" s="867" t="s">
        <v>9420</v>
      </c>
      <c r="I3022" s="867" t="s">
        <v>272</v>
      </c>
      <c r="J3022" s="867" t="s">
        <v>6229</v>
      </c>
      <c r="K3022" s="868">
        <v>1.79</v>
      </c>
      <c r="L3022" s="867" t="s">
        <v>6143</v>
      </c>
    </row>
    <row r="3023" spans="1:12" ht="13.5">
      <c r="A3023" s="867" t="s">
        <v>9364</v>
      </c>
      <c r="B3023" s="867" t="s">
        <v>9365</v>
      </c>
      <c r="C3023" s="867" t="s">
        <v>9382</v>
      </c>
      <c r="D3023" s="867" t="s">
        <v>9383</v>
      </c>
      <c r="E3023" s="868" t="s">
        <v>819</v>
      </c>
      <c r="F3023" s="867" t="s">
        <v>819</v>
      </c>
      <c r="G3023" s="867">
        <v>98289</v>
      </c>
      <c r="H3023" s="867" t="s">
        <v>9421</v>
      </c>
      <c r="I3023" s="867" t="s">
        <v>272</v>
      </c>
      <c r="J3023" s="867" t="s">
        <v>6229</v>
      </c>
      <c r="K3023" s="868">
        <v>2.4900000000000002</v>
      </c>
      <c r="L3023" s="867" t="s">
        <v>6143</v>
      </c>
    </row>
    <row r="3024" spans="1:12" ht="13.5">
      <c r="A3024" s="867" t="s">
        <v>9364</v>
      </c>
      <c r="B3024" s="867" t="s">
        <v>9365</v>
      </c>
      <c r="C3024" s="867" t="s">
        <v>9382</v>
      </c>
      <c r="D3024" s="867" t="s">
        <v>9383</v>
      </c>
      <c r="E3024" s="868" t="s">
        <v>819</v>
      </c>
      <c r="F3024" s="867" t="s">
        <v>819</v>
      </c>
      <c r="G3024" s="867">
        <v>98290</v>
      </c>
      <c r="H3024" s="867" t="s">
        <v>9422</v>
      </c>
      <c r="I3024" s="867" t="s">
        <v>272</v>
      </c>
      <c r="J3024" s="867" t="s">
        <v>6229</v>
      </c>
      <c r="K3024" s="868">
        <v>3.04</v>
      </c>
      <c r="L3024" s="867" t="s">
        <v>6143</v>
      </c>
    </row>
    <row r="3025" spans="1:12" ht="13.5">
      <c r="A3025" s="867" t="s">
        <v>9364</v>
      </c>
      <c r="B3025" s="867" t="s">
        <v>9365</v>
      </c>
      <c r="C3025" s="867" t="s">
        <v>9382</v>
      </c>
      <c r="D3025" s="867" t="s">
        <v>9383</v>
      </c>
      <c r="E3025" s="868" t="s">
        <v>819</v>
      </c>
      <c r="F3025" s="867" t="s">
        <v>819</v>
      </c>
      <c r="G3025" s="867">
        <v>98291</v>
      </c>
      <c r="H3025" s="867" t="s">
        <v>9423</v>
      </c>
      <c r="I3025" s="867" t="s">
        <v>272</v>
      </c>
      <c r="J3025" s="867" t="s">
        <v>6229</v>
      </c>
      <c r="K3025" s="868">
        <v>3.85</v>
      </c>
      <c r="L3025" s="867" t="s">
        <v>6143</v>
      </c>
    </row>
    <row r="3026" spans="1:12" ht="13.5">
      <c r="A3026" s="867" t="s">
        <v>9364</v>
      </c>
      <c r="B3026" s="867" t="s">
        <v>9365</v>
      </c>
      <c r="C3026" s="867" t="s">
        <v>9382</v>
      </c>
      <c r="D3026" s="867" t="s">
        <v>9383</v>
      </c>
      <c r="E3026" s="868" t="s">
        <v>819</v>
      </c>
      <c r="F3026" s="867" t="s">
        <v>819</v>
      </c>
      <c r="G3026" s="867">
        <v>98292</v>
      </c>
      <c r="H3026" s="867" t="s">
        <v>9424</v>
      </c>
      <c r="I3026" s="867" t="s">
        <v>272</v>
      </c>
      <c r="J3026" s="867" t="s">
        <v>6229</v>
      </c>
      <c r="K3026" s="868">
        <v>4.3099999999999996</v>
      </c>
      <c r="L3026" s="867" t="s">
        <v>6143</v>
      </c>
    </row>
    <row r="3027" spans="1:12" ht="13.5">
      <c r="A3027" s="867" t="s">
        <v>9364</v>
      </c>
      <c r="B3027" s="867" t="s">
        <v>9365</v>
      </c>
      <c r="C3027" s="867" t="s">
        <v>9382</v>
      </c>
      <c r="D3027" s="867" t="s">
        <v>9383</v>
      </c>
      <c r="E3027" s="868" t="s">
        <v>819</v>
      </c>
      <c r="F3027" s="867" t="s">
        <v>819</v>
      </c>
      <c r="G3027" s="867">
        <v>98293</v>
      </c>
      <c r="H3027" s="867" t="s">
        <v>9425</v>
      </c>
      <c r="I3027" s="867" t="s">
        <v>272</v>
      </c>
      <c r="J3027" s="867" t="s">
        <v>6229</v>
      </c>
      <c r="K3027" s="868">
        <v>8.3800000000000008</v>
      </c>
      <c r="L3027" s="867" t="s">
        <v>6143</v>
      </c>
    </row>
    <row r="3028" spans="1:12" ht="13.5">
      <c r="A3028" s="867" t="s">
        <v>9364</v>
      </c>
      <c r="B3028" s="867" t="s">
        <v>9365</v>
      </c>
      <c r="C3028" s="867" t="s">
        <v>9382</v>
      </c>
      <c r="D3028" s="867" t="s">
        <v>9383</v>
      </c>
      <c r="E3028" s="868" t="s">
        <v>819</v>
      </c>
      <c r="F3028" s="867" t="s">
        <v>819</v>
      </c>
      <c r="G3028" s="867">
        <v>98400</v>
      </c>
      <c r="H3028" s="867" t="s">
        <v>9426</v>
      </c>
      <c r="I3028" s="867" t="s">
        <v>272</v>
      </c>
      <c r="J3028" s="867" t="s">
        <v>6229</v>
      </c>
      <c r="K3028" s="868">
        <v>12.21</v>
      </c>
      <c r="L3028" s="867" t="s">
        <v>6143</v>
      </c>
    </row>
    <row r="3029" spans="1:12" ht="13.5">
      <c r="A3029" s="867" t="s">
        <v>9364</v>
      </c>
      <c r="B3029" s="867" t="s">
        <v>9365</v>
      </c>
      <c r="C3029" s="867" t="s">
        <v>9382</v>
      </c>
      <c r="D3029" s="867" t="s">
        <v>9383</v>
      </c>
      <c r="E3029" s="868" t="s">
        <v>819</v>
      </c>
      <c r="F3029" s="867" t="s">
        <v>819</v>
      </c>
      <c r="G3029" s="867">
        <v>98401</v>
      </c>
      <c r="H3029" s="867" t="s">
        <v>9427</v>
      </c>
      <c r="I3029" s="867" t="s">
        <v>272</v>
      </c>
      <c r="J3029" s="867" t="s">
        <v>6229</v>
      </c>
      <c r="K3029" s="868">
        <v>18.989999999999998</v>
      </c>
      <c r="L3029" s="867" t="s">
        <v>6143</v>
      </c>
    </row>
    <row r="3030" spans="1:12" ht="13.5">
      <c r="A3030" s="867" t="s">
        <v>9364</v>
      </c>
      <c r="B3030" s="867" t="s">
        <v>9365</v>
      </c>
      <c r="C3030" s="867" t="s">
        <v>9382</v>
      </c>
      <c r="D3030" s="867" t="s">
        <v>9383</v>
      </c>
      <c r="E3030" s="868" t="s">
        <v>819</v>
      </c>
      <c r="F3030" s="867" t="s">
        <v>819</v>
      </c>
      <c r="G3030" s="867">
        <v>98402</v>
      </c>
      <c r="H3030" s="867" t="s">
        <v>9428</v>
      </c>
      <c r="I3030" s="867" t="s">
        <v>272</v>
      </c>
      <c r="J3030" s="867" t="s">
        <v>6229</v>
      </c>
      <c r="K3030" s="868">
        <v>24.7</v>
      </c>
      <c r="L3030" s="867" t="s">
        <v>6143</v>
      </c>
    </row>
    <row r="3031" spans="1:12" ht="13.5">
      <c r="A3031" s="867" t="s">
        <v>9364</v>
      </c>
      <c r="B3031" s="867" t="s">
        <v>9365</v>
      </c>
      <c r="C3031" s="867" t="s">
        <v>9382</v>
      </c>
      <c r="D3031" s="867" t="s">
        <v>9383</v>
      </c>
      <c r="E3031" s="868" t="s">
        <v>819</v>
      </c>
      <c r="F3031" s="867" t="s">
        <v>819</v>
      </c>
      <c r="G3031" s="867">
        <v>100556</v>
      </c>
      <c r="H3031" s="867" t="s">
        <v>9429</v>
      </c>
      <c r="I3031" s="867" t="s">
        <v>6228</v>
      </c>
      <c r="J3031" s="867" t="s">
        <v>6229</v>
      </c>
      <c r="K3031" s="868">
        <v>27.62</v>
      </c>
      <c r="L3031" s="867" t="s">
        <v>6143</v>
      </c>
    </row>
    <row r="3032" spans="1:12" ht="13.5">
      <c r="A3032" s="867" t="s">
        <v>9364</v>
      </c>
      <c r="B3032" s="867" t="s">
        <v>9365</v>
      </c>
      <c r="C3032" s="867" t="s">
        <v>9382</v>
      </c>
      <c r="D3032" s="867" t="s">
        <v>9383</v>
      </c>
      <c r="E3032" s="868" t="s">
        <v>819</v>
      </c>
      <c r="F3032" s="867" t="s">
        <v>819</v>
      </c>
      <c r="G3032" s="867">
        <v>100557</v>
      </c>
      <c r="H3032" s="867" t="s">
        <v>9430</v>
      </c>
      <c r="I3032" s="867" t="s">
        <v>6228</v>
      </c>
      <c r="J3032" s="867" t="s">
        <v>6229</v>
      </c>
      <c r="K3032" s="868">
        <v>297.35000000000002</v>
      </c>
      <c r="L3032" s="867" t="s">
        <v>6143</v>
      </c>
    </row>
    <row r="3033" spans="1:12" ht="13.5">
      <c r="A3033" s="867" t="s">
        <v>9364</v>
      </c>
      <c r="B3033" s="867" t="s">
        <v>9365</v>
      </c>
      <c r="C3033" s="867" t="s">
        <v>9382</v>
      </c>
      <c r="D3033" s="867" t="s">
        <v>9383</v>
      </c>
      <c r="E3033" s="868" t="s">
        <v>819</v>
      </c>
      <c r="F3033" s="867" t="s">
        <v>819</v>
      </c>
      <c r="G3033" s="867">
        <v>100560</v>
      </c>
      <c r="H3033" s="867" t="s">
        <v>9431</v>
      </c>
      <c r="I3033" s="867" t="s">
        <v>6228</v>
      </c>
      <c r="J3033" s="867" t="s">
        <v>6229</v>
      </c>
      <c r="K3033" s="868">
        <v>74.83</v>
      </c>
      <c r="L3033" s="867" t="s">
        <v>6143</v>
      </c>
    </row>
    <row r="3034" spans="1:12" ht="13.5">
      <c r="A3034" s="867" t="s">
        <v>9364</v>
      </c>
      <c r="B3034" s="867" t="s">
        <v>9365</v>
      </c>
      <c r="C3034" s="867" t="s">
        <v>9382</v>
      </c>
      <c r="D3034" s="867" t="s">
        <v>9383</v>
      </c>
      <c r="E3034" s="868" t="s">
        <v>819</v>
      </c>
      <c r="F3034" s="867" t="s">
        <v>819</v>
      </c>
      <c r="G3034" s="867">
        <v>100561</v>
      </c>
      <c r="H3034" s="867" t="s">
        <v>9432</v>
      </c>
      <c r="I3034" s="867" t="s">
        <v>6228</v>
      </c>
      <c r="J3034" s="867" t="s">
        <v>6229</v>
      </c>
      <c r="K3034" s="868">
        <v>128.37</v>
      </c>
      <c r="L3034" s="867" t="s">
        <v>6143</v>
      </c>
    </row>
    <row r="3035" spans="1:12" ht="13.5">
      <c r="A3035" s="867" t="s">
        <v>9364</v>
      </c>
      <c r="B3035" s="867" t="s">
        <v>9365</v>
      </c>
      <c r="C3035" s="867" t="s">
        <v>9382</v>
      </c>
      <c r="D3035" s="867" t="s">
        <v>9383</v>
      </c>
      <c r="E3035" s="868" t="s">
        <v>819</v>
      </c>
      <c r="F3035" s="867" t="s">
        <v>819</v>
      </c>
      <c r="G3035" s="867">
        <v>100562</v>
      </c>
      <c r="H3035" s="867" t="s">
        <v>9433</v>
      </c>
      <c r="I3035" s="867" t="s">
        <v>6228</v>
      </c>
      <c r="J3035" s="867" t="s">
        <v>6229</v>
      </c>
      <c r="K3035" s="868">
        <v>193.29</v>
      </c>
      <c r="L3035" s="867" t="s">
        <v>6143</v>
      </c>
    </row>
    <row r="3036" spans="1:12" ht="13.5">
      <c r="A3036" s="867" t="s">
        <v>9364</v>
      </c>
      <c r="B3036" s="867" t="s">
        <v>9365</v>
      </c>
      <c r="C3036" s="867" t="s">
        <v>9382</v>
      </c>
      <c r="D3036" s="867" t="s">
        <v>9383</v>
      </c>
      <c r="E3036" s="868" t="s">
        <v>819</v>
      </c>
      <c r="F3036" s="867" t="s">
        <v>819</v>
      </c>
      <c r="G3036" s="867">
        <v>100563</v>
      </c>
      <c r="H3036" s="867" t="s">
        <v>9434</v>
      </c>
      <c r="I3036" s="867" t="s">
        <v>6228</v>
      </c>
      <c r="J3036" s="867" t="s">
        <v>6229</v>
      </c>
      <c r="K3036" s="868">
        <v>274.14999999999998</v>
      </c>
      <c r="L3036" s="867" t="s">
        <v>6143</v>
      </c>
    </row>
    <row r="3037" spans="1:12" ht="13.5">
      <c r="A3037" s="867" t="s">
        <v>9364</v>
      </c>
      <c r="B3037" s="867" t="s">
        <v>9365</v>
      </c>
      <c r="C3037" s="867" t="s">
        <v>9435</v>
      </c>
      <c r="D3037" s="867" t="s">
        <v>9436</v>
      </c>
      <c r="E3037" s="868" t="s">
        <v>819</v>
      </c>
      <c r="F3037" s="867" t="s">
        <v>819</v>
      </c>
      <c r="G3037" s="867">
        <v>98397</v>
      </c>
      <c r="H3037" s="867" t="s">
        <v>9437</v>
      </c>
      <c r="I3037" s="867" t="s">
        <v>6401</v>
      </c>
      <c r="J3037" s="867" t="s">
        <v>6229</v>
      </c>
      <c r="K3037" s="868">
        <v>9.75</v>
      </c>
      <c r="L3037" s="867" t="s">
        <v>6143</v>
      </c>
    </row>
    <row r="3038" spans="1:12" ht="13.5">
      <c r="A3038" s="867" t="s">
        <v>9364</v>
      </c>
      <c r="B3038" s="867" t="s">
        <v>9365</v>
      </c>
      <c r="C3038" s="867" t="s">
        <v>9438</v>
      </c>
      <c r="D3038" s="867" t="s">
        <v>9439</v>
      </c>
      <c r="E3038" s="868">
        <v>74003</v>
      </c>
      <c r="F3038" s="867" t="s">
        <v>9440</v>
      </c>
      <c r="G3038" s="867" t="s">
        <v>9441</v>
      </c>
      <c r="H3038" s="867" t="s">
        <v>9442</v>
      </c>
      <c r="I3038" s="867" t="s">
        <v>6228</v>
      </c>
      <c r="J3038" s="867" t="s">
        <v>6142</v>
      </c>
      <c r="K3038" s="869">
        <v>6067.39</v>
      </c>
      <c r="L3038" s="867" t="s">
        <v>6143</v>
      </c>
    </row>
    <row r="3039" spans="1:12" ht="13.5">
      <c r="A3039" s="867" t="s">
        <v>9364</v>
      </c>
      <c r="B3039" s="867" t="s">
        <v>9365</v>
      </c>
      <c r="C3039" s="867" t="s">
        <v>9438</v>
      </c>
      <c r="D3039" s="867" t="s">
        <v>9439</v>
      </c>
      <c r="E3039" s="868" t="s">
        <v>819</v>
      </c>
      <c r="F3039" s="867" t="s">
        <v>819</v>
      </c>
      <c r="G3039" s="867">
        <v>85120</v>
      </c>
      <c r="H3039" s="867" t="s">
        <v>9443</v>
      </c>
      <c r="I3039" s="867" t="s">
        <v>6228</v>
      </c>
      <c r="J3039" s="867" t="s">
        <v>6142</v>
      </c>
      <c r="K3039" s="868">
        <v>109.17</v>
      </c>
      <c r="L3039" s="867" t="s">
        <v>6143</v>
      </c>
    </row>
    <row r="3040" spans="1:12" ht="13.5">
      <c r="A3040" s="867" t="s">
        <v>9364</v>
      </c>
      <c r="B3040" s="867" t="s">
        <v>9365</v>
      </c>
      <c r="C3040" s="867" t="s">
        <v>9444</v>
      </c>
      <c r="D3040" s="867" t="s">
        <v>9445</v>
      </c>
      <c r="E3040" s="868" t="s">
        <v>819</v>
      </c>
      <c r="F3040" s="867" t="s">
        <v>819</v>
      </c>
      <c r="G3040" s="867">
        <v>83486</v>
      </c>
      <c r="H3040" s="867" t="s">
        <v>9446</v>
      </c>
      <c r="I3040" s="867" t="s">
        <v>6228</v>
      </c>
      <c r="J3040" s="867" t="s">
        <v>6229</v>
      </c>
      <c r="K3040" s="869">
        <v>1193.02</v>
      </c>
      <c r="L3040" s="867" t="s">
        <v>6143</v>
      </c>
    </row>
    <row r="3041" spans="1:12" ht="13.5">
      <c r="A3041" s="867" t="s">
        <v>9364</v>
      </c>
      <c r="B3041" s="867" t="s">
        <v>9365</v>
      </c>
      <c r="C3041" s="867" t="s">
        <v>9444</v>
      </c>
      <c r="D3041" s="867" t="s">
        <v>9445</v>
      </c>
      <c r="E3041" s="868" t="s">
        <v>819</v>
      </c>
      <c r="F3041" s="867" t="s">
        <v>819</v>
      </c>
      <c r="G3041" s="867">
        <v>83643</v>
      </c>
      <c r="H3041" s="867" t="s">
        <v>9447</v>
      </c>
      <c r="I3041" s="867" t="s">
        <v>6228</v>
      </c>
      <c r="J3041" s="867" t="s">
        <v>6229</v>
      </c>
      <c r="K3041" s="869">
        <v>4027.8</v>
      </c>
      <c r="L3041" s="867" t="s">
        <v>6143</v>
      </c>
    </row>
    <row r="3042" spans="1:12" ht="13.5">
      <c r="A3042" s="867" t="s">
        <v>9364</v>
      </c>
      <c r="B3042" s="867" t="s">
        <v>9365</v>
      </c>
      <c r="C3042" s="867" t="s">
        <v>9444</v>
      </c>
      <c r="D3042" s="867" t="s">
        <v>9445</v>
      </c>
      <c r="E3042" s="868" t="s">
        <v>819</v>
      </c>
      <c r="F3042" s="867" t="s">
        <v>819</v>
      </c>
      <c r="G3042" s="867">
        <v>83644</v>
      </c>
      <c r="H3042" s="867" t="s">
        <v>9448</v>
      </c>
      <c r="I3042" s="867" t="s">
        <v>6228</v>
      </c>
      <c r="J3042" s="867" t="s">
        <v>6229</v>
      </c>
      <c r="K3042" s="869">
        <v>4902.21</v>
      </c>
      <c r="L3042" s="867" t="s">
        <v>6143</v>
      </c>
    </row>
    <row r="3043" spans="1:12" ht="13.5">
      <c r="A3043" s="867" t="s">
        <v>9364</v>
      </c>
      <c r="B3043" s="867" t="s">
        <v>9365</v>
      </c>
      <c r="C3043" s="867" t="s">
        <v>9444</v>
      </c>
      <c r="D3043" s="867" t="s">
        <v>9445</v>
      </c>
      <c r="E3043" s="868" t="s">
        <v>819</v>
      </c>
      <c r="F3043" s="867" t="s">
        <v>819</v>
      </c>
      <c r="G3043" s="867">
        <v>83645</v>
      </c>
      <c r="H3043" s="867" t="s">
        <v>9449</v>
      </c>
      <c r="I3043" s="867" t="s">
        <v>6228</v>
      </c>
      <c r="J3043" s="867" t="s">
        <v>6229</v>
      </c>
      <c r="K3043" s="869">
        <v>1578.63</v>
      </c>
      <c r="L3043" s="867" t="s">
        <v>6143</v>
      </c>
    </row>
    <row r="3044" spans="1:12" ht="13.5">
      <c r="A3044" s="867" t="s">
        <v>9364</v>
      </c>
      <c r="B3044" s="867" t="s">
        <v>9365</v>
      </c>
      <c r="C3044" s="867" t="s">
        <v>9444</v>
      </c>
      <c r="D3044" s="867" t="s">
        <v>9445</v>
      </c>
      <c r="E3044" s="868" t="s">
        <v>819</v>
      </c>
      <c r="F3044" s="867" t="s">
        <v>819</v>
      </c>
      <c r="G3044" s="867">
        <v>83646</v>
      </c>
      <c r="H3044" s="867" t="s">
        <v>9450</v>
      </c>
      <c r="I3044" s="867" t="s">
        <v>6228</v>
      </c>
      <c r="J3044" s="867" t="s">
        <v>6229</v>
      </c>
      <c r="K3044" s="869">
        <v>1827.64</v>
      </c>
      <c r="L3044" s="867" t="s">
        <v>6143</v>
      </c>
    </row>
    <row r="3045" spans="1:12" ht="13.5">
      <c r="A3045" s="867" t="s">
        <v>9364</v>
      </c>
      <c r="B3045" s="867" t="s">
        <v>9365</v>
      </c>
      <c r="C3045" s="867" t="s">
        <v>9444</v>
      </c>
      <c r="D3045" s="867" t="s">
        <v>9445</v>
      </c>
      <c r="E3045" s="868" t="s">
        <v>819</v>
      </c>
      <c r="F3045" s="867" t="s">
        <v>819</v>
      </c>
      <c r="G3045" s="867">
        <v>83647</v>
      </c>
      <c r="H3045" s="867" t="s">
        <v>9451</v>
      </c>
      <c r="I3045" s="867" t="s">
        <v>6228</v>
      </c>
      <c r="J3045" s="867" t="s">
        <v>6229</v>
      </c>
      <c r="K3045" s="869">
        <v>1205.98</v>
      </c>
      <c r="L3045" s="867" t="s">
        <v>6143</v>
      </c>
    </row>
    <row r="3046" spans="1:12" ht="13.5">
      <c r="A3046" s="867" t="s">
        <v>9364</v>
      </c>
      <c r="B3046" s="867" t="s">
        <v>9365</v>
      </c>
      <c r="C3046" s="867" t="s">
        <v>9444</v>
      </c>
      <c r="D3046" s="867" t="s">
        <v>9445</v>
      </c>
      <c r="E3046" s="868" t="s">
        <v>819</v>
      </c>
      <c r="F3046" s="867" t="s">
        <v>819</v>
      </c>
      <c r="G3046" s="867">
        <v>83648</v>
      </c>
      <c r="H3046" s="867" t="s">
        <v>9452</v>
      </c>
      <c r="I3046" s="867" t="s">
        <v>6228</v>
      </c>
      <c r="J3046" s="867" t="s">
        <v>6229</v>
      </c>
      <c r="K3046" s="868">
        <v>784.99</v>
      </c>
      <c r="L3046" s="867" t="s">
        <v>6143</v>
      </c>
    </row>
    <row r="3047" spans="1:12" ht="13.5">
      <c r="A3047" s="867" t="s">
        <v>9364</v>
      </c>
      <c r="B3047" s="867" t="s">
        <v>9365</v>
      </c>
      <c r="C3047" s="867" t="s">
        <v>9444</v>
      </c>
      <c r="D3047" s="867" t="s">
        <v>9445</v>
      </c>
      <c r="E3047" s="868" t="s">
        <v>819</v>
      </c>
      <c r="F3047" s="867" t="s">
        <v>819</v>
      </c>
      <c r="G3047" s="867">
        <v>83649</v>
      </c>
      <c r="H3047" s="867" t="s">
        <v>9453</v>
      </c>
      <c r="I3047" s="867" t="s">
        <v>6228</v>
      </c>
      <c r="J3047" s="867" t="s">
        <v>6142</v>
      </c>
      <c r="K3047" s="869">
        <v>4788.91</v>
      </c>
      <c r="L3047" s="867" t="s">
        <v>6143</v>
      </c>
    </row>
    <row r="3048" spans="1:12" ht="13.5">
      <c r="A3048" s="867" t="s">
        <v>9364</v>
      </c>
      <c r="B3048" s="867" t="s">
        <v>9365</v>
      </c>
      <c r="C3048" s="867" t="s">
        <v>9444</v>
      </c>
      <c r="D3048" s="867" t="s">
        <v>9445</v>
      </c>
      <c r="E3048" s="868" t="s">
        <v>819</v>
      </c>
      <c r="F3048" s="867" t="s">
        <v>819</v>
      </c>
      <c r="G3048" s="867">
        <v>83650</v>
      </c>
      <c r="H3048" s="867" t="s">
        <v>9454</v>
      </c>
      <c r="I3048" s="867" t="s">
        <v>6228</v>
      </c>
      <c r="J3048" s="867" t="s">
        <v>6142</v>
      </c>
      <c r="K3048" s="869">
        <v>4043.61</v>
      </c>
      <c r="L3048" s="867" t="s">
        <v>6143</v>
      </c>
    </row>
    <row r="3049" spans="1:12" ht="13.5">
      <c r="A3049" s="867" t="s">
        <v>9364</v>
      </c>
      <c r="B3049" s="867" t="s">
        <v>9365</v>
      </c>
      <c r="C3049" s="867" t="s">
        <v>9455</v>
      </c>
      <c r="D3049" s="867" t="s">
        <v>9456</v>
      </c>
      <c r="E3049" s="868" t="s">
        <v>819</v>
      </c>
      <c r="F3049" s="867" t="s">
        <v>819</v>
      </c>
      <c r="G3049" s="867">
        <v>98294</v>
      </c>
      <c r="H3049" s="867" t="s">
        <v>9457</v>
      </c>
      <c r="I3049" s="867" t="s">
        <v>272</v>
      </c>
      <c r="J3049" s="867" t="s">
        <v>6229</v>
      </c>
      <c r="K3049" s="868">
        <v>2</v>
      </c>
      <c r="L3049" s="867" t="s">
        <v>6143</v>
      </c>
    </row>
    <row r="3050" spans="1:12" ht="13.5">
      <c r="A3050" s="867" t="s">
        <v>9364</v>
      </c>
      <c r="B3050" s="867" t="s">
        <v>9365</v>
      </c>
      <c r="C3050" s="867" t="s">
        <v>9455</v>
      </c>
      <c r="D3050" s="867" t="s">
        <v>9456</v>
      </c>
      <c r="E3050" s="868" t="s">
        <v>819</v>
      </c>
      <c r="F3050" s="867" t="s">
        <v>819</v>
      </c>
      <c r="G3050" s="867">
        <v>98295</v>
      </c>
      <c r="H3050" s="867" t="s">
        <v>9458</v>
      </c>
      <c r="I3050" s="867" t="s">
        <v>272</v>
      </c>
      <c r="J3050" s="867" t="s">
        <v>6229</v>
      </c>
      <c r="K3050" s="868">
        <v>1.43</v>
      </c>
      <c r="L3050" s="867" t="s">
        <v>6143</v>
      </c>
    </row>
    <row r="3051" spans="1:12" ht="13.5">
      <c r="A3051" s="867" t="s">
        <v>9364</v>
      </c>
      <c r="B3051" s="867" t="s">
        <v>9365</v>
      </c>
      <c r="C3051" s="867" t="s">
        <v>9455</v>
      </c>
      <c r="D3051" s="867" t="s">
        <v>9456</v>
      </c>
      <c r="E3051" s="868" t="s">
        <v>819</v>
      </c>
      <c r="F3051" s="867" t="s">
        <v>819</v>
      </c>
      <c r="G3051" s="867">
        <v>98296</v>
      </c>
      <c r="H3051" s="867" t="s">
        <v>9459</v>
      </c>
      <c r="I3051" s="867" t="s">
        <v>272</v>
      </c>
      <c r="J3051" s="867" t="s">
        <v>6229</v>
      </c>
      <c r="K3051" s="868">
        <v>3.07</v>
      </c>
      <c r="L3051" s="867" t="s">
        <v>6143</v>
      </c>
    </row>
    <row r="3052" spans="1:12" ht="13.5">
      <c r="A3052" s="867" t="s">
        <v>9364</v>
      </c>
      <c r="B3052" s="867" t="s">
        <v>9365</v>
      </c>
      <c r="C3052" s="867" t="s">
        <v>9455</v>
      </c>
      <c r="D3052" s="867" t="s">
        <v>9456</v>
      </c>
      <c r="E3052" s="868" t="s">
        <v>819</v>
      </c>
      <c r="F3052" s="867" t="s">
        <v>819</v>
      </c>
      <c r="G3052" s="867">
        <v>98297</v>
      </c>
      <c r="H3052" s="867" t="s">
        <v>9460</v>
      </c>
      <c r="I3052" s="867" t="s">
        <v>272</v>
      </c>
      <c r="J3052" s="867" t="s">
        <v>6229</v>
      </c>
      <c r="K3052" s="868">
        <v>2.17</v>
      </c>
      <c r="L3052" s="867" t="s">
        <v>6143</v>
      </c>
    </row>
    <row r="3053" spans="1:12" ht="13.5">
      <c r="A3053" s="867" t="s">
        <v>9364</v>
      </c>
      <c r="B3053" s="867" t="s">
        <v>9365</v>
      </c>
      <c r="C3053" s="867" t="s">
        <v>9455</v>
      </c>
      <c r="D3053" s="867" t="s">
        <v>9456</v>
      </c>
      <c r="E3053" s="868" t="s">
        <v>819</v>
      </c>
      <c r="F3053" s="867" t="s">
        <v>819</v>
      </c>
      <c r="G3053" s="867">
        <v>98301</v>
      </c>
      <c r="H3053" s="867" t="s">
        <v>9461</v>
      </c>
      <c r="I3053" s="867" t="s">
        <v>6228</v>
      </c>
      <c r="J3053" s="867" t="s">
        <v>6229</v>
      </c>
      <c r="K3053" s="868">
        <v>454.94</v>
      </c>
      <c r="L3053" s="867" t="s">
        <v>6143</v>
      </c>
    </row>
    <row r="3054" spans="1:12" ht="13.5">
      <c r="A3054" s="867" t="s">
        <v>9364</v>
      </c>
      <c r="B3054" s="867" t="s">
        <v>9365</v>
      </c>
      <c r="C3054" s="867" t="s">
        <v>9455</v>
      </c>
      <c r="D3054" s="867" t="s">
        <v>9456</v>
      </c>
      <c r="E3054" s="868" t="s">
        <v>819</v>
      </c>
      <c r="F3054" s="867" t="s">
        <v>819</v>
      </c>
      <c r="G3054" s="867">
        <v>98302</v>
      </c>
      <c r="H3054" s="867" t="s">
        <v>9462</v>
      </c>
      <c r="I3054" s="867" t="s">
        <v>6228</v>
      </c>
      <c r="J3054" s="867" t="s">
        <v>6229</v>
      </c>
      <c r="K3054" s="868">
        <v>607.25</v>
      </c>
      <c r="L3054" s="867" t="s">
        <v>6143</v>
      </c>
    </row>
    <row r="3055" spans="1:12" ht="13.5">
      <c r="A3055" s="867" t="s">
        <v>9364</v>
      </c>
      <c r="B3055" s="867" t="s">
        <v>9365</v>
      </c>
      <c r="C3055" s="867" t="s">
        <v>9455</v>
      </c>
      <c r="D3055" s="867" t="s">
        <v>9456</v>
      </c>
      <c r="E3055" s="868" t="s">
        <v>819</v>
      </c>
      <c r="F3055" s="867" t="s">
        <v>819</v>
      </c>
      <c r="G3055" s="867">
        <v>98304</v>
      </c>
      <c r="H3055" s="867" t="s">
        <v>9463</v>
      </c>
      <c r="I3055" s="867" t="s">
        <v>6228</v>
      </c>
      <c r="J3055" s="867" t="s">
        <v>6229</v>
      </c>
      <c r="K3055" s="868">
        <v>978.6</v>
      </c>
      <c r="L3055" s="867" t="s">
        <v>6143</v>
      </c>
    </row>
    <row r="3056" spans="1:12" ht="13.5">
      <c r="A3056" s="867" t="s">
        <v>9364</v>
      </c>
      <c r="B3056" s="867" t="s">
        <v>9365</v>
      </c>
      <c r="C3056" s="867" t="s">
        <v>9455</v>
      </c>
      <c r="D3056" s="867" t="s">
        <v>9456</v>
      </c>
      <c r="E3056" s="868" t="s">
        <v>819</v>
      </c>
      <c r="F3056" s="867" t="s">
        <v>819</v>
      </c>
      <c r="G3056" s="867">
        <v>98307</v>
      </c>
      <c r="H3056" s="867" t="s">
        <v>9464</v>
      </c>
      <c r="I3056" s="867" t="s">
        <v>6228</v>
      </c>
      <c r="J3056" s="867" t="s">
        <v>6229</v>
      </c>
      <c r="K3056" s="868">
        <v>38.44</v>
      </c>
      <c r="L3056" s="867" t="s">
        <v>6143</v>
      </c>
    </row>
    <row r="3057" spans="1:12" ht="13.5">
      <c r="A3057" s="867" t="s">
        <v>9364</v>
      </c>
      <c r="B3057" s="867" t="s">
        <v>9365</v>
      </c>
      <c r="C3057" s="867" t="s">
        <v>9455</v>
      </c>
      <c r="D3057" s="867" t="s">
        <v>9456</v>
      </c>
      <c r="E3057" s="868" t="s">
        <v>819</v>
      </c>
      <c r="F3057" s="867" t="s">
        <v>819</v>
      </c>
      <c r="G3057" s="867">
        <v>98308</v>
      </c>
      <c r="H3057" s="867" t="s">
        <v>9465</v>
      </c>
      <c r="I3057" s="867" t="s">
        <v>6228</v>
      </c>
      <c r="J3057" s="867" t="s">
        <v>6229</v>
      </c>
      <c r="K3057" s="868">
        <v>25.38</v>
      </c>
      <c r="L3057" s="867" t="s">
        <v>6143</v>
      </c>
    </row>
    <row r="3058" spans="1:12" ht="13.5">
      <c r="A3058" s="867" t="s">
        <v>9364</v>
      </c>
      <c r="B3058" s="867" t="s">
        <v>9365</v>
      </c>
      <c r="C3058" s="867" t="s">
        <v>9455</v>
      </c>
      <c r="D3058" s="867" t="s">
        <v>9456</v>
      </c>
      <c r="E3058" s="868" t="s">
        <v>819</v>
      </c>
      <c r="F3058" s="867" t="s">
        <v>819</v>
      </c>
      <c r="G3058" s="867">
        <v>98593</v>
      </c>
      <c r="H3058" s="867" t="s">
        <v>9466</v>
      </c>
      <c r="I3058" s="867" t="s">
        <v>6228</v>
      </c>
      <c r="J3058" s="867" t="s">
        <v>6229</v>
      </c>
      <c r="K3058" s="868">
        <v>796.69</v>
      </c>
      <c r="L3058" s="867" t="s">
        <v>6143</v>
      </c>
    </row>
    <row r="3059" spans="1:12" ht="13.5">
      <c r="A3059" s="867" t="s">
        <v>9467</v>
      </c>
      <c r="B3059" s="867" t="s">
        <v>9468</v>
      </c>
      <c r="C3059" s="867" t="s">
        <v>9469</v>
      </c>
      <c r="D3059" s="867" t="s">
        <v>9470</v>
      </c>
      <c r="E3059" s="868" t="s">
        <v>819</v>
      </c>
      <c r="F3059" s="867" t="s">
        <v>819</v>
      </c>
      <c r="G3059" s="867">
        <v>89355</v>
      </c>
      <c r="H3059" s="867" t="s">
        <v>9471</v>
      </c>
      <c r="I3059" s="867" t="s">
        <v>272</v>
      </c>
      <c r="J3059" s="867" t="s">
        <v>6229</v>
      </c>
      <c r="K3059" s="868">
        <v>14.97</v>
      </c>
      <c r="L3059" s="867" t="s">
        <v>6143</v>
      </c>
    </row>
    <row r="3060" spans="1:12" ht="13.5">
      <c r="A3060" s="867" t="s">
        <v>9467</v>
      </c>
      <c r="B3060" s="867" t="s">
        <v>9468</v>
      </c>
      <c r="C3060" s="867" t="s">
        <v>9469</v>
      </c>
      <c r="D3060" s="867" t="s">
        <v>9470</v>
      </c>
      <c r="E3060" s="868" t="s">
        <v>819</v>
      </c>
      <c r="F3060" s="867" t="s">
        <v>819</v>
      </c>
      <c r="G3060" s="867">
        <v>89356</v>
      </c>
      <c r="H3060" s="867" t="s">
        <v>9472</v>
      </c>
      <c r="I3060" s="867" t="s">
        <v>272</v>
      </c>
      <c r="J3060" s="867" t="s">
        <v>6229</v>
      </c>
      <c r="K3060" s="868">
        <v>17.61</v>
      </c>
      <c r="L3060" s="867" t="s">
        <v>6143</v>
      </c>
    </row>
    <row r="3061" spans="1:12" ht="13.5">
      <c r="A3061" s="867" t="s">
        <v>9467</v>
      </c>
      <c r="B3061" s="867" t="s">
        <v>9468</v>
      </c>
      <c r="C3061" s="867" t="s">
        <v>9469</v>
      </c>
      <c r="D3061" s="867" t="s">
        <v>9470</v>
      </c>
      <c r="E3061" s="868" t="s">
        <v>819</v>
      </c>
      <c r="F3061" s="867" t="s">
        <v>819</v>
      </c>
      <c r="G3061" s="867">
        <v>89357</v>
      </c>
      <c r="H3061" s="867" t="s">
        <v>9473</v>
      </c>
      <c r="I3061" s="867" t="s">
        <v>272</v>
      </c>
      <c r="J3061" s="867" t="s">
        <v>6229</v>
      </c>
      <c r="K3061" s="868">
        <v>24.12</v>
      </c>
      <c r="L3061" s="867" t="s">
        <v>6143</v>
      </c>
    </row>
    <row r="3062" spans="1:12" ht="13.5">
      <c r="A3062" s="867" t="s">
        <v>9467</v>
      </c>
      <c r="B3062" s="867" t="s">
        <v>9468</v>
      </c>
      <c r="C3062" s="867" t="s">
        <v>9469</v>
      </c>
      <c r="D3062" s="867" t="s">
        <v>9470</v>
      </c>
      <c r="E3062" s="868" t="s">
        <v>819</v>
      </c>
      <c r="F3062" s="867" t="s">
        <v>819</v>
      </c>
      <c r="G3062" s="867">
        <v>89401</v>
      </c>
      <c r="H3062" s="867" t="s">
        <v>9474</v>
      </c>
      <c r="I3062" s="867" t="s">
        <v>272</v>
      </c>
      <c r="J3062" s="867" t="s">
        <v>6229</v>
      </c>
      <c r="K3062" s="868">
        <v>6.14</v>
      </c>
      <c r="L3062" s="867" t="s">
        <v>6143</v>
      </c>
    </row>
    <row r="3063" spans="1:12" ht="13.5">
      <c r="A3063" s="867" t="s">
        <v>9467</v>
      </c>
      <c r="B3063" s="867" t="s">
        <v>9468</v>
      </c>
      <c r="C3063" s="867" t="s">
        <v>9469</v>
      </c>
      <c r="D3063" s="867" t="s">
        <v>9470</v>
      </c>
      <c r="E3063" s="868" t="s">
        <v>819</v>
      </c>
      <c r="F3063" s="867" t="s">
        <v>819</v>
      </c>
      <c r="G3063" s="867">
        <v>89402</v>
      </c>
      <c r="H3063" s="867" t="s">
        <v>9475</v>
      </c>
      <c r="I3063" s="867" t="s">
        <v>272</v>
      </c>
      <c r="J3063" s="867" t="s">
        <v>6229</v>
      </c>
      <c r="K3063" s="868">
        <v>7.44</v>
      </c>
      <c r="L3063" s="867" t="s">
        <v>6143</v>
      </c>
    </row>
    <row r="3064" spans="1:12" ht="13.5">
      <c r="A3064" s="867" t="s">
        <v>9467</v>
      </c>
      <c r="B3064" s="867" t="s">
        <v>9468</v>
      </c>
      <c r="C3064" s="867" t="s">
        <v>9469</v>
      </c>
      <c r="D3064" s="867" t="s">
        <v>9470</v>
      </c>
      <c r="E3064" s="868" t="s">
        <v>819</v>
      </c>
      <c r="F3064" s="867" t="s">
        <v>819</v>
      </c>
      <c r="G3064" s="867">
        <v>89403</v>
      </c>
      <c r="H3064" s="867" t="s">
        <v>9476</v>
      </c>
      <c r="I3064" s="867" t="s">
        <v>272</v>
      </c>
      <c r="J3064" s="867" t="s">
        <v>6229</v>
      </c>
      <c r="K3064" s="868">
        <v>11.96</v>
      </c>
      <c r="L3064" s="867" t="s">
        <v>6143</v>
      </c>
    </row>
    <row r="3065" spans="1:12" ht="13.5">
      <c r="A3065" s="867" t="s">
        <v>9467</v>
      </c>
      <c r="B3065" s="867" t="s">
        <v>9468</v>
      </c>
      <c r="C3065" s="867" t="s">
        <v>9469</v>
      </c>
      <c r="D3065" s="867" t="s">
        <v>9470</v>
      </c>
      <c r="E3065" s="868" t="s">
        <v>819</v>
      </c>
      <c r="F3065" s="867" t="s">
        <v>819</v>
      </c>
      <c r="G3065" s="867">
        <v>89446</v>
      </c>
      <c r="H3065" s="867" t="s">
        <v>9477</v>
      </c>
      <c r="I3065" s="867" t="s">
        <v>272</v>
      </c>
      <c r="J3065" s="867" t="s">
        <v>6229</v>
      </c>
      <c r="K3065" s="868">
        <v>3.58</v>
      </c>
      <c r="L3065" s="867" t="s">
        <v>6143</v>
      </c>
    </row>
    <row r="3066" spans="1:12" ht="13.5">
      <c r="A3066" s="867" t="s">
        <v>9467</v>
      </c>
      <c r="B3066" s="867" t="s">
        <v>9468</v>
      </c>
      <c r="C3066" s="867" t="s">
        <v>9469</v>
      </c>
      <c r="D3066" s="867" t="s">
        <v>9470</v>
      </c>
      <c r="E3066" s="868" t="s">
        <v>819</v>
      </c>
      <c r="F3066" s="867" t="s">
        <v>819</v>
      </c>
      <c r="G3066" s="867">
        <v>89447</v>
      </c>
      <c r="H3066" s="867" t="s">
        <v>9478</v>
      </c>
      <c r="I3066" s="867" t="s">
        <v>272</v>
      </c>
      <c r="J3066" s="867" t="s">
        <v>6229</v>
      </c>
      <c r="K3066" s="868">
        <v>7.42</v>
      </c>
      <c r="L3066" s="867" t="s">
        <v>6143</v>
      </c>
    </row>
    <row r="3067" spans="1:12" ht="13.5">
      <c r="A3067" s="867" t="s">
        <v>9467</v>
      </c>
      <c r="B3067" s="867" t="s">
        <v>9468</v>
      </c>
      <c r="C3067" s="867" t="s">
        <v>9469</v>
      </c>
      <c r="D3067" s="867" t="s">
        <v>9470</v>
      </c>
      <c r="E3067" s="868" t="s">
        <v>819</v>
      </c>
      <c r="F3067" s="867" t="s">
        <v>819</v>
      </c>
      <c r="G3067" s="867">
        <v>89448</v>
      </c>
      <c r="H3067" s="867" t="s">
        <v>9479</v>
      </c>
      <c r="I3067" s="867" t="s">
        <v>272</v>
      </c>
      <c r="J3067" s="867" t="s">
        <v>6229</v>
      </c>
      <c r="K3067" s="868">
        <v>10.61</v>
      </c>
      <c r="L3067" s="867" t="s">
        <v>6143</v>
      </c>
    </row>
    <row r="3068" spans="1:12" ht="13.5">
      <c r="A3068" s="867" t="s">
        <v>9467</v>
      </c>
      <c r="B3068" s="867" t="s">
        <v>9468</v>
      </c>
      <c r="C3068" s="867" t="s">
        <v>9469</v>
      </c>
      <c r="D3068" s="867" t="s">
        <v>9470</v>
      </c>
      <c r="E3068" s="868" t="s">
        <v>819</v>
      </c>
      <c r="F3068" s="867" t="s">
        <v>819</v>
      </c>
      <c r="G3068" s="867">
        <v>89449</v>
      </c>
      <c r="H3068" s="867" t="s">
        <v>9480</v>
      </c>
      <c r="I3068" s="867" t="s">
        <v>272</v>
      </c>
      <c r="J3068" s="867" t="s">
        <v>6229</v>
      </c>
      <c r="K3068" s="868">
        <v>12.21</v>
      </c>
      <c r="L3068" s="867" t="s">
        <v>6143</v>
      </c>
    </row>
    <row r="3069" spans="1:12" ht="13.5">
      <c r="A3069" s="867" t="s">
        <v>9467</v>
      </c>
      <c r="B3069" s="867" t="s">
        <v>9468</v>
      </c>
      <c r="C3069" s="867" t="s">
        <v>9469</v>
      </c>
      <c r="D3069" s="867" t="s">
        <v>9470</v>
      </c>
      <c r="E3069" s="868" t="s">
        <v>819</v>
      </c>
      <c r="F3069" s="867" t="s">
        <v>819</v>
      </c>
      <c r="G3069" s="867">
        <v>89450</v>
      </c>
      <c r="H3069" s="867" t="s">
        <v>9481</v>
      </c>
      <c r="I3069" s="867" t="s">
        <v>272</v>
      </c>
      <c r="J3069" s="867" t="s">
        <v>6229</v>
      </c>
      <c r="K3069" s="868">
        <v>20.02</v>
      </c>
      <c r="L3069" s="867" t="s">
        <v>6143</v>
      </c>
    </row>
    <row r="3070" spans="1:12" ht="13.5">
      <c r="A3070" s="867" t="s">
        <v>9467</v>
      </c>
      <c r="B3070" s="867" t="s">
        <v>9468</v>
      </c>
      <c r="C3070" s="867" t="s">
        <v>9469</v>
      </c>
      <c r="D3070" s="867" t="s">
        <v>9470</v>
      </c>
      <c r="E3070" s="868" t="s">
        <v>819</v>
      </c>
      <c r="F3070" s="867" t="s">
        <v>819</v>
      </c>
      <c r="G3070" s="867">
        <v>89451</v>
      </c>
      <c r="H3070" s="867" t="s">
        <v>9482</v>
      </c>
      <c r="I3070" s="867" t="s">
        <v>272</v>
      </c>
      <c r="J3070" s="867" t="s">
        <v>6229</v>
      </c>
      <c r="K3070" s="868">
        <v>32.99</v>
      </c>
      <c r="L3070" s="867" t="s">
        <v>6143</v>
      </c>
    </row>
    <row r="3071" spans="1:12" ht="13.5">
      <c r="A3071" s="867" t="s">
        <v>9467</v>
      </c>
      <c r="B3071" s="867" t="s">
        <v>9468</v>
      </c>
      <c r="C3071" s="867" t="s">
        <v>9469</v>
      </c>
      <c r="D3071" s="867" t="s">
        <v>9470</v>
      </c>
      <c r="E3071" s="868" t="s">
        <v>819</v>
      </c>
      <c r="F3071" s="867" t="s">
        <v>819</v>
      </c>
      <c r="G3071" s="867">
        <v>89452</v>
      </c>
      <c r="H3071" s="867" t="s">
        <v>9483</v>
      </c>
      <c r="I3071" s="867" t="s">
        <v>272</v>
      </c>
      <c r="J3071" s="867" t="s">
        <v>6229</v>
      </c>
      <c r="K3071" s="868">
        <v>40.99</v>
      </c>
      <c r="L3071" s="867" t="s">
        <v>6143</v>
      </c>
    </row>
    <row r="3072" spans="1:12" ht="13.5">
      <c r="A3072" s="867" t="s">
        <v>9467</v>
      </c>
      <c r="B3072" s="867" t="s">
        <v>9468</v>
      </c>
      <c r="C3072" s="867" t="s">
        <v>9469</v>
      </c>
      <c r="D3072" s="867" t="s">
        <v>9470</v>
      </c>
      <c r="E3072" s="868" t="s">
        <v>819</v>
      </c>
      <c r="F3072" s="867" t="s">
        <v>819</v>
      </c>
      <c r="G3072" s="867">
        <v>89508</v>
      </c>
      <c r="H3072" s="867" t="s">
        <v>9484</v>
      </c>
      <c r="I3072" s="867" t="s">
        <v>272</v>
      </c>
      <c r="J3072" s="867" t="s">
        <v>6229</v>
      </c>
      <c r="K3072" s="868">
        <v>14.73</v>
      </c>
      <c r="L3072" s="867" t="s">
        <v>6143</v>
      </c>
    </row>
    <row r="3073" spans="1:12" ht="13.5">
      <c r="A3073" s="867" t="s">
        <v>9467</v>
      </c>
      <c r="B3073" s="867" t="s">
        <v>9468</v>
      </c>
      <c r="C3073" s="867" t="s">
        <v>9469</v>
      </c>
      <c r="D3073" s="867" t="s">
        <v>9470</v>
      </c>
      <c r="E3073" s="868" t="s">
        <v>819</v>
      </c>
      <c r="F3073" s="867" t="s">
        <v>819</v>
      </c>
      <c r="G3073" s="867">
        <v>89509</v>
      </c>
      <c r="H3073" s="867" t="s">
        <v>9485</v>
      </c>
      <c r="I3073" s="867" t="s">
        <v>272</v>
      </c>
      <c r="J3073" s="867" t="s">
        <v>6229</v>
      </c>
      <c r="K3073" s="868">
        <v>20.190000000000001</v>
      </c>
      <c r="L3073" s="867" t="s">
        <v>6143</v>
      </c>
    </row>
    <row r="3074" spans="1:12" ht="13.5">
      <c r="A3074" s="867" t="s">
        <v>9467</v>
      </c>
      <c r="B3074" s="867" t="s">
        <v>9468</v>
      </c>
      <c r="C3074" s="867" t="s">
        <v>9469</v>
      </c>
      <c r="D3074" s="867" t="s">
        <v>9470</v>
      </c>
      <c r="E3074" s="868" t="s">
        <v>819</v>
      </c>
      <c r="F3074" s="867" t="s">
        <v>819</v>
      </c>
      <c r="G3074" s="867">
        <v>89511</v>
      </c>
      <c r="H3074" s="867" t="s">
        <v>9486</v>
      </c>
      <c r="I3074" s="867" t="s">
        <v>272</v>
      </c>
      <c r="J3074" s="867" t="s">
        <v>6229</v>
      </c>
      <c r="K3074" s="868">
        <v>30.24</v>
      </c>
      <c r="L3074" s="867" t="s">
        <v>6143</v>
      </c>
    </row>
    <row r="3075" spans="1:12" ht="13.5">
      <c r="A3075" s="867" t="s">
        <v>9467</v>
      </c>
      <c r="B3075" s="867" t="s">
        <v>9468</v>
      </c>
      <c r="C3075" s="867" t="s">
        <v>9469</v>
      </c>
      <c r="D3075" s="867" t="s">
        <v>9470</v>
      </c>
      <c r="E3075" s="868" t="s">
        <v>819</v>
      </c>
      <c r="F3075" s="867" t="s">
        <v>819</v>
      </c>
      <c r="G3075" s="867">
        <v>89512</v>
      </c>
      <c r="H3075" s="867" t="s">
        <v>9487</v>
      </c>
      <c r="I3075" s="867" t="s">
        <v>272</v>
      </c>
      <c r="J3075" s="867" t="s">
        <v>6229</v>
      </c>
      <c r="K3075" s="868">
        <v>47.09</v>
      </c>
      <c r="L3075" s="867" t="s">
        <v>6143</v>
      </c>
    </row>
    <row r="3076" spans="1:12" ht="13.5">
      <c r="A3076" s="867" t="s">
        <v>9467</v>
      </c>
      <c r="B3076" s="867" t="s">
        <v>9468</v>
      </c>
      <c r="C3076" s="867" t="s">
        <v>9469</v>
      </c>
      <c r="D3076" s="867" t="s">
        <v>9470</v>
      </c>
      <c r="E3076" s="868" t="s">
        <v>819</v>
      </c>
      <c r="F3076" s="867" t="s">
        <v>819</v>
      </c>
      <c r="G3076" s="867">
        <v>89576</v>
      </c>
      <c r="H3076" s="867" t="s">
        <v>9488</v>
      </c>
      <c r="I3076" s="867" t="s">
        <v>272</v>
      </c>
      <c r="J3076" s="867" t="s">
        <v>6229</v>
      </c>
      <c r="K3076" s="868">
        <v>16.64</v>
      </c>
      <c r="L3076" s="867" t="s">
        <v>6143</v>
      </c>
    </row>
    <row r="3077" spans="1:12" ht="13.5">
      <c r="A3077" s="867" t="s">
        <v>9467</v>
      </c>
      <c r="B3077" s="867" t="s">
        <v>9468</v>
      </c>
      <c r="C3077" s="867" t="s">
        <v>9469</v>
      </c>
      <c r="D3077" s="867" t="s">
        <v>9470</v>
      </c>
      <c r="E3077" s="868" t="s">
        <v>819</v>
      </c>
      <c r="F3077" s="867" t="s">
        <v>819</v>
      </c>
      <c r="G3077" s="867">
        <v>89578</v>
      </c>
      <c r="H3077" s="867" t="s">
        <v>9489</v>
      </c>
      <c r="I3077" s="867" t="s">
        <v>272</v>
      </c>
      <c r="J3077" s="867" t="s">
        <v>6229</v>
      </c>
      <c r="K3077" s="868">
        <v>28.54</v>
      </c>
      <c r="L3077" s="867" t="s">
        <v>6143</v>
      </c>
    </row>
    <row r="3078" spans="1:12" ht="13.5">
      <c r="A3078" s="867" t="s">
        <v>9467</v>
      </c>
      <c r="B3078" s="867" t="s">
        <v>9468</v>
      </c>
      <c r="C3078" s="867" t="s">
        <v>9469</v>
      </c>
      <c r="D3078" s="867" t="s">
        <v>9470</v>
      </c>
      <c r="E3078" s="868" t="s">
        <v>819</v>
      </c>
      <c r="F3078" s="867" t="s">
        <v>819</v>
      </c>
      <c r="G3078" s="867">
        <v>89580</v>
      </c>
      <c r="H3078" s="867" t="s">
        <v>9490</v>
      </c>
      <c r="I3078" s="867" t="s">
        <v>272</v>
      </c>
      <c r="J3078" s="867" t="s">
        <v>6229</v>
      </c>
      <c r="K3078" s="868">
        <v>55.78</v>
      </c>
      <c r="L3078" s="867" t="s">
        <v>6143</v>
      </c>
    </row>
    <row r="3079" spans="1:12" ht="13.5">
      <c r="A3079" s="867" t="s">
        <v>9467</v>
      </c>
      <c r="B3079" s="867" t="s">
        <v>9468</v>
      </c>
      <c r="C3079" s="867" t="s">
        <v>9469</v>
      </c>
      <c r="D3079" s="867" t="s">
        <v>9470</v>
      </c>
      <c r="E3079" s="868" t="s">
        <v>819</v>
      </c>
      <c r="F3079" s="867" t="s">
        <v>819</v>
      </c>
      <c r="G3079" s="867">
        <v>89633</v>
      </c>
      <c r="H3079" s="867" t="s">
        <v>9491</v>
      </c>
      <c r="I3079" s="867" t="s">
        <v>272</v>
      </c>
      <c r="J3079" s="867" t="s">
        <v>6229</v>
      </c>
      <c r="K3079" s="868">
        <v>16.559999999999999</v>
      </c>
      <c r="L3079" s="867" t="s">
        <v>6143</v>
      </c>
    </row>
    <row r="3080" spans="1:12" ht="13.5">
      <c r="A3080" s="867" t="s">
        <v>9467</v>
      </c>
      <c r="B3080" s="867" t="s">
        <v>9468</v>
      </c>
      <c r="C3080" s="867" t="s">
        <v>9469</v>
      </c>
      <c r="D3080" s="867" t="s">
        <v>9470</v>
      </c>
      <c r="E3080" s="868" t="s">
        <v>819</v>
      </c>
      <c r="F3080" s="867" t="s">
        <v>819</v>
      </c>
      <c r="G3080" s="867">
        <v>89634</v>
      </c>
      <c r="H3080" s="867" t="s">
        <v>9492</v>
      </c>
      <c r="I3080" s="867" t="s">
        <v>272</v>
      </c>
      <c r="J3080" s="867" t="s">
        <v>6229</v>
      </c>
      <c r="K3080" s="868">
        <v>24.03</v>
      </c>
      <c r="L3080" s="867" t="s">
        <v>6143</v>
      </c>
    </row>
    <row r="3081" spans="1:12" ht="13.5">
      <c r="A3081" s="867" t="s">
        <v>9467</v>
      </c>
      <c r="B3081" s="867" t="s">
        <v>9468</v>
      </c>
      <c r="C3081" s="867" t="s">
        <v>9469</v>
      </c>
      <c r="D3081" s="867" t="s">
        <v>9470</v>
      </c>
      <c r="E3081" s="868" t="s">
        <v>819</v>
      </c>
      <c r="F3081" s="867" t="s">
        <v>819</v>
      </c>
      <c r="G3081" s="867">
        <v>89635</v>
      </c>
      <c r="H3081" s="867" t="s">
        <v>9493</v>
      </c>
      <c r="I3081" s="867" t="s">
        <v>272</v>
      </c>
      <c r="J3081" s="867" t="s">
        <v>6229</v>
      </c>
      <c r="K3081" s="868">
        <v>32.950000000000003</v>
      </c>
      <c r="L3081" s="867" t="s">
        <v>6143</v>
      </c>
    </row>
    <row r="3082" spans="1:12" ht="13.5">
      <c r="A3082" s="867" t="s">
        <v>9467</v>
      </c>
      <c r="B3082" s="867" t="s">
        <v>9468</v>
      </c>
      <c r="C3082" s="867" t="s">
        <v>9469</v>
      </c>
      <c r="D3082" s="867" t="s">
        <v>9470</v>
      </c>
      <c r="E3082" s="868" t="s">
        <v>819</v>
      </c>
      <c r="F3082" s="867" t="s">
        <v>819</v>
      </c>
      <c r="G3082" s="867">
        <v>89636</v>
      </c>
      <c r="H3082" s="867" t="s">
        <v>9494</v>
      </c>
      <c r="I3082" s="867" t="s">
        <v>272</v>
      </c>
      <c r="J3082" s="867" t="s">
        <v>6229</v>
      </c>
      <c r="K3082" s="868">
        <v>39.83</v>
      </c>
      <c r="L3082" s="867" t="s">
        <v>6143</v>
      </c>
    </row>
    <row r="3083" spans="1:12" ht="13.5">
      <c r="A3083" s="867" t="s">
        <v>9467</v>
      </c>
      <c r="B3083" s="867" t="s">
        <v>9468</v>
      </c>
      <c r="C3083" s="867" t="s">
        <v>9469</v>
      </c>
      <c r="D3083" s="867" t="s">
        <v>9470</v>
      </c>
      <c r="E3083" s="868" t="s">
        <v>819</v>
      </c>
      <c r="F3083" s="867" t="s">
        <v>819</v>
      </c>
      <c r="G3083" s="867">
        <v>89711</v>
      </c>
      <c r="H3083" s="867" t="s">
        <v>9495</v>
      </c>
      <c r="I3083" s="867" t="s">
        <v>272</v>
      </c>
      <c r="J3083" s="867" t="s">
        <v>6229</v>
      </c>
      <c r="K3083" s="868">
        <v>15.37</v>
      </c>
      <c r="L3083" s="867" t="s">
        <v>6143</v>
      </c>
    </row>
    <row r="3084" spans="1:12" ht="13.5">
      <c r="A3084" s="867" t="s">
        <v>9467</v>
      </c>
      <c r="B3084" s="867" t="s">
        <v>9468</v>
      </c>
      <c r="C3084" s="867" t="s">
        <v>9469</v>
      </c>
      <c r="D3084" s="867" t="s">
        <v>9470</v>
      </c>
      <c r="E3084" s="868" t="s">
        <v>819</v>
      </c>
      <c r="F3084" s="867" t="s">
        <v>819</v>
      </c>
      <c r="G3084" s="867">
        <v>89712</v>
      </c>
      <c r="H3084" s="867" t="s">
        <v>9496</v>
      </c>
      <c r="I3084" s="867" t="s">
        <v>272</v>
      </c>
      <c r="J3084" s="867" t="s">
        <v>6229</v>
      </c>
      <c r="K3084" s="868">
        <v>22.42</v>
      </c>
      <c r="L3084" s="867" t="s">
        <v>6143</v>
      </c>
    </row>
    <row r="3085" spans="1:12" ht="13.5">
      <c r="A3085" s="867" t="s">
        <v>9467</v>
      </c>
      <c r="B3085" s="867" t="s">
        <v>9468</v>
      </c>
      <c r="C3085" s="867" t="s">
        <v>9469</v>
      </c>
      <c r="D3085" s="867" t="s">
        <v>9470</v>
      </c>
      <c r="E3085" s="868" t="s">
        <v>819</v>
      </c>
      <c r="F3085" s="867" t="s">
        <v>819</v>
      </c>
      <c r="G3085" s="867">
        <v>89713</v>
      </c>
      <c r="H3085" s="867" t="s">
        <v>9497</v>
      </c>
      <c r="I3085" s="867" t="s">
        <v>272</v>
      </c>
      <c r="J3085" s="867" t="s">
        <v>6229</v>
      </c>
      <c r="K3085" s="868">
        <v>34.07</v>
      </c>
      <c r="L3085" s="867" t="s">
        <v>6143</v>
      </c>
    </row>
    <row r="3086" spans="1:12" ht="13.5">
      <c r="A3086" s="867" t="s">
        <v>9467</v>
      </c>
      <c r="B3086" s="867" t="s">
        <v>9468</v>
      </c>
      <c r="C3086" s="867" t="s">
        <v>9469</v>
      </c>
      <c r="D3086" s="867" t="s">
        <v>9470</v>
      </c>
      <c r="E3086" s="868" t="s">
        <v>819</v>
      </c>
      <c r="F3086" s="867" t="s">
        <v>819</v>
      </c>
      <c r="G3086" s="867">
        <v>89714</v>
      </c>
      <c r="H3086" s="867" t="s">
        <v>9498</v>
      </c>
      <c r="I3086" s="867" t="s">
        <v>272</v>
      </c>
      <c r="J3086" s="867" t="s">
        <v>6229</v>
      </c>
      <c r="K3086" s="868">
        <v>44.02</v>
      </c>
      <c r="L3086" s="867" t="s">
        <v>6143</v>
      </c>
    </row>
    <row r="3087" spans="1:12" ht="13.5">
      <c r="A3087" s="867" t="s">
        <v>9467</v>
      </c>
      <c r="B3087" s="867" t="s">
        <v>9468</v>
      </c>
      <c r="C3087" s="867" t="s">
        <v>9469</v>
      </c>
      <c r="D3087" s="867" t="s">
        <v>9470</v>
      </c>
      <c r="E3087" s="868" t="s">
        <v>819</v>
      </c>
      <c r="F3087" s="867" t="s">
        <v>819</v>
      </c>
      <c r="G3087" s="867">
        <v>89716</v>
      </c>
      <c r="H3087" s="867" t="s">
        <v>9499</v>
      </c>
      <c r="I3087" s="867" t="s">
        <v>272</v>
      </c>
      <c r="J3087" s="867" t="s">
        <v>6229</v>
      </c>
      <c r="K3087" s="868">
        <v>14.77</v>
      </c>
      <c r="L3087" s="867" t="s">
        <v>6143</v>
      </c>
    </row>
    <row r="3088" spans="1:12" ht="13.5">
      <c r="A3088" s="867" t="s">
        <v>9467</v>
      </c>
      <c r="B3088" s="867" t="s">
        <v>9468</v>
      </c>
      <c r="C3088" s="867" t="s">
        <v>9469</v>
      </c>
      <c r="D3088" s="867" t="s">
        <v>9470</v>
      </c>
      <c r="E3088" s="868" t="s">
        <v>819</v>
      </c>
      <c r="F3088" s="867" t="s">
        <v>819</v>
      </c>
      <c r="G3088" s="867">
        <v>89717</v>
      </c>
      <c r="H3088" s="867" t="s">
        <v>9500</v>
      </c>
      <c r="I3088" s="867" t="s">
        <v>272</v>
      </c>
      <c r="J3088" s="867" t="s">
        <v>6229</v>
      </c>
      <c r="K3088" s="868">
        <v>22.04</v>
      </c>
      <c r="L3088" s="867" t="s">
        <v>6143</v>
      </c>
    </row>
    <row r="3089" spans="1:12" ht="13.5">
      <c r="A3089" s="867" t="s">
        <v>9467</v>
      </c>
      <c r="B3089" s="867" t="s">
        <v>9468</v>
      </c>
      <c r="C3089" s="867" t="s">
        <v>9469</v>
      </c>
      <c r="D3089" s="867" t="s">
        <v>9470</v>
      </c>
      <c r="E3089" s="868" t="s">
        <v>819</v>
      </c>
      <c r="F3089" s="867" t="s">
        <v>819</v>
      </c>
      <c r="G3089" s="867">
        <v>89770</v>
      </c>
      <c r="H3089" s="867" t="s">
        <v>9501</v>
      </c>
      <c r="I3089" s="867" t="s">
        <v>272</v>
      </c>
      <c r="J3089" s="867" t="s">
        <v>6229</v>
      </c>
      <c r="K3089" s="868">
        <v>22.19</v>
      </c>
      <c r="L3089" s="867" t="s">
        <v>6143</v>
      </c>
    </row>
    <row r="3090" spans="1:12" ht="13.5">
      <c r="A3090" s="867" t="s">
        <v>9467</v>
      </c>
      <c r="B3090" s="867" t="s">
        <v>9468</v>
      </c>
      <c r="C3090" s="867" t="s">
        <v>9469</v>
      </c>
      <c r="D3090" s="867" t="s">
        <v>9470</v>
      </c>
      <c r="E3090" s="868" t="s">
        <v>819</v>
      </c>
      <c r="F3090" s="867" t="s">
        <v>819</v>
      </c>
      <c r="G3090" s="867">
        <v>89771</v>
      </c>
      <c r="H3090" s="867" t="s">
        <v>9502</v>
      </c>
      <c r="I3090" s="867" t="s">
        <v>272</v>
      </c>
      <c r="J3090" s="867" t="s">
        <v>6229</v>
      </c>
      <c r="K3090" s="868">
        <v>30.27</v>
      </c>
      <c r="L3090" s="867" t="s">
        <v>6143</v>
      </c>
    </row>
    <row r="3091" spans="1:12" ht="13.5">
      <c r="A3091" s="867" t="s">
        <v>9467</v>
      </c>
      <c r="B3091" s="867" t="s">
        <v>9468</v>
      </c>
      <c r="C3091" s="867" t="s">
        <v>9469</v>
      </c>
      <c r="D3091" s="867" t="s">
        <v>9470</v>
      </c>
      <c r="E3091" s="868" t="s">
        <v>819</v>
      </c>
      <c r="F3091" s="867" t="s">
        <v>819</v>
      </c>
      <c r="G3091" s="867">
        <v>89773</v>
      </c>
      <c r="H3091" s="867" t="s">
        <v>9503</v>
      </c>
      <c r="I3091" s="867" t="s">
        <v>272</v>
      </c>
      <c r="J3091" s="867" t="s">
        <v>6229</v>
      </c>
      <c r="K3091" s="868">
        <v>70.209999999999994</v>
      </c>
      <c r="L3091" s="867" t="s">
        <v>6143</v>
      </c>
    </row>
    <row r="3092" spans="1:12" ht="13.5">
      <c r="A3092" s="867" t="s">
        <v>9467</v>
      </c>
      <c r="B3092" s="867" t="s">
        <v>9468</v>
      </c>
      <c r="C3092" s="867" t="s">
        <v>9469</v>
      </c>
      <c r="D3092" s="867" t="s">
        <v>9470</v>
      </c>
      <c r="E3092" s="868" t="s">
        <v>819</v>
      </c>
      <c r="F3092" s="867" t="s">
        <v>819</v>
      </c>
      <c r="G3092" s="867">
        <v>89775</v>
      </c>
      <c r="H3092" s="867" t="s">
        <v>9504</v>
      </c>
      <c r="I3092" s="867" t="s">
        <v>272</v>
      </c>
      <c r="J3092" s="867" t="s">
        <v>6229</v>
      </c>
      <c r="K3092" s="868">
        <v>110.65</v>
      </c>
      <c r="L3092" s="867" t="s">
        <v>6143</v>
      </c>
    </row>
    <row r="3093" spans="1:12" ht="13.5">
      <c r="A3093" s="867" t="s">
        <v>9467</v>
      </c>
      <c r="B3093" s="867" t="s">
        <v>9468</v>
      </c>
      <c r="C3093" s="867" t="s">
        <v>9469</v>
      </c>
      <c r="D3093" s="867" t="s">
        <v>9470</v>
      </c>
      <c r="E3093" s="868" t="s">
        <v>819</v>
      </c>
      <c r="F3093" s="867" t="s">
        <v>819</v>
      </c>
      <c r="G3093" s="867">
        <v>89798</v>
      </c>
      <c r="H3093" s="867" t="s">
        <v>9505</v>
      </c>
      <c r="I3093" s="867" t="s">
        <v>272</v>
      </c>
      <c r="J3093" s="867" t="s">
        <v>6229</v>
      </c>
      <c r="K3093" s="868">
        <v>8.3000000000000007</v>
      </c>
      <c r="L3093" s="867" t="s">
        <v>6143</v>
      </c>
    </row>
    <row r="3094" spans="1:12" ht="13.5">
      <c r="A3094" s="867" t="s">
        <v>9467</v>
      </c>
      <c r="B3094" s="867" t="s">
        <v>9468</v>
      </c>
      <c r="C3094" s="867" t="s">
        <v>9469</v>
      </c>
      <c r="D3094" s="867" t="s">
        <v>9470</v>
      </c>
      <c r="E3094" s="868" t="s">
        <v>819</v>
      </c>
      <c r="F3094" s="867" t="s">
        <v>819</v>
      </c>
      <c r="G3094" s="867">
        <v>89799</v>
      </c>
      <c r="H3094" s="867" t="s">
        <v>9506</v>
      </c>
      <c r="I3094" s="867" t="s">
        <v>272</v>
      </c>
      <c r="J3094" s="867" t="s">
        <v>6229</v>
      </c>
      <c r="K3094" s="868">
        <v>13.94</v>
      </c>
      <c r="L3094" s="867" t="s">
        <v>6143</v>
      </c>
    </row>
    <row r="3095" spans="1:12" ht="13.5">
      <c r="A3095" s="867" t="s">
        <v>9467</v>
      </c>
      <c r="B3095" s="867" t="s">
        <v>9468</v>
      </c>
      <c r="C3095" s="867" t="s">
        <v>9469</v>
      </c>
      <c r="D3095" s="867" t="s">
        <v>9470</v>
      </c>
      <c r="E3095" s="868" t="s">
        <v>819</v>
      </c>
      <c r="F3095" s="867" t="s">
        <v>819</v>
      </c>
      <c r="G3095" s="867">
        <v>89800</v>
      </c>
      <c r="H3095" s="867" t="s">
        <v>9507</v>
      </c>
      <c r="I3095" s="867" t="s">
        <v>272</v>
      </c>
      <c r="J3095" s="867" t="s">
        <v>6229</v>
      </c>
      <c r="K3095" s="868">
        <v>17.559999999999999</v>
      </c>
      <c r="L3095" s="867" t="s">
        <v>6143</v>
      </c>
    </row>
    <row r="3096" spans="1:12" ht="13.5">
      <c r="A3096" s="867" t="s">
        <v>9467</v>
      </c>
      <c r="B3096" s="867" t="s">
        <v>9468</v>
      </c>
      <c r="C3096" s="867" t="s">
        <v>9469</v>
      </c>
      <c r="D3096" s="867" t="s">
        <v>9470</v>
      </c>
      <c r="E3096" s="868" t="s">
        <v>819</v>
      </c>
      <c r="F3096" s="867" t="s">
        <v>819</v>
      </c>
      <c r="G3096" s="867">
        <v>89848</v>
      </c>
      <c r="H3096" s="867" t="s">
        <v>9508</v>
      </c>
      <c r="I3096" s="867" t="s">
        <v>272</v>
      </c>
      <c r="J3096" s="867" t="s">
        <v>6229</v>
      </c>
      <c r="K3096" s="868">
        <v>22.23</v>
      </c>
      <c r="L3096" s="867" t="s">
        <v>6143</v>
      </c>
    </row>
    <row r="3097" spans="1:12" ht="13.5">
      <c r="A3097" s="867" t="s">
        <v>9467</v>
      </c>
      <c r="B3097" s="867" t="s">
        <v>9468</v>
      </c>
      <c r="C3097" s="867" t="s">
        <v>9469</v>
      </c>
      <c r="D3097" s="867" t="s">
        <v>9470</v>
      </c>
      <c r="E3097" s="868" t="s">
        <v>819</v>
      </c>
      <c r="F3097" s="867" t="s">
        <v>819</v>
      </c>
      <c r="G3097" s="867">
        <v>89849</v>
      </c>
      <c r="H3097" s="867" t="s">
        <v>9509</v>
      </c>
      <c r="I3097" s="867" t="s">
        <v>272</v>
      </c>
      <c r="J3097" s="867" t="s">
        <v>6229</v>
      </c>
      <c r="K3097" s="868">
        <v>41.69</v>
      </c>
      <c r="L3097" s="867" t="s">
        <v>6143</v>
      </c>
    </row>
    <row r="3098" spans="1:12" ht="13.5">
      <c r="A3098" s="867" t="s">
        <v>9467</v>
      </c>
      <c r="B3098" s="867" t="s">
        <v>9468</v>
      </c>
      <c r="C3098" s="867" t="s">
        <v>9469</v>
      </c>
      <c r="D3098" s="867" t="s">
        <v>9470</v>
      </c>
      <c r="E3098" s="868" t="s">
        <v>819</v>
      </c>
      <c r="F3098" s="867" t="s">
        <v>819</v>
      </c>
      <c r="G3098" s="867">
        <v>89865</v>
      </c>
      <c r="H3098" s="867" t="s">
        <v>9510</v>
      </c>
      <c r="I3098" s="867" t="s">
        <v>272</v>
      </c>
      <c r="J3098" s="867" t="s">
        <v>6229</v>
      </c>
      <c r="K3098" s="868">
        <v>10.46</v>
      </c>
      <c r="L3098" s="867" t="s">
        <v>6143</v>
      </c>
    </row>
    <row r="3099" spans="1:12" ht="13.5">
      <c r="A3099" s="867" t="s">
        <v>9467</v>
      </c>
      <c r="B3099" s="867" t="s">
        <v>9468</v>
      </c>
      <c r="C3099" s="867" t="s">
        <v>9469</v>
      </c>
      <c r="D3099" s="867" t="s">
        <v>9470</v>
      </c>
      <c r="E3099" s="868" t="s">
        <v>819</v>
      </c>
      <c r="F3099" s="867" t="s">
        <v>819</v>
      </c>
      <c r="G3099" s="867">
        <v>91784</v>
      </c>
      <c r="H3099" s="867" t="s">
        <v>9511</v>
      </c>
      <c r="I3099" s="867" t="s">
        <v>272</v>
      </c>
      <c r="J3099" s="867" t="s">
        <v>6229</v>
      </c>
      <c r="K3099" s="868">
        <v>35.369999999999997</v>
      </c>
      <c r="L3099" s="867" t="s">
        <v>6143</v>
      </c>
    </row>
    <row r="3100" spans="1:12" ht="13.5">
      <c r="A3100" s="867" t="s">
        <v>9467</v>
      </c>
      <c r="B3100" s="867" t="s">
        <v>9468</v>
      </c>
      <c r="C3100" s="867" t="s">
        <v>9469</v>
      </c>
      <c r="D3100" s="867" t="s">
        <v>9470</v>
      </c>
      <c r="E3100" s="868" t="s">
        <v>819</v>
      </c>
      <c r="F3100" s="867" t="s">
        <v>819</v>
      </c>
      <c r="G3100" s="867">
        <v>91785</v>
      </c>
      <c r="H3100" s="867" t="s">
        <v>9512</v>
      </c>
      <c r="I3100" s="867" t="s">
        <v>272</v>
      </c>
      <c r="J3100" s="867" t="s">
        <v>6142</v>
      </c>
      <c r="K3100" s="868">
        <v>34.92</v>
      </c>
      <c r="L3100" s="867" t="s">
        <v>6143</v>
      </c>
    </row>
    <row r="3101" spans="1:12" ht="13.5">
      <c r="A3101" s="867" t="s">
        <v>9467</v>
      </c>
      <c r="B3101" s="867" t="s">
        <v>9468</v>
      </c>
      <c r="C3101" s="867" t="s">
        <v>9469</v>
      </c>
      <c r="D3101" s="867" t="s">
        <v>9470</v>
      </c>
      <c r="E3101" s="868" t="s">
        <v>819</v>
      </c>
      <c r="F3101" s="867" t="s">
        <v>819</v>
      </c>
      <c r="G3101" s="867">
        <v>91786</v>
      </c>
      <c r="H3101" s="867" t="s">
        <v>9513</v>
      </c>
      <c r="I3101" s="867" t="s">
        <v>272</v>
      </c>
      <c r="J3101" s="867" t="s">
        <v>6142</v>
      </c>
      <c r="K3101" s="868">
        <v>22.17</v>
      </c>
      <c r="L3101" s="867" t="s">
        <v>6143</v>
      </c>
    </row>
    <row r="3102" spans="1:12" ht="13.5">
      <c r="A3102" s="867" t="s">
        <v>9467</v>
      </c>
      <c r="B3102" s="867" t="s">
        <v>9468</v>
      </c>
      <c r="C3102" s="867" t="s">
        <v>9469</v>
      </c>
      <c r="D3102" s="867" t="s">
        <v>9470</v>
      </c>
      <c r="E3102" s="868" t="s">
        <v>819</v>
      </c>
      <c r="F3102" s="867" t="s">
        <v>819</v>
      </c>
      <c r="G3102" s="867">
        <v>91787</v>
      </c>
      <c r="H3102" s="867" t="s">
        <v>9514</v>
      </c>
      <c r="I3102" s="867" t="s">
        <v>272</v>
      </c>
      <c r="J3102" s="867" t="s">
        <v>6142</v>
      </c>
      <c r="K3102" s="868">
        <v>23.39</v>
      </c>
      <c r="L3102" s="867" t="s">
        <v>6143</v>
      </c>
    </row>
    <row r="3103" spans="1:12" ht="13.5">
      <c r="A3103" s="867" t="s">
        <v>9467</v>
      </c>
      <c r="B3103" s="867" t="s">
        <v>9468</v>
      </c>
      <c r="C3103" s="867" t="s">
        <v>9469</v>
      </c>
      <c r="D3103" s="867" t="s">
        <v>9470</v>
      </c>
      <c r="E3103" s="868" t="s">
        <v>819</v>
      </c>
      <c r="F3103" s="867" t="s">
        <v>819</v>
      </c>
      <c r="G3103" s="867">
        <v>91788</v>
      </c>
      <c r="H3103" s="867" t="s">
        <v>9515</v>
      </c>
      <c r="I3103" s="867" t="s">
        <v>272</v>
      </c>
      <c r="J3103" s="867" t="s">
        <v>6142</v>
      </c>
      <c r="K3103" s="868">
        <v>30.38</v>
      </c>
      <c r="L3103" s="867" t="s">
        <v>6143</v>
      </c>
    </row>
    <row r="3104" spans="1:12" ht="13.5">
      <c r="A3104" s="867" t="s">
        <v>9467</v>
      </c>
      <c r="B3104" s="867" t="s">
        <v>9468</v>
      </c>
      <c r="C3104" s="867" t="s">
        <v>9469</v>
      </c>
      <c r="D3104" s="867" t="s">
        <v>9470</v>
      </c>
      <c r="E3104" s="868" t="s">
        <v>819</v>
      </c>
      <c r="F3104" s="867" t="s">
        <v>819</v>
      </c>
      <c r="G3104" s="867">
        <v>91789</v>
      </c>
      <c r="H3104" s="867" t="s">
        <v>9516</v>
      </c>
      <c r="I3104" s="867" t="s">
        <v>272</v>
      </c>
      <c r="J3104" s="867" t="s">
        <v>6229</v>
      </c>
      <c r="K3104" s="868">
        <v>30.45</v>
      </c>
      <c r="L3104" s="867" t="s">
        <v>6143</v>
      </c>
    </row>
    <row r="3105" spans="1:12" ht="13.5">
      <c r="A3105" s="867" t="s">
        <v>9467</v>
      </c>
      <c r="B3105" s="867" t="s">
        <v>9468</v>
      </c>
      <c r="C3105" s="867" t="s">
        <v>9469</v>
      </c>
      <c r="D3105" s="867" t="s">
        <v>9470</v>
      </c>
      <c r="E3105" s="868" t="s">
        <v>819</v>
      </c>
      <c r="F3105" s="867" t="s">
        <v>819</v>
      </c>
      <c r="G3105" s="867">
        <v>91790</v>
      </c>
      <c r="H3105" s="867" t="s">
        <v>9517</v>
      </c>
      <c r="I3105" s="867" t="s">
        <v>272</v>
      </c>
      <c r="J3105" s="867" t="s">
        <v>6142</v>
      </c>
      <c r="K3105" s="868">
        <v>47.2</v>
      </c>
      <c r="L3105" s="867" t="s">
        <v>6143</v>
      </c>
    </row>
    <row r="3106" spans="1:12" ht="13.5">
      <c r="A3106" s="867" t="s">
        <v>9467</v>
      </c>
      <c r="B3106" s="867" t="s">
        <v>9468</v>
      </c>
      <c r="C3106" s="867" t="s">
        <v>9469</v>
      </c>
      <c r="D3106" s="867" t="s">
        <v>9470</v>
      </c>
      <c r="E3106" s="868" t="s">
        <v>819</v>
      </c>
      <c r="F3106" s="867" t="s">
        <v>819</v>
      </c>
      <c r="G3106" s="867">
        <v>91791</v>
      </c>
      <c r="H3106" s="867" t="s">
        <v>9518</v>
      </c>
      <c r="I3106" s="867" t="s">
        <v>272</v>
      </c>
      <c r="J3106" s="867" t="s">
        <v>6142</v>
      </c>
      <c r="K3106" s="868">
        <v>59.38</v>
      </c>
      <c r="L3106" s="867" t="s">
        <v>6143</v>
      </c>
    </row>
    <row r="3107" spans="1:12" ht="13.5">
      <c r="A3107" s="867" t="s">
        <v>9467</v>
      </c>
      <c r="B3107" s="867" t="s">
        <v>9468</v>
      </c>
      <c r="C3107" s="867" t="s">
        <v>9469</v>
      </c>
      <c r="D3107" s="867" t="s">
        <v>9470</v>
      </c>
      <c r="E3107" s="868" t="s">
        <v>819</v>
      </c>
      <c r="F3107" s="867" t="s">
        <v>819</v>
      </c>
      <c r="G3107" s="867">
        <v>91792</v>
      </c>
      <c r="H3107" s="867" t="s">
        <v>9519</v>
      </c>
      <c r="I3107" s="867" t="s">
        <v>272</v>
      </c>
      <c r="J3107" s="867" t="s">
        <v>6142</v>
      </c>
      <c r="K3107" s="868">
        <v>45.98</v>
      </c>
      <c r="L3107" s="867" t="s">
        <v>6143</v>
      </c>
    </row>
    <row r="3108" spans="1:12" ht="13.5">
      <c r="A3108" s="867" t="s">
        <v>9467</v>
      </c>
      <c r="B3108" s="867" t="s">
        <v>9468</v>
      </c>
      <c r="C3108" s="867" t="s">
        <v>9469</v>
      </c>
      <c r="D3108" s="867" t="s">
        <v>9470</v>
      </c>
      <c r="E3108" s="868" t="s">
        <v>819</v>
      </c>
      <c r="F3108" s="867" t="s">
        <v>819</v>
      </c>
      <c r="G3108" s="867">
        <v>91793</v>
      </c>
      <c r="H3108" s="867" t="s">
        <v>9520</v>
      </c>
      <c r="I3108" s="867" t="s">
        <v>272</v>
      </c>
      <c r="J3108" s="867" t="s">
        <v>6142</v>
      </c>
      <c r="K3108" s="868">
        <v>65.989999999999995</v>
      </c>
      <c r="L3108" s="867" t="s">
        <v>6143</v>
      </c>
    </row>
    <row r="3109" spans="1:12" ht="13.5">
      <c r="A3109" s="867" t="s">
        <v>9467</v>
      </c>
      <c r="B3109" s="867" t="s">
        <v>9468</v>
      </c>
      <c r="C3109" s="867" t="s">
        <v>9469</v>
      </c>
      <c r="D3109" s="867" t="s">
        <v>9470</v>
      </c>
      <c r="E3109" s="868" t="s">
        <v>819</v>
      </c>
      <c r="F3109" s="867" t="s">
        <v>819</v>
      </c>
      <c r="G3109" s="867">
        <v>91794</v>
      </c>
      <c r="H3109" s="867" t="s">
        <v>9521</v>
      </c>
      <c r="I3109" s="867" t="s">
        <v>272</v>
      </c>
      <c r="J3109" s="867" t="s">
        <v>6142</v>
      </c>
      <c r="K3109" s="868">
        <v>29.16</v>
      </c>
      <c r="L3109" s="867" t="s">
        <v>6143</v>
      </c>
    </row>
    <row r="3110" spans="1:12" ht="13.5">
      <c r="A3110" s="867" t="s">
        <v>9467</v>
      </c>
      <c r="B3110" s="867" t="s">
        <v>9468</v>
      </c>
      <c r="C3110" s="867" t="s">
        <v>9469</v>
      </c>
      <c r="D3110" s="867" t="s">
        <v>9470</v>
      </c>
      <c r="E3110" s="868" t="s">
        <v>819</v>
      </c>
      <c r="F3110" s="867" t="s">
        <v>819</v>
      </c>
      <c r="G3110" s="867">
        <v>91795</v>
      </c>
      <c r="H3110" s="867" t="s">
        <v>9522</v>
      </c>
      <c r="I3110" s="867" t="s">
        <v>272</v>
      </c>
      <c r="J3110" s="867" t="s">
        <v>6142</v>
      </c>
      <c r="K3110" s="868">
        <v>50</v>
      </c>
      <c r="L3110" s="867" t="s">
        <v>6143</v>
      </c>
    </row>
    <row r="3111" spans="1:12" ht="13.5">
      <c r="A3111" s="867" t="s">
        <v>9467</v>
      </c>
      <c r="B3111" s="867" t="s">
        <v>9468</v>
      </c>
      <c r="C3111" s="867" t="s">
        <v>9469</v>
      </c>
      <c r="D3111" s="867" t="s">
        <v>9470</v>
      </c>
      <c r="E3111" s="868" t="s">
        <v>819</v>
      </c>
      <c r="F3111" s="867" t="s">
        <v>819</v>
      </c>
      <c r="G3111" s="867">
        <v>91796</v>
      </c>
      <c r="H3111" s="867" t="s">
        <v>9523</v>
      </c>
      <c r="I3111" s="867" t="s">
        <v>272</v>
      </c>
      <c r="J3111" s="867" t="s">
        <v>6229</v>
      </c>
      <c r="K3111" s="868">
        <v>53.05</v>
      </c>
      <c r="L3111" s="867" t="s">
        <v>6143</v>
      </c>
    </row>
    <row r="3112" spans="1:12" ht="13.5">
      <c r="A3112" s="867" t="s">
        <v>9467</v>
      </c>
      <c r="B3112" s="867" t="s">
        <v>9468</v>
      </c>
      <c r="C3112" s="867" t="s">
        <v>9469</v>
      </c>
      <c r="D3112" s="867" t="s">
        <v>9470</v>
      </c>
      <c r="E3112" s="868" t="s">
        <v>819</v>
      </c>
      <c r="F3112" s="867" t="s">
        <v>819</v>
      </c>
      <c r="G3112" s="867">
        <v>92275</v>
      </c>
      <c r="H3112" s="867" t="s">
        <v>9524</v>
      </c>
      <c r="I3112" s="867" t="s">
        <v>272</v>
      </c>
      <c r="J3112" s="867" t="s">
        <v>6142</v>
      </c>
      <c r="K3112" s="868">
        <v>38</v>
      </c>
      <c r="L3112" s="867" t="s">
        <v>6143</v>
      </c>
    </row>
    <row r="3113" spans="1:12" ht="13.5">
      <c r="A3113" s="867" t="s">
        <v>9467</v>
      </c>
      <c r="B3113" s="867" t="s">
        <v>9468</v>
      </c>
      <c r="C3113" s="867" t="s">
        <v>9469</v>
      </c>
      <c r="D3113" s="867" t="s">
        <v>9470</v>
      </c>
      <c r="E3113" s="868" t="s">
        <v>819</v>
      </c>
      <c r="F3113" s="867" t="s">
        <v>819</v>
      </c>
      <c r="G3113" s="867">
        <v>92276</v>
      </c>
      <c r="H3113" s="867" t="s">
        <v>9525</v>
      </c>
      <c r="I3113" s="867" t="s">
        <v>272</v>
      </c>
      <c r="J3113" s="867" t="s">
        <v>6142</v>
      </c>
      <c r="K3113" s="868">
        <v>48.1</v>
      </c>
      <c r="L3113" s="867" t="s">
        <v>6143</v>
      </c>
    </row>
    <row r="3114" spans="1:12" ht="13.5">
      <c r="A3114" s="867" t="s">
        <v>9467</v>
      </c>
      <c r="B3114" s="867" t="s">
        <v>9468</v>
      </c>
      <c r="C3114" s="867" t="s">
        <v>9469</v>
      </c>
      <c r="D3114" s="867" t="s">
        <v>9470</v>
      </c>
      <c r="E3114" s="868" t="s">
        <v>819</v>
      </c>
      <c r="F3114" s="867" t="s">
        <v>819</v>
      </c>
      <c r="G3114" s="867">
        <v>92277</v>
      </c>
      <c r="H3114" s="867" t="s">
        <v>9526</v>
      </c>
      <c r="I3114" s="867" t="s">
        <v>272</v>
      </c>
      <c r="J3114" s="867" t="s">
        <v>6142</v>
      </c>
      <c r="K3114" s="868">
        <v>69.260000000000005</v>
      </c>
      <c r="L3114" s="867" t="s">
        <v>6143</v>
      </c>
    </row>
    <row r="3115" spans="1:12" ht="13.5">
      <c r="A3115" s="867" t="s">
        <v>9467</v>
      </c>
      <c r="B3115" s="867" t="s">
        <v>9468</v>
      </c>
      <c r="C3115" s="867" t="s">
        <v>9469</v>
      </c>
      <c r="D3115" s="867" t="s">
        <v>9470</v>
      </c>
      <c r="E3115" s="868" t="s">
        <v>819</v>
      </c>
      <c r="F3115" s="867" t="s">
        <v>819</v>
      </c>
      <c r="G3115" s="867">
        <v>92278</v>
      </c>
      <c r="H3115" s="867" t="s">
        <v>9527</v>
      </c>
      <c r="I3115" s="867" t="s">
        <v>272</v>
      </c>
      <c r="J3115" s="867" t="s">
        <v>6142</v>
      </c>
      <c r="K3115" s="868">
        <v>93.02</v>
      </c>
      <c r="L3115" s="867" t="s">
        <v>6143</v>
      </c>
    </row>
    <row r="3116" spans="1:12" ht="13.5">
      <c r="A3116" s="867" t="s">
        <v>9467</v>
      </c>
      <c r="B3116" s="867" t="s">
        <v>9468</v>
      </c>
      <c r="C3116" s="867" t="s">
        <v>9469</v>
      </c>
      <c r="D3116" s="867" t="s">
        <v>9470</v>
      </c>
      <c r="E3116" s="868" t="s">
        <v>819</v>
      </c>
      <c r="F3116" s="867" t="s">
        <v>819</v>
      </c>
      <c r="G3116" s="867">
        <v>92279</v>
      </c>
      <c r="H3116" s="867" t="s">
        <v>9528</v>
      </c>
      <c r="I3116" s="867" t="s">
        <v>272</v>
      </c>
      <c r="J3116" s="867" t="s">
        <v>6142</v>
      </c>
      <c r="K3116" s="868">
        <v>134.27000000000001</v>
      </c>
      <c r="L3116" s="867" t="s">
        <v>6143</v>
      </c>
    </row>
    <row r="3117" spans="1:12" ht="13.5">
      <c r="A3117" s="867" t="s">
        <v>9467</v>
      </c>
      <c r="B3117" s="867" t="s">
        <v>9468</v>
      </c>
      <c r="C3117" s="867" t="s">
        <v>9469</v>
      </c>
      <c r="D3117" s="867" t="s">
        <v>9470</v>
      </c>
      <c r="E3117" s="868" t="s">
        <v>819</v>
      </c>
      <c r="F3117" s="867" t="s">
        <v>819</v>
      </c>
      <c r="G3117" s="867">
        <v>92280</v>
      </c>
      <c r="H3117" s="867" t="s">
        <v>9529</v>
      </c>
      <c r="I3117" s="867" t="s">
        <v>272</v>
      </c>
      <c r="J3117" s="867" t="s">
        <v>6142</v>
      </c>
      <c r="K3117" s="868">
        <v>188.33</v>
      </c>
      <c r="L3117" s="867" t="s">
        <v>6143</v>
      </c>
    </row>
    <row r="3118" spans="1:12" ht="13.5">
      <c r="A3118" s="867" t="s">
        <v>9467</v>
      </c>
      <c r="B3118" s="867" t="s">
        <v>9468</v>
      </c>
      <c r="C3118" s="867" t="s">
        <v>9469</v>
      </c>
      <c r="D3118" s="867" t="s">
        <v>9470</v>
      </c>
      <c r="E3118" s="868" t="s">
        <v>819</v>
      </c>
      <c r="F3118" s="867" t="s">
        <v>819</v>
      </c>
      <c r="G3118" s="867">
        <v>92281</v>
      </c>
      <c r="H3118" s="867" t="s">
        <v>9530</v>
      </c>
      <c r="I3118" s="867" t="s">
        <v>272</v>
      </c>
      <c r="J3118" s="867" t="s">
        <v>6142</v>
      </c>
      <c r="K3118" s="868">
        <v>98.7</v>
      </c>
      <c r="L3118" s="867" t="s">
        <v>6143</v>
      </c>
    </row>
    <row r="3119" spans="1:12" ht="13.5">
      <c r="A3119" s="867" t="s">
        <v>9467</v>
      </c>
      <c r="B3119" s="867" t="s">
        <v>9468</v>
      </c>
      <c r="C3119" s="867" t="s">
        <v>9469</v>
      </c>
      <c r="D3119" s="867" t="s">
        <v>9470</v>
      </c>
      <c r="E3119" s="868" t="s">
        <v>819</v>
      </c>
      <c r="F3119" s="867" t="s">
        <v>819</v>
      </c>
      <c r="G3119" s="867">
        <v>92282</v>
      </c>
      <c r="H3119" s="867" t="s">
        <v>9531</v>
      </c>
      <c r="I3119" s="867" t="s">
        <v>272</v>
      </c>
      <c r="J3119" s="867" t="s">
        <v>6142</v>
      </c>
      <c r="K3119" s="868">
        <v>111.22</v>
      </c>
      <c r="L3119" s="867" t="s">
        <v>6143</v>
      </c>
    </row>
    <row r="3120" spans="1:12" ht="13.5">
      <c r="A3120" s="867" t="s">
        <v>9467</v>
      </c>
      <c r="B3120" s="867" t="s">
        <v>9468</v>
      </c>
      <c r="C3120" s="867" t="s">
        <v>9469</v>
      </c>
      <c r="D3120" s="867" t="s">
        <v>9470</v>
      </c>
      <c r="E3120" s="868" t="s">
        <v>819</v>
      </c>
      <c r="F3120" s="867" t="s">
        <v>819</v>
      </c>
      <c r="G3120" s="867">
        <v>92283</v>
      </c>
      <c r="H3120" s="867" t="s">
        <v>9532</v>
      </c>
      <c r="I3120" s="867" t="s">
        <v>272</v>
      </c>
      <c r="J3120" s="867" t="s">
        <v>6142</v>
      </c>
      <c r="K3120" s="868">
        <v>149.03</v>
      </c>
      <c r="L3120" s="867" t="s">
        <v>6143</v>
      </c>
    </row>
    <row r="3121" spans="1:12" ht="13.5">
      <c r="A3121" s="867" t="s">
        <v>9467</v>
      </c>
      <c r="B3121" s="867" t="s">
        <v>9468</v>
      </c>
      <c r="C3121" s="867" t="s">
        <v>9469</v>
      </c>
      <c r="D3121" s="867" t="s">
        <v>9470</v>
      </c>
      <c r="E3121" s="868" t="s">
        <v>819</v>
      </c>
      <c r="F3121" s="867" t="s">
        <v>819</v>
      </c>
      <c r="G3121" s="867">
        <v>92284</v>
      </c>
      <c r="H3121" s="867" t="s">
        <v>9533</v>
      </c>
      <c r="I3121" s="867" t="s">
        <v>272</v>
      </c>
      <c r="J3121" s="867" t="s">
        <v>6142</v>
      </c>
      <c r="K3121" s="868">
        <v>183.98</v>
      </c>
      <c r="L3121" s="867" t="s">
        <v>6143</v>
      </c>
    </row>
    <row r="3122" spans="1:12" ht="13.5">
      <c r="A3122" s="867" t="s">
        <v>9467</v>
      </c>
      <c r="B3122" s="867" t="s">
        <v>9468</v>
      </c>
      <c r="C3122" s="867" t="s">
        <v>9469</v>
      </c>
      <c r="D3122" s="867" t="s">
        <v>9470</v>
      </c>
      <c r="E3122" s="868" t="s">
        <v>819</v>
      </c>
      <c r="F3122" s="867" t="s">
        <v>819</v>
      </c>
      <c r="G3122" s="867">
        <v>92285</v>
      </c>
      <c r="H3122" s="867" t="s">
        <v>9534</v>
      </c>
      <c r="I3122" s="867" t="s">
        <v>272</v>
      </c>
      <c r="J3122" s="867" t="s">
        <v>6142</v>
      </c>
      <c r="K3122" s="868">
        <v>242.91</v>
      </c>
      <c r="L3122" s="867" t="s">
        <v>6143</v>
      </c>
    </row>
    <row r="3123" spans="1:12" ht="13.5">
      <c r="A3123" s="867" t="s">
        <v>9467</v>
      </c>
      <c r="B3123" s="867" t="s">
        <v>9468</v>
      </c>
      <c r="C3123" s="867" t="s">
        <v>9469</v>
      </c>
      <c r="D3123" s="867" t="s">
        <v>9470</v>
      </c>
      <c r="E3123" s="868" t="s">
        <v>819</v>
      </c>
      <c r="F3123" s="867" t="s">
        <v>819</v>
      </c>
      <c r="G3123" s="867">
        <v>92286</v>
      </c>
      <c r="H3123" s="867" t="s">
        <v>9535</v>
      </c>
      <c r="I3123" s="867" t="s">
        <v>272</v>
      </c>
      <c r="J3123" s="867" t="s">
        <v>6142</v>
      </c>
      <c r="K3123" s="868">
        <v>298.5</v>
      </c>
      <c r="L3123" s="867" t="s">
        <v>6143</v>
      </c>
    </row>
    <row r="3124" spans="1:12" ht="13.5">
      <c r="A3124" s="867" t="s">
        <v>9467</v>
      </c>
      <c r="B3124" s="867" t="s">
        <v>9468</v>
      </c>
      <c r="C3124" s="867" t="s">
        <v>9469</v>
      </c>
      <c r="D3124" s="867" t="s">
        <v>9470</v>
      </c>
      <c r="E3124" s="868" t="s">
        <v>819</v>
      </c>
      <c r="F3124" s="867" t="s">
        <v>819</v>
      </c>
      <c r="G3124" s="867">
        <v>92305</v>
      </c>
      <c r="H3124" s="867" t="s">
        <v>9536</v>
      </c>
      <c r="I3124" s="867" t="s">
        <v>272</v>
      </c>
      <c r="J3124" s="867" t="s">
        <v>6142</v>
      </c>
      <c r="K3124" s="868">
        <v>25.92</v>
      </c>
      <c r="L3124" s="867" t="s">
        <v>6143</v>
      </c>
    </row>
    <row r="3125" spans="1:12" ht="13.5">
      <c r="A3125" s="867" t="s">
        <v>9467</v>
      </c>
      <c r="B3125" s="867" t="s">
        <v>9468</v>
      </c>
      <c r="C3125" s="867" t="s">
        <v>9469</v>
      </c>
      <c r="D3125" s="867" t="s">
        <v>9470</v>
      </c>
      <c r="E3125" s="868" t="s">
        <v>819</v>
      </c>
      <c r="F3125" s="867" t="s">
        <v>819</v>
      </c>
      <c r="G3125" s="867">
        <v>92306</v>
      </c>
      <c r="H3125" s="867" t="s">
        <v>9537</v>
      </c>
      <c r="I3125" s="867" t="s">
        <v>272</v>
      </c>
      <c r="J3125" s="867" t="s">
        <v>6142</v>
      </c>
      <c r="K3125" s="868">
        <v>41.81</v>
      </c>
      <c r="L3125" s="867" t="s">
        <v>6143</v>
      </c>
    </row>
    <row r="3126" spans="1:12" ht="13.5">
      <c r="A3126" s="867" t="s">
        <v>9467</v>
      </c>
      <c r="B3126" s="867" t="s">
        <v>9468</v>
      </c>
      <c r="C3126" s="867" t="s">
        <v>9469</v>
      </c>
      <c r="D3126" s="867" t="s">
        <v>9470</v>
      </c>
      <c r="E3126" s="868" t="s">
        <v>819</v>
      </c>
      <c r="F3126" s="867" t="s">
        <v>819</v>
      </c>
      <c r="G3126" s="867">
        <v>92307</v>
      </c>
      <c r="H3126" s="867" t="s">
        <v>9538</v>
      </c>
      <c r="I3126" s="867" t="s">
        <v>272</v>
      </c>
      <c r="J3126" s="867" t="s">
        <v>6142</v>
      </c>
      <c r="K3126" s="868">
        <v>52.17</v>
      </c>
      <c r="L3126" s="867" t="s">
        <v>6143</v>
      </c>
    </row>
    <row r="3127" spans="1:12" ht="13.5">
      <c r="A3127" s="867" t="s">
        <v>9467</v>
      </c>
      <c r="B3127" s="867" t="s">
        <v>9468</v>
      </c>
      <c r="C3127" s="867" t="s">
        <v>9469</v>
      </c>
      <c r="D3127" s="867" t="s">
        <v>9470</v>
      </c>
      <c r="E3127" s="868" t="s">
        <v>819</v>
      </c>
      <c r="F3127" s="867" t="s">
        <v>819</v>
      </c>
      <c r="G3127" s="867">
        <v>92308</v>
      </c>
      <c r="H3127" s="867" t="s">
        <v>9539</v>
      </c>
      <c r="I3127" s="867" t="s">
        <v>272</v>
      </c>
      <c r="J3127" s="867" t="s">
        <v>6142</v>
      </c>
      <c r="K3127" s="868">
        <v>40.79</v>
      </c>
      <c r="L3127" s="867" t="s">
        <v>6143</v>
      </c>
    </row>
    <row r="3128" spans="1:12" ht="13.5">
      <c r="A3128" s="867" t="s">
        <v>9467</v>
      </c>
      <c r="B3128" s="867" t="s">
        <v>9468</v>
      </c>
      <c r="C3128" s="867" t="s">
        <v>9469</v>
      </c>
      <c r="D3128" s="867" t="s">
        <v>9470</v>
      </c>
      <c r="E3128" s="868" t="s">
        <v>819</v>
      </c>
      <c r="F3128" s="867" t="s">
        <v>819</v>
      </c>
      <c r="G3128" s="867">
        <v>92309</v>
      </c>
      <c r="H3128" s="867" t="s">
        <v>9540</v>
      </c>
      <c r="I3128" s="867" t="s">
        <v>272</v>
      </c>
      <c r="J3128" s="867" t="s">
        <v>6142</v>
      </c>
      <c r="K3128" s="868">
        <v>104.42</v>
      </c>
      <c r="L3128" s="867" t="s">
        <v>6143</v>
      </c>
    </row>
    <row r="3129" spans="1:12" ht="13.5">
      <c r="A3129" s="867" t="s">
        <v>9467</v>
      </c>
      <c r="B3129" s="867" t="s">
        <v>9468</v>
      </c>
      <c r="C3129" s="867" t="s">
        <v>9469</v>
      </c>
      <c r="D3129" s="867" t="s">
        <v>9470</v>
      </c>
      <c r="E3129" s="868" t="s">
        <v>819</v>
      </c>
      <c r="F3129" s="867" t="s">
        <v>819</v>
      </c>
      <c r="G3129" s="867">
        <v>92310</v>
      </c>
      <c r="H3129" s="867" t="s">
        <v>9541</v>
      </c>
      <c r="I3129" s="867" t="s">
        <v>272</v>
      </c>
      <c r="J3129" s="867" t="s">
        <v>6142</v>
      </c>
      <c r="K3129" s="868">
        <v>117.25</v>
      </c>
      <c r="L3129" s="867" t="s">
        <v>6143</v>
      </c>
    </row>
    <row r="3130" spans="1:12" ht="13.5">
      <c r="A3130" s="867" t="s">
        <v>9467</v>
      </c>
      <c r="B3130" s="867" t="s">
        <v>9468</v>
      </c>
      <c r="C3130" s="867" t="s">
        <v>9469</v>
      </c>
      <c r="D3130" s="867" t="s">
        <v>9470</v>
      </c>
      <c r="E3130" s="868" t="s">
        <v>819</v>
      </c>
      <c r="F3130" s="867" t="s">
        <v>819</v>
      </c>
      <c r="G3130" s="867">
        <v>92320</v>
      </c>
      <c r="H3130" s="867" t="s">
        <v>9542</v>
      </c>
      <c r="I3130" s="867" t="s">
        <v>272</v>
      </c>
      <c r="J3130" s="867" t="s">
        <v>6142</v>
      </c>
      <c r="K3130" s="868">
        <v>34.270000000000003</v>
      </c>
      <c r="L3130" s="867" t="s">
        <v>6143</v>
      </c>
    </row>
    <row r="3131" spans="1:12" ht="13.5">
      <c r="A3131" s="867" t="s">
        <v>9467</v>
      </c>
      <c r="B3131" s="867" t="s">
        <v>9468</v>
      </c>
      <c r="C3131" s="867" t="s">
        <v>9469</v>
      </c>
      <c r="D3131" s="867" t="s">
        <v>9470</v>
      </c>
      <c r="E3131" s="868" t="s">
        <v>819</v>
      </c>
      <c r="F3131" s="867" t="s">
        <v>819</v>
      </c>
      <c r="G3131" s="867">
        <v>92321</v>
      </c>
      <c r="H3131" s="867" t="s">
        <v>9543</v>
      </c>
      <c r="I3131" s="867" t="s">
        <v>272</v>
      </c>
      <c r="J3131" s="867" t="s">
        <v>6142</v>
      </c>
      <c r="K3131" s="868">
        <v>56.16</v>
      </c>
      <c r="L3131" s="867" t="s">
        <v>6143</v>
      </c>
    </row>
    <row r="3132" spans="1:12" ht="13.5">
      <c r="A3132" s="867" t="s">
        <v>9467</v>
      </c>
      <c r="B3132" s="867" t="s">
        <v>9468</v>
      </c>
      <c r="C3132" s="867" t="s">
        <v>9469</v>
      </c>
      <c r="D3132" s="867" t="s">
        <v>9470</v>
      </c>
      <c r="E3132" s="868" t="s">
        <v>819</v>
      </c>
      <c r="F3132" s="867" t="s">
        <v>819</v>
      </c>
      <c r="G3132" s="867">
        <v>92322</v>
      </c>
      <c r="H3132" s="867" t="s">
        <v>9544</v>
      </c>
      <c r="I3132" s="867" t="s">
        <v>272</v>
      </c>
      <c r="J3132" s="867" t="s">
        <v>6142</v>
      </c>
      <c r="K3132" s="868">
        <v>71.739999999999995</v>
      </c>
      <c r="L3132" s="867" t="s">
        <v>6143</v>
      </c>
    </row>
    <row r="3133" spans="1:12" ht="13.5">
      <c r="A3133" s="867" t="s">
        <v>9467</v>
      </c>
      <c r="B3133" s="867" t="s">
        <v>9468</v>
      </c>
      <c r="C3133" s="867" t="s">
        <v>9469</v>
      </c>
      <c r="D3133" s="867" t="s">
        <v>9470</v>
      </c>
      <c r="E3133" s="868" t="s">
        <v>819</v>
      </c>
      <c r="F3133" s="867" t="s">
        <v>819</v>
      </c>
      <c r="G3133" s="867">
        <v>92323</v>
      </c>
      <c r="H3133" s="867" t="s">
        <v>9545</v>
      </c>
      <c r="I3133" s="867" t="s">
        <v>272</v>
      </c>
      <c r="J3133" s="867" t="s">
        <v>6142</v>
      </c>
      <c r="K3133" s="868">
        <v>47.14</v>
      </c>
      <c r="L3133" s="867" t="s">
        <v>6143</v>
      </c>
    </row>
    <row r="3134" spans="1:12" ht="13.5">
      <c r="A3134" s="867" t="s">
        <v>9467</v>
      </c>
      <c r="B3134" s="867" t="s">
        <v>9468</v>
      </c>
      <c r="C3134" s="867" t="s">
        <v>9469</v>
      </c>
      <c r="D3134" s="867" t="s">
        <v>9470</v>
      </c>
      <c r="E3134" s="868" t="s">
        <v>819</v>
      </c>
      <c r="F3134" s="867" t="s">
        <v>819</v>
      </c>
      <c r="G3134" s="867">
        <v>92324</v>
      </c>
      <c r="H3134" s="867" t="s">
        <v>9546</v>
      </c>
      <c r="I3134" s="867" t="s">
        <v>272</v>
      </c>
      <c r="J3134" s="867" t="s">
        <v>6142</v>
      </c>
      <c r="K3134" s="868">
        <v>116.77</v>
      </c>
      <c r="L3134" s="867" t="s">
        <v>6143</v>
      </c>
    </row>
    <row r="3135" spans="1:12" ht="13.5">
      <c r="A3135" s="867" t="s">
        <v>9467</v>
      </c>
      <c r="B3135" s="867" t="s">
        <v>9468</v>
      </c>
      <c r="C3135" s="867" t="s">
        <v>9469</v>
      </c>
      <c r="D3135" s="867" t="s">
        <v>9470</v>
      </c>
      <c r="E3135" s="868" t="s">
        <v>819</v>
      </c>
      <c r="F3135" s="867" t="s">
        <v>819</v>
      </c>
      <c r="G3135" s="867">
        <v>92325</v>
      </c>
      <c r="H3135" s="867" t="s">
        <v>9547</v>
      </c>
      <c r="I3135" s="867" t="s">
        <v>272</v>
      </c>
      <c r="J3135" s="867" t="s">
        <v>6142</v>
      </c>
      <c r="K3135" s="868">
        <v>134.78</v>
      </c>
      <c r="L3135" s="867" t="s">
        <v>6143</v>
      </c>
    </row>
    <row r="3136" spans="1:12" ht="13.5">
      <c r="A3136" s="867" t="s">
        <v>9467</v>
      </c>
      <c r="B3136" s="867" t="s">
        <v>9468</v>
      </c>
      <c r="C3136" s="867" t="s">
        <v>9469</v>
      </c>
      <c r="D3136" s="867" t="s">
        <v>9470</v>
      </c>
      <c r="E3136" s="868" t="s">
        <v>819</v>
      </c>
      <c r="F3136" s="867" t="s">
        <v>819</v>
      </c>
      <c r="G3136" s="867">
        <v>92335</v>
      </c>
      <c r="H3136" s="867" t="s">
        <v>9548</v>
      </c>
      <c r="I3136" s="867" t="s">
        <v>272</v>
      </c>
      <c r="J3136" s="867" t="s">
        <v>6229</v>
      </c>
      <c r="K3136" s="868">
        <v>63.52</v>
      </c>
      <c r="L3136" s="867" t="s">
        <v>6143</v>
      </c>
    </row>
    <row r="3137" spans="1:12" ht="13.5">
      <c r="A3137" s="867" t="s">
        <v>9467</v>
      </c>
      <c r="B3137" s="867" t="s">
        <v>9468</v>
      </c>
      <c r="C3137" s="867" t="s">
        <v>9469</v>
      </c>
      <c r="D3137" s="867" t="s">
        <v>9470</v>
      </c>
      <c r="E3137" s="868" t="s">
        <v>819</v>
      </c>
      <c r="F3137" s="867" t="s">
        <v>819</v>
      </c>
      <c r="G3137" s="867">
        <v>92336</v>
      </c>
      <c r="H3137" s="867" t="s">
        <v>9549</v>
      </c>
      <c r="I3137" s="867" t="s">
        <v>272</v>
      </c>
      <c r="J3137" s="867" t="s">
        <v>6229</v>
      </c>
      <c r="K3137" s="868">
        <v>77.930000000000007</v>
      </c>
      <c r="L3137" s="867" t="s">
        <v>6143</v>
      </c>
    </row>
    <row r="3138" spans="1:12" ht="13.5">
      <c r="A3138" s="867" t="s">
        <v>9467</v>
      </c>
      <c r="B3138" s="867" t="s">
        <v>9468</v>
      </c>
      <c r="C3138" s="867" t="s">
        <v>9469</v>
      </c>
      <c r="D3138" s="867" t="s">
        <v>9470</v>
      </c>
      <c r="E3138" s="868" t="s">
        <v>819</v>
      </c>
      <c r="F3138" s="867" t="s">
        <v>819</v>
      </c>
      <c r="G3138" s="867">
        <v>92337</v>
      </c>
      <c r="H3138" s="867" t="s">
        <v>9550</v>
      </c>
      <c r="I3138" s="867" t="s">
        <v>272</v>
      </c>
      <c r="J3138" s="867" t="s">
        <v>6229</v>
      </c>
      <c r="K3138" s="868">
        <v>102.3</v>
      </c>
      <c r="L3138" s="867" t="s">
        <v>6143</v>
      </c>
    </row>
    <row r="3139" spans="1:12" ht="13.5">
      <c r="A3139" s="867" t="s">
        <v>9467</v>
      </c>
      <c r="B3139" s="867" t="s">
        <v>9468</v>
      </c>
      <c r="C3139" s="867" t="s">
        <v>9469</v>
      </c>
      <c r="D3139" s="867" t="s">
        <v>9470</v>
      </c>
      <c r="E3139" s="868" t="s">
        <v>819</v>
      </c>
      <c r="F3139" s="867" t="s">
        <v>819</v>
      </c>
      <c r="G3139" s="867">
        <v>92338</v>
      </c>
      <c r="H3139" s="867" t="s">
        <v>9551</v>
      </c>
      <c r="I3139" s="867" t="s">
        <v>272</v>
      </c>
      <c r="J3139" s="867" t="s">
        <v>6142</v>
      </c>
      <c r="K3139" s="868">
        <v>78.989999999999995</v>
      </c>
      <c r="L3139" s="867" t="s">
        <v>6143</v>
      </c>
    </row>
    <row r="3140" spans="1:12" ht="13.5">
      <c r="A3140" s="867" t="s">
        <v>9467</v>
      </c>
      <c r="B3140" s="867" t="s">
        <v>9468</v>
      </c>
      <c r="C3140" s="867" t="s">
        <v>9469</v>
      </c>
      <c r="D3140" s="867" t="s">
        <v>9470</v>
      </c>
      <c r="E3140" s="868" t="s">
        <v>819</v>
      </c>
      <c r="F3140" s="867" t="s">
        <v>819</v>
      </c>
      <c r="G3140" s="867">
        <v>92339</v>
      </c>
      <c r="H3140" s="867" t="s">
        <v>9552</v>
      </c>
      <c r="I3140" s="867" t="s">
        <v>272</v>
      </c>
      <c r="J3140" s="867" t="s">
        <v>6142</v>
      </c>
      <c r="K3140" s="868">
        <v>115.94</v>
      </c>
      <c r="L3140" s="867" t="s">
        <v>6143</v>
      </c>
    </row>
    <row r="3141" spans="1:12" ht="13.5">
      <c r="A3141" s="867" t="s">
        <v>9467</v>
      </c>
      <c r="B3141" s="867" t="s">
        <v>9468</v>
      </c>
      <c r="C3141" s="867" t="s">
        <v>9469</v>
      </c>
      <c r="D3141" s="867" t="s">
        <v>9470</v>
      </c>
      <c r="E3141" s="868" t="s">
        <v>819</v>
      </c>
      <c r="F3141" s="867" t="s">
        <v>819</v>
      </c>
      <c r="G3141" s="867">
        <v>92341</v>
      </c>
      <c r="H3141" s="867" t="s">
        <v>9553</v>
      </c>
      <c r="I3141" s="867" t="s">
        <v>272</v>
      </c>
      <c r="J3141" s="867" t="s">
        <v>6229</v>
      </c>
      <c r="K3141" s="868">
        <v>71.88</v>
      </c>
      <c r="L3141" s="867" t="s">
        <v>6143</v>
      </c>
    </row>
    <row r="3142" spans="1:12" ht="13.5">
      <c r="A3142" s="867" t="s">
        <v>9467</v>
      </c>
      <c r="B3142" s="867" t="s">
        <v>9468</v>
      </c>
      <c r="C3142" s="867" t="s">
        <v>9469</v>
      </c>
      <c r="D3142" s="867" t="s">
        <v>9470</v>
      </c>
      <c r="E3142" s="868" t="s">
        <v>819</v>
      </c>
      <c r="F3142" s="867" t="s">
        <v>819</v>
      </c>
      <c r="G3142" s="867">
        <v>92342</v>
      </c>
      <c r="H3142" s="867" t="s">
        <v>9554</v>
      </c>
      <c r="I3142" s="867" t="s">
        <v>272</v>
      </c>
      <c r="J3142" s="867" t="s">
        <v>6229</v>
      </c>
      <c r="K3142" s="868">
        <v>86.32</v>
      </c>
      <c r="L3142" s="867" t="s">
        <v>6143</v>
      </c>
    </row>
    <row r="3143" spans="1:12" ht="13.5">
      <c r="A3143" s="867" t="s">
        <v>9467</v>
      </c>
      <c r="B3143" s="867" t="s">
        <v>9468</v>
      </c>
      <c r="C3143" s="867" t="s">
        <v>9469</v>
      </c>
      <c r="D3143" s="867" t="s">
        <v>9470</v>
      </c>
      <c r="E3143" s="868" t="s">
        <v>819</v>
      </c>
      <c r="F3143" s="867" t="s">
        <v>819</v>
      </c>
      <c r="G3143" s="867">
        <v>92343</v>
      </c>
      <c r="H3143" s="867" t="s">
        <v>9555</v>
      </c>
      <c r="I3143" s="867" t="s">
        <v>272</v>
      </c>
      <c r="J3143" s="867" t="s">
        <v>6229</v>
      </c>
      <c r="K3143" s="868">
        <v>110.77</v>
      </c>
      <c r="L3143" s="867" t="s">
        <v>6143</v>
      </c>
    </row>
    <row r="3144" spans="1:12" ht="13.5">
      <c r="A3144" s="867" t="s">
        <v>9467</v>
      </c>
      <c r="B3144" s="867" t="s">
        <v>9468</v>
      </c>
      <c r="C3144" s="867" t="s">
        <v>9469</v>
      </c>
      <c r="D3144" s="867" t="s">
        <v>9470</v>
      </c>
      <c r="E3144" s="868" t="s">
        <v>819</v>
      </c>
      <c r="F3144" s="867" t="s">
        <v>819</v>
      </c>
      <c r="G3144" s="867">
        <v>92361</v>
      </c>
      <c r="H3144" s="867" t="s">
        <v>9556</v>
      </c>
      <c r="I3144" s="867" t="s">
        <v>272</v>
      </c>
      <c r="J3144" s="867" t="s">
        <v>6142</v>
      </c>
      <c r="K3144" s="868">
        <v>61.67</v>
      </c>
      <c r="L3144" s="867" t="s">
        <v>6143</v>
      </c>
    </row>
    <row r="3145" spans="1:12" ht="13.5">
      <c r="A3145" s="867" t="s">
        <v>9467</v>
      </c>
      <c r="B3145" s="867" t="s">
        <v>9468</v>
      </c>
      <c r="C3145" s="867" t="s">
        <v>9469</v>
      </c>
      <c r="D3145" s="867" t="s">
        <v>9470</v>
      </c>
      <c r="E3145" s="868" t="s">
        <v>819</v>
      </c>
      <c r="F3145" s="867" t="s">
        <v>819</v>
      </c>
      <c r="G3145" s="867">
        <v>92362</v>
      </c>
      <c r="H3145" s="867" t="s">
        <v>9557</v>
      </c>
      <c r="I3145" s="867" t="s">
        <v>272</v>
      </c>
      <c r="J3145" s="867" t="s">
        <v>6142</v>
      </c>
      <c r="K3145" s="868">
        <v>97.94</v>
      </c>
      <c r="L3145" s="867" t="s">
        <v>6143</v>
      </c>
    </row>
    <row r="3146" spans="1:12" ht="13.5">
      <c r="A3146" s="867" t="s">
        <v>9467</v>
      </c>
      <c r="B3146" s="867" t="s">
        <v>9468</v>
      </c>
      <c r="C3146" s="867" t="s">
        <v>9469</v>
      </c>
      <c r="D3146" s="867" t="s">
        <v>9470</v>
      </c>
      <c r="E3146" s="868" t="s">
        <v>819</v>
      </c>
      <c r="F3146" s="867" t="s">
        <v>819</v>
      </c>
      <c r="G3146" s="867">
        <v>92364</v>
      </c>
      <c r="H3146" s="867" t="s">
        <v>9558</v>
      </c>
      <c r="I3146" s="867" t="s">
        <v>272</v>
      </c>
      <c r="J3146" s="867" t="s">
        <v>6229</v>
      </c>
      <c r="K3146" s="868">
        <v>38.69</v>
      </c>
      <c r="L3146" s="867" t="s">
        <v>6143</v>
      </c>
    </row>
    <row r="3147" spans="1:12" ht="13.5">
      <c r="A3147" s="867" t="s">
        <v>9467</v>
      </c>
      <c r="B3147" s="867" t="s">
        <v>9468</v>
      </c>
      <c r="C3147" s="867" t="s">
        <v>9469</v>
      </c>
      <c r="D3147" s="867" t="s">
        <v>9470</v>
      </c>
      <c r="E3147" s="868" t="s">
        <v>819</v>
      </c>
      <c r="F3147" s="867" t="s">
        <v>819</v>
      </c>
      <c r="G3147" s="867">
        <v>92365</v>
      </c>
      <c r="H3147" s="867" t="s">
        <v>9559</v>
      </c>
      <c r="I3147" s="867" t="s">
        <v>272</v>
      </c>
      <c r="J3147" s="867" t="s">
        <v>6229</v>
      </c>
      <c r="K3147" s="868">
        <v>44.45</v>
      </c>
      <c r="L3147" s="867" t="s">
        <v>6143</v>
      </c>
    </row>
    <row r="3148" spans="1:12" ht="13.5">
      <c r="A3148" s="867" t="s">
        <v>9467</v>
      </c>
      <c r="B3148" s="867" t="s">
        <v>9468</v>
      </c>
      <c r="C3148" s="867" t="s">
        <v>9469</v>
      </c>
      <c r="D3148" s="867" t="s">
        <v>9470</v>
      </c>
      <c r="E3148" s="868" t="s">
        <v>819</v>
      </c>
      <c r="F3148" s="867" t="s">
        <v>819</v>
      </c>
      <c r="G3148" s="867">
        <v>92366</v>
      </c>
      <c r="H3148" s="867" t="s">
        <v>9560</v>
      </c>
      <c r="I3148" s="867" t="s">
        <v>272</v>
      </c>
      <c r="J3148" s="867" t="s">
        <v>6229</v>
      </c>
      <c r="K3148" s="868">
        <v>61.56</v>
      </c>
      <c r="L3148" s="867" t="s">
        <v>6143</v>
      </c>
    </row>
    <row r="3149" spans="1:12" ht="13.5">
      <c r="A3149" s="867" t="s">
        <v>9467</v>
      </c>
      <c r="B3149" s="867" t="s">
        <v>9468</v>
      </c>
      <c r="C3149" s="867" t="s">
        <v>9469</v>
      </c>
      <c r="D3149" s="867" t="s">
        <v>9470</v>
      </c>
      <c r="E3149" s="868" t="s">
        <v>819</v>
      </c>
      <c r="F3149" s="867" t="s">
        <v>819</v>
      </c>
      <c r="G3149" s="867">
        <v>92367</v>
      </c>
      <c r="H3149" s="867" t="s">
        <v>9561</v>
      </c>
      <c r="I3149" s="867" t="s">
        <v>272</v>
      </c>
      <c r="J3149" s="867" t="s">
        <v>6229</v>
      </c>
      <c r="K3149" s="868">
        <v>75.53</v>
      </c>
      <c r="L3149" s="867" t="s">
        <v>6143</v>
      </c>
    </row>
    <row r="3150" spans="1:12" ht="13.5">
      <c r="A3150" s="867" t="s">
        <v>9467</v>
      </c>
      <c r="B3150" s="867" t="s">
        <v>9468</v>
      </c>
      <c r="C3150" s="867" t="s">
        <v>9469</v>
      </c>
      <c r="D3150" s="867" t="s">
        <v>9470</v>
      </c>
      <c r="E3150" s="868" t="s">
        <v>819</v>
      </c>
      <c r="F3150" s="867" t="s">
        <v>819</v>
      </c>
      <c r="G3150" s="867">
        <v>92368</v>
      </c>
      <c r="H3150" s="867" t="s">
        <v>9562</v>
      </c>
      <c r="I3150" s="867" t="s">
        <v>272</v>
      </c>
      <c r="J3150" s="867" t="s">
        <v>6229</v>
      </c>
      <c r="K3150" s="868">
        <v>99.56</v>
      </c>
      <c r="L3150" s="867" t="s">
        <v>6143</v>
      </c>
    </row>
    <row r="3151" spans="1:12" ht="13.5">
      <c r="A3151" s="867" t="s">
        <v>9467</v>
      </c>
      <c r="B3151" s="867" t="s">
        <v>9468</v>
      </c>
      <c r="C3151" s="867" t="s">
        <v>9469</v>
      </c>
      <c r="D3151" s="867" t="s">
        <v>9470</v>
      </c>
      <c r="E3151" s="868" t="s">
        <v>819</v>
      </c>
      <c r="F3151" s="867" t="s">
        <v>819</v>
      </c>
      <c r="G3151" s="867">
        <v>92648</v>
      </c>
      <c r="H3151" s="867" t="s">
        <v>9563</v>
      </c>
      <c r="I3151" s="867" t="s">
        <v>272</v>
      </c>
      <c r="J3151" s="867" t="s">
        <v>6142</v>
      </c>
      <c r="K3151" s="868">
        <v>53.28</v>
      </c>
      <c r="L3151" s="867" t="s">
        <v>6143</v>
      </c>
    </row>
    <row r="3152" spans="1:12" ht="13.5">
      <c r="A3152" s="867" t="s">
        <v>9467</v>
      </c>
      <c r="B3152" s="867" t="s">
        <v>9468</v>
      </c>
      <c r="C3152" s="867" t="s">
        <v>9469</v>
      </c>
      <c r="D3152" s="867" t="s">
        <v>9470</v>
      </c>
      <c r="E3152" s="868" t="s">
        <v>819</v>
      </c>
      <c r="F3152" s="867" t="s">
        <v>819</v>
      </c>
      <c r="G3152" s="867">
        <v>92649</v>
      </c>
      <c r="H3152" s="867" t="s">
        <v>9564</v>
      </c>
      <c r="I3152" s="867" t="s">
        <v>272</v>
      </c>
      <c r="J3152" s="867" t="s">
        <v>6142</v>
      </c>
      <c r="K3152" s="868">
        <v>64.790000000000006</v>
      </c>
      <c r="L3152" s="867" t="s">
        <v>6143</v>
      </c>
    </row>
    <row r="3153" spans="1:12" ht="13.5">
      <c r="A3153" s="867" t="s">
        <v>9467</v>
      </c>
      <c r="B3153" s="867" t="s">
        <v>9468</v>
      </c>
      <c r="C3153" s="867" t="s">
        <v>9469</v>
      </c>
      <c r="D3153" s="867" t="s">
        <v>9470</v>
      </c>
      <c r="E3153" s="868" t="s">
        <v>819</v>
      </c>
      <c r="F3153" s="867" t="s">
        <v>819</v>
      </c>
      <c r="G3153" s="867">
        <v>92650</v>
      </c>
      <c r="H3153" s="867" t="s">
        <v>9565</v>
      </c>
      <c r="I3153" s="867" t="s">
        <v>272</v>
      </c>
      <c r="J3153" s="867" t="s">
        <v>6142</v>
      </c>
      <c r="K3153" s="868">
        <v>101.05</v>
      </c>
      <c r="L3153" s="867" t="s">
        <v>6143</v>
      </c>
    </row>
    <row r="3154" spans="1:12" ht="13.5">
      <c r="A3154" s="867" t="s">
        <v>9467</v>
      </c>
      <c r="B3154" s="867" t="s">
        <v>9468</v>
      </c>
      <c r="C3154" s="867" t="s">
        <v>9469</v>
      </c>
      <c r="D3154" s="867" t="s">
        <v>9470</v>
      </c>
      <c r="E3154" s="868" t="s">
        <v>819</v>
      </c>
      <c r="F3154" s="867" t="s">
        <v>819</v>
      </c>
      <c r="G3154" s="867">
        <v>92652</v>
      </c>
      <c r="H3154" s="867" t="s">
        <v>9566</v>
      </c>
      <c r="I3154" s="867" t="s">
        <v>272</v>
      </c>
      <c r="J3154" s="867" t="s">
        <v>6229</v>
      </c>
      <c r="K3154" s="868">
        <v>42.49</v>
      </c>
      <c r="L3154" s="867" t="s">
        <v>6143</v>
      </c>
    </row>
    <row r="3155" spans="1:12" ht="13.5">
      <c r="A3155" s="867" t="s">
        <v>9467</v>
      </c>
      <c r="B3155" s="867" t="s">
        <v>9468</v>
      </c>
      <c r="C3155" s="867" t="s">
        <v>9469</v>
      </c>
      <c r="D3155" s="867" t="s">
        <v>9470</v>
      </c>
      <c r="E3155" s="868" t="s">
        <v>819</v>
      </c>
      <c r="F3155" s="867" t="s">
        <v>819</v>
      </c>
      <c r="G3155" s="867">
        <v>92653</v>
      </c>
      <c r="H3155" s="867" t="s">
        <v>9567</v>
      </c>
      <c r="I3155" s="867" t="s">
        <v>272</v>
      </c>
      <c r="J3155" s="867" t="s">
        <v>6229</v>
      </c>
      <c r="K3155" s="868">
        <v>48.29</v>
      </c>
      <c r="L3155" s="867" t="s">
        <v>6143</v>
      </c>
    </row>
    <row r="3156" spans="1:12" ht="13.5">
      <c r="A3156" s="867" t="s">
        <v>9467</v>
      </c>
      <c r="B3156" s="867" t="s">
        <v>9468</v>
      </c>
      <c r="C3156" s="867" t="s">
        <v>9469</v>
      </c>
      <c r="D3156" s="867" t="s">
        <v>9470</v>
      </c>
      <c r="E3156" s="868" t="s">
        <v>819</v>
      </c>
      <c r="F3156" s="867" t="s">
        <v>819</v>
      </c>
      <c r="G3156" s="867">
        <v>92654</v>
      </c>
      <c r="H3156" s="867" t="s">
        <v>9568</v>
      </c>
      <c r="I3156" s="867" t="s">
        <v>272</v>
      </c>
      <c r="J3156" s="867" t="s">
        <v>6229</v>
      </c>
      <c r="K3156" s="868">
        <v>65.400000000000006</v>
      </c>
      <c r="L3156" s="867" t="s">
        <v>6143</v>
      </c>
    </row>
    <row r="3157" spans="1:12" ht="13.5">
      <c r="A3157" s="867" t="s">
        <v>9467</v>
      </c>
      <c r="B3157" s="867" t="s">
        <v>9468</v>
      </c>
      <c r="C3157" s="867" t="s">
        <v>9469</v>
      </c>
      <c r="D3157" s="867" t="s">
        <v>9470</v>
      </c>
      <c r="E3157" s="868" t="s">
        <v>819</v>
      </c>
      <c r="F3157" s="867" t="s">
        <v>819</v>
      </c>
      <c r="G3157" s="867">
        <v>92655</v>
      </c>
      <c r="H3157" s="867" t="s">
        <v>9569</v>
      </c>
      <c r="I3157" s="867" t="s">
        <v>272</v>
      </c>
      <c r="J3157" s="867" t="s">
        <v>6229</v>
      </c>
      <c r="K3157" s="868">
        <v>79.459999999999994</v>
      </c>
      <c r="L3157" s="867" t="s">
        <v>6143</v>
      </c>
    </row>
    <row r="3158" spans="1:12" ht="13.5">
      <c r="A3158" s="867" t="s">
        <v>9467</v>
      </c>
      <c r="B3158" s="867" t="s">
        <v>9468</v>
      </c>
      <c r="C3158" s="867" t="s">
        <v>9469</v>
      </c>
      <c r="D3158" s="867" t="s">
        <v>9470</v>
      </c>
      <c r="E3158" s="868" t="s">
        <v>819</v>
      </c>
      <c r="F3158" s="867" t="s">
        <v>819</v>
      </c>
      <c r="G3158" s="867">
        <v>92656</v>
      </c>
      <c r="H3158" s="867" t="s">
        <v>9570</v>
      </c>
      <c r="I3158" s="867" t="s">
        <v>272</v>
      </c>
      <c r="J3158" s="867" t="s">
        <v>6229</v>
      </c>
      <c r="K3158" s="868">
        <v>103.47</v>
      </c>
      <c r="L3158" s="867" t="s">
        <v>6143</v>
      </c>
    </row>
    <row r="3159" spans="1:12" ht="13.5">
      <c r="A3159" s="867" t="s">
        <v>9467</v>
      </c>
      <c r="B3159" s="867" t="s">
        <v>9468</v>
      </c>
      <c r="C3159" s="867" t="s">
        <v>9469</v>
      </c>
      <c r="D3159" s="867" t="s">
        <v>9470</v>
      </c>
      <c r="E3159" s="868" t="s">
        <v>819</v>
      </c>
      <c r="F3159" s="867" t="s">
        <v>819</v>
      </c>
      <c r="G3159" s="867">
        <v>92687</v>
      </c>
      <c r="H3159" s="867" t="s">
        <v>9571</v>
      </c>
      <c r="I3159" s="867" t="s">
        <v>272</v>
      </c>
      <c r="J3159" s="867" t="s">
        <v>6229</v>
      </c>
      <c r="K3159" s="868">
        <v>20.18</v>
      </c>
      <c r="L3159" s="867" t="s">
        <v>6143</v>
      </c>
    </row>
    <row r="3160" spans="1:12" ht="13.5">
      <c r="A3160" s="867" t="s">
        <v>9467</v>
      </c>
      <c r="B3160" s="867" t="s">
        <v>9468</v>
      </c>
      <c r="C3160" s="867" t="s">
        <v>9469</v>
      </c>
      <c r="D3160" s="867" t="s">
        <v>9470</v>
      </c>
      <c r="E3160" s="868" t="s">
        <v>819</v>
      </c>
      <c r="F3160" s="867" t="s">
        <v>819</v>
      </c>
      <c r="G3160" s="867">
        <v>92688</v>
      </c>
      <c r="H3160" s="867" t="s">
        <v>9572</v>
      </c>
      <c r="I3160" s="867" t="s">
        <v>272</v>
      </c>
      <c r="J3160" s="867" t="s">
        <v>6229</v>
      </c>
      <c r="K3160" s="868">
        <v>28.58</v>
      </c>
      <c r="L3160" s="867" t="s">
        <v>6143</v>
      </c>
    </row>
    <row r="3161" spans="1:12" ht="13.5">
      <c r="A3161" s="867" t="s">
        <v>9467</v>
      </c>
      <c r="B3161" s="867" t="s">
        <v>9468</v>
      </c>
      <c r="C3161" s="867" t="s">
        <v>9469</v>
      </c>
      <c r="D3161" s="867" t="s">
        <v>9470</v>
      </c>
      <c r="E3161" s="868" t="s">
        <v>819</v>
      </c>
      <c r="F3161" s="867" t="s">
        <v>819</v>
      </c>
      <c r="G3161" s="867">
        <v>92689</v>
      </c>
      <c r="H3161" s="867" t="s">
        <v>9573</v>
      </c>
      <c r="I3161" s="867" t="s">
        <v>272</v>
      </c>
      <c r="J3161" s="867" t="s">
        <v>6142</v>
      </c>
      <c r="K3161" s="868">
        <v>27.24</v>
      </c>
      <c r="L3161" s="867" t="s">
        <v>6143</v>
      </c>
    </row>
    <row r="3162" spans="1:12" ht="13.5">
      <c r="A3162" s="867" t="s">
        <v>9467</v>
      </c>
      <c r="B3162" s="867" t="s">
        <v>9468</v>
      </c>
      <c r="C3162" s="867" t="s">
        <v>9469</v>
      </c>
      <c r="D3162" s="867" t="s">
        <v>9470</v>
      </c>
      <c r="E3162" s="868" t="s">
        <v>819</v>
      </c>
      <c r="F3162" s="867" t="s">
        <v>819</v>
      </c>
      <c r="G3162" s="867">
        <v>92690</v>
      </c>
      <c r="H3162" s="867" t="s">
        <v>9574</v>
      </c>
      <c r="I3162" s="867" t="s">
        <v>272</v>
      </c>
      <c r="J3162" s="867" t="s">
        <v>6142</v>
      </c>
      <c r="K3162" s="868">
        <v>39.69</v>
      </c>
      <c r="L3162" s="867" t="s">
        <v>6143</v>
      </c>
    </row>
    <row r="3163" spans="1:12" ht="13.5">
      <c r="A3163" s="867" t="s">
        <v>9467</v>
      </c>
      <c r="B3163" s="867" t="s">
        <v>9468</v>
      </c>
      <c r="C3163" s="867" t="s">
        <v>9469</v>
      </c>
      <c r="D3163" s="867" t="s">
        <v>9470</v>
      </c>
      <c r="E3163" s="868" t="s">
        <v>819</v>
      </c>
      <c r="F3163" s="867" t="s">
        <v>819</v>
      </c>
      <c r="G3163" s="867">
        <v>94462</v>
      </c>
      <c r="H3163" s="867" t="s">
        <v>9575</v>
      </c>
      <c r="I3163" s="867" t="s">
        <v>272</v>
      </c>
      <c r="J3163" s="867" t="s">
        <v>6229</v>
      </c>
      <c r="K3163" s="868">
        <v>71.73</v>
      </c>
      <c r="L3163" s="867" t="s">
        <v>6143</v>
      </c>
    </row>
    <row r="3164" spans="1:12" ht="13.5">
      <c r="A3164" s="867" t="s">
        <v>9467</v>
      </c>
      <c r="B3164" s="867" t="s">
        <v>9468</v>
      </c>
      <c r="C3164" s="867" t="s">
        <v>9469</v>
      </c>
      <c r="D3164" s="867" t="s">
        <v>9470</v>
      </c>
      <c r="E3164" s="868" t="s">
        <v>819</v>
      </c>
      <c r="F3164" s="867" t="s">
        <v>819</v>
      </c>
      <c r="G3164" s="867">
        <v>94463</v>
      </c>
      <c r="H3164" s="867" t="s">
        <v>9576</v>
      </c>
      <c r="I3164" s="867" t="s">
        <v>272</v>
      </c>
      <c r="J3164" s="867" t="s">
        <v>6229</v>
      </c>
      <c r="K3164" s="868">
        <v>83.53</v>
      </c>
      <c r="L3164" s="867" t="s">
        <v>6143</v>
      </c>
    </row>
    <row r="3165" spans="1:12" ht="13.5">
      <c r="A3165" s="867" t="s">
        <v>9467</v>
      </c>
      <c r="B3165" s="867" t="s">
        <v>9468</v>
      </c>
      <c r="C3165" s="867" t="s">
        <v>9469</v>
      </c>
      <c r="D3165" s="867" t="s">
        <v>9470</v>
      </c>
      <c r="E3165" s="868" t="s">
        <v>819</v>
      </c>
      <c r="F3165" s="867" t="s">
        <v>819</v>
      </c>
      <c r="G3165" s="867">
        <v>94464</v>
      </c>
      <c r="H3165" s="867" t="s">
        <v>9577</v>
      </c>
      <c r="I3165" s="867" t="s">
        <v>272</v>
      </c>
      <c r="J3165" s="867" t="s">
        <v>6229</v>
      </c>
      <c r="K3165" s="868">
        <v>117.16</v>
      </c>
      <c r="L3165" s="867" t="s">
        <v>6143</v>
      </c>
    </row>
    <row r="3166" spans="1:12" ht="13.5">
      <c r="A3166" s="867" t="s">
        <v>9467</v>
      </c>
      <c r="B3166" s="867" t="s">
        <v>9468</v>
      </c>
      <c r="C3166" s="867" t="s">
        <v>9469</v>
      </c>
      <c r="D3166" s="867" t="s">
        <v>9470</v>
      </c>
      <c r="E3166" s="868" t="s">
        <v>819</v>
      </c>
      <c r="F3166" s="867" t="s">
        <v>819</v>
      </c>
      <c r="G3166" s="867">
        <v>94602</v>
      </c>
      <c r="H3166" s="867" t="s">
        <v>9578</v>
      </c>
      <c r="I3166" s="867" t="s">
        <v>272</v>
      </c>
      <c r="J3166" s="867" t="s">
        <v>6142</v>
      </c>
      <c r="K3166" s="868">
        <v>148.49</v>
      </c>
      <c r="L3166" s="867" t="s">
        <v>6143</v>
      </c>
    </row>
    <row r="3167" spans="1:12" ht="13.5">
      <c r="A3167" s="867" t="s">
        <v>9467</v>
      </c>
      <c r="B3167" s="867" t="s">
        <v>9468</v>
      </c>
      <c r="C3167" s="867" t="s">
        <v>9469</v>
      </c>
      <c r="D3167" s="867" t="s">
        <v>9470</v>
      </c>
      <c r="E3167" s="868" t="s">
        <v>819</v>
      </c>
      <c r="F3167" s="867" t="s">
        <v>819</v>
      </c>
      <c r="G3167" s="867">
        <v>94603</v>
      </c>
      <c r="H3167" s="867" t="s">
        <v>9579</v>
      </c>
      <c r="I3167" s="867" t="s">
        <v>272</v>
      </c>
      <c r="J3167" s="867" t="s">
        <v>6142</v>
      </c>
      <c r="K3167" s="868">
        <v>198.27</v>
      </c>
      <c r="L3167" s="867" t="s">
        <v>6143</v>
      </c>
    </row>
    <row r="3168" spans="1:12" ht="13.5">
      <c r="A3168" s="867" t="s">
        <v>9467</v>
      </c>
      <c r="B3168" s="867" t="s">
        <v>9468</v>
      </c>
      <c r="C3168" s="867" t="s">
        <v>9469</v>
      </c>
      <c r="D3168" s="867" t="s">
        <v>9470</v>
      </c>
      <c r="E3168" s="868" t="s">
        <v>819</v>
      </c>
      <c r="F3168" s="867" t="s">
        <v>819</v>
      </c>
      <c r="G3168" s="867">
        <v>94604</v>
      </c>
      <c r="H3168" s="867" t="s">
        <v>9580</v>
      </c>
      <c r="I3168" s="867" t="s">
        <v>272</v>
      </c>
      <c r="J3168" s="867" t="s">
        <v>6142</v>
      </c>
      <c r="K3168" s="868">
        <v>269.87</v>
      </c>
      <c r="L3168" s="867" t="s">
        <v>6143</v>
      </c>
    </row>
    <row r="3169" spans="1:12" ht="13.5">
      <c r="A3169" s="867" t="s">
        <v>9467</v>
      </c>
      <c r="B3169" s="867" t="s">
        <v>9468</v>
      </c>
      <c r="C3169" s="867" t="s">
        <v>9469</v>
      </c>
      <c r="D3169" s="867" t="s">
        <v>9470</v>
      </c>
      <c r="E3169" s="868" t="s">
        <v>819</v>
      </c>
      <c r="F3169" s="867" t="s">
        <v>819</v>
      </c>
      <c r="G3169" s="867">
        <v>94605</v>
      </c>
      <c r="H3169" s="867" t="s">
        <v>9581</v>
      </c>
      <c r="I3169" s="867" t="s">
        <v>272</v>
      </c>
      <c r="J3169" s="867" t="s">
        <v>6142</v>
      </c>
      <c r="K3169" s="868">
        <v>384.12</v>
      </c>
      <c r="L3169" s="867" t="s">
        <v>6143</v>
      </c>
    </row>
    <row r="3170" spans="1:12" ht="13.5">
      <c r="A3170" s="867" t="s">
        <v>9467</v>
      </c>
      <c r="B3170" s="867" t="s">
        <v>9468</v>
      </c>
      <c r="C3170" s="867" t="s">
        <v>9469</v>
      </c>
      <c r="D3170" s="867" t="s">
        <v>9470</v>
      </c>
      <c r="E3170" s="868" t="s">
        <v>819</v>
      </c>
      <c r="F3170" s="867" t="s">
        <v>819</v>
      </c>
      <c r="G3170" s="867">
        <v>94648</v>
      </c>
      <c r="H3170" s="867" t="s">
        <v>9582</v>
      </c>
      <c r="I3170" s="867" t="s">
        <v>272</v>
      </c>
      <c r="J3170" s="867" t="s">
        <v>6229</v>
      </c>
      <c r="K3170" s="868">
        <v>8.1</v>
      </c>
      <c r="L3170" s="867" t="s">
        <v>6143</v>
      </c>
    </row>
    <row r="3171" spans="1:12" ht="13.5">
      <c r="A3171" s="867" t="s">
        <v>9467</v>
      </c>
      <c r="B3171" s="867" t="s">
        <v>9468</v>
      </c>
      <c r="C3171" s="867" t="s">
        <v>9469</v>
      </c>
      <c r="D3171" s="867" t="s">
        <v>9470</v>
      </c>
      <c r="E3171" s="868" t="s">
        <v>819</v>
      </c>
      <c r="F3171" s="867" t="s">
        <v>819</v>
      </c>
      <c r="G3171" s="867">
        <v>94649</v>
      </c>
      <c r="H3171" s="867" t="s">
        <v>9583</v>
      </c>
      <c r="I3171" s="867" t="s">
        <v>272</v>
      </c>
      <c r="J3171" s="867" t="s">
        <v>6229</v>
      </c>
      <c r="K3171" s="868">
        <v>11.72</v>
      </c>
      <c r="L3171" s="867" t="s">
        <v>6143</v>
      </c>
    </row>
    <row r="3172" spans="1:12" ht="13.5">
      <c r="A3172" s="867" t="s">
        <v>9467</v>
      </c>
      <c r="B3172" s="867" t="s">
        <v>9468</v>
      </c>
      <c r="C3172" s="867" t="s">
        <v>9469</v>
      </c>
      <c r="D3172" s="867" t="s">
        <v>9470</v>
      </c>
      <c r="E3172" s="868" t="s">
        <v>819</v>
      </c>
      <c r="F3172" s="867" t="s">
        <v>819</v>
      </c>
      <c r="G3172" s="867">
        <v>94650</v>
      </c>
      <c r="H3172" s="867" t="s">
        <v>9584</v>
      </c>
      <c r="I3172" s="867" t="s">
        <v>272</v>
      </c>
      <c r="J3172" s="867" t="s">
        <v>6229</v>
      </c>
      <c r="K3172" s="868">
        <v>16.77</v>
      </c>
      <c r="L3172" s="867" t="s">
        <v>6143</v>
      </c>
    </row>
    <row r="3173" spans="1:12" ht="13.5">
      <c r="A3173" s="867" t="s">
        <v>9467</v>
      </c>
      <c r="B3173" s="867" t="s">
        <v>9468</v>
      </c>
      <c r="C3173" s="867" t="s">
        <v>9469</v>
      </c>
      <c r="D3173" s="867" t="s">
        <v>9470</v>
      </c>
      <c r="E3173" s="868" t="s">
        <v>819</v>
      </c>
      <c r="F3173" s="867" t="s">
        <v>819</v>
      </c>
      <c r="G3173" s="867">
        <v>94651</v>
      </c>
      <c r="H3173" s="867" t="s">
        <v>9585</v>
      </c>
      <c r="I3173" s="867" t="s">
        <v>272</v>
      </c>
      <c r="J3173" s="867" t="s">
        <v>6229</v>
      </c>
      <c r="K3173" s="868">
        <v>18.14</v>
      </c>
      <c r="L3173" s="867" t="s">
        <v>6143</v>
      </c>
    </row>
    <row r="3174" spans="1:12" ht="13.5">
      <c r="A3174" s="867" t="s">
        <v>9467</v>
      </c>
      <c r="B3174" s="867" t="s">
        <v>9468</v>
      </c>
      <c r="C3174" s="867" t="s">
        <v>9469</v>
      </c>
      <c r="D3174" s="867" t="s">
        <v>9470</v>
      </c>
      <c r="E3174" s="868" t="s">
        <v>819</v>
      </c>
      <c r="F3174" s="867" t="s">
        <v>819</v>
      </c>
      <c r="G3174" s="867">
        <v>94652</v>
      </c>
      <c r="H3174" s="867" t="s">
        <v>9586</v>
      </c>
      <c r="I3174" s="867" t="s">
        <v>272</v>
      </c>
      <c r="J3174" s="867" t="s">
        <v>6229</v>
      </c>
      <c r="K3174" s="868">
        <v>29.51</v>
      </c>
      <c r="L3174" s="867" t="s">
        <v>6143</v>
      </c>
    </row>
    <row r="3175" spans="1:12" ht="13.5">
      <c r="A3175" s="867" t="s">
        <v>9467</v>
      </c>
      <c r="B3175" s="867" t="s">
        <v>9468</v>
      </c>
      <c r="C3175" s="867" t="s">
        <v>9469</v>
      </c>
      <c r="D3175" s="867" t="s">
        <v>9470</v>
      </c>
      <c r="E3175" s="868" t="s">
        <v>819</v>
      </c>
      <c r="F3175" s="867" t="s">
        <v>819</v>
      </c>
      <c r="G3175" s="867">
        <v>94653</v>
      </c>
      <c r="H3175" s="867" t="s">
        <v>9587</v>
      </c>
      <c r="I3175" s="867" t="s">
        <v>272</v>
      </c>
      <c r="J3175" s="867" t="s">
        <v>6229</v>
      </c>
      <c r="K3175" s="868">
        <v>41.31</v>
      </c>
      <c r="L3175" s="867" t="s">
        <v>6143</v>
      </c>
    </row>
    <row r="3176" spans="1:12" ht="13.5">
      <c r="A3176" s="867" t="s">
        <v>9467</v>
      </c>
      <c r="B3176" s="867" t="s">
        <v>9468</v>
      </c>
      <c r="C3176" s="867" t="s">
        <v>9469</v>
      </c>
      <c r="D3176" s="867" t="s">
        <v>9470</v>
      </c>
      <c r="E3176" s="868" t="s">
        <v>819</v>
      </c>
      <c r="F3176" s="867" t="s">
        <v>819</v>
      </c>
      <c r="G3176" s="867">
        <v>94654</v>
      </c>
      <c r="H3176" s="867" t="s">
        <v>9588</v>
      </c>
      <c r="I3176" s="867" t="s">
        <v>272</v>
      </c>
      <c r="J3176" s="867" t="s">
        <v>6229</v>
      </c>
      <c r="K3176" s="868">
        <v>55.89</v>
      </c>
      <c r="L3176" s="867" t="s">
        <v>6143</v>
      </c>
    </row>
    <row r="3177" spans="1:12" ht="13.5">
      <c r="A3177" s="867" t="s">
        <v>9467</v>
      </c>
      <c r="B3177" s="867" t="s">
        <v>9468</v>
      </c>
      <c r="C3177" s="867" t="s">
        <v>9469</v>
      </c>
      <c r="D3177" s="867" t="s">
        <v>9470</v>
      </c>
      <c r="E3177" s="868" t="s">
        <v>819</v>
      </c>
      <c r="F3177" s="867" t="s">
        <v>819</v>
      </c>
      <c r="G3177" s="867">
        <v>94655</v>
      </c>
      <c r="H3177" s="867" t="s">
        <v>9589</v>
      </c>
      <c r="I3177" s="867" t="s">
        <v>272</v>
      </c>
      <c r="J3177" s="867" t="s">
        <v>6229</v>
      </c>
      <c r="K3177" s="868">
        <v>76.89</v>
      </c>
      <c r="L3177" s="867" t="s">
        <v>6143</v>
      </c>
    </row>
    <row r="3178" spans="1:12" ht="13.5">
      <c r="A3178" s="867" t="s">
        <v>9467</v>
      </c>
      <c r="B3178" s="867" t="s">
        <v>9468</v>
      </c>
      <c r="C3178" s="867" t="s">
        <v>9469</v>
      </c>
      <c r="D3178" s="867" t="s">
        <v>9470</v>
      </c>
      <c r="E3178" s="868" t="s">
        <v>819</v>
      </c>
      <c r="F3178" s="867" t="s">
        <v>819</v>
      </c>
      <c r="G3178" s="867">
        <v>94716</v>
      </c>
      <c r="H3178" s="867" t="s">
        <v>9590</v>
      </c>
      <c r="I3178" s="867" t="s">
        <v>272</v>
      </c>
      <c r="J3178" s="867" t="s">
        <v>6229</v>
      </c>
      <c r="K3178" s="868">
        <v>15.27</v>
      </c>
      <c r="L3178" s="867" t="s">
        <v>6143</v>
      </c>
    </row>
    <row r="3179" spans="1:12" ht="13.5">
      <c r="A3179" s="867" t="s">
        <v>9467</v>
      </c>
      <c r="B3179" s="867" t="s">
        <v>9468</v>
      </c>
      <c r="C3179" s="867" t="s">
        <v>9469</v>
      </c>
      <c r="D3179" s="867" t="s">
        <v>9470</v>
      </c>
      <c r="E3179" s="868" t="s">
        <v>819</v>
      </c>
      <c r="F3179" s="867" t="s">
        <v>819</v>
      </c>
      <c r="G3179" s="867">
        <v>94717</v>
      </c>
      <c r="H3179" s="867" t="s">
        <v>9591</v>
      </c>
      <c r="I3179" s="867" t="s">
        <v>272</v>
      </c>
      <c r="J3179" s="867" t="s">
        <v>6229</v>
      </c>
      <c r="K3179" s="868">
        <v>21.57</v>
      </c>
      <c r="L3179" s="867" t="s">
        <v>6143</v>
      </c>
    </row>
    <row r="3180" spans="1:12" ht="13.5">
      <c r="A3180" s="867" t="s">
        <v>9467</v>
      </c>
      <c r="B3180" s="867" t="s">
        <v>9468</v>
      </c>
      <c r="C3180" s="867" t="s">
        <v>9469</v>
      </c>
      <c r="D3180" s="867" t="s">
        <v>9470</v>
      </c>
      <c r="E3180" s="868" t="s">
        <v>819</v>
      </c>
      <c r="F3180" s="867" t="s">
        <v>819</v>
      </c>
      <c r="G3180" s="867">
        <v>94718</v>
      </c>
      <c r="H3180" s="867" t="s">
        <v>9592</v>
      </c>
      <c r="I3180" s="867" t="s">
        <v>272</v>
      </c>
      <c r="J3180" s="867" t="s">
        <v>6229</v>
      </c>
      <c r="K3180" s="868">
        <v>26.83</v>
      </c>
      <c r="L3180" s="867" t="s">
        <v>6143</v>
      </c>
    </row>
    <row r="3181" spans="1:12" ht="13.5">
      <c r="A3181" s="867" t="s">
        <v>9467</v>
      </c>
      <c r="B3181" s="867" t="s">
        <v>9468</v>
      </c>
      <c r="C3181" s="867" t="s">
        <v>9469</v>
      </c>
      <c r="D3181" s="867" t="s">
        <v>9470</v>
      </c>
      <c r="E3181" s="868" t="s">
        <v>819</v>
      </c>
      <c r="F3181" s="867" t="s">
        <v>819</v>
      </c>
      <c r="G3181" s="867">
        <v>94719</v>
      </c>
      <c r="H3181" s="867" t="s">
        <v>9593</v>
      </c>
      <c r="I3181" s="867" t="s">
        <v>272</v>
      </c>
      <c r="J3181" s="867" t="s">
        <v>6229</v>
      </c>
      <c r="K3181" s="868">
        <v>34.39</v>
      </c>
      <c r="L3181" s="867" t="s">
        <v>6143</v>
      </c>
    </row>
    <row r="3182" spans="1:12" ht="13.5">
      <c r="A3182" s="867" t="s">
        <v>9467</v>
      </c>
      <c r="B3182" s="867" t="s">
        <v>9468</v>
      </c>
      <c r="C3182" s="867" t="s">
        <v>9469</v>
      </c>
      <c r="D3182" s="867" t="s">
        <v>9470</v>
      </c>
      <c r="E3182" s="868" t="s">
        <v>819</v>
      </c>
      <c r="F3182" s="867" t="s">
        <v>819</v>
      </c>
      <c r="G3182" s="867">
        <v>94720</v>
      </c>
      <c r="H3182" s="867" t="s">
        <v>9594</v>
      </c>
      <c r="I3182" s="867" t="s">
        <v>272</v>
      </c>
      <c r="J3182" s="867" t="s">
        <v>6229</v>
      </c>
      <c r="K3182" s="868">
        <v>52.47</v>
      </c>
      <c r="L3182" s="867" t="s">
        <v>6143</v>
      </c>
    </row>
    <row r="3183" spans="1:12" ht="13.5">
      <c r="A3183" s="867" t="s">
        <v>9467</v>
      </c>
      <c r="B3183" s="867" t="s">
        <v>9468</v>
      </c>
      <c r="C3183" s="867" t="s">
        <v>9469</v>
      </c>
      <c r="D3183" s="867" t="s">
        <v>9470</v>
      </c>
      <c r="E3183" s="868" t="s">
        <v>819</v>
      </c>
      <c r="F3183" s="867" t="s">
        <v>819</v>
      </c>
      <c r="G3183" s="867">
        <v>94721</v>
      </c>
      <c r="H3183" s="867" t="s">
        <v>9595</v>
      </c>
      <c r="I3183" s="867" t="s">
        <v>272</v>
      </c>
      <c r="J3183" s="867" t="s">
        <v>6229</v>
      </c>
      <c r="K3183" s="868">
        <v>74.62</v>
      </c>
      <c r="L3183" s="867" t="s">
        <v>6143</v>
      </c>
    </row>
    <row r="3184" spans="1:12" ht="13.5">
      <c r="A3184" s="867" t="s">
        <v>9467</v>
      </c>
      <c r="B3184" s="867" t="s">
        <v>9468</v>
      </c>
      <c r="C3184" s="867" t="s">
        <v>9469</v>
      </c>
      <c r="D3184" s="867" t="s">
        <v>9470</v>
      </c>
      <c r="E3184" s="868" t="s">
        <v>819</v>
      </c>
      <c r="F3184" s="867" t="s">
        <v>819</v>
      </c>
      <c r="G3184" s="867">
        <v>94722</v>
      </c>
      <c r="H3184" s="867" t="s">
        <v>9596</v>
      </c>
      <c r="I3184" s="867" t="s">
        <v>272</v>
      </c>
      <c r="J3184" s="867" t="s">
        <v>6229</v>
      </c>
      <c r="K3184" s="868">
        <v>131.27000000000001</v>
      </c>
      <c r="L3184" s="867" t="s">
        <v>6143</v>
      </c>
    </row>
    <row r="3185" spans="1:12" ht="13.5">
      <c r="A3185" s="867" t="s">
        <v>9467</v>
      </c>
      <c r="B3185" s="867" t="s">
        <v>9468</v>
      </c>
      <c r="C3185" s="867" t="s">
        <v>9469</v>
      </c>
      <c r="D3185" s="867" t="s">
        <v>9470</v>
      </c>
      <c r="E3185" s="868" t="s">
        <v>819</v>
      </c>
      <c r="F3185" s="867" t="s">
        <v>819</v>
      </c>
      <c r="G3185" s="867">
        <v>95697</v>
      </c>
      <c r="H3185" s="867" t="s">
        <v>9597</v>
      </c>
      <c r="I3185" s="867" t="s">
        <v>272</v>
      </c>
      <c r="J3185" s="867" t="s">
        <v>6142</v>
      </c>
      <c r="K3185" s="868">
        <v>50.16</v>
      </c>
      <c r="L3185" s="867" t="s">
        <v>6143</v>
      </c>
    </row>
    <row r="3186" spans="1:12" ht="13.5">
      <c r="A3186" s="867" t="s">
        <v>9467</v>
      </c>
      <c r="B3186" s="867" t="s">
        <v>9468</v>
      </c>
      <c r="C3186" s="867" t="s">
        <v>9469</v>
      </c>
      <c r="D3186" s="867" t="s">
        <v>9470</v>
      </c>
      <c r="E3186" s="868" t="s">
        <v>819</v>
      </c>
      <c r="F3186" s="867" t="s">
        <v>819</v>
      </c>
      <c r="G3186" s="867">
        <v>96635</v>
      </c>
      <c r="H3186" s="867" t="s">
        <v>9598</v>
      </c>
      <c r="I3186" s="867" t="s">
        <v>272</v>
      </c>
      <c r="J3186" s="867" t="s">
        <v>6142</v>
      </c>
      <c r="K3186" s="868">
        <v>23.4</v>
      </c>
      <c r="L3186" s="867" t="s">
        <v>6143</v>
      </c>
    </row>
    <row r="3187" spans="1:12" ht="13.5">
      <c r="A3187" s="867" t="s">
        <v>9467</v>
      </c>
      <c r="B3187" s="867" t="s">
        <v>9468</v>
      </c>
      <c r="C3187" s="867" t="s">
        <v>9469</v>
      </c>
      <c r="D3187" s="867" t="s">
        <v>9470</v>
      </c>
      <c r="E3187" s="868" t="s">
        <v>819</v>
      </c>
      <c r="F3187" s="867" t="s">
        <v>819</v>
      </c>
      <c r="G3187" s="867">
        <v>96636</v>
      </c>
      <c r="H3187" s="867" t="s">
        <v>9599</v>
      </c>
      <c r="I3187" s="867" t="s">
        <v>272</v>
      </c>
      <c r="J3187" s="867" t="s">
        <v>6142</v>
      </c>
      <c r="K3187" s="868">
        <v>24.81</v>
      </c>
      <c r="L3187" s="867" t="s">
        <v>6143</v>
      </c>
    </row>
    <row r="3188" spans="1:12" ht="13.5">
      <c r="A3188" s="867" t="s">
        <v>9467</v>
      </c>
      <c r="B3188" s="867" t="s">
        <v>9468</v>
      </c>
      <c r="C3188" s="867" t="s">
        <v>9469</v>
      </c>
      <c r="D3188" s="867" t="s">
        <v>9470</v>
      </c>
      <c r="E3188" s="868" t="s">
        <v>819</v>
      </c>
      <c r="F3188" s="867" t="s">
        <v>819</v>
      </c>
      <c r="G3188" s="867">
        <v>96644</v>
      </c>
      <c r="H3188" s="867" t="s">
        <v>9600</v>
      </c>
      <c r="I3188" s="867" t="s">
        <v>272</v>
      </c>
      <c r="J3188" s="867" t="s">
        <v>6142</v>
      </c>
      <c r="K3188" s="868">
        <v>14.73</v>
      </c>
      <c r="L3188" s="867" t="s">
        <v>6143</v>
      </c>
    </row>
    <row r="3189" spans="1:12" ht="13.5">
      <c r="A3189" s="867" t="s">
        <v>9467</v>
      </c>
      <c r="B3189" s="867" t="s">
        <v>9468</v>
      </c>
      <c r="C3189" s="867" t="s">
        <v>9469</v>
      </c>
      <c r="D3189" s="867" t="s">
        <v>9470</v>
      </c>
      <c r="E3189" s="868" t="s">
        <v>819</v>
      </c>
      <c r="F3189" s="867" t="s">
        <v>819</v>
      </c>
      <c r="G3189" s="867">
        <v>96645</v>
      </c>
      <c r="H3189" s="867" t="s">
        <v>9601</v>
      </c>
      <c r="I3189" s="867" t="s">
        <v>272</v>
      </c>
      <c r="J3189" s="867" t="s">
        <v>6142</v>
      </c>
      <c r="K3189" s="868">
        <v>19.14</v>
      </c>
      <c r="L3189" s="867" t="s">
        <v>6143</v>
      </c>
    </row>
    <row r="3190" spans="1:12" ht="13.5">
      <c r="A3190" s="867" t="s">
        <v>9467</v>
      </c>
      <c r="B3190" s="867" t="s">
        <v>9468</v>
      </c>
      <c r="C3190" s="867" t="s">
        <v>9469</v>
      </c>
      <c r="D3190" s="867" t="s">
        <v>9470</v>
      </c>
      <c r="E3190" s="868" t="s">
        <v>819</v>
      </c>
      <c r="F3190" s="867" t="s">
        <v>819</v>
      </c>
      <c r="G3190" s="867">
        <v>96646</v>
      </c>
      <c r="H3190" s="867" t="s">
        <v>9602</v>
      </c>
      <c r="I3190" s="867" t="s">
        <v>272</v>
      </c>
      <c r="J3190" s="867" t="s">
        <v>6142</v>
      </c>
      <c r="K3190" s="868">
        <v>29.74</v>
      </c>
      <c r="L3190" s="867" t="s">
        <v>6143</v>
      </c>
    </row>
    <row r="3191" spans="1:12" ht="13.5">
      <c r="A3191" s="867" t="s">
        <v>9467</v>
      </c>
      <c r="B3191" s="867" t="s">
        <v>9468</v>
      </c>
      <c r="C3191" s="867" t="s">
        <v>9469</v>
      </c>
      <c r="D3191" s="867" t="s">
        <v>9470</v>
      </c>
      <c r="E3191" s="868" t="s">
        <v>819</v>
      </c>
      <c r="F3191" s="867" t="s">
        <v>819</v>
      </c>
      <c r="G3191" s="867">
        <v>96647</v>
      </c>
      <c r="H3191" s="867" t="s">
        <v>9603</v>
      </c>
      <c r="I3191" s="867" t="s">
        <v>272</v>
      </c>
      <c r="J3191" s="867" t="s">
        <v>6142</v>
      </c>
      <c r="K3191" s="868">
        <v>13.17</v>
      </c>
      <c r="L3191" s="867" t="s">
        <v>6143</v>
      </c>
    </row>
    <row r="3192" spans="1:12" ht="13.5">
      <c r="A3192" s="867" t="s">
        <v>9467</v>
      </c>
      <c r="B3192" s="867" t="s">
        <v>9468</v>
      </c>
      <c r="C3192" s="867" t="s">
        <v>9469</v>
      </c>
      <c r="D3192" s="867" t="s">
        <v>9470</v>
      </c>
      <c r="E3192" s="868" t="s">
        <v>819</v>
      </c>
      <c r="F3192" s="867" t="s">
        <v>819</v>
      </c>
      <c r="G3192" s="867">
        <v>96648</v>
      </c>
      <c r="H3192" s="867" t="s">
        <v>9604</v>
      </c>
      <c r="I3192" s="867" t="s">
        <v>272</v>
      </c>
      <c r="J3192" s="867" t="s">
        <v>6142</v>
      </c>
      <c r="K3192" s="868">
        <v>24.2</v>
      </c>
      <c r="L3192" s="867" t="s">
        <v>6143</v>
      </c>
    </row>
    <row r="3193" spans="1:12" ht="13.5">
      <c r="A3193" s="867" t="s">
        <v>9467</v>
      </c>
      <c r="B3193" s="867" t="s">
        <v>9468</v>
      </c>
      <c r="C3193" s="867" t="s">
        <v>9469</v>
      </c>
      <c r="D3193" s="867" t="s">
        <v>9470</v>
      </c>
      <c r="E3193" s="868" t="s">
        <v>819</v>
      </c>
      <c r="F3193" s="867" t="s">
        <v>819</v>
      </c>
      <c r="G3193" s="867">
        <v>96649</v>
      </c>
      <c r="H3193" s="867" t="s">
        <v>9605</v>
      </c>
      <c r="I3193" s="867" t="s">
        <v>272</v>
      </c>
      <c r="J3193" s="867" t="s">
        <v>6142</v>
      </c>
      <c r="K3193" s="868">
        <v>35.880000000000003</v>
      </c>
      <c r="L3193" s="867" t="s">
        <v>6143</v>
      </c>
    </row>
    <row r="3194" spans="1:12" ht="13.5">
      <c r="A3194" s="867" t="s">
        <v>9467</v>
      </c>
      <c r="B3194" s="867" t="s">
        <v>9468</v>
      </c>
      <c r="C3194" s="867" t="s">
        <v>9469</v>
      </c>
      <c r="D3194" s="867" t="s">
        <v>9470</v>
      </c>
      <c r="E3194" s="868" t="s">
        <v>819</v>
      </c>
      <c r="F3194" s="867" t="s">
        <v>819</v>
      </c>
      <c r="G3194" s="867">
        <v>96668</v>
      </c>
      <c r="H3194" s="867" t="s">
        <v>9606</v>
      </c>
      <c r="I3194" s="867" t="s">
        <v>272</v>
      </c>
      <c r="J3194" s="867" t="s">
        <v>6142</v>
      </c>
      <c r="K3194" s="868">
        <v>8.6999999999999993</v>
      </c>
      <c r="L3194" s="867" t="s">
        <v>6143</v>
      </c>
    </row>
    <row r="3195" spans="1:12" ht="13.5">
      <c r="A3195" s="867" t="s">
        <v>9467</v>
      </c>
      <c r="B3195" s="867" t="s">
        <v>9468</v>
      </c>
      <c r="C3195" s="867" t="s">
        <v>9469</v>
      </c>
      <c r="D3195" s="867" t="s">
        <v>9470</v>
      </c>
      <c r="E3195" s="868" t="s">
        <v>819</v>
      </c>
      <c r="F3195" s="867" t="s">
        <v>819</v>
      </c>
      <c r="G3195" s="867">
        <v>96669</v>
      </c>
      <c r="H3195" s="867" t="s">
        <v>9607</v>
      </c>
      <c r="I3195" s="867" t="s">
        <v>272</v>
      </c>
      <c r="J3195" s="867" t="s">
        <v>6142</v>
      </c>
      <c r="K3195" s="868">
        <v>10.79</v>
      </c>
      <c r="L3195" s="867" t="s">
        <v>6143</v>
      </c>
    </row>
    <row r="3196" spans="1:12" ht="13.5">
      <c r="A3196" s="867" t="s">
        <v>9467</v>
      </c>
      <c r="B3196" s="867" t="s">
        <v>9468</v>
      </c>
      <c r="C3196" s="867" t="s">
        <v>9469</v>
      </c>
      <c r="D3196" s="867" t="s">
        <v>9470</v>
      </c>
      <c r="E3196" s="868" t="s">
        <v>819</v>
      </c>
      <c r="F3196" s="867" t="s">
        <v>819</v>
      </c>
      <c r="G3196" s="867">
        <v>96670</v>
      </c>
      <c r="H3196" s="867" t="s">
        <v>9608</v>
      </c>
      <c r="I3196" s="867" t="s">
        <v>272</v>
      </c>
      <c r="J3196" s="867" t="s">
        <v>6142</v>
      </c>
      <c r="K3196" s="868">
        <v>16.38</v>
      </c>
      <c r="L3196" s="867" t="s">
        <v>6143</v>
      </c>
    </row>
    <row r="3197" spans="1:12" ht="13.5">
      <c r="A3197" s="867" t="s">
        <v>9467</v>
      </c>
      <c r="B3197" s="867" t="s">
        <v>9468</v>
      </c>
      <c r="C3197" s="867" t="s">
        <v>9469</v>
      </c>
      <c r="D3197" s="867" t="s">
        <v>9470</v>
      </c>
      <c r="E3197" s="868" t="s">
        <v>819</v>
      </c>
      <c r="F3197" s="867" t="s">
        <v>819</v>
      </c>
      <c r="G3197" s="867">
        <v>96671</v>
      </c>
      <c r="H3197" s="867" t="s">
        <v>9609</v>
      </c>
      <c r="I3197" s="867" t="s">
        <v>272</v>
      </c>
      <c r="J3197" s="867" t="s">
        <v>6142</v>
      </c>
      <c r="K3197" s="868">
        <v>21.98</v>
      </c>
      <c r="L3197" s="867" t="s">
        <v>6143</v>
      </c>
    </row>
    <row r="3198" spans="1:12" ht="13.5">
      <c r="A3198" s="867" t="s">
        <v>9467</v>
      </c>
      <c r="B3198" s="867" t="s">
        <v>9468</v>
      </c>
      <c r="C3198" s="867" t="s">
        <v>9469</v>
      </c>
      <c r="D3198" s="867" t="s">
        <v>9470</v>
      </c>
      <c r="E3198" s="868" t="s">
        <v>819</v>
      </c>
      <c r="F3198" s="867" t="s">
        <v>819</v>
      </c>
      <c r="G3198" s="867">
        <v>96672</v>
      </c>
      <c r="H3198" s="867" t="s">
        <v>9610</v>
      </c>
      <c r="I3198" s="867" t="s">
        <v>272</v>
      </c>
      <c r="J3198" s="867" t="s">
        <v>6142</v>
      </c>
      <c r="K3198" s="868">
        <v>32.31</v>
      </c>
      <c r="L3198" s="867" t="s">
        <v>6143</v>
      </c>
    </row>
    <row r="3199" spans="1:12" ht="13.5">
      <c r="A3199" s="867" t="s">
        <v>9467</v>
      </c>
      <c r="B3199" s="867" t="s">
        <v>9468</v>
      </c>
      <c r="C3199" s="867" t="s">
        <v>9469</v>
      </c>
      <c r="D3199" s="867" t="s">
        <v>9470</v>
      </c>
      <c r="E3199" s="868" t="s">
        <v>819</v>
      </c>
      <c r="F3199" s="867" t="s">
        <v>819</v>
      </c>
      <c r="G3199" s="867">
        <v>96673</v>
      </c>
      <c r="H3199" s="867" t="s">
        <v>9611</v>
      </c>
      <c r="I3199" s="867" t="s">
        <v>272</v>
      </c>
      <c r="J3199" s="867" t="s">
        <v>6142</v>
      </c>
      <c r="K3199" s="868">
        <v>52.54</v>
      </c>
      <c r="L3199" s="867" t="s">
        <v>6143</v>
      </c>
    </row>
    <row r="3200" spans="1:12" ht="13.5">
      <c r="A3200" s="867" t="s">
        <v>9467</v>
      </c>
      <c r="B3200" s="867" t="s">
        <v>9468</v>
      </c>
      <c r="C3200" s="867" t="s">
        <v>9469</v>
      </c>
      <c r="D3200" s="867" t="s">
        <v>9470</v>
      </c>
      <c r="E3200" s="868" t="s">
        <v>819</v>
      </c>
      <c r="F3200" s="867" t="s">
        <v>819</v>
      </c>
      <c r="G3200" s="867">
        <v>96674</v>
      </c>
      <c r="H3200" s="867" t="s">
        <v>9612</v>
      </c>
      <c r="I3200" s="867" t="s">
        <v>272</v>
      </c>
      <c r="J3200" s="867" t="s">
        <v>6142</v>
      </c>
      <c r="K3200" s="868">
        <v>73.86</v>
      </c>
      <c r="L3200" s="867" t="s">
        <v>6143</v>
      </c>
    </row>
    <row r="3201" spans="1:12" ht="13.5">
      <c r="A3201" s="867" t="s">
        <v>9467</v>
      </c>
      <c r="B3201" s="867" t="s">
        <v>9468</v>
      </c>
      <c r="C3201" s="867" t="s">
        <v>9469</v>
      </c>
      <c r="D3201" s="867" t="s">
        <v>9470</v>
      </c>
      <c r="E3201" s="868" t="s">
        <v>819</v>
      </c>
      <c r="F3201" s="867" t="s">
        <v>819</v>
      </c>
      <c r="G3201" s="867">
        <v>96675</v>
      </c>
      <c r="H3201" s="867" t="s">
        <v>9613</v>
      </c>
      <c r="I3201" s="867" t="s">
        <v>272</v>
      </c>
      <c r="J3201" s="867" t="s">
        <v>6142</v>
      </c>
      <c r="K3201" s="868">
        <v>127.88</v>
      </c>
      <c r="L3201" s="867" t="s">
        <v>6143</v>
      </c>
    </row>
    <row r="3202" spans="1:12" ht="13.5">
      <c r="A3202" s="867" t="s">
        <v>9467</v>
      </c>
      <c r="B3202" s="867" t="s">
        <v>9468</v>
      </c>
      <c r="C3202" s="867" t="s">
        <v>9469</v>
      </c>
      <c r="D3202" s="867" t="s">
        <v>9470</v>
      </c>
      <c r="E3202" s="868" t="s">
        <v>819</v>
      </c>
      <c r="F3202" s="867" t="s">
        <v>819</v>
      </c>
      <c r="G3202" s="867">
        <v>96676</v>
      </c>
      <c r="H3202" s="867" t="s">
        <v>9614</v>
      </c>
      <c r="I3202" s="867" t="s">
        <v>272</v>
      </c>
      <c r="J3202" s="867" t="s">
        <v>6142</v>
      </c>
      <c r="K3202" s="868">
        <v>8.66</v>
      </c>
      <c r="L3202" s="867" t="s">
        <v>6143</v>
      </c>
    </row>
    <row r="3203" spans="1:12" ht="13.5">
      <c r="A3203" s="867" t="s">
        <v>9467</v>
      </c>
      <c r="B3203" s="867" t="s">
        <v>9468</v>
      </c>
      <c r="C3203" s="867" t="s">
        <v>9469</v>
      </c>
      <c r="D3203" s="867" t="s">
        <v>9470</v>
      </c>
      <c r="E3203" s="868" t="s">
        <v>819</v>
      </c>
      <c r="F3203" s="867" t="s">
        <v>819</v>
      </c>
      <c r="G3203" s="867">
        <v>96677</v>
      </c>
      <c r="H3203" s="867" t="s">
        <v>9615</v>
      </c>
      <c r="I3203" s="867" t="s">
        <v>272</v>
      </c>
      <c r="J3203" s="867" t="s">
        <v>6142</v>
      </c>
      <c r="K3203" s="868">
        <v>14.24</v>
      </c>
      <c r="L3203" s="867" t="s">
        <v>6143</v>
      </c>
    </row>
    <row r="3204" spans="1:12" ht="13.5">
      <c r="A3204" s="867" t="s">
        <v>9467</v>
      </c>
      <c r="B3204" s="867" t="s">
        <v>9468</v>
      </c>
      <c r="C3204" s="867" t="s">
        <v>9469</v>
      </c>
      <c r="D3204" s="867" t="s">
        <v>9470</v>
      </c>
      <c r="E3204" s="868" t="s">
        <v>819</v>
      </c>
      <c r="F3204" s="867" t="s">
        <v>819</v>
      </c>
      <c r="G3204" s="867">
        <v>96678</v>
      </c>
      <c r="H3204" s="867" t="s">
        <v>9616</v>
      </c>
      <c r="I3204" s="867" t="s">
        <v>272</v>
      </c>
      <c r="J3204" s="867" t="s">
        <v>6142</v>
      </c>
      <c r="K3204" s="868">
        <v>19.8</v>
      </c>
      <c r="L3204" s="867" t="s">
        <v>6143</v>
      </c>
    </row>
    <row r="3205" spans="1:12" ht="13.5">
      <c r="A3205" s="867" t="s">
        <v>9467</v>
      </c>
      <c r="B3205" s="867" t="s">
        <v>9468</v>
      </c>
      <c r="C3205" s="867" t="s">
        <v>9469</v>
      </c>
      <c r="D3205" s="867" t="s">
        <v>9470</v>
      </c>
      <c r="E3205" s="868" t="s">
        <v>819</v>
      </c>
      <c r="F3205" s="867" t="s">
        <v>819</v>
      </c>
      <c r="G3205" s="867">
        <v>96679</v>
      </c>
      <c r="H3205" s="867" t="s">
        <v>9617</v>
      </c>
      <c r="I3205" s="867" t="s">
        <v>272</v>
      </c>
      <c r="J3205" s="867" t="s">
        <v>6142</v>
      </c>
      <c r="K3205" s="868">
        <v>28.93</v>
      </c>
      <c r="L3205" s="867" t="s">
        <v>6143</v>
      </c>
    </row>
    <row r="3206" spans="1:12" ht="13.5">
      <c r="A3206" s="867" t="s">
        <v>9467</v>
      </c>
      <c r="B3206" s="867" t="s">
        <v>9468</v>
      </c>
      <c r="C3206" s="867" t="s">
        <v>9469</v>
      </c>
      <c r="D3206" s="867" t="s">
        <v>9470</v>
      </c>
      <c r="E3206" s="868" t="s">
        <v>819</v>
      </c>
      <c r="F3206" s="867" t="s">
        <v>819</v>
      </c>
      <c r="G3206" s="867">
        <v>96680</v>
      </c>
      <c r="H3206" s="867" t="s">
        <v>9618</v>
      </c>
      <c r="I3206" s="867" t="s">
        <v>272</v>
      </c>
      <c r="J3206" s="867" t="s">
        <v>6142</v>
      </c>
      <c r="K3206" s="868">
        <v>39.119999999999997</v>
      </c>
      <c r="L3206" s="867" t="s">
        <v>6143</v>
      </c>
    </row>
    <row r="3207" spans="1:12" ht="13.5">
      <c r="A3207" s="867" t="s">
        <v>9467</v>
      </c>
      <c r="B3207" s="867" t="s">
        <v>9468</v>
      </c>
      <c r="C3207" s="867" t="s">
        <v>9469</v>
      </c>
      <c r="D3207" s="867" t="s">
        <v>9470</v>
      </c>
      <c r="E3207" s="868" t="s">
        <v>819</v>
      </c>
      <c r="F3207" s="867" t="s">
        <v>819</v>
      </c>
      <c r="G3207" s="867">
        <v>96681</v>
      </c>
      <c r="H3207" s="867" t="s">
        <v>9619</v>
      </c>
      <c r="I3207" s="867" t="s">
        <v>272</v>
      </c>
      <c r="J3207" s="867" t="s">
        <v>6142</v>
      </c>
      <c r="K3207" s="868">
        <v>72.459999999999994</v>
      </c>
      <c r="L3207" s="867" t="s">
        <v>6143</v>
      </c>
    </row>
    <row r="3208" spans="1:12" ht="13.5">
      <c r="A3208" s="867" t="s">
        <v>9467</v>
      </c>
      <c r="B3208" s="867" t="s">
        <v>9468</v>
      </c>
      <c r="C3208" s="867" t="s">
        <v>9469</v>
      </c>
      <c r="D3208" s="867" t="s">
        <v>9470</v>
      </c>
      <c r="E3208" s="868" t="s">
        <v>819</v>
      </c>
      <c r="F3208" s="867" t="s">
        <v>819</v>
      </c>
      <c r="G3208" s="867">
        <v>96682</v>
      </c>
      <c r="H3208" s="867" t="s">
        <v>9620</v>
      </c>
      <c r="I3208" s="867" t="s">
        <v>272</v>
      </c>
      <c r="J3208" s="867" t="s">
        <v>6142</v>
      </c>
      <c r="K3208" s="868">
        <v>106.77</v>
      </c>
      <c r="L3208" s="867" t="s">
        <v>6143</v>
      </c>
    </row>
    <row r="3209" spans="1:12" ht="13.5">
      <c r="A3209" s="867" t="s">
        <v>9467</v>
      </c>
      <c r="B3209" s="867" t="s">
        <v>9468</v>
      </c>
      <c r="C3209" s="867" t="s">
        <v>9469</v>
      </c>
      <c r="D3209" s="867" t="s">
        <v>9470</v>
      </c>
      <c r="E3209" s="868" t="s">
        <v>819</v>
      </c>
      <c r="F3209" s="867" t="s">
        <v>819</v>
      </c>
      <c r="G3209" s="867">
        <v>96683</v>
      </c>
      <c r="H3209" s="867" t="s">
        <v>9621</v>
      </c>
      <c r="I3209" s="867" t="s">
        <v>272</v>
      </c>
      <c r="J3209" s="867" t="s">
        <v>6142</v>
      </c>
      <c r="K3209" s="868">
        <v>146.41999999999999</v>
      </c>
      <c r="L3209" s="867" t="s">
        <v>6143</v>
      </c>
    </row>
    <row r="3210" spans="1:12" ht="13.5">
      <c r="A3210" s="867" t="s">
        <v>9467</v>
      </c>
      <c r="B3210" s="867" t="s">
        <v>9468</v>
      </c>
      <c r="C3210" s="867" t="s">
        <v>9469</v>
      </c>
      <c r="D3210" s="867" t="s">
        <v>9470</v>
      </c>
      <c r="E3210" s="868" t="s">
        <v>819</v>
      </c>
      <c r="F3210" s="867" t="s">
        <v>819</v>
      </c>
      <c r="G3210" s="867">
        <v>96718</v>
      </c>
      <c r="H3210" s="867" t="s">
        <v>9622</v>
      </c>
      <c r="I3210" s="867" t="s">
        <v>272</v>
      </c>
      <c r="J3210" s="867" t="s">
        <v>6142</v>
      </c>
      <c r="K3210" s="868">
        <v>5.6</v>
      </c>
      <c r="L3210" s="867" t="s">
        <v>6143</v>
      </c>
    </row>
    <row r="3211" spans="1:12" ht="13.5">
      <c r="A3211" s="867" t="s">
        <v>9467</v>
      </c>
      <c r="B3211" s="867" t="s">
        <v>9468</v>
      </c>
      <c r="C3211" s="867" t="s">
        <v>9469</v>
      </c>
      <c r="D3211" s="867" t="s">
        <v>9470</v>
      </c>
      <c r="E3211" s="868" t="s">
        <v>819</v>
      </c>
      <c r="F3211" s="867" t="s">
        <v>819</v>
      </c>
      <c r="G3211" s="867">
        <v>96719</v>
      </c>
      <c r="H3211" s="867" t="s">
        <v>9623</v>
      </c>
      <c r="I3211" s="867" t="s">
        <v>272</v>
      </c>
      <c r="J3211" s="867" t="s">
        <v>6142</v>
      </c>
      <c r="K3211" s="868">
        <v>12.36</v>
      </c>
      <c r="L3211" s="867" t="s">
        <v>6143</v>
      </c>
    </row>
    <row r="3212" spans="1:12" ht="13.5">
      <c r="A3212" s="867" t="s">
        <v>9467</v>
      </c>
      <c r="B3212" s="867" t="s">
        <v>9468</v>
      </c>
      <c r="C3212" s="867" t="s">
        <v>9469</v>
      </c>
      <c r="D3212" s="867" t="s">
        <v>9470</v>
      </c>
      <c r="E3212" s="868" t="s">
        <v>819</v>
      </c>
      <c r="F3212" s="867" t="s">
        <v>819</v>
      </c>
      <c r="G3212" s="867">
        <v>96720</v>
      </c>
      <c r="H3212" s="867" t="s">
        <v>9624</v>
      </c>
      <c r="I3212" s="867" t="s">
        <v>272</v>
      </c>
      <c r="J3212" s="867" t="s">
        <v>6142</v>
      </c>
      <c r="K3212" s="868">
        <v>14.96</v>
      </c>
      <c r="L3212" s="867" t="s">
        <v>6143</v>
      </c>
    </row>
    <row r="3213" spans="1:12" ht="13.5">
      <c r="A3213" s="867" t="s">
        <v>9467</v>
      </c>
      <c r="B3213" s="867" t="s">
        <v>9468</v>
      </c>
      <c r="C3213" s="867" t="s">
        <v>9469</v>
      </c>
      <c r="D3213" s="867" t="s">
        <v>9470</v>
      </c>
      <c r="E3213" s="868" t="s">
        <v>819</v>
      </c>
      <c r="F3213" s="867" t="s">
        <v>819</v>
      </c>
      <c r="G3213" s="867">
        <v>96721</v>
      </c>
      <c r="H3213" s="867" t="s">
        <v>9625</v>
      </c>
      <c r="I3213" s="867" t="s">
        <v>272</v>
      </c>
      <c r="J3213" s="867" t="s">
        <v>6142</v>
      </c>
      <c r="K3213" s="868">
        <v>19.670000000000002</v>
      </c>
      <c r="L3213" s="867" t="s">
        <v>6143</v>
      </c>
    </row>
    <row r="3214" spans="1:12" ht="13.5">
      <c r="A3214" s="867" t="s">
        <v>9467</v>
      </c>
      <c r="B3214" s="867" t="s">
        <v>9468</v>
      </c>
      <c r="C3214" s="867" t="s">
        <v>9469</v>
      </c>
      <c r="D3214" s="867" t="s">
        <v>9470</v>
      </c>
      <c r="E3214" s="868" t="s">
        <v>819</v>
      </c>
      <c r="F3214" s="867" t="s">
        <v>819</v>
      </c>
      <c r="G3214" s="867">
        <v>96722</v>
      </c>
      <c r="H3214" s="867" t="s">
        <v>9626</v>
      </c>
      <c r="I3214" s="867" t="s">
        <v>272</v>
      </c>
      <c r="J3214" s="867" t="s">
        <v>6142</v>
      </c>
      <c r="K3214" s="868">
        <v>27.07</v>
      </c>
      <c r="L3214" s="867" t="s">
        <v>6143</v>
      </c>
    </row>
    <row r="3215" spans="1:12" ht="13.5">
      <c r="A3215" s="867" t="s">
        <v>9467</v>
      </c>
      <c r="B3215" s="867" t="s">
        <v>9468</v>
      </c>
      <c r="C3215" s="867" t="s">
        <v>9469</v>
      </c>
      <c r="D3215" s="867" t="s">
        <v>9470</v>
      </c>
      <c r="E3215" s="868" t="s">
        <v>819</v>
      </c>
      <c r="F3215" s="867" t="s">
        <v>819</v>
      </c>
      <c r="G3215" s="867">
        <v>96723</v>
      </c>
      <c r="H3215" s="867" t="s">
        <v>9627</v>
      </c>
      <c r="I3215" s="867" t="s">
        <v>272</v>
      </c>
      <c r="J3215" s="867" t="s">
        <v>6142</v>
      </c>
      <c r="K3215" s="868">
        <v>35.29</v>
      </c>
      <c r="L3215" s="867" t="s">
        <v>6143</v>
      </c>
    </row>
    <row r="3216" spans="1:12" ht="13.5">
      <c r="A3216" s="867" t="s">
        <v>9467</v>
      </c>
      <c r="B3216" s="867" t="s">
        <v>9468</v>
      </c>
      <c r="C3216" s="867" t="s">
        <v>9469</v>
      </c>
      <c r="D3216" s="867" t="s">
        <v>9470</v>
      </c>
      <c r="E3216" s="868" t="s">
        <v>819</v>
      </c>
      <c r="F3216" s="867" t="s">
        <v>819</v>
      </c>
      <c r="G3216" s="867">
        <v>96724</v>
      </c>
      <c r="H3216" s="867" t="s">
        <v>9628</v>
      </c>
      <c r="I3216" s="867" t="s">
        <v>272</v>
      </c>
      <c r="J3216" s="867" t="s">
        <v>6142</v>
      </c>
      <c r="K3216" s="868">
        <v>57.64</v>
      </c>
      <c r="L3216" s="867" t="s">
        <v>6143</v>
      </c>
    </row>
    <row r="3217" spans="1:12" ht="13.5">
      <c r="A3217" s="867" t="s">
        <v>9467</v>
      </c>
      <c r="B3217" s="867" t="s">
        <v>9468</v>
      </c>
      <c r="C3217" s="867" t="s">
        <v>9469</v>
      </c>
      <c r="D3217" s="867" t="s">
        <v>9470</v>
      </c>
      <c r="E3217" s="868" t="s">
        <v>819</v>
      </c>
      <c r="F3217" s="867" t="s">
        <v>819</v>
      </c>
      <c r="G3217" s="867">
        <v>96725</v>
      </c>
      <c r="H3217" s="867" t="s">
        <v>9629</v>
      </c>
      <c r="I3217" s="867" t="s">
        <v>272</v>
      </c>
      <c r="J3217" s="867" t="s">
        <v>6142</v>
      </c>
      <c r="K3217" s="868">
        <v>74.8</v>
      </c>
      <c r="L3217" s="867" t="s">
        <v>6143</v>
      </c>
    </row>
    <row r="3218" spans="1:12" ht="13.5">
      <c r="A3218" s="867" t="s">
        <v>9467</v>
      </c>
      <c r="B3218" s="867" t="s">
        <v>9468</v>
      </c>
      <c r="C3218" s="867" t="s">
        <v>9469</v>
      </c>
      <c r="D3218" s="867" t="s">
        <v>9470</v>
      </c>
      <c r="E3218" s="868" t="s">
        <v>819</v>
      </c>
      <c r="F3218" s="867" t="s">
        <v>819</v>
      </c>
      <c r="G3218" s="867">
        <v>96726</v>
      </c>
      <c r="H3218" s="867" t="s">
        <v>9630</v>
      </c>
      <c r="I3218" s="867" t="s">
        <v>272</v>
      </c>
      <c r="J3218" s="867" t="s">
        <v>6142</v>
      </c>
      <c r="K3218" s="868">
        <v>121.76</v>
      </c>
      <c r="L3218" s="867" t="s">
        <v>6143</v>
      </c>
    </row>
    <row r="3219" spans="1:12" ht="13.5">
      <c r="A3219" s="867" t="s">
        <v>9467</v>
      </c>
      <c r="B3219" s="867" t="s">
        <v>9468</v>
      </c>
      <c r="C3219" s="867" t="s">
        <v>9469</v>
      </c>
      <c r="D3219" s="867" t="s">
        <v>9470</v>
      </c>
      <c r="E3219" s="868" t="s">
        <v>819</v>
      </c>
      <c r="F3219" s="867" t="s">
        <v>819</v>
      </c>
      <c r="G3219" s="867">
        <v>96727</v>
      </c>
      <c r="H3219" s="867" t="s">
        <v>9631</v>
      </c>
      <c r="I3219" s="867" t="s">
        <v>272</v>
      </c>
      <c r="J3219" s="867" t="s">
        <v>6142</v>
      </c>
      <c r="K3219" s="868">
        <v>10.93</v>
      </c>
      <c r="L3219" s="867" t="s">
        <v>6143</v>
      </c>
    </row>
    <row r="3220" spans="1:12" ht="13.5">
      <c r="A3220" s="867" t="s">
        <v>9467</v>
      </c>
      <c r="B3220" s="867" t="s">
        <v>9468</v>
      </c>
      <c r="C3220" s="867" t="s">
        <v>9469</v>
      </c>
      <c r="D3220" s="867" t="s">
        <v>9470</v>
      </c>
      <c r="E3220" s="868" t="s">
        <v>819</v>
      </c>
      <c r="F3220" s="867" t="s">
        <v>819</v>
      </c>
      <c r="G3220" s="867">
        <v>96728</v>
      </c>
      <c r="H3220" s="867" t="s">
        <v>9632</v>
      </c>
      <c r="I3220" s="867" t="s">
        <v>272</v>
      </c>
      <c r="J3220" s="867" t="s">
        <v>6142</v>
      </c>
      <c r="K3220" s="868">
        <v>12.83</v>
      </c>
      <c r="L3220" s="867" t="s">
        <v>6143</v>
      </c>
    </row>
    <row r="3221" spans="1:12" ht="13.5">
      <c r="A3221" s="867" t="s">
        <v>9467</v>
      </c>
      <c r="B3221" s="867" t="s">
        <v>9468</v>
      </c>
      <c r="C3221" s="867" t="s">
        <v>9469</v>
      </c>
      <c r="D3221" s="867" t="s">
        <v>9470</v>
      </c>
      <c r="E3221" s="868" t="s">
        <v>819</v>
      </c>
      <c r="F3221" s="867" t="s">
        <v>819</v>
      </c>
      <c r="G3221" s="867">
        <v>96729</v>
      </c>
      <c r="H3221" s="867" t="s">
        <v>9633</v>
      </c>
      <c r="I3221" s="867" t="s">
        <v>272</v>
      </c>
      <c r="J3221" s="867" t="s">
        <v>6142</v>
      </c>
      <c r="K3221" s="868">
        <v>19.149999999999999</v>
      </c>
      <c r="L3221" s="867" t="s">
        <v>6143</v>
      </c>
    </row>
    <row r="3222" spans="1:12" ht="13.5">
      <c r="A3222" s="867" t="s">
        <v>9467</v>
      </c>
      <c r="B3222" s="867" t="s">
        <v>9468</v>
      </c>
      <c r="C3222" s="867" t="s">
        <v>9469</v>
      </c>
      <c r="D3222" s="867" t="s">
        <v>9470</v>
      </c>
      <c r="E3222" s="868" t="s">
        <v>819</v>
      </c>
      <c r="F3222" s="867" t="s">
        <v>819</v>
      </c>
      <c r="G3222" s="867">
        <v>96730</v>
      </c>
      <c r="H3222" s="867" t="s">
        <v>9634</v>
      </c>
      <c r="I3222" s="867" t="s">
        <v>272</v>
      </c>
      <c r="J3222" s="867" t="s">
        <v>6142</v>
      </c>
      <c r="K3222" s="868">
        <v>23.75</v>
      </c>
      <c r="L3222" s="867" t="s">
        <v>6143</v>
      </c>
    </row>
    <row r="3223" spans="1:12" ht="13.5">
      <c r="A3223" s="867" t="s">
        <v>9467</v>
      </c>
      <c r="B3223" s="867" t="s">
        <v>9468</v>
      </c>
      <c r="C3223" s="867" t="s">
        <v>9469</v>
      </c>
      <c r="D3223" s="867" t="s">
        <v>9470</v>
      </c>
      <c r="E3223" s="868" t="s">
        <v>819</v>
      </c>
      <c r="F3223" s="867" t="s">
        <v>819</v>
      </c>
      <c r="G3223" s="867">
        <v>96731</v>
      </c>
      <c r="H3223" s="867" t="s">
        <v>9635</v>
      </c>
      <c r="I3223" s="867" t="s">
        <v>272</v>
      </c>
      <c r="J3223" s="867" t="s">
        <v>6142</v>
      </c>
      <c r="K3223" s="868">
        <v>34.85</v>
      </c>
      <c r="L3223" s="867" t="s">
        <v>6143</v>
      </c>
    </row>
    <row r="3224" spans="1:12" ht="13.5">
      <c r="A3224" s="867" t="s">
        <v>9467</v>
      </c>
      <c r="B3224" s="867" t="s">
        <v>9468</v>
      </c>
      <c r="C3224" s="867" t="s">
        <v>9469</v>
      </c>
      <c r="D3224" s="867" t="s">
        <v>9470</v>
      </c>
      <c r="E3224" s="868" t="s">
        <v>819</v>
      </c>
      <c r="F3224" s="867" t="s">
        <v>819</v>
      </c>
      <c r="G3224" s="867">
        <v>96732</v>
      </c>
      <c r="H3224" s="867" t="s">
        <v>9636</v>
      </c>
      <c r="I3224" s="867" t="s">
        <v>272</v>
      </c>
      <c r="J3224" s="867" t="s">
        <v>6142</v>
      </c>
      <c r="K3224" s="868">
        <v>42.65</v>
      </c>
      <c r="L3224" s="867" t="s">
        <v>6143</v>
      </c>
    </row>
    <row r="3225" spans="1:12" ht="13.5">
      <c r="A3225" s="867" t="s">
        <v>9467</v>
      </c>
      <c r="B3225" s="867" t="s">
        <v>9468</v>
      </c>
      <c r="C3225" s="867" t="s">
        <v>9469</v>
      </c>
      <c r="D3225" s="867" t="s">
        <v>9470</v>
      </c>
      <c r="E3225" s="868" t="s">
        <v>819</v>
      </c>
      <c r="F3225" s="867" t="s">
        <v>819</v>
      </c>
      <c r="G3225" s="867">
        <v>96733</v>
      </c>
      <c r="H3225" s="867" t="s">
        <v>9637</v>
      </c>
      <c r="I3225" s="867" t="s">
        <v>272</v>
      </c>
      <c r="J3225" s="867" t="s">
        <v>6142</v>
      </c>
      <c r="K3225" s="868">
        <v>77.86</v>
      </c>
      <c r="L3225" s="867" t="s">
        <v>6143</v>
      </c>
    </row>
    <row r="3226" spans="1:12" ht="13.5">
      <c r="A3226" s="867" t="s">
        <v>9467</v>
      </c>
      <c r="B3226" s="867" t="s">
        <v>9468</v>
      </c>
      <c r="C3226" s="867" t="s">
        <v>9469</v>
      </c>
      <c r="D3226" s="867" t="s">
        <v>9470</v>
      </c>
      <c r="E3226" s="868" t="s">
        <v>819</v>
      </c>
      <c r="F3226" s="867" t="s">
        <v>819</v>
      </c>
      <c r="G3226" s="867">
        <v>96734</v>
      </c>
      <c r="H3226" s="867" t="s">
        <v>9638</v>
      </c>
      <c r="I3226" s="867" t="s">
        <v>272</v>
      </c>
      <c r="J3226" s="867" t="s">
        <v>6142</v>
      </c>
      <c r="K3226" s="868">
        <v>106.58</v>
      </c>
      <c r="L3226" s="867" t="s">
        <v>6143</v>
      </c>
    </row>
    <row r="3227" spans="1:12" ht="13.5">
      <c r="A3227" s="867" t="s">
        <v>9467</v>
      </c>
      <c r="B3227" s="867" t="s">
        <v>9468</v>
      </c>
      <c r="C3227" s="867" t="s">
        <v>9469</v>
      </c>
      <c r="D3227" s="867" t="s">
        <v>9470</v>
      </c>
      <c r="E3227" s="868" t="s">
        <v>819</v>
      </c>
      <c r="F3227" s="867" t="s">
        <v>819</v>
      </c>
      <c r="G3227" s="867">
        <v>96735</v>
      </c>
      <c r="H3227" s="867" t="s">
        <v>9639</v>
      </c>
      <c r="I3227" s="867" t="s">
        <v>272</v>
      </c>
      <c r="J3227" s="867" t="s">
        <v>6142</v>
      </c>
      <c r="K3227" s="868">
        <v>140.06</v>
      </c>
      <c r="L3227" s="867" t="s">
        <v>6143</v>
      </c>
    </row>
    <row r="3228" spans="1:12" ht="13.5">
      <c r="A3228" s="867" t="s">
        <v>9467</v>
      </c>
      <c r="B3228" s="867" t="s">
        <v>9468</v>
      </c>
      <c r="C3228" s="867" t="s">
        <v>9469</v>
      </c>
      <c r="D3228" s="867" t="s">
        <v>9470</v>
      </c>
      <c r="E3228" s="868" t="s">
        <v>819</v>
      </c>
      <c r="F3228" s="867" t="s">
        <v>819</v>
      </c>
      <c r="G3228" s="867">
        <v>96794</v>
      </c>
      <c r="H3228" s="867" t="s">
        <v>9640</v>
      </c>
      <c r="I3228" s="867" t="s">
        <v>272</v>
      </c>
      <c r="J3228" s="867" t="s">
        <v>6142</v>
      </c>
      <c r="K3228" s="868">
        <v>6.86</v>
      </c>
      <c r="L3228" s="867" t="s">
        <v>6143</v>
      </c>
    </row>
    <row r="3229" spans="1:12" ht="13.5">
      <c r="A3229" s="867" t="s">
        <v>9467</v>
      </c>
      <c r="B3229" s="867" t="s">
        <v>9468</v>
      </c>
      <c r="C3229" s="867" t="s">
        <v>9469</v>
      </c>
      <c r="D3229" s="867" t="s">
        <v>9470</v>
      </c>
      <c r="E3229" s="868" t="s">
        <v>819</v>
      </c>
      <c r="F3229" s="867" t="s">
        <v>819</v>
      </c>
      <c r="G3229" s="867">
        <v>96795</v>
      </c>
      <c r="H3229" s="867" t="s">
        <v>9641</v>
      </c>
      <c r="I3229" s="867" t="s">
        <v>272</v>
      </c>
      <c r="J3229" s="867" t="s">
        <v>6142</v>
      </c>
      <c r="K3229" s="868">
        <v>8.6999999999999993</v>
      </c>
      <c r="L3229" s="867" t="s">
        <v>6143</v>
      </c>
    </row>
    <row r="3230" spans="1:12" ht="13.5">
      <c r="A3230" s="867" t="s">
        <v>9467</v>
      </c>
      <c r="B3230" s="867" t="s">
        <v>9468</v>
      </c>
      <c r="C3230" s="867" t="s">
        <v>9469</v>
      </c>
      <c r="D3230" s="867" t="s">
        <v>9470</v>
      </c>
      <c r="E3230" s="868" t="s">
        <v>819</v>
      </c>
      <c r="F3230" s="867" t="s">
        <v>819</v>
      </c>
      <c r="G3230" s="867">
        <v>96796</v>
      </c>
      <c r="H3230" s="867" t="s">
        <v>9642</v>
      </c>
      <c r="I3230" s="867" t="s">
        <v>272</v>
      </c>
      <c r="J3230" s="867" t="s">
        <v>6142</v>
      </c>
      <c r="K3230" s="868">
        <v>12.09</v>
      </c>
      <c r="L3230" s="867" t="s">
        <v>6143</v>
      </c>
    </row>
    <row r="3231" spans="1:12" ht="13.5">
      <c r="A3231" s="867" t="s">
        <v>9467</v>
      </c>
      <c r="B3231" s="867" t="s">
        <v>9468</v>
      </c>
      <c r="C3231" s="867" t="s">
        <v>9469</v>
      </c>
      <c r="D3231" s="867" t="s">
        <v>9470</v>
      </c>
      <c r="E3231" s="868" t="s">
        <v>819</v>
      </c>
      <c r="F3231" s="867" t="s">
        <v>819</v>
      </c>
      <c r="G3231" s="867">
        <v>96797</v>
      </c>
      <c r="H3231" s="867" t="s">
        <v>9643</v>
      </c>
      <c r="I3231" s="867" t="s">
        <v>272</v>
      </c>
      <c r="J3231" s="867" t="s">
        <v>6142</v>
      </c>
      <c r="K3231" s="868">
        <v>18.079999999999998</v>
      </c>
      <c r="L3231" s="867" t="s">
        <v>6143</v>
      </c>
    </row>
    <row r="3232" spans="1:12" ht="13.5">
      <c r="A3232" s="867" t="s">
        <v>9467</v>
      </c>
      <c r="B3232" s="867" t="s">
        <v>9468</v>
      </c>
      <c r="C3232" s="867" t="s">
        <v>9469</v>
      </c>
      <c r="D3232" s="867" t="s">
        <v>9470</v>
      </c>
      <c r="E3232" s="868" t="s">
        <v>819</v>
      </c>
      <c r="F3232" s="867" t="s">
        <v>819</v>
      </c>
      <c r="G3232" s="867">
        <v>96798</v>
      </c>
      <c r="H3232" s="867" t="s">
        <v>9644</v>
      </c>
      <c r="I3232" s="867" t="s">
        <v>272</v>
      </c>
      <c r="J3232" s="867" t="s">
        <v>6142</v>
      </c>
      <c r="K3232" s="868">
        <v>6.99</v>
      </c>
      <c r="L3232" s="867" t="s">
        <v>6143</v>
      </c>
    </row>
    <row r="3233" spans="1:12" ht="13.5">
      <c r="A3233" s="867" t="s">
        <v>9467</v>
      </c>
      <c r="B3233" s="867" t="s">
        <v>9468</v>
      </c>
      <c r="C3233" s="867" t="s">
        <v>9469</v>
      </c>
      <c r="D3233" s="867" t="s">
        <v>9470</v>
      </c>
      <c r="E3233" s="868" t="s">
        <v>819</v>
      </c>
      <c r="F3233" s="867" t="s">
        <v>819</v>
      </c>
      <c r="G3233" s="867">
        <v>96799</v>
      </c>
      <c r="H3233" s="867" t="s">
        <v>9645</v>
      </c>
      <c r="I3233" s="867" t="s">
        <v>272</v>
      </c>
      <c r="J3233" s="867" t="s">
        <v>6142</v>
      </c>
      <c r="K3233" s="868">
        <v>9.3800000000000008</v>
      </c>
      <c r="L3233" s="867" t="s">
        <v>6143</v>
      </c>
    </row>
    <row r="3234" spans="1:12" ht="13.5">
      <c r="A3234" s="867" t="s">
        <v>9467</v>
      </c>
      <c r="B3234" s="867" t="s">
        <v>9468</v>
      </c>
      <c r="C3234" s="867" t="s">
        <v>9469</v>
      </c>
      <c r="D3234" s="867" t="s">
        <v>9470</v>
      </c>
      <c r="E3234" s="868" t="s">
        <v>819</v>
      </c>
      <c r="F3234" s="867" t="s">
        <v>819</v>
      </c>
      <c r="G3234" s="867">
        <v>96800</v>
      </c>
      <c r="H3234" s="867" t="s">
        <v>9646</v>
      </c>
      <c r="I3234" s="867" t="s">
        <v>272</v>
      </c>
      <c r="J3234" s="867" t="s">
        <v>6142</v>
      </c>
      <c r="K3234" s="868">
        <v>13.5</v>
      </c>
      <c r="L3234" s="867" t="s">
        <v>6143</v>
      </c>
    </row>
    <row r="3235" spans="1:12" ht="13.5">
      <c r="A3235" s="867" t="s">
        <v>9467</v>
      </c>
      <c r="B3235" s="867" t="s">
        <v>9468</v>
      </c>
      <c r="C3235" s="867" t="s">
        <v>9469</v>
      </c>
      <c r="D3235" s="867" t="s">
        <v>9470</v>
      </c>
      <c r="E3235" s="868" t="s">
        <v>819</v>
      </c>
      <c r="F3235" s="867" t="s">
        <v>819</v>
      </c>
      <c r="G3235" s="867">
        <v>96801</v>
      </c>
      <c r="H3235" s="867" t="s">
        <v>9647</v>
      </c>
      <c r="I3235" s="867" t="s">
        <v>272</v>
      </c>
      <c r="J3235" s="867" t="s">
        <v>6142</v>
      </c>
      <c r="K3235" s="868">
        <v>20.51</v>
      </c>
      <c r="L3235" s="867" t="s">
        <v>6143</v>
      </c>
    </row>
    <row r="3236" spans="1:12" ht="13.5">
      <c r="A3236" s="867" t="s">
        <v>9467</v>
      </c>
      <c r="B3236" s="867" t="s">
        <v>9468</v>
      </c>
      <c r="C3236" s="867" t="s">
        <v>9469</v>
      </c>
      <c r="D3236" s="867" t="s">
        <v>9470</v>
      </c>
      <c r="E3236" s="868" t="s">
        <v>819</v>
      </c>
      <c r="F3236" s="867" t="s">
        <v>819</v>
      </c>
      <c r="G3236" s="867">
        <v>97327</v>
      </c>
      <c r="H3236" s="867" t="s">
        <v>9648</v>
      </c>
      <c r="I3236" s="867" t="s">
        <v>272</v>
      </c>
      <c r="J3236" s="867" t="s">
        <v>6142</v>
      </c>
      <c r="K3236" s="868">
        <v>19.690000000000001</v>
      </c>
      <c r="L3236" s="867" t="s">
        <v>6143</v>
      </c>
    </row>
    <row r="3237" spans="1:12" ht="13.5">
      <c r="A3237" s="867" t="s">
        <v>9467</v>
      </c>
      <c r="B3237" s="867" t="s">
        <v>9468</v>
      </c>
      <c r="C3237" s="867" t="s">
        <v>9469</v>
      </c>
      <c r="D3237" s="867" t="s">
        <v>9470</v>
      </c>
      <c r="E3237" s="868" t="s">
        <v>819</v>
      </c>
      <c r="F3237" s="867" t="s">
        <v>819</v>
      </c>
      <c r="G3237" s="867">
        <v>97328</v>
      </c>
      <c r="H3237" s="867" t="s">
        <v>9649</v>
      </c>
      <c r="I3237" s="867" t="s">
        <v>272</v>
      </c>
      <c r="J3237" s="867" t="s">
        <v>6142</v>
      </c>
      <c r="K3237" s="868">
        <v>33.67</v>
      </c>
      <c r="L3237" s="867" t="s">
        <v>6143</v>
      </c>
    </row>
    <row r="3238" spans="1:12" ht="13.5">
      <c r="A3238" s="867" t="s">
        <v>9467</v>
      </c>
      <c r="B3238" s="867" t="s">
        <v>9468</v>
      </c>
      <c r="C3238" s="867" t="s">
        <v>9469</v>
      </c>
      <c r="D3238" s="867" t="s">
        <v>9470</v>
      </c>
      <c r="E3238" s="868" t="s">
        <v>819</v>
      </c>
      <c r="F3238" s="867" t="s">
        <v>819</v>
      </c>
      <c r="G3238" s="867">
        <v>97329</v>
      </c>
      <c r="H3238" s="867" t="s">
        <v>9650</v>
      </c>
      <c r="I3238" s="867" t="s">
        <v>272</v>
      </c>
      <c r="J3238" s="867" t="s">
        <v>6142</v>
      </c>
      <c r="K3238" s="868">
        <v>42.21</v>
      </c>
      <c r="L3238" s="867" t="s">
        <v>6143</v>
      </c>
    </row>
    <row r="3239" spans="1:12" ht="13.5">
      <c r="A3239" s="867" t="s">
        <v>9467</v>
      </c>
      <c r="B3239" s="867" t="s">
        <v>9468</v>
      </c>
      <c r="C3239" s="867" t="s">
        <v>9469</v>
      </c>
      <c r="D3239" s="867" t="s">
        <v>9470</v>
      </c>
      <c r="E3239" s="868" t="s">
        <v>819</v>
      </c>
      <c r="F3239" s="867" t="s">
        <v>819</v>
      </c>
      <c r="G3239" s="867">
        <v>97330</v>
      </c>
      <c r="H3239" s="867" t="s">
        <v>9651</v>
      </c>
      <c r="I3239" s="867" t="s">
        <v>272</v>
      </c>
      <c r="J3239" s="867" t="s">
        <v>6142</v>
      </c>
      <c r="K3239" s="868">
        <v>51.43</v>
      </c>
      <c r="L3239" s="867" t="s">
        <v>6143</v>
      </c>
    </row>
    <row r="3240" spans="1:12" ht="13.5">
      <c r="A3240" s="867" t="s">
        <v>9467</v>
      </c>
      <c r="B3240" s="867" t="s">
        <v>9468</v>
      </c>
      <c r="C3240" s="867" t="s">
        <v>9469</v>
      </c>
      <c r="D3240" s="867" t="s">
        <v>9470</v>
      </c>
      <c r="E3240" s="868" t="s">
        <v>819</v>
      </c>
      <c r="F3240" s="867" t="s">
        <v>819</v>
      </c>
      <c r="G3240" s="867">
        <v>97331</v>
      </c>
      <c r="H3240" s="867" t="s">
        <v>9652</v>
      </c>
      <c r="I3240" s="867" t="s">
        <v>272</v>
      </c>
      <c r="J3240" s="867" t="s">
        <v>6142</v>
      </c>
      <c r="K3240" s="868">
        <v>19.96</v>
      </c>
      <c r="L3240" s="867" t="s">
        <v>6143</v>
      </c>
    </row>
    <row r="3241" spans="1:12" ht="13.5">
      <c r="A3241" s="867" t="s">
        <v>9467</v>
      </c>
      <c r="B3241" s="867" t="s">
        <v>9468</v>
      </c>
      <c r="C3241" s="867" t="s">
        <v>9469</v>
      </c>
      <c r="D3241" s="867" t="s">
        <v>9470</v>
      </c>
      <c r="E3241" s="868" t="s">
        <v>819</v>
      </c>
      <c r="F3241" s="867" t="s">
        <v>819</v>
      </c>
      <c r="G3241" s="867">
        <v>97332</v>
      </c>
      <c r="H3241" s="867" t="s">
        <v>9653</v>
      </c>
      <c r="I3241" s="867" t="s">
        <v>272</v>
      </c>
      <c r="J3241" s="867" t="s">
        <v>6142</v>
      </c>
      <c r="K3241" s="868">
        <v>33.99</v>
      </c>
      <c r="L3241" s="867" t="s">
        <v>6143</v>
      </c>
    </row>
    <row r="3242" spans="1:12" ht="13.5">
      <c r="A3242" s="867" t="s">
        <v>9467</v>
      </c>
      <c r="B3242" s="867" t="s">
        <v>9468</v>
      </c>
      <c r="C3242" s="867" t="s">
        <v>9469</v>
      </c>
      <c r="D3242" s="867" t="s">
        <v>9470</v>
      </c>
      <c r="E3242" s="868" t="s">
        <v>819</v>
      </c>
      <c r="F3242" s="867" t="s">
        <v>819</v>
      </c>
      <c r="G3242" s="867">
        <v>97333</v>
      </c>
      <c r="H3242" s="867" t="s">
        <v>9654</v>
      </c>
      <c r="I3242" s="867" t="s">
        <v>272</v>
      </c>
      <c r="J3242" s="867" t="s">
        <v>6142</v>
      </c>
      <c r="K3242" s="868">
        <v>42.6</v>
      </c>
      <c r="L3242" s="867" t="s">
        <v>6143</v>
      </c>
    </row>
    <row r="3243" spans="1:12" ht="13.5">
      <c r="A3243" s="867" t="s">
        <v>9467</v>
      </c>
      <c r="B3243" s="867" t="s">
        <v>9468</v>
      </c>
      <c r="C3243" s="867" t="s">
        <v>9469</v>
      </c>
      <c r="D3243" s="867" t="s">
        <v>9470</v>
      </c>
      <c r="E3243" s="868" t="s">
        <v>819</v>
      </c>
      <c r="F3243" s="867" t="s">
        <v>819</v>
      </c>
      <c r="G3243" s="867">
        <v>97334</v>
      </c>
      <c r="H3243" s="867" t="s">
        <v>9655</v>
      </c>
      <c r="I3243" s="867" t="s">
        <v>272</v>
      </c>
      <c r="J3243" s="867" t="s">
        <v>6142</v>
      </c>
      <c r="K3243" s="868">
        <v>51.87</v>
      </c>
      <c r="L3243" s="867" t="s">
        <v>6143</v>
      </c>
    </row>
    <row r="3244" spans="1:12" ht="13.5">
      <c r="A3244" s="867" t="s">
        <v>9467</v>
      </c>
      <c r="B3244" s="867" t="s">
        <v>9468</v>
      </c>
      <c r="C3244" s="867" t="s">
        <v>9469</v>
      </c>
      <c r="D3244" s="867" t="s">
        <v>9470</v>
      </c>
      <c r="E3244" s="868" t="s">
        <v>819</v>
      </c>
      <c r="F3244" s="867" t="s">
        <v>819</v>
      </c>
      <c r="G3244" s="867">
        <v>97335</v>
      </c>
      <c r="H3244" s="867" t="s">
        <v>9656</v>
      </c>
      <c r="I3244" s="867" t="s">
        <v>272</v>
      </c>
      <c r="J3244" s="867" t="s">
        <v>6142</v>
      </c>
      <c r="K3244" s="868">
        <v>54.51</v>
      </c>
      <c r="L3244" s="867" t="s">
        <v>6143</v>
      </c>
    </row>
    <row r="3245" spans="1:12" ht="13.5">
      <c r="A3245" s="867" t="s">
        <v>9467</v>
      </c>
      <c r="B3245" s="867" t="s">
        <v>9468</v>
      </c>
      <c r="C3245" s="867" t="s">
        <v>9469</v>
      </c>
      <c r="D3245" s="867" t="s">
        <v>9470</v>
      </c>
      <c r="E3245" s="868" t="s">
        <v>819</v>
      </c>
      <c r="F3245" s="867" t="s">
        <v>819</v>
      </c>
      <c r="G3245" s="867">
        <v>97336</v>
      </c>
      <c r="H3245" s="867" t="s">
        <v>9657</v>
      </c>
      <c r="I3245" s="867" t="s">
        <v>272</v>
      </c>
      <c r="J3245" s="867" t="s">
        <v>6142</v>
      </c>
      <c r="K3245" s="868">
        <v>69.22</v>
      </c>
      <c r="L3245" s="867" t="s">
        <v>6143</v>
      </c>
    </row>
    <row r="3246" spans="1:12" ht="13.5">
      <c r="A3246" s="867" t="s">
        <v>9467</v>
      </c>
      <c r="B3246" s="867" t="s">
        <v>9468</v>
      </c>
      <c r="C3246" s="867" t="s">
        <v>9469</v>
      </c>
      <c r="D3246" s="867" t="s">
        <v>9470</v>
      </c>
      <c r="E3246" s="868" t="s">
        <v>819</v>
      </c>
      <c r="F3246" s="867" t="s">
        <v>819</v>
      </c>
      <c r="G3246" s="867">
        <v>97337</v>
      </c>
      <c r="H3246" s="867" t="s">
        <v>9658</v>
      </c>
      <c r="I3246" s="867" t="s">
        <v>272</v>
      </c>
      <c r="J3246" s="867" t="s">
        <v>6142</v>
      </c>
      <c r="K3246" s="868">
        <v>103.82</v>
      </c>
      <c r="L3246" s="867" t="s">
        <v>6143</v>
      </c>
    </row>
    <row r="3247" spans="1:12" ht="13.5">
      <c r="A3247" s="867" t="s">
        <v>9467</v>
      </c>
      <c r="B3247" s="867" t="s">
        <v>9468</v>
      </c>
      <c r="C3247" s="867" t="s">
        <v>9469</v>
      </c>
      <c r="D3247" s="867" t="s">
        <v>9470</v>
      </c>
      <c r="E3247" s="868" t="s">
        <v>819</v>
      </c>
      <c r="F3247" s="867" t="s">
        <v>819</v>
      </c>
      <c r="G3247" s="867">
        <v>97338</v>
      </c>
      <c r="H3247" s="867" t="s">
        <v>9659</v>
      </c>
      <c r="I3247" s="867" t="s">
        <v>272</v>
      </c>
      <c r="J3247" s="867" t="s">
        <v>6142</v>
      </c>
      <c r="K3247" s="868">
        <v>124.77</v>
      </c>
      <c r="L3247" s="867" t="s">
        <v>6143</v>
      </c>
    </row>
    <row r="3248" spans="1:12" ht="13.5">
      <c r="A3248" s="867" t="s">
        <v>9467</v>
      </c>
      <c r="B3248" s="867" t="s">
        <v>9468</v>
      </c>
      <c r="C3248" s="867" t="s">
        <v>9469</v>
      </c>
      <c r="D3248" s="867" t="s">
        <v>9470</v>
      </c>
      <c r="E3248" s="868" t="s">
        <v>819</v>
      </c>
      <c r="F3248" s="867" t="s">
        <v>819</v>
      </c>
      <c r="G3248" s="867">
        <v>97339</v>
      </c>
      <c r="H3248" s="867" t="s">
        <v>9660</v>
      </c>
      <c r="I3248" s="867" t="s">
        <v>272</v>
      </c>
      <c r="J3248" s="867" t="s">
        <v>6142</v>
      </c>
      <c r="K3248" s="868">
        <v>134.27000000000001</v>
      </c>
      <c r="L3248" s="867" t="s">
        <v>6143</v>
      </c>
    </row>
    <row r="3249" spans="1:12" ht="13.5">
      <c r="A3249" s="867" t="s">
        <v>9467</v>
      </c>
      <c r="B3249" s="867" t="s">
        <v>9468</v>
      </c>
      <c r="C3249" s="867" t="s">
        <v>9469</v>
      </c>
      <c r="D3249" s="867" t="s">
        <v>9470</v>
      </c>
      <c r="E3249" s="868" t="s">
        <v>819</v>
      </c>
      <c r="F3249" s="867" t="s">
        <v>819</v>
      </c>
      <c r="G3249" s="867">
        <v>97340</v>
      </c>
      <c r="H3249" s="867" t="s">
        <v>9661</v>
      </c>
      <c r="I3249" s="867" t="s">
        <v>272</v>
      </c>
      <c r="J3249" s="867" t="s">
        <v>6142</v>
      </c>
      <c r="K3249" s="868">
        <v>134.93</v>
      </c>
      <c r="L3249" s="867" t="s">
        <v>6143</v>
      </c>
    </row>
    <row r="3250" spans="1:12" ht="13.5">
      <c r="A3250" s="867" t="s">
        <v>9467</v>
      </c>
      <c r="B3250" s="867" t="s">
        <v>9468</v>
      </c>
      <c r="C3250" s="867" t="s">
        <v>9469</v>
      </c>
      <c r="D3250" s="867" t="s">
        <v>9470</v>
      </c>
      <c r="E3250" s="868" t="s">
        <v>819</v>
      </c>
      <c r="F3250" s="867" t="s">
        <v>819</v>
      </c>
      <c r="G3250" s="867">
        <v>97341</v>
      </c>
      <c r="H3250" s="867" t="s">
        <v>9662</v>
      </c>
      <c r="I3250" s="867" t="s">
        <v>272</v>
      </c>
      <c r="J3250" s="867" t="s">
        <v>6142</v>
      </c>
      <c r="K3250" s="868">
        <v>37.450000000000003</v>
      </c>
      <c r="L3250" s="867" t="s">
        <v>6143</v>
      </c>
    </row>
    <row r="3251" spans="1:12" ht="13.5">
      <c r="A3251" s="867" t="s">
        <v>9467</v>
      </c>
      <c r="B3251" s="867" t="s">
        <v>9468</v>
      </c>
      <c r="C3251" s="867" t="s">
        <v>9469</v>
      </c>
      <c r="D3251" s="867" t="s">
        <v>9470</v>
      </c>
      <c r="E3251" s="868" t="s">
        <v>819</v>
      </c>
      <c r="F3251" s="867" t="s">
        <v>819</v>
      </c>
      <c r="G3251" s="867">
        <v>97342</v>
      </c>
      <c r="H3251" s="867" t="s">
        <v>9663</v>
      </c>
      <c r="I3251" s="867" t="s">
        <v>272</v>
      </c>
      <c r="J3251" s="867" t="s">
        <v>6142</v>
      </c>
      <c r="K3251" s="868">
        <v>58.32</v>
      </c>
      <c r="L3251" s="867" t="s">
        <v>6143</v>
      </c>
    </row>
    <row r="3252" spans="1:12" ht="13.5">
      <c r="A3252" s="867" t="s">
        <v>9467</v>
      </c>
      <c r="B3252" s="867" t="s">
        <v>9468</v>
      </c>
      <c r="C3252" s="867" t="s">
        <v>9469</v>
      </c>
      <c r="D3252" s="867" t="s">
        <v>9470</v>
      </c>
      <c r="E3252" s="868" t="s">
        <v>819</v>
      </c>
      <c r="F3252" s="867" t="s">
        <v>819</v>
      </c>
      <c r="G3252" s="867">
        <v>97343</v>
      </c>
      <c r="H3252" s="867" t="s">
        <v>9664</v>
      </c>
      <c r="I3252" s="867" t="s">
        <v>272</v>
      </c>
      <c r="J3252" s="867" t="s">
        <v>6142</v>
      </c>
      <c r="K3252" s="868">
        <v>73.290000000000006</v>
      </c>
      <c r="L3252" s="867" t="s">
        <v>6143</v>
      </c>
    </row>
    <row r="3253" spans="1:12" ht="13.5">
      <c r="A3253" s="867" t="s">
        <v>9467</v>
      </c>
      <c r="B3253" s="867" t="s">
        <v>9468</v>
      </c>
      <c r="C3253" s="867" t="s">
        <v>9469</v>
      </c>
      <c r="D3253" s="867" t="s">
        <v>9470</v>
      </c>
      <c r="E3253" s="868" t="s">
        <v>819</v>
      </c>
      <c r="F3253" s="867" t="s">
        <v>819</v>
      </c>
      <c r="G3253" s="867">
        <v>97344</v>
      </c>
      <c r="H3253" s="867" t="s">
        <v>9665</v>
      </c>
      <c r="I3253" s="867" t="s">
        <v>272</v>
      </c>
      <c r="J3253" s="867" t="s">
        <v>6142</v>
      </c>
      <c r="K3253" s="868">
        <v>45.8</v>
      </c>
      <c r="L3253" s="867" t="s">
        <v>6143</v>
      </c>
    </row>
    <row r="3254" spans="1:12" ht="13.5">
      <c r="A3254" s="867" t="s">
        <v>9467</v>
      </c>
      <c r="B3254" s="867" t="s">
        <v>9468</v>
      </c>
      <c r="C3254" s="867" t="s">
        <v>9469</v>
      </c>
      <c r="D3254" s="867" t="s">
        <v>9470</v>
      </c>
      <c r="E3254" s="868" t="s">
        <v>819</v>
      </c>
      <c r="F3254" s="867" t="s">
        <v>819</v>
      </c>
      <c r="G3254" s="867">
        <v>97345</v>
      </c>
      <c r="H3254" s="867" t="s">
        <v>9666</v>
      </c>
      <c r="I3254" s="867" t="s">
        <v>272</v>
      </c>
      <c r="J3254" s="867" t="s">
        <v>6142</v>
      </c>
      <c r="K3254" s="868">
        <v>72.67</v>
      </c>
      <c r="L3254" s="867" t="s">
        <v>6143</v>
      </c>
    </row>
    <row r="3255" spans="1:12" ht="13.5">
      <c r="A3255" s="867" t="s">
        <v>9467</v>
      </c>
      <c r="B3255" s="867" t="s">
        <v>9468</v>
      </c>
      <c r="C3255" s="867" t="s">
        <v>9469</v>
      </c>
      <c r="D3255" s="867" t="s">
        <v>9470</v>
      </c>
      <c r="E3255" s="868" t="s">
        <v>819</v>
      </c>
      <c r="F3255" s="867" t="s">
        <v>819</v>
      </c>
      <c r="G3255" s="867">
        <v>97346</v>
      </c>
      <c r="H3255" s="867" t="s">
        <v>9667</v>
      </c>
      <c r="I3255" s="867" t="s">
        <v>272</v>
      </c>
      <c r="J3255" s="867" t="s">
        <v>6142</v>
      </c>
      <c r="K3255" s="868">
        <v>92.86</v>
      </c>
      <c r="L3255" s="867" t="s">
        <v>6143</v>
      </c>
    </row>
    <row r="3256" spans="1:12" ht="13.5">
      <c r="A3256" s="867" t="s">
        <v>9467</v>
      </c>
      <c r="B3256" s="867" t="s">
        <v>9468</v>
      </c>
      <c r="C3256" s="867" t="s">
        <v>9469</v>
      </c>
      <c r="D3256" s="867" t="s">
        <v>9470</v>
      </c>
      <c r="E3256" s="868" t="s">
        <v>819</v>
      </c>
      <c r="F3256" s="867" t="s">
        <v>819</v>
      </c>
      <c r="G3256" s="867">
        <v>97347</v>
      </c>
      <c r="H3256" s="867" t="s">
        <v>9668</v>
      </c>
      <c r="I3256" s="867" t="s">
        <v>272</v>
      </c>
      <c r="J3256" s="867" t="s">
        <v>6142</v>
      </c>
      <c r="K3256" s="868">
        <v>65.58</v>
      </c>
      <c r="L3256" s="867" t="s">
        <v>6143</v>
      </c>
    </row>
    <row r="3257" spans="1:12" ht="13.5">
      <c r="A3257" s="867" t="s">
        <v>9467</v>
      </c>
      <c r="B3257" s="867" t="s">
        <v>9468</v>
      </c>
      <c r="C3257" s="867" t="s">
        <v>9469</v>
      </c>
      <c r="D3257" s="867" t="s">
        <v>9470</v>
      </c>
      <c r="E3257" s="868" t="s">
        <v>819</v>
      </c>
      <c r="F3257" s="867" t="s">
        <v>819</v>
      </c>
      <c r="G3257" s="867">
        <v>97348</v>
      </c>
      <c r="H3257" s="867" t="s">
        <v>9669</v>
      </c>
      <c r="I3257" s="867" t="s">
        <v>272</v>
      </c>
      <c r="J3257" s="867" t="s">
        <v>6142</v>
      </c>
      <c r="K3257" s="868">
        <v>90.53</v>
      </c>
      <c r="L3257" s="867" t="s">
        <v>6143</v>
      </c>
    </row>
    <row r="3258" spans="1:12" ht="13.5">
      <c r="A3258" s="867" t="s">
        <v>9467</v>
      </c>
      <c r="B3258" s="867" t="s">
        <v>9468</v>
      </c>
      <c r="C3258" s="867" t="s">
        <v>9469</v>
      </c>
      <c r="D3258" s="867" t="s">
        <v>9470</v>
      </c>
      <c r="E3258" s="868" t="s">
        <v>819</v>
      </c>
      <c r="F3258" s="867" t="s">
        <v>819</v>
      </c>
      <c r="G3258" s="867">
        <v>97349</v>
      </c>
      <c r="H3258" s="867" t="s">
        <v>9670</v>
      </c>
      <c r="I3258" s="867" t="s">
        <v>272</v>
      </c>
      <c r="J3258" s="867" t="s">
        <v>6142</v>
      </c>
      <c r="K3258" s="868">
        <v>130.35</v>
      </c>
      <c r="L3258" s="867" t="s">
        <v>6143</v>
      </c>
    </row>
    <row r="3259" spans="1:12" ht="13.5">
      <c r="A3259" s="867" t="s">
        <v>9467</v>
      </c>
      <c r="B3259" s="867" t="s">
        <v>9468</v>
      </c>
      <c r="C3259" s="867" t="s">
        <v>9469</v>
      </c>
      <c r="D3259" s="867" t="s">
        <v>9470</v>
      </c>
      <c r="E3259" s="868" t="s">
        <v>819</v>
      </c>
      <c r="F3259" s="867" t="s">
        <v>819</v>
      </c>
      <c r="G3259" s="867">
        <v>97350</v>
      </c>
      <c r="H3259" s="867" t="s">
        <v>9671</v>
      </c>
      <c r="I3259" s="867" t="s">
        <v>272</v>
      </c>
      <c r="J3259" s="867" t="s">
        <v>6142</v>
      </c>
      <c r="K3259" s="868">
        <v>158.22999999999999</v>
      </c>
      <c r="L3259" s="867" t="s">
        <v>6143</v>
      </c>
    </row>
    <row r="3260" spans="1:12" ht="13.5">
      <c r="A3260" s="867" t="s">
        <v>9467</v>
      </c>
      <c r="B3260" s="867" t="s">
        <v>9468</v>
      </c>
      <c r="C3260" s="867" t="s">
        <v>9469</v>
      </c>
      <c r="D3260" s="867" t="s">
        <v>9470</v>
      </c>
      <c r="E3260" s="868" t="s">
        <v>819</v>
      </c>
      <c r="F3260" s="867" t="s">
        <v>819</v>
      </c>
      <c r="G3260" s="867">
        <v>97351</v>
      </c>
      <c r="H3260" s="867" t="s">
        <v>9672</v>
      </c>
      <c r="I3260" s="867" t="s">
        <v>272</v>
      </c>
      <c r="J3260" s="867" t="s">
        <v>6142</v>
      </c>
      <c r="K3260" s="868">
        <v>218.69</v>
      </c>
      <c r="L3260" s="867" t="s">
        <v>6143</v>
      </c>
    </row>
    <row r="3261" spans="1:12" ht="13.5">
      <c r="A3261" s="867" t="s">
        <v>9467</v>
      </c>
      <c r="B3261" s="867" t="s">
        <v>9468</v>
      </c>
      <c r="C3261" s="867" t="s">
        <v>9469</v>
      </c>
      <c r="D3261" s="867" t="s">
        <v>9470</v>
      </c>
      <c r="E3261" s="868" t="s">
        <v>819</v>
      </c>
      <c r="F3261" s="867" t="s">
        <v>819</v>
      </c>
      <c r="G3261" s="867">
        <v>97352</v>
      </c>
      <c r="H3261" s="867" t="s">
        <v>9673</v>
      </c>
      <c r="I3261" s="867" t="s">
        <v>272</v>
      </c>
      <c r="J3261" s="867" t="s">
        <v>6142</v>
      </c>
      <c r="K3261" s="868">
        <v>283.31</v>
      </c>
      <c r="L3261" s="867" t="s">
        <v>6143</v>
      </c>
    </row>
    <row r="3262" spans="1:12" ht="13.5">
      <c r="A3262" s="867" t="s">
        <v>9467</v>
      </c>
      <c r="B3262" s="867" t="s">
        <v>9468</v>
      </c>
      <c r="C3262" s="867" t="s">
        <v>9469</v>
      </c>
      <c r="D3262" s="867" t="s">
        <v>9470</v>
      </c>
      <c r="E3262" s="868" t="s">
        <v>819</v>
      </c>
      <c r="F3262" s="867" t="s">
        <v>819</v>
      </c>
      <c r="G3262" s="867">
        <v>97353</v>
      </c>
      <c r="H3262" s="867" t="s">
        <v>9674</v>
      </c>
      <c r="I3262" s="867" t="s">
        <v>272</v>
      </c>
      <c r="J3262" s="867" t="s">
        <v>6142</v>
      </c>
      <c r="K3262" s="868">
        <v>44</v>
      </c>
      <c r="L3262" s="867" t="s">
        <v>6143</v>
      </c>
    </row>
    <row r="3263" spans="1:12" ht="13.5">
      <c r="A3263" s="867" t="s">
        <v>9467</v>
      </c>
      <c r="B3263" s="867" t="s">
        <v>9468</v>
      </c>
      <c r="C3263" s="867" t="s">
        <v>9469</v>
      </c>
      <c r="D3263" s="867" t="s">
        <v>9470</v>
      </c>
      <c r="E3263" s="868" t="s">
        <v>819</v>
      </c>
      <c r="F3263" s="867" t="s">
        <v>819</v>
      </c>
      <c r="G3263" s="867">
        <v>97354</v>
      </c>
      <c r="H3263" s="867" t="s">
        <v>9675</v>
      </c>
      <c r="I3263" s="867" t="s">
        <v>272</v>
      </c>
      <c r="J3263" s="867" t="s">
        <v>6142</v>
      </c>
      <c r="K3263" s="868">
        <v>69.39</v>
      </c>
      <c r="L3263" s="867" t="s">
        <v>6143</v>
      </c>
    </row>
    <row r="3264" spans="1:12" ht="13.5">
      <c r="A3264" s="867" t="s">
        <v>9467</v>
      </c>
      <c r="B3264" s="867" t="s">
        <v>9468</v>
      </c>
      <c r="C3264" s="867" t="s">
        <v>9469</v>
      </c>
      <c r="D3264" s="867" t="s">
        <v>9470</v>
      </c>
      <c r="E3264" s="868" t="s">
        <v>819</v>
      </c>
      <c r="F3264" s="867" t="s">
        <v>819</v>
      </c>
      <c r="G3264" s="867">
        <v>97355</v>
      </c>
      <c r="H3264" s="867" t="s">
        <v>9676</v>
      </c>
      <c r="I3264" s="867" t="s">
        <v>272</v>
      </c>
      <c r="J3264" s="867" t="s">
        <v>6142</v>
      </c>
      <c r="K3264" s="868">
        <v>94.6</v>
      </c>
      <c r="L3264" s="867" t="s">
        <v>6143</v>
      </c>
    </row>
    <row r="3265" spans="1:12" ht="13.5">
      <c r="A3265" s="867" t="s">
        <v>9467</v>
      </c>
      <c r="B3265" s="867" t="s">
        <v>9468</v>
      </c>
      <c r="C3265" s="867" t="s">
        <v>9469</v>
      </c>
      <c r="D3265" s="867" t="s">
        <v>9470</v>
      </c>
      <c r="E3265" s="868" t="s">
        <v>819</v>
      </c>
      <c r="F3265" s="867" t="s">
        <v>819</v>
      </c>
      <c r="G3265" s="867">
        <v>97356</v>
      </c>
      <c r="H3265" s="867" t="s">
        <v>9677</v>
      </c>
      <c r="I3265" s="867" t="s">
        <v>272</v>
      </c>
      <c r="J3265" s="867" t="s">
        <v>6142</v>
      </c>
      <c r="K3265" s="868">
        <v>52.35</v>
      </c>
      <c r="L3265" s="867" t="s">
        <v>6143</v>
      </c>
    </row>
    <row r="3266" spans="1:12" ht="13.5">
      <c r="A3266" s="867" t="s">
        <v>9467</v>
      </c>
      <c r="B3266" s="867" t="s">
        <v>9468</v>
      </c>
      <c r="C3266" s="867" t="s">
        <v>9469</v>
      </c>
      <c r="D3266" s="867" t="s">
        <v>9470</v>
      </c>
      <c r="E3266" s="868" t="s">
        <v>819</v>
      </c>
      <c r="F3266" s="867" t="s">
        <v>819</v>
      </c>
      <c r="G3266" s="867">
        <v>97357</v>
      </c>
      <c r="H3266" s="867" t="s">
        <v>9678</v>
      </c>
      <c r="I3266" s="867" t="s">
        <v>272</v>
      </c>
      <c r="J3266" s="867" t="s">
        <v>6142</v>
      </c>
      <c r="K3266" s="868">
        <v>83.74</v>
      </c>
      <c r="L3266" s="867" t="s">
        <v>6143</v>
      </c>
    </row>
    <row r="3267" spans="1:12" ht="13.5">
      <c r="A3267" s="867" t="s">
        <v>9467</v>
      </c>
      <c r="B3267" s="867" t="s">
        <v>9468</v>
      </c>
      <c r="C3267" s="867" t="s">
        <v>9469</v>
      </c>
      <c r="D3267" s="867" t="s">
        <v>9470</v>
      </c>
      <c r="E3267" s="868" t="s">
        <v>819</v>
      </c>
      <c r="F3267" s="867" t="s">
        <v>819</v>
      </c>
      <c r="G3267" s="867">
        <v>97358</v>
      </c>
      <c r="H3267" s="867" t="s">
        <v>9679</v>
      </c>
      <c r="I3267" s="867" t="s">
        <v>272</v>
      </c>
      <c r="J3267" s="867" t="s">
        <v>6142</v>
      </c>
      <c r="K3267" s="868">
        <v>114.17</v>
      </c>
      <c r="L3267" s="867" t="s">
        <v>6143</v>
      </c>
    </row>
    <row r="3268" spans="1:12" ht="13.5">
      <c r="A3268" s="867" t="s">
        <v>9467</v>
      </c>
      <c r="B3268" s="867" t="s">
        <v>9468</v>
      </c>
      <c r="C3268" s="867" t="s">
        <v>9469</v>
      </c>
      <c r="D3268" s="867" t="s">
        <v>9470</v>
      </c>
      <c r="E3268" s="868" t="s">
        <v>819</v>
      </c>
      <c r="F3268" s="867" t="s">
        <v>819</v>
      </c>
      <c r="G3268" s="867">
        <v>97498</v>
      </c>
      <c r="H3268" s="867" t="s">
        <v>9680</v>
      </c>
      <c r="I3268" s="867" t="s">
        <v>272</v>
      </c>
      <c r="J3268" s="867" t="s">
        <v>6229</v>
      </c>
      <c r="K3268" s="868">
        <v>31.54</v>
      </c>
      <c r="L3268" s="867" t="s">
        <v>6143</v>
      </c>
    </row>
    <row r="3269" spans="1:12" ht="13.5">
      <c r="A3269" s="867" t="s">
        <v>9467</v>
      </c>
      <c r="B3269" s="867" t="s">
        <v>9468</v>
      </c>
      <c r="C3269" s="867" t="s">
        <v>9469</v>
      </c>
      <c r="D3269" s="867" t="s">
        <v>9470</v>
      </c>
      <c r="E3269" s="868" t="s">
        <v>819</v>
      </c>
      <c r="F3269" s="867" t="s">
        <v>819</v>
      </c>
      <c r="G3269" s="867">
        <v>97535</v>
      </c>
      <c r="H3269" s="867" t="s">
        <v>9681</v>
      </c>
      <c r="I3269" s="867" t="s">
        <v>272</v>
      </c>
      <c r="J3269" s="867" t="s">
        <v>6229</v>
      </c>
      <c r="K3269" s="868">
        <v>35.33</v>
      </c>
      <c r="L3269" s="867" t="s">
        <v>6143</v>
      </c>
    </row>
    <row r="3270" spans="1:12" ht="13.5">
      <c r="A3270" s="867" t="s">
        <v>9467</v>
      </c>
      <c r="B3270" s="867" t="s">
        <v>9468</v>
      </c>
      <c r="C3270" s="867" t="s">
        <v>9469</v>
      </c>
      <c r="D3270" s="867" t="s">
        <v>9470</v>
      </c>
      <c r="E3270" s="868" t="s">
        <v>819</v>
      </c>
      <c r="F3270" s="867" t="s">
        <v>819</v>
      </c>
      <c r="G3270" s="867">
        <v>97536</v>
      </c>
      <c r="H3270" s="867" t="s">
        <v>9682</v>
      </c>
      <c r="I3270" s="867" t="s">
        <v>272</v>
      </c>
      <c r="J3270" s="867" t="s">
        <v>6229</v>
      </c>
      <c r="K3270" s="868">
        <v>44.08</v>
      </c>
      <c r="L3270" s="867" t="s">
        <v>6143</v>
      </c>
    </row>
    <row r="3271" spans="1:12" ht="13.5">
      <c r="A3271" s="867" t="s">
        <v>9467</v>
      </c>
      <c r="B3271" s="867" t="s">
        <v>9468</v>
      </c>
      <c r="C3271" s="867" t="s">
        <v>9469</v>
      </c>
      <c r="D3271" s="867" t="s">
        <v>9470</v>
      </c>
      <c r="E3271" s="868" t="s">
        <v>819</v>
      </c>
      <c r="F3271" s="867" t="s">
        <v>819</v>
      </c>
      <c r="G3271" s="867">
        <v>100788</v>
      </c>
      <c r="H3271" s="867" t="s">
        <v>9683</v>
      </c>
      <c r="I3271" s="867" t="s">
        <v>6228</v>
      </c>
      <c r="J3271" s="867" t="s">
        <v>6229</v>
      </c>
      <c r="K3271" s="868">
        <v>539.96</v>
      </c>
      <c r="L3271" s="867" t="s">
        <v>6143</v>
      </c>
    </row>
    <row r="3272" spans="1:12" ht="13.5">
      <c r="A3272" s="867" t="s">
        <v>9467</v>
      </c>
      <c r="B3272" s="867" t="s">
        <v>9468</v>
      </c>
      <c r="C3272" s="867" t="s">
        <v>9469</v>
      </c>
      <c r="D3272" s="867" t="s">
        <v>9470</v>
      </c>
      <c r="E3272" s="868" t="s">
        <v>819</v>
      </c>
      <c r="F3272" s="867" t="s">
        <v>819</v>
      </c>
      <c r="G3272" s="867">
        <v>100791</v>
      </c>
      <c r="H3272" s="867" t="s">
        <v>9684</v>
      </c>
      <c r="I3272" s="867" t="s">
        <v>272</v>
      </c>
      <c r="J3272" s="867" t="s">
        <v>6142</v>
      </c>
      <c r="K3272" s="868">
        <v>14.5</v>
      </c>
      <c r="L3272" s="867" t="s">
        <v>6143</v>
      </c>
    </row>
    <row r="3273" spans="1:12" ht="13.5">
      <c r="A3273" s="867" t="s">
        <v>9467</v>
      </c>
      <c r="B3273" s="867" t="s">
        <v>9468</v>
      </c>
      <c r="C3273" s="867" t="s">
        <v>9469</v>
      </c>
      <c r="D3273" s="867" t="s">
        <v>9470</v>
      </c>
      <c r="E3273" s="868" t="s">
        <v>819</v>
      </c>
      <c r="F3273" s="867" t="s">
        <v>819</v>
      </c>
      <c r="G3273" s="867">
        <v>100792</v>
      </c>
      <c r="H3273" s="867" t="s">
        <v>9685</v>
      </c>
      <c r="I3273" s="867" t="s">
        <v>272</v>
      </c>
      <c r="J3273" s="867" t="s">
        <v>6142</v>
      </c>
      <c r="K3273" s="868">
        <v>20.96</v>
      </c>
      <c r="L3273" s="867" t="s">
        <v>6143</v>
      </c>
    </row>
    <row r="3274" spans="1:12" ht="13.5">
      <c r="A3274" s="867" t="s">
        <v>9467</v>
      </c>
      <c r="B3274" s="867" t="s">
        <v>9468</v>
      </c>
      <c r="C3274" s="867" t="s">
        <v>9469</v>
      </c>
      <c r="D3274" s="867" t="s">
        <v>9470</v>
      </c>
      <c r="E3274" s="868" t="s">
        <v>819</v>
      </c>
      <c r="F3274" s="867" t="s">
        <v>819</v>
      </c>
      <c r="G3274" s="867">
        <v>100793</v>
      </c>
      <c r="H3274" s="867" t="s">
        <v>9686</v>
      </c>
      <c r="I3274" s="867" t="s">
        <v>272</v>
      </c>
      <c r="J3274" s="867" t="s">
        <v>6142</v>
      </c>
      <c r="K3274" s="868">
        <v>27.65</v>
      </c>
      <c r="L3274" s="867" t="s">
        <v>6143</v>
      </c>
    </row>
    <row r="3275" spans="1:12" ht="13.5">
      <c r="A3275" s="867" t="s">
        <v>9467</v>
      </c>
      <c r="B3275" s="867" t="s">
        <v>9468</v>
      </c>
      <c r="C3275" s="867" t="s">
        <v>9469</v>
      </c>
      <c r="D3275" s="867" t="s">
        <v>9470</v>
      </c>
      <c r="E3275" s="868" t="s">
        <v>819</v>
      </c>
      <c r="F3275" s="867" t="s">
        <v>819</v>
      </c>
      <c r="G3275" s="867">
        <v>100794</v>
      </c>
      <c r="H3275" s="867" t="s">
        <v>9687</v>
      </c>
      <c r="I3275" s="867" t="s">
        <v>272</v>
      </c>
      <c r="J3275" s="867" t="s">
        <v>6142</v>
      </c>
      <c r="K3275" s="868">
        <v>37.11</v>
      </c>
      <c r="L3275" s="867" t="s">
        <v>6143</v>
      </c>
    </row>
    <row r="3276" spans="1:12" ht="13.5">
      <c r="A3276" s="867" t="s">
        <v>9467</v>
      </c>
      <c r="B3276" s="867" t="s">
        <v>9468</v>
      </c>
      <c r="C3276" s="867" t="s">
        <v>9469</v>
      </c>
      <c r="D3276" s="867" t="s">
        <v>9470</v>
      </c>
      <c r="E3276" s="868" t="s">
        <v>819</v>
      </c>
      <c r="F3276" s="867" t="s">
        <v>819</v>
      </c>
      <c r="G3276" s="867">
        <v>100803</v>
      </c>
      <c r="H3276" s="867" t="s">
        <v>9688</v>
      </c>
      <c r="I3276" s="867" t="s">
        <v>272</v>
      </c>
      <c r="J3276" s="867" t="s">
        <v>6142</v>
      </c>
      <c r="K3276" s="868">
        <v>13.7</v>
      </c>
      <c r="L3276" s="867" t="s">
        <v>6143</v>
      </c>
    </row>
    <row r="3277" spans="1:12" ht="13.5">
      <c r="A3277" s="867" t="s">
        <v>9467</v>
      </c>
      <c r="B3277" s="867" t="s">
        <v>9468</v>
      </c>
      <c r="C3277" s="867" t="s">
        <v>9469</v>
      </c>
      <c r="D3277" s="867" t="s">
        <v>9470</v>
      </c>
      <c r="E3277" s="868" t="s">
        <v>819</v>
      </c>
      <c r="F3277" s="867" t="s">
        <v>819</v>
      </c>
      <c r="G3277" s="867">
        <v>100804</v>
      </c>
      <c r="H3277" s="867" t="s">
        <v>9689</v>
      </c>
      <c r="I3277" s="867" t="s">
        <v>272</v>
      </c>
      <c r="J3277" s="867" t="s">
        <v>6142</v>
      </c>
      <c r="K3277" s="868">
        <v>20.010000000000002</v>
      </c>
      <c r="L3277" s="867" t="s">
        <v>6143</v>
      </c>
    </row>
    <row r="3278" spans="1:12" ht="13.5">
      <c r="A3278" s="867" t="s">
        <v>9467</v>
      </c>
      <c r="B3278" s="867" t="s">
        <v>9468</v>
      </c>
      <c r="C3278" s="867" t="s">
        <v>9469</v>
      </c>
      <c r="D3278" s="867" t="s">
        <v>9470</v>
      </c>
      <c r="E3278" s="868" t="s">
        <v>819</v>
      </c>
      <c r="F3278" s="867" t="s">
        <v>819</v>
      </c>
      <c r="G3278" s="867">
        <v>100805</v>
      </c>
      <c r="H3278" s="867" t="s">
        <v>9690</v>
      </c>
      <c r="I3278" s="867" t="s">
        <v>272</v>
      </c>
      <c r="J3278" s="867" t="s">
        <v>6142</v>
      </c>
      <c r="K3278" s="868">
        <v>26.51</v>
      </c>
      <c r="L3278" s="867" t="s">
        <v>6143</v>
      </c>
    </row>
    <row r="3279" spans="1:12" ht="13.5">
      <c r="A3279" s="867" t="s">
        <v>9467</v>
      </c>
      <c r="B3279" s="867" t="s">
        <v>9468</v>
      </c>
      <c r="C3279" s="867" t="s">
        <v>9469</v>
      </c>
      <c r="D3279" s="867" t="s">
        <v>9470</v>
      </c>
      <c r="E3279" s="868" t="s">
        <v>819</v>
      </c>
      <c r="F3279" s="867" t="s">
        <v>819</v>
      </c>
      <c r="G3279" s="867">
        <v>100806</v>
      </c>
      <c r="H3279" s="867" t="s">
        <v>9691</v>
      </c>
      <c r="I3279" s="867" t="s">
        <v>272</v>
      </c>
      <c r="J3279" s="867" t="s">
        <v>6142</v>
      </c>
      <c r="K3279" s="868">
        <v>35.71</v>
      </c>
      <c r="L3279" s="867" t="s">
        <v>6143</v>
      </c>
    </row>
    <row r="3280" spans="1:12" ht="13.5">
      <c r="A3280" s="867" t="s">
        <v>9467</v>
      </c>
      <c r="B3280" s="867" t="s">
        <v>9468</v>
      </c>
      <c r="C3280" s="867" t="s">
        <v>8778</v>
      </c>
      <c r="D3280" s="867" t="s">
        <v>9692</v>
      </c>
      <c r="E3280" s="868" t="s">
        <v>819</v>
      </c>
      <c r="F3280" s="867" t="s">
        <v>819</v>
      </c>
      <c r="G3280" s="867">
        <v>72306</v>
      </c>
      <c r="H3280" s="867" t="s">
        <v>9693</v>
      </c>
      <c r="I3280" s="867" t="s">
        <v>6228</v>
      </c>
      <c r="J3280" s="867" t="s">
        <v>6229</v>
      </c>
      <c r="K3280" s="868">
        <v>172.02</v>
      </c>
      <c r="L3280" s="867" t="s">
        <v>6143</v>
      </c>
    </row>
    <row r="3281" spans="1:12" ht="13.5">
      <c r="A3281" s="867" t="s">
        <v>9467</v>
      </c>
      <c r="B3281" s="867" t="s">
        <v>9468</v>
      </c>
      <c r="C3281" s="867" t="s">
        <v>8778</v>
      </c>
      <c r="D3281" s="867" t="s">
        <v>9692</v>
      </c>
      <c r="E3281" s="868" t="s">
        <v>819</v>
      </c>
      <c r="F3281" s="867" t="s">
        <v>819</v>
      </c>
      <c r="G3281" s="867">
        <v>72307</v>
      </c>
      <c r="H3281" s="867" t="s">
        <v>9694</v>
      </c>
      <c r="I3281" s="867" t="s">
        <v>6228</v>
      </c>
      <c r="J3281" s="867" t="s">
        <v>6229</v>
      </c>
      <c r="K3281" s="868">
        <v>239.95</v>
      </c>
      <c r="L3281" s="867" t="s">
        <v>6143</v>
      </c>
    </row>
    <row r="3282" spans="1:12" ht="13.5">
      <c r="A3282" s="867" t="s">
        <v>9467</v>
      </c>
      <c r="B3282" s="867" t="s">
        <v>9468</v>
      </c>
      <c r="C3282" s="867" t="s">
        <v>8778</v>
      </c>
      <c r="D3282" s="867" t="s">
        <v>9692</v>
      </c>
      <c r="E3282" s="868" t="s">
        <v>819</v>
      </c>
      <c r="F3282" s="867" t="s">
        <v>819</v>
      </c>
      <c r="G3282" s="867">
        <v>72313</v>
      </c>
      <c r="H3282" s="867" t="s">
        <v>9695</v>
      </c>
      <c r="I3282" s="867" t="s">
        <v>6228</v>
      </c>
      <c r="J3282" s="867" t="s">
        <v>6229</v>
      </c>
      <c r="K3282" s="868">
        <v>553.03</v>
      </c>
      <c r="L3282" s="867" t="s">
        <v>6143</v>
      </c>
    </row>
    <row r="3283" spans="1:12" ht="13.5">
      <c r="A3283" s="867" t="s">
        <v>9467</v>
      </c>
      <c r="B3283" s="867" t="s">
        <v>9468</v>
      </c>
      <c r="C3283" s="867" t="s">
        <v>8778</v>
      </c>
      <c r="D3283" s="867" t="s">
        <v>9692</v>
      </c>
      <c r="E3283" s="868" t="s">
        <v>819</v>
      </c>
      <c r="F3283" s="867" t="s">
        <v>819</v>
      </c>
      <c r="G3283" s="867">
        <v>72482</v>
      </c>
      <c r="H3283" s="867" t="s">
        <v>9696</v>
      </c>
      <c r="I3283" s="867" t="s">
        <v>6228</v>
      </c>
      <c r="J3283" s="867" t="s">
        <v>6229</v>
      </c>
      <c r="K3283" s="868">
        <v>239.2</v>
      </c>
      <c r="L3283" s="867" t="s">
        <v>6143</v>
      </c>
    </row>
    <row r="3284" spans="1:12" ht="13.5">
      <c r="A3284" s="867" t="s">
        <v>9467</v>
      </c>
      <c r="B3284" s="867" t="s">
        <v>9468</v>
      </c>
      <c r="C3284" s="867" t="s">
        <v>8778</v>
      </c>
      <c r="D3284" s="867" t="s">
        <v>9692</v>
      </c>
      <c r="E3284" s="868" t="s">
        <v>819</v>
      </c>
      <c r="F3284" s="867" t="s">
        <v>819</v>
      </c>
      <c r="G3284" s="867">
        <v>72619</v>
      </c>
      <c r="H3284" s="867" t="s">
        <v>9697</v>
      </c>
      <c r="I3284" s="867" t="s">
        <v>6228</v>
      </c>
      <c r="J3284" s="867" t="s">
        <v>6229</v>
      </c>
      <c r="K3284" s="868">
        <v>100.14</v>
      </c>
      <c r="L3284" s="867" t="s">
        <v>6143</v>
      </c>
    </row>
    <row r="3285" spans="1:12" ht="13.5">
      <c r="A3285" s="867" t="s">
        <v>9467</v>
      </c>
      <c r="B3285" s="867" t="s">
        <v>9468</v>
      </c>
      <c r="C3285" s="867" t="s">
        <v>8778</v>
      </c>
      <c r="D3285" s="867" t="s">
        <v>9692</v>
      </c>
      <c r="E3285" s="868" t="s">
        <v>819</v>
      </c>
      <c r="F3285" s="867" t="s">
        <v>819</v>
      </c>
      <c r="G3285" s="867">
        <v>72620</v>
      </c>
      <c r="H3285" s="867" t="s">
        <v>9698</v>
      </c>
      <c r="I3285" s="867" t="s">
        <v>6228</v>
      </c>
      <c r="J3285" s="867" t="s">
        <v>6229</v>
      </c>
      <c r="K3285" s="868">
        <v>173.61</v>
      </c>
      <c r="L3285" s="867" t="s">
        <v>6143</v>
      </c>
    </row>
    <row r="3286" spans="1:12" ht="13.5">
      <c r="A3286" s="867" t="s">
        <v>9467</v>
      </c>
      <c r="B3286" s="867" t="s">
        <v>9468</v>
      </c>
      <c r="C3286" s="867" t="s">
        <v>8778</v>
      </c>
      <c r="D3286" s="867" t="s">
        <v>9692</v>
      </c>
      <c r="E3286" s="868" t="s">
        <v>819</v>
      </c>
      <c r="F3286" s="867" t="s">
        <v>819</v>
      </c>
      <c r="G3286" s="867">
        <v>72621</v>
      </c>
      <c r="H3286" s="867" t="s">
        <v>9699</v>
      </c>
      <c r="I3286" s="867" t="s">
        <v>6228</v>
      </c>
      <c r="J3286" s="867" t="s">
        <v>6229</v>
      </c>
      <c r="K3286" s="868">
        <v>277.67</v>
      </c>
      <c r="L3286" s="867" t="s">
        <v>6143</v>
      </c>
    </row>
    <row r="3287" spans="1:12" ht="13.5">
      <c r="A3287" s="867" t="s">
        <v>9467</v>
      </c>
      <c r="B3287" s="867" t="s">
        <v>9468</v>
      </c>
      <c r="C3287" s="867" t="s">
        <v>8778</v>
      </c>
      <c r="D3287" s="867" t="s">
        <v>9692</v>
      </c>
      <c r="E3287" s="868" t="s">
        <v>819</v>
      </c>
      <c r="F3287" s="867" t="s">
        <v>819</v>
      </c>
      <c r="G3287" s="867">
        <v>72667</v>
      </c>
      <c r="H3287" s="867" t="s">
        <v>9700</v>
      </c>
      <c r="I3287" s="867" t="s">
        <v>6228</v>
      </c>
      <c r="J3287" s="867" t="s">
        <v>6229</v>
      </c>
      <c r="K3287" s="868">
        <v>139.75</v>
      </c>
      <c r="L3287" s="867" t="s">
        <v>6143</v>
      </c>
    </row>
    <row r="3288" spans="1:12" ht="13.5">
      <c r="A3288" s="867" t="s">
        <v>9467</v>
      </c>
      <c r="B3288" s="867" t="s">
        <v>9468</v>
      </c>
      <c r="C3288" s="867" t="s">
        <v>8778</v>
      </c>
      <c r="D3288" s="867" t="s">
        <v>9692</v>
      </c>
      <c r="E3288" s="868" t="s">
        <v>819</v>
      </c>
      <c r="F3288" s="867" t="s">
        <v>819</v>
      </c>
      <c r="G3288" s="867">
        <v>72668</v>
      </c>
      <c r="H3288" s="867" t="s">
        <v>9701</v>
      </c>
      <c r="I3288" s="867" t="s">
        <v>6228</v>
      </c>
      <c r="J3288" s="867" t="s">
        <v>6229</v>
      </c>
      <c r="K3288" s="868">
        <v>138.93</v>
      </c>
      <c r="L3288" s="867" t="s">
        <v>6143</v>
      </c>
    </row>
    <row r="3289" spans="1:12" ht="13.5">
      <c r="A3289" s="867" t="s">
        <v>9467</v>
      </c>
      <c r="B3289" s="867" t="s">
        <v>9468</v>
      </c>
      <c r="C3289" s="867" t="s">
        <v>8778</v>
      </c>
      <c r="D3289" s="867" t="s">
        <v>9692</v>
      </c>
      <c r="E3289" s="868" t="s">
        <v>819</v>
      </c>
      <c r="F3289" s="867" t="s">
        <v>819</v>
      </c>
      <c r="G3289" s="867">
        <v>72669</v>
      </c>
      <c r="H3289" s="867" t="s">
        <v>9702</v>
      </c>
      <c r="I3289" s="867" t="s">
        <v>6228</v>
      </c>
      <c r="J3289" s="867" t="s">
        <v>6229</v>
      </c>
      <c r="K3289" s="868">
        <v>143.66</v>
      </c>
      <c r="L3289" s="867" t="s">
        <v>6143</v>
      </c>
    </row>
    <row r="3290" spans="1:12" ht="13.5">
      <c r="A3290" s="867" t="s">
        <v>9467</v>
      </c>
      <c r="B3290" s="867" t="s">
        <v>9468</v>
      </c>
      <c r="C3290" s="867" t="s">
        <v>8778</v>
      </c>
      <c r="D3290" s="867" t="s">
        <v>9692</v>
      </c>
      <c r="E3290" s="868" t="s">
        <v>819</v>
      </c>
      <c r="F3290" s="867" t="s">
        <v>819</v>
      </c>
      <c r="G3290" s="867">
        <v>72681</v>
      </c>
      <c r="H3290" s="867" t="s">
        <v>9703</v>
      </c>
      <c r="I3290" s="867" t="s">
        <v>6228</v>
      </c>
      <c r="J3290" s="867" t="s">
        <v>6229</v>
      </c>
      <c r="K3290" s="868">
        <v>97.59</v>
      </c>
      <c r="L3290" s="867" t="s">
        <v>6143</v>
      </c>
    </row>
    <row r="3291" spans="1:12" ht="13.5">
      <c r="A3291" s="867" t="s">
        <v>9467</v>
      </c>
      <c r="B3291" s="867" t="s">
        <v>9468</v>
      </c>
      <c r="C3291" s="867" t="s">
        <v>8778</v>
      </c>
      <c r="D3291" s="867" t="s">
        <v>9692</v>
      </c>
      <c r="E3291" s="868" t="s">
        <v>819</v>
      </c>
      <c r="F3291" s="867" t="s">
        <v>819</v>
      </c>
      <c r="G3291" s="867">
        <v>72682</v>
      </c>
      <c r="H3291" s="867" t="s">
        <v>9704</v>
      </c>
      <c r="I3291" s="867" t="s">
        <v>6228</v>
      </c>
      <c r="J3291" s="867" t="s">
        <v>6229</v>
      </c>
      <c r="K3291" s="868">
        <v>194.05</v>
      </c>
      <c r="L3291" s="867" t="s">
        <v>6143</v>
      </c>
    </row>
    <row r="3292" spans="1:12" ht="13.5">
      <c r="A3292" s="867" t="s">
        <v>9467</v>
      </c>
      <c r="B3292" s="867" t="s">
        <v>9468</v>
      </c>
      <c r="C3292" s="867" t="s">
        <v>8778</v>
      </c>
      <c r="D3292" s="867" t="s">
        <v>9692</v>
      </c>
      <c r="E3292" s="868" t="s">
        <v>819</v>
      </c>
      <c r="F3292" s="867" t="s">
        <v>819</v>
      </c>
      <c r="G3292" s="867">
        <v>72683</v>
      </c>
      <c r="H3292" s="867" t="s">
        <v>9705</v>
      </c>
      <c r="I3292" s="867" t="s">
        <v>6228</v>
      </c>
      <c r="J3292" s="867" t="s">
        <v>6229</v>
      </c>
      <c r="K3292" s="868">
        <v>310.31</v>
      </c>
      <c r="L3292" s="867" t="s">
        <v>6143</v>
      </c>
    </row>
    <row r="3293" spans="1:12" ht="13.5">
      <c r="A3293" s="867" t="s">
        <v>9467</v>
      </c>
      <c r="B3293" s="867" t="s">
        <v>9468</v>
      </c>
      <c r="C3293" s="867" t="s">
        <v>8778</v>
      </c>
      <c r="D3293" s="867" t="s">
        <v>9692</v>
      </c>
      <c r="E3293" s="868" t="s">
        <v>819</v>
      </c>
      <c r="F3293" s="867" t="s">
        <v>819</v>
      </c>
      <c r="G3293" s="867">
        <v>72719</v>
      </c>
      <c r="H3293" s="867" t="s">
        <v>9706</v>
      </c>
      <c r="I3293" s="867" t="s">
        <v>6228</v>
      </c>
      <c r="J3293" s="867" t="s">
        <v>6229</v>
      </c>
      <c r="K3293" s="868">
        <v>215.29</v>
      </c>
      <c r="L3293" s="867" t="s">
        <v>6143</v>
      </c>
    </row>
    <row r="3294" spans="1:12" ht="13.5">
      <c r="A3294" s="867" t="s">
        <v>9467</v>
      </c>
      <c r="B3294" s="867" t="s">
        <v>9468</v>
      </c>
      <c r="C3294" s="867" t="s">
        <v>8778</v>
      </c>
      <c r="D3294" s="867" t="s">
        <v>9692</v>
      </c>
      <c r="E3294" s="868" t="s">
        <v>819</v>
      </c>
      <c r="F3294" s="867" t="s">
        <v>819</v>
      </c>
      <c r="G3294" s="867">
        <v>72720</v>
      </c>
      <c r="H3294" s="867" t="s">
        <v>9707</v>
      </c>
      <c r="I3294" s="867" t="s">
        <v>6228</v>
      </c>
      <c r="J3294" s="867" t="s">
        <v>6229</v>
      </c>
      <c r="K3294" s="868">
        <v>295.13</v>
      </c>
      <c r="L3294" s="867" t="s">
        <v>6143</v>
      </c>
    </row>
    <row r="3295" spans="1:12" ht="13.5">
      <c r="A3295" s="867" t="s">
        <v>9467</v>
      </c>
      <c r="B3295" s="867" t="s">
        <v>9468</v>
      </c>
      <c r="C3295" s="867" t="s">
        <v>8778</v>
      </c>
      <c r="D3295" s="867" t="s">
        <v>9692</v>
      </c>
      <c r="E3295" s="868" t="s">
        <v>819</v>
      </c>
      <c r="F3295" s="867" t="s">
        <v>819</v>
      </c>
      <c r="G3295" s="867">
        <v>72721</v>
      </c>
      <c r="H3295" s="867" t="s">
        <v>9708</v>
      </c>
      <c r="I3295" s="867" t="s">
        <v>6228</v>
      </c>
      <c r="J3295" s="867" t="s">
        <v>6229</v>
      </c>
      <c r="K3295" s="868">
        <v>632.72</v>
      </c>
      <c r="L3295" s="867" t="s">
        <v>6143</v>
      </c>
    </row>
    <row r="3296" spans="1:12" ht="13.5">
      <c r="A3296" s="867" t="s">
        <v>9467</v>
      </c>
      <c r="B3296" s="867" t="s">
        <v>9468</v>
      </c>
      <c r="C3296" s="867" t="s">
        <v>8778</v>
      </c>
      <c r="D3296" s="867" t="s">
        <v>9692</v>
      </c>
      <c r="E3296" s="868" t="s">
        <v>819</v>
      </c>
      <c r="F3296" s="867" t="s">
        <v>819</v>
      </c>
      <c r="G3296" s="867">
        <v>89358</v>
      </c>
      <c r="H3296" s="867" t="s">
        <v>9709</v>
      </c>
      <c r="I3296" s="867" t="s">
        <v>6228</v>
      </c>
      <c r="J3296" s="867" t="s">
        <v>6229</v>
      </c>
      <c r="K3296" s="868">
        <v>6.15</v>
      </c>
      <c r="L3296" s="867" t="s">
        <v>6143</v>
      </c>
    </row>
    <row r="3297" spans="1:12" ht="13.5">
      <c r="A3297" s="867" t="s">
        <v>9467</v>
      </c>
      <c r="B3297" s="867" t="s">
        <v>9468</v>
      </c>
      <c r="C3297" s="867" t="s">
        <v>8778</v>
      </c>
      <c r="D3297" s="867" t="s">
        <v>9692</v>
      </c>
      <c r="E3297" s="868" t="s">
        <v>819</v>
      </c>
      <c r="F3297" s="867" t="s">
        <v>819</v>
      </c>
      <c r="G3297" s="867">
        <v>89359</v>
      </c>
      <c r="H3297" s="867" t="s">
        <v>9710</v>
      </c>
      <c r="I3297" s="867" t="s">
        <v>6228</v>
      </c>
      <c r="J3297" s="867" t="s">
        <v>6229</v>
      </c>
      <c r="K3297" s="868">
        <v>6.41</v>
      </c>
      <c r="L3297" s="867" t="s">
        <v>6143</v>
      </c>
    </row>
    <row r="3298" spans="1:12" ht="13.5">
      <c r="A3298" s="867" t="s">
        <v>9467</v>
      </c>
      <c r="B3298" s="867" t="s">
        <v>9468</v>
      </c>
      <c r="C3298" s="867" t="s">
        <v>8778</v>
      </c>
      <c r="D3298" s="867" t="s">
        <v>9692</v>
      </c>
      <c r="E3298" s="868" t="s">
        <v>819</v>
      </c>
      <c r="F3298" s="867" t="s">
        <v>819</v>
      </c>
      <c r="G3298" s="867">
        <v>89360</v>
      </c>
      <c r="H3298" s="867" t="s">
        <v>9711</v>
      </c>
      <c r="I3298" s="867" t="s">
        <v>6228</v>
      </c>
      <c r="J3298" s="867" t="s">
        <v>6229</v>
      </c>
      <c r="K3298" s="868">
        <v>7.54</v>
      </c>
      <c r="L3298" s="867" t="s">
        <v>6143</v>
      </c>
    </row>
    <row r="3299" spans="1:12" ht="13.5">
      <c r="A3299" s="867" t="s">
        <v>9467</v>
      </c>
      <c r="B3299" s="867" t="s">
        <v>9468</v>
      </c>
      <c r="C3299" s="867" t="s">
        <v>8778</v>
      </c>
      <c r="D3299" s="867" t="s">
        <v>9692</v>
      </c>
      <c r="E3299" s="868" t="s">
        <v>819</v>
      </c>
      <c r="F3299" s="867" t="s">
        <v>819</v>
      </c>
      <c r="G3299" s="867">
        <v>89361</v>
      </c>
      <c r="H3299" s="867" t="s">
        <v>9712</v>
      </c>
      <c r="I3299" s="867" t="s">
        <v>6228</v>
      </c>
      <c r="J3299" s="867" t="s">
        <v>6229</v>
      </c>
      <c r="K3299" s="868">
        <v>7.1</v>
      </c>
      <c r="L3299" s="867" t="s">
        <v>6143</v>
      </c>
    </row>
    <row r="3300" spans="1:12" ht="13.5">
      <c r="A3300" s="867" t="s">
        <v>9467</v>
      </c>
      <c r="B3300" s="867" t="s">
        <v>9468</v>
      </c>
      <c r="C3300" s="867" t="s">
        <v>8778</v>
      </c>
      <c r="D3300" s="867" t="s">
        <v>9692</v>
      </c>
      <c r="E3300" s="868" t="s">
        <v>819</v>
      </c>
      <c r="F3300" s="867" t="s">
        <v>819</v>
      </c>
      <c r="G3300" s="867">
        <v>89362</v>
      </c>
      <c r="H3300" s="867" t="s">
        <v>9713</v>
      </c>
      <c r="I3300" s="867" t="s">
        <v>6228</v>
      </c>
      <c r="J3300" s="867" t="s">
        <v>6229</v>
      </c>
      <c r="K3300" s="868">
        <v>7.28</v>
      </c>
      <c r="L3300" s="867" t="s">
        <v>6143</v>
      </c>
    </row>
    <row r="3301" spans="1:12" ht="13.5">
      <c r="A3301" s="867" t="s">
        <v>9467</v>
      </c>
      <c r="B3301" s="867" t="s">
        <v>9468</v>
      </c>
      <c r="C3301" s="867" t="s">
        <v>8778</v>
      </c>
      <c r="D3301" s="867" t="s">
        <v>9692</v>
      </c>
      <c r="E3301" s="868" t="s">
        <v>819</v>
      </c>
      <c r="F3301" s="867" t="s">
        <v>819</v>
      </c>
      <c r="G3301" s="867">
        <v>89363</v>
      </c>
      <c r="H3301" s="867" t="s">
        <v>9714</v>
      </c>
      <c r="I3301" s="867" t="s">
        <v>6228</v>
      </c>
      <c r="J3301" s="867" t="s">
        <v>6229</v>
      </c>
      <c r="K3301" s="868">
        <v>7.85</v>
      </c>
      <c r="L3301" s="867" t="s">
        <v>6143</v>
      </c>
    </row>
    <row r="3302" spans="1:12" ht="13.5">
      <c r="A3302" s="867" t="s">
        <v>9467</v>
      </c>
      <c r="B3302" s="867" t="s">
        <v>9468</v>
      </c>
      <c r="C3302" s="867" t="s">
        <v>8778</v>
      </c>
      <c r="D3302" s="867" t="s">
        <v>9692</v>
      </c>
      <c r="E3302" s="868" t="s">
        <v>819</v>
      </c>
      <c r="F3302" s="867" t="s">
        <v>819</v>
      </c>
      <c r="G3302" s="867">
        <v>89364</v>
      </c>
      <c r="H3302" s="867" t="s">
        <v>9715</v>
      </c>
      <c r="I3302" s="867" t="s">
        <v>6228</v>
      </c>
      <c r="J3302" s="867" t="s">
        <v>6229</v>
      </c>
      <c r="K3302" s="868">
        <v>9.0399999999999991</v>
      </c>
      <c r="L3302" s="867" t="s">
        <v>6143</v>
      </c>
    </row>
    <row r="3303" spans="1:12" ht="13.5">
      <c r="A3303" s="867" t="s">
        <v>9467</v>
      </c>
      <c r="B3303" s="867" t="s">
        <v>9468</v>
      </c>
      <c r="C3303" s="867" t="s">
        <v>8778</v>
      </c>
      <c r="D3303" s="867" t="s">
        <v>9692</v>
      </c>
      <c r="E3303" s="868" t="s">
        <v>819</v>
      </c>
      <c r="F3303" s="867" t="s">
        <v>819</v>
      </c>
      <c r="G3303" s="867">
        <v>89365</v>
      </c>
      <c r="H3303" s="867" t="s">
        <v>9716</v>
      </c>
      <c r="I3303" s="867" t="s">
        <v>6228</v>
      </c>
      <c r="J3303" s="867" t="s">
        <v>6229</v>
      </c>
      <c r="K3303" s="868">
        <v>8.51</v>
      </c>
      <c r="L3303" s="867" t="s">
        <v>6143</v>
      </c>
    </row>
    <row r="3304" spans="1:12" ht="13.5">
      <c r="A3304" s="867" t="s">
        <v>9467</v>
      </c>
      <c r="B3304" s="867" t="s">
        <v>9468</v>
      </c>
      <c r="C3304" s="867" t="s">
        <v>8778</v>
      </c>
      <c r="D3304" s="867" t="s">
        <v>9692</v>
      </c>
      <c r="E3304" s="868" t="s">
        <v>819</v>
      </c>
      <c r="F3304" s="867" t="s">
        <v>819</v>
      </c>
      <c r="G3304" s="867">
        <v>89366</v>
      </c>
      <c r="H3304" s="867" t="s">
        <v>9717</v>
      </c>
      <c r="I3304" s="867" t="s">
        <v>6228</v>
      </c>
      <c r="J3304" s="867" t="s">
        <v>6229</v>
      </c>
      <c r="K3304" s="868">
        <v>12.17</v>
      </c>
      <c r="L3304" s="867" t="s">
        <v>6143</v>
      </c>
    </row>
    <row r="3305" spans="1:12" ht="13.5">
      <c r="A3305" s="867" t="s">
        <v>9467</v>
      </c>
      <c r="B3305" s="867" t="s">
        <v>9468</v>
      </c>
      <c r="C3305" s="867" t="s">
        <v>8778</v>
      </c>
      <c r="D3305" s="867" t="s">
        <v>9692</v>
      </c>
      <c r="E3305" s="868" t="s">
        <v>819</v>
      </c>
      <c r="F3305" s="867" t="s">
        <v>819</v>
      </c>
      <c r="G3305" s="867">
        <v>89367</v>
      </c>
      <c r="H3305" s="867" t="s">
        <v>9718</v>
      </c>
      <c r="I3305" s="867" t="s">
        <v>6228</v>
      </c>
      <c r="J3305" s="867" t="s">
        <v>6229</v>
      </c>
      <c r="K3305" s="868">
        <v>9.8000000000000007</v>
      </c>
      <c r="L3305" s="867" t="s">
        <v>6143</v>
      </c>
    </row>
    <row r="3306" spans="1:12" ht="13.5">
      <c r="A3306" s="867" t="s">
        <v>9467</v>
      </c>
      <c r="B3306" s="867" t="s">
        <v>9468</v>
      </c>
      <c r="C3306" s="867" t="s">
        <v>8778</v>
      </c>
      <c r="D3306" s="867" t="s">
        <v>9692</v>
      </c>
      <c r="E3306" s="868" t="s">
        <v>819</v>
      </c>
      <c r="F3306" s="867" t="s">
        <v>819</v>
      </c>
      <c r="G3306" s="867">
        <v>89368</v>
      </c>
      <c r="H3306" s="867" t="s">
        <v>9719</v>
      </c>
      <c r="I3306" s="867" t="s">
        <v>6228</v>
      </c>
      <c r="J3306" s="867" t="s">
        <v>6229</v>
      </c>
      <c r="K3306" s="868">
        <v>11.41</v>
      </c>
      <c r="L3306" s="867" t="s">
        <v>6143</v>
      </c>
    </row>
    <row r="3307" spans="1:12" ht="13.5">
      <c r="A3307" s="867" t="s">
        <v>9467</v>
      </c>
      <c r="B3307" s="867" t="s">
        <v>9468</v>
      </c>
      <c r="C3307" s="867" t="s">
        <v>8778</v>
      </c>
      <c r="D3307" s="867" t="s">
        <v>9692</v>
      </c>
      <c r="E3307" s="868" t="s">
        <v>819</v>
      </c>
      <c r="F3307" s="867" t="s">
        <v>819</v>
      </c>
      <c r="G3307" s="867">
        <v>89369</v>
      </c>
      <c r="H3307" s="867" t="s">
        <v>9720</v>
      </c>
      <c r="I3307" s="867" t="s">
        <v>6228</v>
      </c>
      <c r="J3307" s="867" t="s">
        <v>6229</v>
      </c>
      <c r="K3307" s="868">
        <v>13.41</v>
      </c>
      <c r="L3307" s="867" t="s">
        <v>6143</v>
      </c>
    </row>
    <row r="3308" spans="1:12" ht="13.5">
      <c r="A3308" s="867" t="s">
        <v>9467</v>
      </c>
      <c r="B3308" s="867" t="s">
        <v>9468</v>
      </c>
      <c r="C3308" s="867" t="s">
        <v>8778</v>
      </c>
      <c r="D3308" s="867" t="s">
        <v>9692</v>
      </c>
      <c r="E3308" s="868" t="s">
        <v>819</v>
      </c>
      <c r="F3308" s="867" t="s">
        <v>819</v>
      </c>
      <c r="G3308" s="867">
        <v>89370</v>
      </c>
      <c r="H3308" s="867" t="s">
        <v>9721</v>
      </c>
      <c r="I3308" s="867" t="s">
        <v>6228</v>
      </c>
      <c r="J3308" s="867" t="s">
        <v>6229</v>
      </c>
      <c r="K3308" s="868">
        <v>11.07</v>
      </c>
      <c r="L3308" s="867" t="s">
        <v>6143</v>
      </c>
    </row>
    <row r="3309" spans="1:12" ht="13.5">
      <c r="A3309" s="867" t="s">
        <v>9467</v>
      </c>
      <c r="B3309" s="867" t="s">
        <v>9468</v>
      </c>
      <c r="C3309" s="867" t="s">
        <v>8778</v>
      </c>
      <c r="D3309" s="867" t="s">
        <v>9692</v>
      </c>
      <c r="E3309" s="868" t="s">
        <v>819</v>
      </c>
      <c r="F3309" s="867" t="s">
        <v>819</v>
      </c>
      <c r="G3309" s="867">
        <v>89371</v>
      </c>
      <c r="H3309" s="867" t="s">
        <v>9722</v>
      </c>
      <c r="I3309" s="867" t="s">
        <v>6228</v>
      </c>
      <c r="J3309" s="867" t="s">
        <v>6229</v>
      </c>
      <c r="K3309" s="868">
        <v>4.54</v>
      </c>
      <c r="L3309" s="867" t="s">
        <v>6143</v>
      </c>
    </row>
    <row r="3310" spans="1:12" ht="13.5">
      <c r="A3310" s="867" t="s">
        <v>9467</v>
      </c>
      <c r="B3310" s="867" t="s">
        <v>9468</v>
      </c>
      <c r="C3310" s="867" t="s">
        <v>8778</v>
      </c>
      <c r="D3310" s="867" t="s">
        <v>9692</v>
      </c>
      <c r="E3310" s="868" t="s">
        <v>819</v>
      </c>
      <c r="F3310" s="867" t="s">
        <v>819</v>
      </c>
      <c r="G3310" s="867">
        <v>89372</v>
      </c>
      <c r="H3310" s="867" t="s">
        <v>9723</v>
      </c>
      <c r="I3310" s="867" t="s">
        <v>6228</v>
      </c>
      <c r="J3310" s="867" t="s">
        <v>6229</v>
      </c>
      <c r="K3310" s="868">
        <v>9.85</v>
      </c>
      <c r="L3310" s="867" t="s">
        <v>6143</v>
      </c>
    </row>
    <row r="3311" spans="1:12" ht="13.5">
      <c r="A3311" s="867" t="s">
        <v>9467</v>
      </c>
      <c r="B3311" s="867" t="s">
        <v>9468</v>
      </c>
      <c r="C3311" s="867" t="s">
        <v>8778</v>
      </c>
      <c r="D3311" s="867" t="s">
        <v>9692</v>
      </c>
      <c r="E3311" s="868" t="s">
        <v>819</v>
      </c>
      <c r="F3311" s="867" t="s">
        <v>819</v>
      </c>
      <c r="G3311" s="867">
        <v>89373</v>
      </c>
      <c r="H3311" s="867" t="s">
        <v>9724</v>
      </c>
      <c r="I3311" s="867" t="s">
        <v>6228</v>
      </c>
      <c r="J3311" s="867" t="s">
        <v>6229</v>
      </c>
      <c r="K3311" s="868">
        <v>5.0199999999999996</v>
      </c>
      <c r="L3311" s="867" t="s">
        <v>6143</v>
      </c>
    </row>
    <row r="3312" spans="1:12" ht="13.5">
      <c r="A3312" s="867" t="s">
        <v>9467</v>
      </c>
      <c r="B3312" s="867" t="s">
        <v>9468</v>
      </c>
      <c r="C3312" s="867" t="s">
        <v>8778</v>
      </c>
      <c r="D3312" s="867" t="s">
        <v>9692</v>
      </c>
      <c r="E3312" s="868" t="s">
        <v>819</v>
      </c>
      <c r="F3312" s="867" t="s">
        <v>819</v>
      </c>
      <c r="G3312" s="867">
        <v>89374</v>
      </c>
      <c r="H3312" s="867" t="s">
        <v>9725</v>
      </c>
      <c r="I3312" s="867" t="s">
        <v>6228</v>
      </c>
      <c r="J3312" s="867" t="s">
        <v>6229</v>
      </c>
      <c r="K3312" s="868">
        <v>7.9</v>
      </c>
      <c r="L3312" s="867" t="s">
        <v>6143</v>
      </c>
    </row>
    <row r="3313" spans="1:12" ht="13.5">
      <c r="A3313" s="867" t="s">
        <v>9467</v>
      </c>
      <c r="B3313" s="867" t="s">
        <v>9468</v>
      </c>
      <c r="C3313" s="867" t="s">
        <v>8778</v>
      </c>
      <c r="D3313" s="867" t="s">
        <v>9692</v>
      </c>
      <c r="E3313" s="868" t="s">
        <v>819</v>
      </c>
      <c r="F3313" s="867" t="s">
        <v>819</v>
      </c>
      <c r="G3313" s="867">
        <v>89375</v>
      </c>
      <c r="H3313" s="867" t="s">
        <v>9726</v>
      </c>
      <c r="I3313" s="867" t="s">
        <v>6228</v>
      </c>
      <c r="J3313" s="867" t="s">
        <v>6229</v>
      </c>
      <c r="K3313" s="868">
        <v>9.64</v>
      </c>
      <c r="L3313" s="867" t="s">
        <v>6143</v>
      </c>
    </row>
    <row r="3314" spans="1:12" ht="13.5">
      <c r="A3314" s="867" t="s">
        <v>9467</v>
      </c>
      <c r="B3314" s="867" t="s">
        <v>9468</v>
      </c>
      <c r="C3314" s="867" t="s">
        <v>8778</v>
      </c>
      <c r="D3314" s="867" t="s">
        <v>9692</v>
      </c>
      <c r="E3314" s="868" t="s">
        <v>819</v>
      </c>
      <c r="F3314" s="867" t="s">
        <v>819</v>
      </c>
      <c r="G3314" s="867">
        <v>89376</v>
      </c>
      <c r="H3314" s="867" t="s">
        <v>9727</v>
      </c>
      <c r="I3314" s="867" t="s">
        <v>6228</v>
      </c>
      <c r="J3314" s="867" t="s">
        <v>6229</v>
      </c>
      <c r="K3314" s="868">
        <v>4.59</v>
      </c>
      <c r="L3314" s="867" t="s">
        <v>6143</v>
      </c>
    </row>
    <row r="3315" spans="1:12" ht="13.5">
      <c r="A3315" s="867" t="s">
        <v>9467</v>
      </c>
      <c r="B3315" s="867" t="s">
        <v>9468</v>
      </c>
      <c r="C3315" s="867" t="s">
        <v>8778</v>
      </c>
      <c r="D3315" s="867" t="s">
        <v>9692</v>
      </c>
      <c r="E3315" s="868" t="s">
        <v>819</v>
      </c>
      <c r="F3315" s="867" t="s">
        <v>819</v>
      </c>
      <c r="G3315" s="867">
        <v>89377</v>
      </c>
      <c r="H3315" s="867" t="s">
        <v>9728</v>
      </c>
      <c r="I3315" s="867" t="s">
        <v>6228</v>
      </c>
      <c r="J3315" s="867" t="s">
        <v>6229</v>
      </c>
      <c r="K3315" s="868">
        <v>7.16</v>
      </c>
      <c r="L3315" s="867" t="s">
        <v>6143</v>
      </c>
    </row>
    <row r="3316" spans="1:12" ht="13.5">
      <c r="A3316" s="867" t="s">
        <v>9467</v>
      </c>
      <c r="B3316" s="867" t="s">
        <v>9468</v>
      </c>
      <c r="C3316" s="867" t="s">
        <v>8778</v>
      </c>
      <c r="D3316" s="867" t="s">
        <v>9692</v>
      </c>
      <c r="E3316" s="868" t="s">
        <v>819</v>
      </c>
      <c r="F3316" s="867" t="s">
        <v>819</v>
      </c>
      <c r="G3316" s="867">
        <v>89378</v>
      </c>
      <c r="H3316" s="867" t="s">
        <v>9729</v>
      </c>
      <c r="I3316" s="867" t="s">
        <v>6228</v>
      </c>
      <c r="J3316" s="867" t="s">
        <v>6229</v>
      </c>
      <c r="K3316" s="868">
        <v>5.36</v>
      </c>
      <c r="L3316" s="867" t="s">
        <v>6143</v>
      </c>
    </row>
    <row r="3317" spans="1:12" ht="13.5">
      <c r="A3317" s="867" t="s">
        <v>9467</v>
      </c>
      <c r="B3317" s="867" t="s">
        <v>9468</v>
      </c>
      <c r="C3317" s="867" t="s">
        <v>8778</v>
      </c>
      <c r="D3317" s="867" t="s">
        <v>9692</v>
      </c>
      <c r="E3317" s="868" t="s">
        <v>819</v>
      </c>
      <c r="F3317" s="867" t="s">
        <v>819</v>
      </c>
      <c r="G3317" s="867">
        <v>89379</v>
      </c>
      <c r="H3317" s="867" t="s">
        <v>9730</v>
      </c>
      <c r="I3317" s="867" t="s">
        <v>6228</v>
      </c>
      <c r="J3317" s="867" t="s">
        <v>6229</v>
      </c>
      <c r="K3317" s="868">
        <v>12.44</v>
      </c>
      <c r="L3317" s="867" t="s">
        <v>6143</v>
      </c>
    </row>
    <row r="3318" spans="1:12" ht="13.5">
      <c r="A3318" s="867" t="s">
        <v>9467</v>
      </c>
      <c r="B3318" s="867" t="s">
        <v>9468</v>
      </c>
      <c r="C3318" s="867" t="s">
        <v>8778</v>
      </c>
      <c r="D3318" s="867" t="s">
        <v>9692</v>
      </c>
      <c r="E3318" s="868" t="s">
        <v>819</v>
      </c>
      <c r="F3318" s="867" t="s">
        <v>819</v>
      </c>
      <c r="G3318" s="867">
        <v>89380</v>
      </c>
      <c r="H3318" s="867" t="s">
        <v>9731</v>
      </c>
      <c r="I3318" s="867" t="s">
        <v>6228</v>
      </c>
      <c r="J3318" s="867" t="s">
        <v>6229</v>
      </c>
      <c r="K3318" s="868">
        <v>7.53</v>
      </c>
      <c r="L3318" s="867" t="s">
        <v>6143</v>
      </c>
    </row>
    <row r="3319" spans="1:12" ht="13.5">
      <c r="A3319" s="867" t="s">
        <v>9467</v>
      </c>
      <c r="B3319" s="867" t="s">
        <v>9468</v>
      </c>
      <c r="C3319" s="867" t="s">
        <v>8778</v>
      </c>
      <c r="D3319" s="867" t="s">
        <v>9692</v>
      </c>
      <c r="E3319" s="868" t="s">
        <v>819</v>
      </c>
      <c r="F3319" s="867" t="s">
        <v>819</v>
      </c>
      <c r="G3319" s="867">
        <v>89381</v>
      </c>
      <c r="H3319" s="867" t="s">
        <v>9732</v>
      </c>
      <c r="I3319" s="867" t="s">
        <v>6228</v>
      </c>
      <c r="J3319" s="867" t="s">
        <v>6229</v>
      </c>
      <c r="K3319" s="868">
        <v>9.84</v>
      </c>
      <c r="L3319" s="867" t="s">
        <v>6143</v>
      </c>
    </row>
    <row r="3320" spans="1:12" ht="13.5">
      <c r="A3320" s="867" t="s">
        <v>9467</v>
      </c>
      <c r="B3320" s="867" t="s">
        <v>9468</v>
      </c>
      <c r="C3320" s="867" t="s">
        <v>8778</v>
      </c>
      <c r="D3320" s="867" t="s">
        <v>9692</v>
      </c>
      <c r="E3320" s="868" t="s">
        <v>819</v>
      </c>
      <c r="F3320" s="867" t="s">
        <v>819</v>
      </c>
      <c r="G3320" s="867">
        <v>89382</v>
      </c>
      <c r="H3320" s="867" t="s">
        <v>9733</v>
      </c>
      <c r="I3320" s="867" t="s">
        <v>6228</v>
      </c>
      <c r="J3320" s="867" t="s">
        <v>6229</v>
      </c>
      <c r="K3320" s="868">
        <v>11.46</v>
      </c>
      <c r="L3320" s="867" t="s">
        <v>6143</v>
      </c>
    </row>
    <row r="3321" spans="1:12" ht="13.5">
      <c r="A3321" s="867" t="s">
        <v>9467</v>
      </c>
      <c r="B3321" s="867" t="s">
        <v>9468</v>
      </c>
      <c r="C3321" s="867" t="s">
        <v>8778</v>
      </c>
      <c r="D3321" s="867" t="s">
        <v>9692</v>
      </c>
      <c r="E3321" s="868" t="s">
        <v>819</v>
      </c>
      <c r="F3321" s="867" t="s">
        <v>819</v>
      </c>
      <c r="G3321" s="867">
        <v>89383</v>
      </c>
      <c r="H3321" s="867" t="s">
        <v>9734</v>
      </c>
      <c r="I3321" s="867" t="s">
        <v>6228</v>
      </c>
      <c r="J3321" s="867" t="s">
        <v>6229</v>
      </c>
      <c r="K3321" s="868">
        <v>5.43</v>
      </c>
      <c r="L3321" s="867" t="s">
        <v>6143</v>
      </c>
    </row>
    <row r="3322" spans="1:12" ht="13.5">
      <c r="A3322" s="867" t="s">
        <v>9467</v>
      </c>
      <c r="B3322" s="867" t="s">
        <v>9468</v>
      </c>
      <c r="C3322" s="867" t="s">
        <v>8778</v>
      </c>
      <c r="D3322" s="867" t="s">
        <v>9692</v>
      </c>
      <c r="E3322" s="868" t="s">
        <v>819</v>
      </c>
      <c r="F3322" s="867" t="s">
        <v>819</v>
      </c>
      <c r="G3322" s="867">
        <v>89384</v>
      </c>
      <c r="H3322" s="867" t="s">
        <v>9735</v>
      </c>
      <c r="I3322" s="867" t="s">
        <v>6228</v>
      </c>
      <c r="J3322" s="867" t="s">
        <v>6229</v>
      </c>
      <c r="K3322" s="868">
        <v>9.9499999999999993</v>
      </c>
      <c r="L3322" s="867" t="s">
        <v>6143</v>
      </c>
    </row>
    <row r="3323" spans="1:12" ht="13.5">
      <c r="A3323" s="867" t="s">
        <v>9467</v>
      </c>
      <c r="B3323" s="867" t="s">
        <v>9468</v>
      </c>
      <c r="C3323" s="867" t="s">
        <v>8778</v>
      </c>
      <c r="D3323" s="867" t="s">
        <v>9692</v>
      </c>
      <c r="E3323" s="868" t="s">
        <v>819</v>
      </c>
      <c r="F3323" s="867" t="s">
        <v>819</v>
      </c>
      <c r="G3323" s="867">
        <v>89385</v>
      </c>
      <c r="H3323" s="867" t="s">
        <v>9736</v>
      </c>
      <c r="I3323" s="867" t="s">
        <v>6228</v>
      </c>
      <c r="J3323" s="867" t="s">
        <v>6229</v>
      </c>
      <c r="K3323" s="868">
        <v>5.99</v>
      </c>
      <c r="L3323" s="867" t="s">
        <v>6143</v>
      </c>
    </row>
    <row r="3324" spans="1:12" ht="13.5">
      <c r="A3324" s="867" t="s">
        <v>9467</v>
      </c>
      <c r="B3324" s="867" t="s">
        <v>9468</v>
      </c>
      <c r="C3324" s="867" t="s">
        <v>8778</v>
      </c>
      <c r="D3324" s="867" t="s">
        <v>9692</v>
      </c>
      <c r="E3324" s="868" t="s">
        <v>819</v>
      </c>
      <c r="F3324" s="867" t="s">
        <v>819</v>
      </c>
      <c r="G3324" s="867">
        <v>89386</v>
      </c>
      <c r="H3324" s="867" t="s">
        <v>9737</v>
      </c>
      <c r="I3324" s="867" t="s">
        <v>6228</v>
      </c>
      <c r="J3324" s="867" t="s">
        <v>6229</v>
      </c>
      <c r="K3324" s="868">
        <v>7.25</v>
      </c>
      <c r="L3324" s="867" t="s">
        <v>6143</v>
      </c>
    </row>
    <row r="3325" spans="1:12" ht="13.5">
      <c r="A3325" s="867" t="s">
        <v>9467</v>
      </c>
      <c r="B3325" s="867" t="s">
        <v>9468</v>
      </c>
      <c r="C3325" s="867" t="s">
        <v>8778</v>
      </c>
      <c r="D3325" s="867" t="s">
        <v>9692</v>
      </c>
      <c r="E3325" s="868" t="s">
        <v>819</v>
      </c>
      <c r="F3325" s="867" t="s">
        <v>819</v>
      </c>
      <c r="G3325" s="867">
        <v>89387</v>
      </c>
      <c r="H3325" s="867" t="s">
        <v>9738</v>
      </c>
      <c r="I3325" s="867" t="s">
        <v>6228</v>
      </c>
      <c r="J3325" s="867" t="s">
        <v>6229</v>
      </c>
      <c r="K3325" s="868">
        <v>24.16</v>
      </c>
      <c r="L3325" s="867" t="s">
        <v>6143</v>
      </c>
    </row>
    <row r="3326" spans="1:12" ht="13.5">
      <c r="A3326" s="867" t="s">
        <v>9467</v>
      </c>
      <c r="B3326" s="867" t="s">
        <v>9468</v>
      </c>
      <c r="C3326" s="867" t="s">
        <v>8778</v>
      </c>
      <c r="D3326" s="867" t="s">
        <v>9692</v>
      </c>
      <c r="E3326" s="868" t="s">
        <v>819</v>
      </c>
      <c r="F3326" s="867" t="s">
        <v>819</v>
      </c>
      <c r="G3326" s="867">
        <v>89388</v>
      </c>
      <c r="H3326" s="867" t="s">
        <v>9739</v>
      </c>
      <c r="I3326" s="867" t="s">
        <v>6228</v>
      </c>
      <c r="J3326" s="867" t="s">
        <v>6229</v>
      </c>
      <c r="K3326" s="868">
        <v>9.17</v>
      </c>
      <c r="L3326" s="867" t="s">
        <v>6143</v>
      </c>
    </row>
    <row r="3327" spans="1:12" ht="13.5">
      <c r="A3327" s="867" t="s">
        <v>9467</v>
      </c>
      <c r="B3327" s="867" t="s">
        <v>9468</v>
      </c>
      <c r="C3327" s="867" t="s">
        <v>8778</v>
      </c>
      <c r="D3327" s="867" t="s">
        <v>9692</v>
      </c>
      <c r="E3327" s="868" t="s">
        <v>819</v>
      </c>
      <c r="F3327" s="867" t="s">
        <v>819</v>
      </c>
      <c r="G3327" s="867">
        <v>89389</v>
      </c>
      <c r="H3327" s="867" t="s">
        <v>9740</v>
      </c>
      <c r="I3327" s="867" t="s">
        <v>6228</v>
      </c>
      <c r="J3327" s="867" t="s">
        <v>6229</v>
      </c>
      <c r="K3327" s="868">
        <v>9.82</v>
      </c>
      <c r="L3327" s="867" t="s">
        <v>6143</v>
      </c>
    </row>
    <row r="3328" spans="1:12" ht="13.5">
      <c r="A3328" s="867" t="s">
        <v>9467</v>
      </c>
      <c r="B3328" s="867" t="s">
        <v>9468</v>
      </c>
      <c r="C3328" s="867" t="s">
        <v>8778</v>
      </c>
      <c r="D3328" s="867" t="s">
        <v>9692</v>
      </c>
      <c r="E3328" s="868" t="s">
        <v>819</v>
      </c>
      <c r="F3328" s="867" t="s">
        <v>819</v>
      </c>
      <c r="G3328" s="867">
        <v>89390</v>
      </c>
      <c r="H3328" s="867" t="s">
        <v>9741</v>
      </c>
      <c r="I3328" s="867" t="s">
        <v>6228</v>
      </c>
      <c r="J3328" s="867" t="s">
        <v>6229</v>
      </c>
      <c r="K3328" s="868">
        <v>16.79</v>
      </c>
      <c r="L3328" s="867" t="s">
        <v>6143</v>
      </c>
    </row>
    <row r="3329" spans="1:12" ht="13.5">
      <c r="A3329" s="867" t="s">
        <v>9467</v>
      </c>
      <c r="B3329" s="867" t="s">
        <v>9468</v>
      </c>
      <c r="C3329" s="867" t="s">
        <v>8778</v>
      </c>
      <c r="D3329" s="867" t="s">
        <v>9692</v>
      </c>
      <c r="E3329" s="868" t="s">
        <v>819</v>
      </c>
      <c r="F3329" s="867" t="s">
        <v>819</v>
      </c>
      <c r="G3329" s="867">
        <v>89391</v>
      </c>
      <c r="H3329" s="867" t="s">
        <v>9742</v>
      </c>
      <c r="I3329" s="867" t="s">
        <v>6228</v>
      </c>
      <c r="J3329" s="867" t="s">
        <v>6229</v>
      </c>
      <c r="K3329" s="868">
        <v>7.18</v>
      </c>
      <c r="L3329" s="867" t="s">
        <v>6143</v>
      </c>
    </row>
    <row r="3330" spans="1:12" ht="13.5">
      <c r="A3330" s="867" t="s">
        <v>9467</v>
      </c>
      <c r="B3330" s="867" t="s">
        <v>9468</v>
      </c>
      <c r="C3330" s="867" t="s">
        <v>8778</v>
      </c>
      <c r="D3330" s="867" t="s">
        <v>9692</v>
      </c>
      <c r="E3330" s="868" t="s">
        <v>819</v>
      </c>
      <c r="F3330" s="867" t="s">
        <v>819</v>
      </c>
      <c r="G3330" s="867">
        <v>89392</v>
      </c>
      <c r="H3330" s="867" t="s">
        <v>9743</v>
      </c>
      <c r="I3330" s="867" t="s">
        <v>6228</v>
      </c>
      <c r="J3330" s="867" t="s">
        <v>6229</v>
      </c>
      <c r="K3330" s="868">
        <v>19.7</v>
      </c>
      <c r="L3330" s="867" t="s">
        <v>6143</v>
      </c>
    </row>
    <row r="3331" spans="1:12" ht="13.5">
      <c r="A3331" s="867" t="s">
        <v>9467</v>
      </c>
      <c r="B3331" s="867" t="s">
        <v>9468</v>
      </c>
      <c r="C3331" s="867" t="s">
        <v>8778</v>
      </c>
      <c r="D3331" s="867" t="s">
        <v>9692</v>
      </c>
      <c r="E3331" s="868" t="s">
        <v>819</v>
      </c>
      <c r="F3331" s="867" t="s">
        <v>819</v>
      </c>
      <c r="G3331" s="867">
        <v>89393</v>
      </c>
      <c r="H3331" s="867" t="s">
        <v>9744</v>
      </c>
      <c r="I3331" s="867" t="s">
        <v>6228</v>
      </c>
      <c r="J3331" s="867" t="s">
        <v>6229</v>
      </c>
      <c r="K3331" s="868">
        <v>8.49</v>
      </c>
      <c r="L3331" s="867" t="s">
        <v>6143</v>
      </c>
    </row>
    <row r="3332" spans="1:12" ht="13.5">
      <c r="A3332" s="867" t="s">
        <v>9467</v>
      </c>
      <c r="B3332" s="867" t="s">
        <v>9468</v>
      </c>
      <c r="C3332" s="867" t="s">
        <v>8778</v>
      </c>
      <c r="D3332" s="867" t="s">
        <v>9692</v>
      </c>
      <c r="E3332" s="868" t="s">
        <v>819</v>
      </c>
      <c r="F3332" s="867" t="s">
        <v>819</v>
      </c>
      <c r="G3332" s="867">
        <v>89394</v>
      </c>
      <c r="H3332" s="867" t="s">
        <v>9745</v>
      </c>
      <c r="I3332" s="867" t="s">
        <v>6228</v>
      </c>
      <c r="J3332" s="867" t="s">
        <v>6229</v>
      </c>
      <c r="K3332" s="868">
        <v>15.12</v>
      </c>
      <c r="L3332" s="867" t="s">
        <v>6143</v>
      </c>
    </row>
    <row r="3333" spans="1:12" ht="13.5">
      <c r="A3333" s="867" t="s">
        <v>9467</v>
      </c>
      <c r="B3333" s="867" t="s">
        <v>9468</v>
      </c>
      <c r="C3333" s="867" t="s">
        <v>8778</v>
      </c>
      <c r="D3333" s="867" t="s">
        <v>9692</v>
      </c>
      <c r="E3333" s="868" t="s">
        <v>819</v>
      </c>
      <c r="F3333" s="867" t="s">
        <v>819</v>
      </c>
      <c r="G3333" s="867">
        <v>89395</v>
      </c>
      <c r="H3333" s="867" t="s">
        <v>9746</v>
      </c>
      <c r="I3333" s="867" t="s">
        <v>6228</v>
      </c>
      <c r="J3333" s="867" t="s">
        <v>6229</v>
      </c>
      <c r="K3333" s="868">
        <v>10.09</v>
      </c>
      <c r="L3333" s="867" t="s">
        <v>6143</v>
      </c>
    </row>
    <row r="3334" spans="1:12" ht="13.5">
      <c r="A3334" s="867" t="s">
        <v>9467</v>
      </c>
      <c r="B3334" s="867" t="s">
        <v>9468</v>
      </c>
      <c r="C3334" s="867" t="s">
        <v>8778</v>
      </c>
      <c r="D3334" s="867" t="s">
        <v>9692</v>
      </c>
      <c r="E3334" s="868" t="s">
        <v>819</v>
      </c>
      <c r="F3334" s="867" t="s">
        <v>819</v>
      </c>
      <c r="G3334" s="867">
        <v>89396</v>
      </c>
      <c r="H3334" s="867" t="s">
        <v>9747</v>
      </c>
      <c r="I3334" s="867" t="s">
        <v>6228</v>
      </c>
      <c r="J3334" s="867" t="s">
        <v>6229</v>
      </c>
      <c r="K3334" s="868">
        <v>15.77</v>
      </c>
      <c r="L3334" s="867" t="s">
        <v>6143</v>
      </c>
    </row>
    <row r="3335" spans="1:12" ht="13.5">
      <c r="A3335" s="867" t="s">
        <v>9467</v>
      </c>
      <c r="B3335" s="867" t="s">
        <v>9468</v>
      </c>
      <c r="C3335" s="867" t="s">
        <v>8778</v>
      </c>
      <c r="D3335" s="867" t="s">
        <v>9692</v>
      </c>
      <c r="E3335" s="868" t="s">
        <v>819</v>
      </c>
      <c r="F3335" s="867" t="s">
        <v>819</v>
      </c>
      <c r="G3335" s="867">
        <v>89397</v>
      </c>
      <c r="H3335" s="867" t="s">
        <v>9748</v>
      </c>
      <c r="I3335" s="867" t="s">
        <v>6228</v>
      </c>
      <c r="J3335" s="867" t="s">
        <v>6229</v>
      </c>
      <c r="K3335" s="868">
        <v>11.61</v>
      </c>
      <c r="L3335" s="867" t="s">
        <v>6143</v>
      </c>
    </row>
    <row r="3336" spans="1:12" ht="13.5">
      <c r="A3336" s="867" t="s">
        <v>9467</v>
      </c>
      <c r="B3336" s="867" t="s">
        <v>9468</v>
      </c>
      <c r="C3336" s="867" t="s">
        <v>8778</v>
      </c>
      <c r="D3336" s="867" t="s">
        <v>9692</v>
      </c>
      <c r="E3336" s="868" t="s">
        <v>819</v>
      </c>
      <c r="F3336" s="867" t="s">
        <v>819</v>
      </c>
      <c r="G3336" s="867">
        <v>89398</v>
      </c>
      <c r="H3336" s="867" t="s">
        <v>9749</v>
      </c>
      <c r="I3336" s="867" t="s">
        <v>6228</v>
      </c>
      <c r="J3336" s="867" t="s">
        <v>6229</v>
      </c>
      <c r="K3336" s="868">
        <v>14.18</v>
      </c>
      <c r="L3336" s="867" t="s">
        <v>6143</v>
      </c>
    </row>
    <row r="3337" spans="1:12" ht="13.5">
      <c r="A3337" s="867" t="s">
        <v>9467</v>
      </c>
      <c r="B3337" s="867" t="s">
        <v>9468</v>
      </c>
      <c r="C3337" s="867" t="s">
        <v>8778</v>
      </c>
      <c r="D3337" s="867" t="s">
        <v>9692</v>
      </c>
      <c r="E3337" s="868" t="s">
        <v>819</v>
      </c>
      <c r="F3337" s="867" t="s">
        <v>819</v>
      </c>
      <c r="G3337" s="867">
        <v>89399</v>
      </c>
      <c r="H3337" s="867" t="s">
        <v>9750</v>
      </c>
      <c r="I3337" s="867" t="s">
        <v>6228</v>
      </c>
      <c r="J3337" s="867" t="s">
        <v>6229</v>
      </c>
      <c r="K3337" s="868">
        <v>23.81</v>
      </c>
      <c r="L3337" s="867" t="s">
        <v>6143</v>
      </c>
    </row>
    <row r="3338" spans="1:12" ht="13.5">
      <c r="A3338" s="867" t="s">
        <v>9467</v>
      </c>
      <c r="B3338" s="867" t="s">
        <v>9468</v>
      </c>
      <c r="C3338" s="867" t="s">
        <v>8778</v>
      </c>
      <c r="D3338" s="867" t="s">
        <v>9692</v>
      </c>
      <c r="E3338" s="868" t="s">
        <v>819</v>
      </c>
      <c r="F3338" s="867" t="s">
        <v>819</v>
      </c>
      <c r="G3338" s="867">
        <v>89400</v>
      </c>
      <c r="H3338" s="867" t="s">
        <v>9751</v>
      </c>
      <c r="I3338" s="867" t="s">
        <v>6228</v>
      </c>
      <c r="J3338" s="867" t="s">
        <v>6229</v>
      </c>
      <c r="K3338" s="868">
        <v>15.68</v>
      </c>
      <c r="L3338" s="867" t="s">
        <v>6143</v>
      </c>
    </row>
    <row r="3339" spans="1:12" ht="13.5">
      <c r="A3339" s="867" t="s">
        <v>9467</v>
      </c>
      <c r="B3339" s="867" t="s">
        <v>9468</v>
      </c>
      <c r="C3339" s="867" t="s">
        <v>8778</v>
      </c>
      <c r="D3339" s="867" t="s">
        <v>9692</v>
      </c>
      <c r="E3339" s="868" t="s">
        <v>819</v>
      </c>
      <c r="F3339" s="867" t="s">
        <v>819</v>
      </c>
      <c r="G3339" s="867">
        <v>89404</v>
      </c>
      <c r="H3339" s="867" t="s">
        <v>9752</v>
      </c>
      <c r="I3339" s="867" t="s">
        <v>6228</v>
      </c>
      <c r="J3339" s="867" t="s">
        <v>6229</v>
      </c>
      <c r="K3339" s="868">
        <v>4.08</v>
      </c>
      <c r="L3339" s="867" t="s">
        <v>6143</v>
      </c>
    </row>
    <row r="3340" spans="1:12" ht="13.5">
      <c r="A3340" s="867" t="s">
        <v>9467</v>
      </c>
      <c r="B3340" s="867" t="s">
        <v>9468</v>
      </c>
      <c r="C3340" s="867" t="s">
        <v>8778</v>
      </c>
      <c r="D3340" s="867" t="s">
        <v>9692</v>
      </c>
      <c r="E3340" s="868" t="s">
        <v>819</v>
      </c>
      <c r="F3340" s="867" t="s">
        <v>819</v>
      </c>
      <c r="G3340" s="867">
        <v>89405</v>
      </c>
      <c r="H3340" s="867" t="s">
        <v>9753</v>
      </c>
      <c r="I3340" s="867" t="s">
        <v>6228</v>
      </c>
      <c r="J3340" s="867" t="s">
        <v>6229</v>
      </c>
      <c r="K3340" s="868">
        <v>4.34</v>
      </c>
      <c r="L3340" s="867" t="s">
        <v>6143</v>
      </c>
    </row>
    <row r="3341" spans="1:12" ht="13.5">
      <c r="A3341" s="867" t="s">
        <v>9467</v>
      </c>
      <c r="B3341" s="867" t="s">
        <v>9468</v>
      </c>
      <c r="C3341" s="867" t="s">
        <v>8778</v>
      </c>
      <c r="D3341" s="867" t="s">
        <v>9692</v>
      </c>
      <c r="E3341" s="868" t="s">
        <v>819</v>
      </c>
      <c r="F3341" s="867" t="s">
        <v>819</v>
      </c>
      <c r="G3341" s="867">
        <v>89406</v>
      </c>
      <c r="H3341" s="867" t="s">
        <v>9754</v>
      </c>
      <c r="I3341" s="867" t="s">
        <v>6228</v>
      </c>
      <c r="J3341" s="867" t="s">
        <v>6229</v>
      </c>
      <c r="K3341" s="868">
        <v>5.47</v>
      </c>
      <c r="L3341" s="867" t="s">
        <v>6143</v>
      </c>
    </row>
    <row r="3342" spans="1:12" ht="13.5">
      <c r="A3342" s="867" t="s">
        <v>9467</v>
      </c>
      <c r="B3342" s="867" t="s">
        <v>9468</v>
      </c>
      <c r="C3342" s="867" t="s">
        <v>8778</v>
      </c>
      <c r="D3342" s="867" t="s">
        <v>9692</v>
      </c>
      <c r="E3342" s="868" t="s">
        <v>819</v>
      </c>
      <c r="F3342" s="867" t="s">
        <v>819</v>
      </c>
      <c r="G3342" s="867">
        <v>89407</v>
      </c>
      <c r="H3342" s="867" t="s">
        <v>9755</v>
      </c>
      <c r="I3342" s="867" t="s">
        <v>6228</v>
      </c>
      <c r="J3342" s="867" t="s">
        <v>6229</v>
      </c>
      <c r="K3342" s="868">
        <v>5.03</v>
      </c>
      <c r="L3342" s="867" t="s">
        <v>6143</v>
      </c>
    </row>
    <row r="3343" spans="1:12" ht="13.5">
      <c r="A3343" s="867" t="s">
        <v>9467</v>
      </c>
      <c r="B3343" s="867" t="s">
        <v>9468</v>
      </c>
      <c r="C3343" s="867" t="s">
        <v>8778</v>
      </c>
      <c r="D3343" s="867" t="s">
        <v>9692</v>
      </c>
      <c r="E3343" s="868" t="s">
        <v>819</v>
      </c>
      <c r="F3343" s="867" t="s">
        <v>819</v>
      </c>
      <c r="G3343" s="867">
        <v>89408</v>
      </c>
      <c r="H3343" s="867" t="s">
        <v>9756</v>
      </c>
      <c r="I3343" s="867" t="s">
        <v>6228</v>
      </c>
      <c r="J3343" s="867" t="s">
        <v>6229</v>
      </c>
      <c r="K3343" s="868">
        <v>4.9000000000000004</v>
      </c>
      <c r="L3343" s="867" t="s">
        <v>6143</v>
      </c>
    </row>
    <row r="3344" spans="1:12" ht="13.5">
      <c r="A3344" s="867" t="s">
        <v>9467</v>
      </c>
      <c r="B3344" s="867" t="s">
        <v>9468</v>
      </c>
      <c r="C3344" s="867" t="s">
        <v>8778</v>
      </c>
      <c r="D3344" s="867" t="s">
        <v>9692</v>
      </c>
      <c r="E3344" s="868" t="s">
        <v>819</v>
      </c>
      <c r="F3344" s="867" t="s">
        <v>819</v>
      </c>
      <c r="G3344" s="867">
        <v>89409</v>
      </c>
      <c r="H3344" s="867" t="s">
        <v>9757</v>
      </c>
      <c r="I3344" s="867" t="s">
        <v>6228</v>
      </c>
      <c r="J3344" s="867" t="s">
        <v>6229</v>
      </c>
      <c r="K3344" s="868">
        <v>5.47</v>
      </c>
      <c r="L3344" s="867" t="s">
        <v>6143</v>
      </c>
    </row>
    <row r="3345" spans="1:12" ht="13.5">
      <c r="A3345" s="867" t="s">
        <v>9467</v>
      </c>
      <c r="B3345" s="867" t="s">
        <v>9468</v>
      </c>
      <c r="C3345" s="867" t="s">
        <v>8778</v>
      </c>
      <c r="D3345" s="867" t="s">
        <v>9692</v>
      </c>
      <c r="E3345" s="868" t="s">
        <v>819</v>
      </c>
      <c r="F3345" s="867" t="s">
        <v>819</v>
      </c>
      <c r="G3345" s="867">
        <v>89410</v>
      </c>
      <c r="H3345" s="867" t="s">
        <v>9758</v>
      </c>
      <c r="I3345" s="867" t="s">
        <v>6228</v>
      </c>
      <c r="J3345" s="867" t="s">
        <v>6229</v>
      </c>
      <c r="K3345" s="868">
        <v>6.66</v>
      </c>
      <c r="L3345" s="867" t="s">
        <v>6143</v>
      </c>
    </row>
    <row r="3346" spans="1:12" ht="13.5">
      <c r="A3346" s="867" t="s">
        <v>9467</v>
      </c>
      <c r="B3346" s="867" t="s">
        <v>9468</v>
      </c>
      <c r="C3346" s="867" t="s">
        <v>8778</v>
      </c>
      <c r="D3346" s="867" t="s">
        <v>9692</v>
      </c>
      <c r="E3346" s="868" t="s">
        <v>819</v>
      </c>
      <c r="F3346" s="867" t="s">
        <v>819</v>
      </c>
      <c r="G3346" s="867">
        <v>89411</v>
      </c>
      <c r="H3346" s="867" t="s">
        <v>9759</v>
      </c>
      <c r="I3346" s="867" t="s">
        <v>6228</v>
      </c>
      <c r="J3346" s="867" t="s">
        <v>6229</v>
      </c>
      <c r="K3346" s="868">
        <v>6.13</v>
      </c>
      <c r="L3346" s="867" t="s">
        <v>6143</v>
      </c>
    </row>
    <row r="3347" spans="1:12" ht="13.5">
      <c r="A3347" s="867" t="s">
        <v>9467</v>
      </c>
      <c r="B3347" s="867" t="s">
        <v>9468</v>
      </c>
      <c r="C3347" s="867" t="s">
        <v>8778</v>
      </c>
      <c r="D3347" s="867" t="s">
        <v>9692</v>
      </c>
      <c r="E3347" s="868" t="s">
        <v>819</v>
      </c>
      <c r="F3347" s="867" t="s">
        <v>819</v>
      </c>
      <c r="G3347" s="867">
        <v>89412</v>
      </c>
      <c r="H3347" s="867" t="s">
        <v>9760</v>
      </c>
      <c r="I3347" s="867" t="s">
        <v>6228</v>
      </c>
      <c r="J3347" s="867" t="s">
        <v>6229</v>
      </c>
      <c r="K3347" s="868">
        <v>6.85</v>
      </c>
      <c r="L3347" s="867" t="s">
        <v>6143</v>
      </c>
    </row>
    <row r="3348" spans="1:12" ht="13.5">
      <c r="A3348" s="867" t="s">
        <v>9467</v>
      </c>
      <c r="B3348" s="867" t="s">
        <v>9468</v>
      </c>
      <c r="C3348" s="867" t="s">
        <v>8778</v>
      </c>
      <c r="D3348" s="867" t="s">
        <v>9692</v>
      </c>
      <c r="E3348" s="868" t="s">
        <v>819</v>
      </c>
      <c r="F3348" s="867" t="s">
        <v>819</v>
      </c>
      <c r="G3348" s="867">
        <v>89413</v>
      </c>
      <c r="H3348" s="867" t="s">
        <v>9761</v>
      </c>
      <c r="I3348" s="867" t="s">
        <v>6228</v>
      </c>
      <c r="J3348" s="867" t="s">
        <v>6229</v>
      </c>
      <c r="K3348" s="868">
        <v>6.93</v>
      </c>
      <c r="L3348" s="867" t="s">
        <v>6143</v>
      </c>
    </row>
    <row r="3349" spans="1:12" ht="13.5">
      <c r="A3349" s="867" t="s">
        <v>9467</v>
      </c>
      <c r="B3349" s="867" t="s">
        <v>9468</v>
      </c>
      <c r="C3349" s="867" t="s">
        <v>8778</v>
      </c>
      <c r="D3349" s="867" t="s">
        <v>9692</v>
      </c>
      <c r="E3349" s="868" t="s">
        <v>819</v>
      </c>
      <c r="F3349" s="867" t="s">
        <v>819</v>
      </c>
      <c r="G3349" s="867">
        <v>89414</v>
      </c>
      <c r="H3349" s="867" t="s">
        <v>9762</v>
      </c>
      <c r="I3349" s="867" t="s">
        <v>6228</v>
      </c>
      <c r="J3349" s="867" t="s">
        <v>6229</v>
      </c>
      <c r="K3349" s="868">
        <v>8.5399999999999991</v>
      </c>
      <c r="L3349" s="867" t="s">
        <v>6143</v>
      </c>
    </row>
    <row r="3350" spans="1:12" ht="13.5">
      <c r="A3350" s="867" t="s">
        <v>9467</v>
      </c>
      <c r="B3350" s="867" t="s">
        <v>9468</v>
      </c>
      <c r="C3350" s="867" t="s">
        <v>8778</v>
      </c>
      <c r="D3350" s="867" t="s">
        <v>9692</v>
      </c>
      <c r="E3350" s="868" t="s">
        <v>819</v>
      </c>
      <c r="F3350" s="867" t="s">
        <v>819</v>
      </c>
      <c r="G3350" s="867">
        <v>89415</v>
      </c>
      <c r="H3350" s="867" t="s">
        <v>9763</v>
      </c>
      <c r="I3350" s="867" t="s">
        <v>6228</v>
      </c>
      <c r="J3350" s="867" t="s">
        <v>6229</v>
      </c>
      <c r="K3350" s="868">
        <v>10.54</v>
      </c>
      <c r="L3350" s="867" t="s">
        <v>6143</v>
      </c>
    </row>
    <row r="3351" spans="1:12" ht="13.5">
      <c r="A3351" s="867" t="s">
        <v>9467</v>
      </c>
      <c r="B3351" s="867" t="s">
        <v>9468</v>
      </c>
      <c r="C3351" s="867" t="s">
        <v>8778</v>
      </c>
      <c r="D3351" s="867" t="s">
        <v>9692</v>
      </c>
      <c r="E3351" s="868" t="s">
        <v>819</v>
      </c>
      <c r="F3351" s="867" t="s">
        <v>819</v>
      </c>
      <c r="G3351" s="867">
        <v>89416</v>
      </c>
      <c r="H3351" s="867" t="s">
        <v>9764</v>
      </c>
      <c r="I3351" s="867" t="s">
        <v>6228</v>
      </c>
      <c r="J3351" s="867" t="s">
        <v>6229</v>
      </c>
      <c r="K3351" s="868">
        <v>8.1999999999999993</v>
      </c>
      <c r="L3351" s="867" t="s">
        <v>6143</v>
      </c>
    </row>
    <row r="3352" spans="1:12" ht="13.5">
      <c r="A3352" s="867" t="s">
        <v>9467</v>
      </c>
      <c r="B3352" s="867" t="s">
        <v>9468</v>
      </c>
      <c r="C3352" s="867" t="s">
        <v>8778</v>
      </c>
      <c r="D3352" s="867" t="s">
        <v>9692</v>
      </c>
      <c r="E3352" s="868" t="s">
        <v>819</v>
      </c>
      <c r="F3352" s="867" t="s">
        <v>819</v>
      </c>
      <c r="G3352" s="867">
        <v>89417</v>
      </c>
      <c r="H3352" s="867" t="s">
        <v>9765</v>
      </c>
      <c r="I3352" s="867" t="s">
        <v>6228</v>
      </c>
      <c r="J3352" s="867" t="s">
        <v>6229</v>
      </c>
      <c r="K3352" s="868">
        <v>3.18</v>
      </c>
      <c r="L3352" s="867" t="s">
        <v>6143</v>
      </c>
    </row>
    <row r="3353" spans="1:12" ht="13.5">
      <c r="A3353" s="867" t="s">
        <v>9467</v>
      </c>
      <c r="B3353" s="867" t="s">
        <v>9468</v>
      </c>
      <c r="C3353" s="867" t="s">
        <v>8778</v>
      </c>
      <c r="D3353" s="867" t="s">
        <v>9692</v>
      </c>
      <c r="E3353" s="868" t="s">
        <v>819</v>
      </c>
      <c r="F3353" s="867" t="s">
        <v>819</v>
      </c>
      <c r="G3353" s="867">
        <v>89418</v>
      </c>
      <c r="H3353" s="867" t="s">
        <v>9766</v>
      </c>
      <c r="I3353" s="867" t="s">
        <v>6228</v>
      </c>
      <c r="J3353" s="867" t="s">
        <v>6229</v>
      </c>
      <c r="K3353" s="868">
        <v>8.49</v>
      </c>
      <c r="L3353" s="867" t="s">
        <v>6143</v>
      </c>
    </row>
    <row r="3354" spans="1:12" ht="13.5">
      <c r="A3354" s="867" t="s">
        <v>9467</v>
      </c>
      <c r="B3354" s="867" t="s">
        <v>9468</v>
      </c>
      <c r="C3354" s="867" t="s">
        <v>8778</v>
      </c>
      <c r="D3354" s="867" t="s">
        <v>9692</v>
      </c>
      <c r="E3354" s="868" t="s">
        <v>819</v>
      </c>
      <c r="F3354" s="867" t="s">
        <v>819</v>
      </c>
      <c r="G3354" s="867">
        <v>89419</v>
      </c>
      <c r="H3354" s="867" t="s">
        <v>9767</v>
      </c>
      <c r="I3354" s="867" t="s">
        <v>6228</v>
      </c>
      <c r="J3354" s="867" t="s">
        <v>6229</v>
      </c>
      <c r="K3354" s="868">
        <v>3.66</v>
      </c>
      <c r="L3354" s="867" t="s">
        <v>6143</v>
      </c>
    </row>
    <row r="3355" spans="1:12" ht="13.5">
      <c r="A3355" s="867" t="s">
        <v>9467</v>
      </c>
      <c r="B3355" s="867" t="s">
        <v>9468</v>
      </c>
      <c r="C3355" s="867" t="s">
        <v>8778</v>
      </c>
      <c r="D3355" s="867" t="s">
        <v>9692</v>
      </c>
      <c r="E3355" s="868" t="s">
        <v>819</v>
      </c>
      <c r="F3355" s="867" t="s">
        <v>819</v>
      </c>
      <c r="G3355" s="867">
        <v>89420</v>
      </c>
      <c r="H3355" s="867" t="s">
        <v>9768</v>
      </c>
      <c r="I3355" s="867" t="s">
        <v>6228</v>
      </c>
      <c r="J3355" s="867" t="s">
        <v>6229</v>
      </c>
      <c r="K3355" s="868">
        <v>6.54</v>
      </c>
      <c r="L3355" s="867" t="s">
        <v>6143</v>
      </c>
    </row>
    <row r="3356" spans="1:12" ht="13.5">
      <c r="A3356" s="867" t="s">
        <v>9467</v>
      </c>
      <c r="B3356" s="867" t="s">
        <v>9468</v>
      </c>
      <c r="C3356" s="867" t="s">
        <v>8778</v>
      </c>
      <c r="D3356" s="867" t="s">
        <v>9692</v>
      </c>
      <c r="E3356" s="868" t="s">
        <v>819</v>
      </c>
      <c r="F3356" s="867" t="s">
        <v>819</v>
      </c>
      <c r="G3356" s="867">
        <v>89421</v>
      </c>
      <c r="H3356" s="867" t="s">
        <v>9769</v>
      </c>
      <c r="I3356" s="867" t="s">
        <v>6228</v>
      </c>
      <c r="J3356" s="867" t="s">
        <v>6229</v>
      </c>
      <c r="K3356" s="868">
        <v>8.2799999999999994</v>
      </c>
      <c r="L3356" s="867" t="s">
        <v>6143</v>
      </c>
    </row>
    <row r="3357" spans="1:12" ht="13.5">
      <c r="A3357" s="867" t="s">
        <v>9467</v>
      </c>
      <c r="B3357" s="867" t="s">
        <v>9468</v>
      </c>
      <c r="C3357" s="867" t="s">
        <v>8778</v>
      </c>
      <c r="D3357" s="867" t="s">
        <v>9692</v>
      </c>
      <c r="E3357" s="868" t="s">
        <v>819</v>
      </c>
      <c r="F3357" s="867" t="s">
        <v>819</v>
      </c>
      <c r="G3357" s="867">
        <v>89422</v>
      </c>
      <c r="H3357" s="867" t="s">
        <v>9770</v>
      </c>
      <c r="I3357" s="867" t="s">
        <v>6228</v>
      </c>
      <c r="J3357" s="867" t="s">
        <v>6229</v>
      </c>
      <c r="K3357" s="868">
        <v>3.23</v>
      </c>
      <c r="L3357" s="867" t="s">
        <v>6143</v>
      </c>
    </row>
    <row r="3358" spans="1:12" ht="13.5">
      <c r="A3358" s="867" t="s">
        <v>9467</v>
      </c>
      <c r="B3358" s="867" t="s">
        <v>9468</v>
      </c>
      <c r="C3358" s="867" t="s">
        <v>8778</v>
      </c>
      <c r="D3358" s="867" t="s">
        <v>9692</v>
      </c>
      <c r="E3358" s="868" t="s">
        <v>819</v>
      </c>
      <c r="F3358" s="867" t="s">
        <v>819</v>
      </c>
      <c r="G3358" s="867">
        <v>89423</v>
      </c>
      <c r="H3358" s="867" t="s">
        <v>9771</v>
      </c>
      <c r="I3358" s="867" t="s">
        <v>6228</v>
      </c>
      <c r="J3358" s="867" t="s">
        <v>6229</v>
      </c>
      <c r="K3358" s="868">
        <v>6.19</v>
      </c>
      <c r="L3358" s="867" t="s">
        <v>6143</v>
      </c>
    </row>
    <row r="3359" spans="1:12" ht="13.5">
      <c r="A3359" s="867" t="s">
        <v>9467</v>
      </c>
      <c r="B3359" s="867" t="s">
        <v>9468</v>
      </c>
      <c r="C3359" s="867" t="s">
        <v>8778</v>
      </c>
      <c r="D3359" s="867" t="s">
        <v>9692</v>
      </c>
      <c r="E3359" s="868" t="s">
        <v>819</v>
      </c>
      <c r="F3359" s="867" t="s">
        <v>819</v>
      </c>
      <c r="G3359" s="867">
        <v>89424</v>
      </c>
      <c r="H3359" s="867" t="s">
        <v>9772</v>
      </c>
      <c r="I3359" s="867" t="s">
        <v>6228</v>
      </c>
      <c r="J3359" s="867" t="s">
        <v>6229</v>
      </c>
      <c r="K3359" s="868">
        <v>3.77</v>
      </c>
      <c r="L3359" s="867" t="s">
        <v>6143</v>
      </c>
    </row>
    <row r="3360" spans="1:12" ht="13.5">
      <c r="A3360" s="867" t="s">
        <v>9467</v>
      </c>
      <c r="B3360" s="867" t="s">
        <v>9468</v>
      </c>
      <c r="C3360" s="867" t="s">
        <v>8778</v>
      </c>
      <c r="D3360" s="867" t="s">
        <v>9692</v>
      </c>
      <c r="E3360" s="868" t="s">
        <v>819</v>
      </c>
      <c r="F3360" s="867" t="s">
        <v>819</v>
      </c>
      <c r="G3360" s="867">
        <v>89425</v>
      </c>
      <c r="H3360" s="867" t="s">
        <v>9773</v>
      </c>
      <c r="I3360" s="867" t="s">
        <v>6228</v>
      </c>
      <c r="J3360" s="867" t="s">
        <v>6229</v>
      </c>
      <c r="K3360" s="868">
        <v>10.85</v>
      </c>
      <c r="L3360" s="867" t="s">
        <v>6143</v>
      </c>
    </row>
    <row r="3361" spans="1:12" ht="13.5">
      <c r="A3361" s="867" t="s">
        <v>9467</v>
      </c>
      <c r="B3361" s="867" t="s">
        <v>9468</v>
      </c>
      <c r="C3361" s="867" t="s">
        <v>8778</v>
      </c>
      <c r="D3361" s="867" t="s">
        <v>9692</v>
      </c>
      <c r="E3361" s="868" t="s">
        <v>819</v>
      </c>
      <c r="F3361" s="867" t="s">
        <v>819</v>
      </c>
      <c r="G3361" s="867">
        <v>89426</v>
      </c>
      <c r="H3361" s="867" t="s">
        <v>9774</v>
      </c>
      <c r="I3361" s="867" t="s">
        <v>6228</v>
      </c>
      <c r="J3361" s="867" t="s">
        <v>6229</v>
      </c>
      <c r="K3361" s="868">
        <v>5.94</v>
      </c>
      <c r="L3361" s="867" t="s">
        <v>6143</v>
      </c>
    </row>
    <row r="3362" spans="1:12" ht="13.5">
      <c r="A3362" s="867" t="s">
        <v>9467</v>
      </c>
      <c r="B3362" s="867" t="s">
        <v>9468</v>
      </c>
      <c r="C3362" s="867" t="s">
        <v>8778</v>
      </c>
      <c r="D3362" s="867" t="s">
        <v>9692</v>
      </c>
      <c r="E3362" s="868" t="s">
        <v>819</v>
      </c>
      <c r="F3362" s="867" t="s">
        <v>819</v>
      </c>
      <c r="G3362" s="867">
        <v>89427</v>
      </c>
      <c r="H3362" s="867" t="s">
        <v>9775</v>
      </c>
      <c r="I3362" s="867" t="s">
        <v>6228</v>
      </c>
      <c r="J3362" s="867" t="s">
        <v>6229</v>
      </c>
      <c r="K3362" s="868">
        <v>8.25</v>
      </c>
      <c r="L3362" s="867" t="s">
        <v>6143</v>
      </c>
    </row>
    <row r="3363" spans="1:12" ht="13.5">
      <c r="A3363" s="867" t="s">
        <v>9467</v>
      </c>
      <c r="B3363" s="867" t="s">
        <v>9468</v>
      </c>
      <c r="C3363" s="867" t="s">
        <v>8778</v>
      </c>
      <c r="D3363" s="867" t="s">
        <v>9692</v>
      </c>
      <c r="E3363" s="868" t="s">
        <v>819</v>
      </c>
      <c r="F3363" s="867" t="s">
        <v>819</v>
      </c>
      <c r="G3363" s="867">
        <v>89428</v>
      </c>
      <c r="H3363" s="867" t="s">
        <v>9776</v>
      </c>
      <c r="I3363" s="867" t="s">
        <v>6228</v>
      </c>
      <c r="J3363" s="867" t="s">
        <v>6229</v>
      </c>
      <c r="K3363" s="868">
        <v>9.8699999999999992</v>
      </c>
      <c r="L3363" s="867" t="s">
        <v>6143</v>
      </c>
    </row>
    <row r="3364" spans="1:12" ht="13.5">
      <c r="A3364" s="867" t="s">
        <v>9467</v>
      </c>
      <c r="B3364" s="867" t="s">
        <v>9468</v>
      </c>
      <c r="C3364" s="867" t="s">
        <v>8778</v>
      </c>
      <c r="D3364" s="867" t="s">
        <v>9692</v>
      </c>
      <c r="E3364" s="868" t="s">
        <v>819</v>
      </c>
      <c r="F3364" s="867" t="s">
        <v>819</v>
      </c>
      <c r="G3364" s="867">
        <v>89429</v>
      </c>
      <c r="H3364" s="867" t="s">
        <v>9777</v>
      </c>
      <c r="I3364" s="867" t="s">
        <v>6228</v>
      </c>
      <c r="J3364" s="867" t="s">
        <v>6229</v>
      </c>
      <c r="K3364" s="868">
        <v>3.84</v>
      </c>
      <c r="L3364" s="867" t="s">
        <v>6143</v>
      </c>
    </row>
    <row r="3365" spans="1:12" ht="13.5">
      <c r="A3365" s="867" t="s">
        <v>9467</v>
      </c>
      <c r="B3365" s="867" t="s">
        <v>9468</v>
      </c>
      <c r="C3365" s="867" t="s">
        <v>8778</v>
      </c>
      <c r="D3365" s="867" t="s">
        <v>9692</v>
      </c>
      <c r="E3365" s="868" t="s">
        <v>819</v>
      </c>
      <c r="F3365" s="867" t="s">
        <v>819</v>
      </c>
      <c r="G3365" s="867">
        <v>89430</v>
      </c>
      <c r="H3365" s="867" t="s">
        <v>9778</v>
      </c>
      <c r="I3365" s="867" t="s">
        <v>6228</v>
      </c>
      <c r="J3365" s="867" t="s">
        <v>6229</v>
      </c>
      <c r="K3365" s="868">
        <v>8.36</v>
      </c>
      <c r="L3365" s="867" t="s">
        <v>6143</v>
      </c>
    </row>
    <row r="3366" spans="1:12" ht="13.5">
      <c r="A3366" s="867" t="s">
        <v>9467</v>
      </c>
      <c r="B3366" s="867" t="s">
        <v>9468</v>
      </c>
      <c r="C3366" s="867" t="s">
        <v>8778</v>
      </c>
      <c r="D3366" s="867" t="s">
        <v>9692</v>
      </c>
      <c r="E3366" s="868" t="s">
        <v>819</v>
      </c>
      <c r="F3366" s="867" t="s">
        <v>819</v>
      </c>
      <c r="G3366" s="867">
        <v>89431</v>
      </c>
      <c r="H3366" s="867" t="s">
        <v>9779</v>
      </c>
      <c r="I3366" s="867" t="s">
        <v>6228</v>
      </c>
      <c r="J3366" s="867" t="s">
        <v>6229</v>
      </c>
      <c r="K3366" s="868">
        <v>5.32</v>
      </c>
      <c r="L3366" s="867" t="s">
        <v>6143</v>
      </c>
    </row>
    <row r="3367" spans="1:12" ht="13.5">
      <c r="A3367" s="867" t="s">
        <v>9467</v>
      </c>
      <c r="B3367" s="867" t="s">
        <v>9468</v>
      </c>
      <c r="C3367" s="867" t="s">
        <v>8778</v>
      </c>
      <c r="D3367" s="867" t="s">
        <v>9692</v>
      </c>
      <c r="E3367" s="868" t="s">
        <v>819</v>
      </c>
      <c r="F3367" s="867" t="s">
        <v>819</v>
      </c>
      <c r="G3367" s="867">
        <v>89432</v>
      </c>
      <c r="H3367" s="867" t="s">
        <v>9780</v>
      </c>
      <c r="I3367" s="867" t="s">
        <v>6228</v>
      </c>
      <c r="J3367" s="867" t="s">
        <v>6229</v>
      </c>
      <c r="K3367" s="868">
        <v>22.23</v>
      </c>
      <c r="L3367" s="867" t="s">
        <v>6143</v>
      </c>
    </row>
    <row r="3368" spans="1:12" ht="13.5">
      <c r="A3368" s="867" t="s">
        <v>9467</v>
      </c>
      <c r="B3368" s="867" t="s">
        <v>9468</v>
      </c>
      <c r="C3368" s="867" t="s">
        <v>8778</v>
      </c>
      <c r="D3368" s="867" t="s">
        <v>9692</v>
      </c>
      <c r="E3368" s="868" t="s">
        <v>819</v>
      </c>
      <c r="F3368" s="867" t="s">
        <v>819</v>
      </c>
      <c r="G3368" s="867">
        <v>89433</v>
      </c>
      <c r="H3368" s="867" t="s">
        <v>9781</v>
      </c>
      <c r="I3368" s="867" t="s">
        <v>6228</v>
      </c>
      <c r="J3368" s="867" t="s">
        <v>6229</v>
      </c>
      <c r="K3368" s="868">
        <v>7.24</v>
      </c>
      <c r="L3368" s="867" t="s">
        <v>6143</v>
      </c>
    </row>
    <row r="3369" spans="1:12" ht="13.5">
      <c r="A3369" s="867" t="s">
        <v>9467</v>
      </c>
      <c r="B3369" s="867" t="s">
        <v>9468</v>
      </c>
      <c r="C3369" s="867" t="s">
        <v>8778</v>
      </c>
      <c r="D3369" s="867" t="s">
        <v>9692</v>
      </c>
      <c r="E3369" s="868" t="s">
        <v>819</v>
      </c>
      <c r="F3369" s="867" t="s">
        <v>819</v>
      </c>
      <c r="G3369" s="867">
        <v>89434</v>
      </c>
      <c r="H3369" s="867" t="s">
        <v>9782</v>
      </c>
      <c r="I3369" s="867" t="s">
        <v>6228</v>
      </c>
      <c r="J3369" s="867" t="s">
        <v>6229</v>
      </c>
      <c r="K3369" s="868">
        <v>7.89</v>
      </c>
      <c r="L3369" s="867" t="s">
        <v>6143</v>
      </c>
    </row>
    <row r="3370" spans="1:12" ht="13.5">
      <c r="A3370" s="867" t="s">
        <v>9467</v>
      </c>
      <c r="B3370" s="867" t="s">
        <v>9468</v>
      </c>
      <c r="C3370" s="867" t="s">
        <v>8778</v>
      </c>
      <c r="D3370" s="867" t="s">
        <v>9692</v>
      </c>
      <c r="E3370" s="868" t="s">
        <v>819</v>
      </c>
      <c r="F3370" s="867" t="s">
        <v>819</v>
      </c>
      <c r="G3370" s="867">
        <v>89435</v>
      </c>
      <c r="H3370" s="867" t="s">
        <v>9783</v>
      </c>
      <c r="I3370" s="867" t="s">
        <v>6228</v>
      </c>
      <c r="J3370" s="867" t="s">
        <v>6229</v>
      </c>
      <c r="K3370" s="868">
        <v>14.86</v>
      </c>
      <c r="L3370" s="867" t="s">
        <v>6143</v>
      </c>
    </row>
    <row r="3371" spans="1:12" ht="13.5">
      <c r="A3371" s="867" t="s">
        <v>9467</v>
      </c>
      <c r="B3371" s="867" t="s">
        <v>9468</v>
      </c>
      <c r="C3371" s="867" t="s">
        <v>8778</v>
      </c>
      <c r="D3371" s="867" t="s">
        <v>9692</v>
      </c>
      <c r="E3371" s="868" t="s">
        <v>819</v>
      </c>
      <c r="F3371" s="867" t="s">
        <v>819</v>
      </c>
      <c r="G3371" s="867">
        <v>89436</v>
      </c>
      <c r="H3371" s="867" t="s">
        <v>9784</v>
      </c>
      <c r="I3371" s="867" t="s">
        <v>6228</v>
      </c>
      <c r="J3371" s="867" t="s">
        <v>6229</v>
      </c>
      <c r="K3371" s="868">
        <v>5.25</v>
      </c>
      <c r="L3371" s="867" t="s">
        <v>6143</v>
      </c>
    </row>
    <row r="3372" spans="1:12" ht="13.5">
      <c r="A3372" s="867" t="s">
        <v>9467</v>
      </c>
      <c r="B3372" s="867" t="s">
        <v>9468</v>
      </c>
      <c r="C3372" s="867" t="s">
        <v>8778</v>
      </c>
      <c r="D3372" s="867" t="s">
        <v>9692</v>
      </c>
      <c r="E3372" s="868" t="s">
        <v>819</v>
      </c>
      <c r="F3372" s="867" t="s">
        <v>819</v>
      </c>
      <c r="G3372" s="867">
        <v>89437</v>
      </c>
      <c r="H3372" s="867" t="s">
        <v>9785</v>
      </c>
      <c r="I3372" s="867" t="s">
        <v>6228</v>
      </c>
      <c r="J3372" s="867" t="s">
        <v>6229</v>
      </c>
      <c r="K3372" s="868">
        <v>17.77</v>
      </c>
      <c r="L3372" s="867" t="s">
        <v>6143</v>
      </c>
    </row>
    <row r="3373" spans="1:12" ht="13.5">
      <c r="A3373" s="867" t="s">
        <v>9467</v>
      </c>
      <c r="B3373" s="867" t="s">
        <v>9468</v>
      </c>
      <c r="C3373" s="867" t="s">
        <v>8778</v>
      </c>
      <c r="D3373" s="867" t="s">
        <v>9692</v>
      </c>
      <c r="E3373" s="868" t="s">
        <v>819</v>
      </c>
      <c r="F3373" s="867" t="s">
        <v>819</v>
      </c>
      <c r="G3373" s="867">
        <v>89438</v>
      </c>
      <c r="H3373" s="867" t="s">
        <v>9786</v>
      </c>
      <c r="I3373" s="867" t="s">
        <v>6228</v>
      </c>
      <c r="J3373" s="867" t="s">
        <v>6229</v>
      </c>
      <c r="K3373" s="868">
        <v>5.74</v>
      </c>
      <c r="L3373" s="867" t="s">
        <v>6143</v>
      </c>
    </row>
    <row r="3374" spans="1:12" ht="13.5">
      <c r="A3374" s="867" t="s">
        <v>9467</v>
      </c>
      <c r="B3374" s="867" t="s">
        <v>9468</v>
      </c>
      <c r="C3374" s="867" t="s">
        <v>8778</v>
      </c>
      <c r="D3374" s="867" t="s">
        <v>9692</v>
      </c>
      <c r="E3374" s="868" t="s">
        <v>819</v>
      </c>
      <c r="F3374" s="867" t="s">
        <v>819</v>
      </c>
      <c r="G3374" s="867">
        <v>89439</v>
      </c>
      <c r="H3374" s="867" t="s">
        <v>9787</v>
      </c>
      <c r="I3374" s="867" t="s">
        <v>6228</v>
      </c>
      <c r="J3374" s="867" t="s">
        <v>6229</v>
      </c>
      <c r="K3374" s="868">
        <v>7.26</v>
      </c>
      <c r="L3374" s="867" t="s">
        <v>6143</v>
      </c>
    </row>
    <row r="3375" spans="1:12" ht="13.5">
      <c r="A3375" s="867" t="s">
        <v>9467</v>
      </c>
      <c r="B3375" s="867" t="s">
        <v>9468</v>
      </c>
      <c r="C3375" s="867" t="s">
        <v>8778</v>
      </c>
      <c r="D3375" s="867" t="s">
        <v>9692</v>
      </c>
      <c r="E3375" s="868" t="s">
        <v>819</v>
      </c>
      <c r="F3375" s="867" t="s">
        <v>819</v>
      </c>
      <c r="G3375" s="867">
        <v>89440</v>
      </c>
      <c r="H3375" s="867" t="s">
        <v>9788</v>
      </c>
      <c r="I3375" s="867" t="s">
        <v>6228</v>
      </c>
      <c r="J3375" s="867" t="s">
        <v>6229</v>
      </c>
      <c r="K3375" s="868">
        <v>6.91</v>
      </c>
      <c r="L3375" s="867" t="s">
        <v>6143</v>
      </c>
    </row>
    <row r="3376" spans="1:12" ht="13.5">
      <c r="A3376" s="867" t="s">
        <v>9467</v>
      </c>
      <c r="B3376" s="867" t="s">
        <v>9468</v>
      </c>
      <c r="C3376" s="867" t="s">
        <v>8778</v>
      </c>
      <c r="D3376" s="867" t="s">
        <v>9692</v>
      </c>
      <c r="E3376" s="868" t="s">
        <v>819</v>
      </c>
      <c r="F3376" s="867" t="s">
        <v>819</v>
      </c>
      <c r="G3376" s="867">
        <v>89441</v>
      </c>
      <c r="H3376" s="867" t="s">
        <v>9789</v>
      </c>
      <c r="I3376" s="867" t="s">
        <v>6228</v>
      </c>
      <c r="J3376" s="867" t="s">
        <v>6229</v>
      </c>
      <c r="K3376" s="868">
        <v>12.59</v>
      </c>
      <c r="L3376" s="867" t="s">
        <v>6143</v>
      </c>
    </row>
    <row r="3377" spans="1:12" ht="13.5">
      <c r="A3377" s="867" t="s">
        <v>9467</v>
      </c>
      <c r="B3377" s="867" t="s">
        <v>9468</v>
      </c>
      <c r="C3377" s="867" t="s">
        <v>8778</v>
      </c>
      <c r="D3377" s="867" t="s">
        <v>9692</v>
      </c>
      <c r="E3377" s="868" t="s">
        <v>819</v>
      </c>
      <c r="F3377" s="867" t="s">
        <v>819</v>
      </c>
      <c r="G3377" s="867">
        <v>89442</v>
      </c>
      <c r="H3377" s="867" t="s">
        <v>9790</v>
      </c>
      <c r="I3377" s="867" t="s">
        <v>6228</v>
      </c>
      <c r="J3377" s="867" t="s">
        <v>6229</v>
      </c>
      <c r="K3377" s="868">
        <v>8.43</v>
      </c>
      <c r="L3377" s="867" t="s">
        <v>6143</v>
      </c>
    </row>
    <row r="3378" spans="1:12" ht="13.5">
      <c r="A3378" s="867" t="s">
        <v>9467</v>
      </c>
      <c r="B3378" s="867" t="s">
        <v>9468</v>
      </c>
      <c r="C3378" s="867" t="s">
        <v>8778</v>
      </c>
      <c r="D3378" s="867" t="s">
        <v>9692</v>
      </c>
      <c r="E3378" s="868" t="s">
        <v>819</v>
      </c>
      <c r="F3378" s="867" t="s">
        <v>819</v>
      </c>
      <c r="G3378" s="867">
        <v>89443</v>
      </c>
      <c r="H3378" s="867" t="s">
        <v>9791</v>
      </c>
      <c r="I3378" s="867" t="s">
        <v>6228</v>
      </c>
      <c r="J3378" s="867" t="s">
        <v>6229</v>
      </c>
      <c r="K3378" s="868">
        <v>10.4</v>
      </c>
      <c r="L3378" s="867" t="s">
        <v>6143</v>
      </c>
    </row>
    <row r="3379" spans="1:12" ht="13.5">
      <c r="A3379" s="867" t="s">
        <v>9467</v>
      </c>
      <c r="B3379" s="867" t="s">
        <v>9468</v>
      </c>
      <c r="C3379" s="867" t="s">
        <v>8778</v>
      </c>
      <c r="D3379" s="867" t="s">
        <v>9692</v>
      </c>
      <c r="E3379" s="868" t="s">
        <v>819</v>
      </c>
      <c r="F3379" s="867" t="s">
        <v>819</v>
      </c>
      <c r="G3379" s="867">
        <v>89444</v>
      </c>
      <c r="H3379" s="867" t="s">
        <v>9792</v>
      </c>
      <c r="I3379" s="867" t="s">
        <v>6228</v>
      </c>
      <c r="J3379" s="867" t="s">
        <v>6229</v>
      </c>
      <c r="K3379" s="868">
        <v>20.03</v>
      </c>
      <c r="L3379" s="867" t="s">
        <v>6143</v>
      </c>
    </row>
    <row r="3380" spans="1:12" ht="13.5">
      <c r="A3380" s="867" t="s">
        <v>9467</v>
      </c>
      <c r="B3380" s="867" t="s">
        <v>9468</v>
      </c>
      <c r="C3380" s="867" t="s">
        <v>8778</v>
      </c>
      <c r="D3380" s="867" t="s">
        <v>9692</v>
      </c>
      <c r="E3380" s="868" t="s">
        <v>819</v>
      </c>
      <c r="F3380" s="867" t="s">
        <v>819</v>
      </c>
      <c r="G3380" s="867">
        <v>89445</v>
      </c>
      <c r="H3380" s="867" t="s">
        <v>9793</v>
      </c>
      <c r="I3380" s="867" t="s">
        <v>6228</v>
      </c>
      <c r="J3380" s="867" t="s">
        <v>6229</v>
      </c>
      <c r="K3380" s="868">
        <v>11.9</v>
      </c>
      <c r="L3380" s="867" t="s">
        <v>6143</v>
      </c>
    </row>
    <row r="3381" spans="1:12" ht="13.5">
      <c r="A3381" s="867" t="s">
        <v>9467</v>
      </c>
      <c r="B3381" s="867" t="s">
        <v>9468</v>
      </c>
      <c r="C3381" s="867" t="s">
        <v>8778</v>
      </c>
      <c r="D3381" s="867" t="s">
        <v>9692</v>
      </c>
      <c r="E3381" s="868" t="s">
        <v>819</v>
      </c>
      <c r="F3381" s="867" t="s">
        <v>819</v>
      </c>
      <c r="G3381" s="867">
        <v>89481</v>
      </c>
      <c r="H3381" s="867" t="s">
        <v>9794</v>
      </c>
      <c r="I3381" s="867" t="s">
        <v>6228</v>
      </c>
      <c r="J3381" s="867" t="s">
        <v>6229</v>
      </c>
      <c r="K3381" s="868">
        <v>3.7</v>
      </c>
      <c r="L3381" s="867" t="s">
        <v>6143</v>
      </c>
    </row>
    <row r="3382" spans="1:12" ht="13.5">
      <c r="A3382" s="867" t="s">
        <v>9467</v>
      </c>
      <c r="B3382" s="867" t="s">
        <v>9468</v>
      </c>
      <c r="C3382" s="867" t="s">
        <v>8778</v>
      </c>
      <c r="D3382" s="867" t="s">
        <v>9692</v>
      </c>
      <c r="E3382" s="868" t="s">
        <v>819</v>
      </c>
      <c r="F3382" s="867" t="s">
        <v>819</v>
      </c>
      <c r="G3382" s="867">
        <v>89485</v>
      </c>
      <c r="H3382" s="867" t="s">
        <v>9795</v>
      </c>
      <c r="I3382" s="867" t="s">
        <v>6228</v>
      </c>
      <c r="J3382" s="867" t="s">
        <v>6229</v>
      </c>
      <c r="K3382" s="868">
        <v>4.2699999999999996</v>
      </c>
      <c r="L3382" s="867" t="s">
        <v>6143</v>
      </c>
    </row>
    <row r="3383" spans="1:12" ht="13.5">
      <c r="A3383" s="867" t="s">
        <v>9467</v>
      </c>
      <c r="B3383" s="867" t="s">
        <v>9468</v>
      </c>
      <c r="C3383" s="867" t="s">
        <v>8778</v>
      </c>
      <c r="D3383" s="867" t="s">
        <v>9692</v>
      </c>
      <c r="E3383" s="868" t="s">
        <v>819</v>
      </c>
      <c r="F3383" s="867" t="s">
        <v>819</v>
      </c>
      <c r="G3383" s="867">
        <v>89489</v>
      </c>
      <c r="H3383" s="867" t="s">
        <v>9796</v>
      </c>
      <c r="I3383" s="867" t="s">
        <v>6228</v>
      </c>
      <c r="J3383" s="867" t="s">
        <v>6229</v>
      </c>
      <c r="K3383" s="868">
        <v>5.46</v>
      </c>
      <c r="L3383" s="867" t="s">
        <v>6143</v>
      </c>
    </row>
    <row r="3384" spans="1:12" ht="13.5">
      <c r="A3384" s="867" t="s">
        <v>9467</v>
      </c>
      <c r="B3384" s="867" t="s">
        <v>9468</v>
      </c>
      <c r="C3384" s="867" t="s">
        <v>8778</v>
      </c>
      <c r="D3384" s="867" t="s">
        <v>9692</v>
      </c>
      <c r="E3384" s="868" t="s">
        <v>819</v>
      </c>
      <c r="F3384" s="867" t="s">
        <v>819</v>
      </c>
      <c r="G3384" s="867">
        <v>89490</v>
      </c>
      <c r="H3384" s="867" t="s">
        <v>9797</v>
      </c>
      <c r="I3384" s="867" t="s">
        <v>6228</v>
      </c>
      <c r="J3384" s="867" t="s">
        <v>6229</v>
      </c>
      <c r="K3384" s="868">
        <v>4.93</v>
      </c>
      <c r="L3384" s="867" t="s">
        <v>6143</v>
      </c>
    </row>
    <row r="3385" spans="1:12" ht="13.5">
      <c r="A3385" s="867" t="s">
        <v>9467</v>
      </c>
      <c r="B3385" s="867" t="s">
        <v>9468</v>
      </c>
      <c r="C3385" s="867" t="s">
        <v>8778</v>
      </c>
      <c r="D3385" s="867" t="s">
        <v>9692</v>
      </c>
      <c r="E3385" s="868" t="s">
        <v>819</v>
      </c>
      <c r="F3385" s="867" t="s">
        <v>819</v>
      </c>
      <c r="G3385" s="867">
        <v>89492</v>
      </c>
      <c r="H3385" s="867" t="s">
        <v>9798</v>
      </c>
      <c r="I3385" s="867" t="s">
        <v>6228</v>
      </c>
      <c r="J3385" s="867" t="s">
        <v>6229</v>
      </c>
      <c r="K3385" s="868">
        <v>5.56</v>
      </c>
      <c r="L3385" s="867" t="s">
        <v>6143</v>
      </c>
    </row>
    <row r="3386" spans="1:12" ht="13.5">
      <c r="A3386" s="867" t="s">
        <v>9467</v>
      </c>
      <c r="B3386" s="867" t="s">
        <v>9468</v>
      </c>
      <c r="C3386" s="867" t="s">
        <v>8778</v>
      </c>
      <c r="D3386" s="867" t="s">
        <v>9692</v>
      </c>
      <c r="E3386" s="868" t="s">
        <v>819</v>
      </c>
      <c r="F3386" s="867" t="s">
        <v>819</v>
      </c>
      <c r="G3386" s="867">
        <v>89493</v>
      </c>
      <c r="H3386" s="867" t="s">
        <v>9799</v>
      </c>
      <c r="I3386" s="867" t="s">
        <v>6228</v>
      </c>
      <c r="J3386" s="867" t="s">
        <v>6229</v>
      </c>
      <c r="K3386" s="868">
        <v>7.17</v>
      </c>
      <c r="L3386" s="867" t="s">
        <v>6143</v>
      </c>
    </row>
    <row r="3387" spans="1:12" ht="13.5">
      <c r="A3387" s="867" t="s">
        <v>9467</v>
      </c>
      <c r="B3387" s="867" t="s">
        <v>9468</v>
      </c>
      <c r="C3387" s="867" t="s">
        <v>8778</v>
      </c>
      <c r="D3387" s="867" t="s">
        <v>9692</v>
      </c>
      <c r="E3387" s="868" t="s">
        <v>819</v>
      </c>
      <c r="F3387" s="867" t="s">
        <v>819</v>
      </c>
      <c r="G3387" s="867">
        <v>89494</v>
      </c>
      <c r="H3387" s="867" t="s">
        <v>9800</v>
      </c>
      <c r="I3387" s="867" t="s">
        <v>6228</v>
      </c>
      <c r="J3387" s="867" t="s">
        <v>6229</v>
      </c>
      <c r="K3387" s="868">
        <v>9.17</v>
      </c>
      <c r="L3387" s="867" t="s">
        <v>6143</v>
      </c>
    </row>
    <row r="3388" spans="1:12" ht="13.5">
      <c r="A3388" s="867" t="s">
        <v>9467</v>
      </c>
      <c r="B3388" s="867" t="s">
        <v>9468</v>
      </c>
      <c r="C3388" s="867" t="s">
        <v>8778</v>
      </c>
      <c r="D3388" s="867" t="s">
        <v>9692</v>
      </c>
      <c r="E3388" s="868" t="s">
        <v>819</v>
      </c>
      <c r="F3388" s="867" t="s">
        <v>819</v>
      </c>
      <c r="G3388" s="867">
        <v>89496</v>
      </c>
      <c r="H3388" s="867" t="s">
        <v>9801</v>
      </c>
      <c r="I3388" s="867" t="s">
        <v>6228</v>
      </c>
      <c r="J3388" s="867" t="s">
        <v>6229</v>
      </c>
      <c r="K3388" s="868">
        <v>6.83</v>
      </c>
      <c r="L3388" s="867" t="s">
        <v>6143</v>
      </c>
    </row>
    <row r="3389" spans="1:12" ht="13.5">
      <c r="A3389" s="867" t="s">
        <v>9467</v>
      </c>
      <c r="B3389" s="867" t="s">
        <v>9468</v>
      </c>
      <c r="C3389" s="867" t="s">
        <v>8778</v>
      </c>
      <c r="D3389" s="867" t="s">
        <v>9692</v>
      </c>
      <c r="E3389" s="868" t="s">
        <v>819</v>
      </c>
      <c r="F3389" s="867" t="s">
        <v>819</v>
      </c>
      <c r="G3389" s="867">
        <v>89497</v>
      </c>
      <c r="H3389" s="867" t="s">
        <v>9802</v>
      </c>
      <c r="I3389" s="867" t="s">
        <v>6228</v>
      </c>
      <c r="J3389" s="867" t="s">
        <v>6229</v>
      </c>
      <c r="K3389" s="868">
        <v>8.77</v>
      </c>
      <c r="L3389" s="867" t="s">
        <v>6143</v>
      </c>
    </row>
    <row r="3390" spans="1:12" ht="13.5">
      <c r="A3390" s="867" t="s">
        <v>9467</v>
      </c>
      <c r="B3390" s="867" t="s">
        <v>9468</v>
      </c>
      <c r="C3390" s="867" t="s">
        <v>8778</v>
      </c>
      <c r="D3390" s="867" t="s">
        <v>9692</v>
      </c>
      <c r="E3390" s="868" t="s">
        <v>819</v>
      </c>
      <c r="F3390" s="867" t="s">
        <v>819</v>
      </c>
      <c r="G3390" s="867">
        <v>89498</v>
      </c>
      <c r="H3390" s="867" t="s">
        <v>9803</v>
      </c>
      <c r="I3390" s="867" t="s">
        <v>6228</v>
      </c>
      <c r="J3390" s="867" t="s">
        <v>6229</v>
      </c>
      <c r="K3390" s="868">
        <v>9.51</v>
      </c>
      <c r="L3390" s="867" t="s">
        <v>6143</v>
      </c>
    </row>
    <row r="3391" spans="1:12" ht="13.5">
      <c r="A3391" s="867" t="s">
        <v>9467</v>
      </c>
      <c r="B3391" s="867" t="s">
        <v>9468</v>
      </c>
      <c r="C3391" s="867" t="s">
        <v>8778</v>
      </c>
      <c r="D3391" s="867" t="s">
        <v>9692</v>
      </c>
      <c r="E3391" s="868" t="s">
        <v>819</v>
      </c>
      <c r="F3391" s="867" t="s">
        <v>819</v>
      </c>
      <c r="G3391" s="867">
        <v>89499</v>
      </c>
      <c r="H3391" s="867" t="s">
        <v>9804</v>
      </c>
      <c r="I3391" s="867" t="s">
        <v>6228</v>
      </c>
      <c r="J3391" s="867" t="s">
        <v>6229</v>
      </c>
      <c r="K3391" s="868">
        <v>14.2</v>
      </c>
      <c r="L3391" s="867" t="s">
        <v>6143</v>
      </c>
    </row>
    <row r="3392" spans="1:12" ht="13.5">
      <c r="A3392" s="867" t="s">
        <v>9467</v>
      </c>
      <c r="B3392" s="867" t="s">
        <v>9468</v>
      </c>
      <c r="C3392" s="867" t="s">
        <v>8778</v>
      </c>
      <c r="D3392" s="867" t="s">
        <v>9692</v>
      </c>
      <c r="E3392" s="868" t="s">
        <v>819</v>
      </c>
      <c r="F3392" s="867" t="s">
        <v>819</v>
      </c>
      <c r="G3392" s="867">
        <v>89500</v>
      </c>
      <c r="H3392" s="867" t="s">
        <v>9805</v>
      </c>
      <c r="I3392" s="867" t="s">
        <v>6228</v>
      </c>
      <c r="J3392" s="867" t="s">
        <v>6229</v>
      </c>
      <c r="K3392" s="868">
        <v>9.65</v>
      </c>
      <c r="L3392" s="867" t="s">
        <v>6143</v>
      </c>
    </row>
    <row r="3393" spans="1:12" ht="13.5">
      <c r="A3393" s="867" t="s">
        <v>9467</v>
      </c>
      <c r="B3393" s="867" t="s">
        <v>9468</v>
      </c>
      <c r="C3393" s="867" t="s">
        <v>8778</v>
      </c>
      <c r="D3393" s="867" t="s">
        <v>9692</v>
      </c>
      <c r="E3393" s="868" t="s">
        <v>819</v>
      </c>
      <c r="F3393" s="867" t="s">
        <v>819</v>
      </c>
      <c r="G3393" s="867">
        <v>89501</v>
      </c>
      <c r="H3393" s="867" t="s">
        <v>9806</v>
      </c>
      <c r="I3393" s="867" t="s">
        <v>6228</v>
      </c>
      <c r="J3393" s="867" t="s">
        <v>6229</v>
      </c>
      <c r="K3393" s="868">
        <v>10.57</v>
      </c>
      <c r="L3393" s="867" t="s">
        <v>6143</v>
      </c>
    </row>
    <row r="3394" spans="1:12" ht="13.5">
      <c r="A3394" s="867" t="s">
        <v>9467</v>
      </c>
      <c r="B3394" s="867" t="s">
        <v>9468</v>
      </c>
      <c r="C3394" s="867" t="s">
        <v>8778</v>
      </c>
      <c r="D3394" s="867" t="s">
        <v>9692</v>
      </c>
      <c r="E3394" s="868" t="s">
        <v>819</v>
      </c>
      <c r="F3394" s="867" t="s">
        <v>819</v>
      </c>
      <c r="G3394" s="867">
        <v>89502</v>
      </c>
      <c r="H3394" s="867" t="s">
        <v>9807</v>
      </c>
      <c r="I3394" s="867" t="s">
        <v>6228</v>
      </c>
      <c r="J3394" s="867" t="s">
        <v>6229</v>
      </c>
      <c r="K3394" s="868">
        <v>11.9</v>
      </c>
      <c r="L3394" s="867" t="s">
        <v>6143</v>
      </c>
    </row>
    <row r="3395" spans="1:12" ht="13.5">
      <c r="A3395" s="867" t="s">
        <v>9467</v>
      </c>
      <c r="B3395" s="867" t="s">
        <v>9468</v>
      </c>
      <c r="C3395" s="867" t="s">
        <v>8778</v>
      </c>
      <c r="D3395" s="867" t="s">
        <v>9692</v>
      </c>
      <c r="E3395" s="868" t="s">
        <v>819</v>
      </c>
      <c r="F3395" s="867" t="s">
        <v>819</v>
      </c>
      <c r="G3395" s="867">
        <v>89503</v>
      </c>
      <c r="H3395" s="867" t="s">
        <v>9808</v>
      </c>
      <c r="I3395" s="867" t="s">
        <v>6228</v>
      </c>
      <c r="J3395" s="867" t="s">
        <v>6229</v>
      </c>
      <c r="K3395" s="868">
        <v>17.72</v>
      </c>
      <c r="L3395" s="867" t="s">
        <v>6143</v>
      </c>
    </row>
    <row r="3396" spans="1:12" ht="13.5">
      <c r="A3396" s="867" t="s">
        <v>9467</v>
      </c>
      <c r="B3396" s="867" t="s">
        <v>9468</v>
      </c>
      <c r="C3396" s="867" t="s">
        <v>8778</v>
      </c>
      <c r="D3396" s="867" t="s">
        <v>9692</v>
      </c>
      <c r="E3396" s="868" t="s">
        <v>819</v>
      </c>
      <c r="F3396" s="867" t="s">
        <v>819</v>
      </c>
      <c r="G3396" s="867">
        <v>89504</v>
      </c>
      <c r="H3396" s="867" t="s">
        <v>9809</v>
      </c>
      <c r="I3396" s="867" t="s">
        <v>6228</v>
      </c>
      <c r="J3396" s="867" t="s">
        <v>6229</v>
      </c>
      <c r="K3396" s="868">
        <v>15.61</v>
      </c>
      <c r="L3396" s="867" t="s">
        <v>6143</v>
      </c>
    </row>
    <row r="3397" spans="1:12" ht="13.5">
      <c r="A3397" s="867" t="s">
        <v>9467</v>
      </c>
      <c r="B3397" s="867" t="s">
        <v>9468</v>
      </c>
      <c r="C3397" s="867" t="s">
        <v>8778</v>
      </c>
      <c r="D3397" s="867" t="s">
        <v>9692</v>
      </c>
      <c r="E3397" s="868" t="s">
        <v>819</v>
      </c>
      <c r="F3397" s="867" t="s">
        <v>819</v>
      </c>
      <c r="G3397" s="867">
        <v>89505</v>
      </c>
      <c r="H3397" s="867" t="s">
        <v>9810</v>
      </c>
      <c r="I3397" s="867" t="s">
        <v>6228</v>
      </c>
      <c r="J3397" s="867" t="s">
        <v>6229</v>
      </c>
      <c r="K3397" s="868">
        <v>26.18</v>
      </c>
      <c r="L3397" s="867" t="s">
        <v>6143</v>
      </c>
    </row>
    <row r="3398" spans="1:12" ht="13.5">
      <c r="A3398" s="867" t="s">
        <v>9467</v>
      </c>
      <c r="B3398" s="867" t="s">
        <v>9468</v>
      </c>
      <c r="C3398" s="867" t="s">
        <v>8778</v>
      </c>
      <c r="D3398" s="867" t="s">
        <v>9692</v>
      </c>
      <c r="E3398" s="868" t="s">
        <v>819</v>
      </c>
      <c r="F3398" s="867" t="s">
        <v>819</v>
      </c>
      <c r="G3398" s="867">
        <v>89506</v>
      </c>
      <c r="H3398" s="867" t="s">
        <v>9811</v>
      </c>
      <c r="I3398" s="867" t="s">
        <v>6228</v>
      </c>
      <c r="J3398" s="867" t="s">
        <v>6229</v>
      </c>
      <c r="K3398" s="868">
        <v>29.35</v>
      </c>
      <c r="L3398" s="867" t="s">
        <v>6143</v>
      </c>
    </row>
    <row r="3399" spans="1:12" ht="13.5">
      <c r="A3399" s="867" t="s">
        <v>9467</v>
      </c>
      <c r="B3399" s="867" t="s">
        <v>9468</v>
      </c>
      <c r="C3399" s="867" t="s">
        <v>8778</v>
      </c>
      <c r="D3399" s="867" t="s">
        <v>9692</v>
      </c>
      <c r="E3399" s="868" t="s">
        <v>819</v>
      </c>
      <c r="F3399" s="867" t="s">
        <v>819</v>
      </c>
      <c r="G3399" s="867">
        <v>89507</v>
      </c>
      <c r="H3399" s="867" t="s">
        <v>9812</v>
      </c>
      <c r="I3399" s="867" t="s">
        <v>6228</v>
      </c>
      <c r="J3399" s="867" t="s">
        <v>6229</v>
      </c>
      <c r="K3399" s="868">
        <v>35.97</v>
      </c>
      <c r="L3399" s="867" t="s">
        <v>6143</v>
      </c>
    </row>
    <row r="3400" spans="1:12" ht="13.5">
      <c r="A3400" s="867" t="s">
        <v>9467</v>
      </c>
      <c r="B3400" s="867" t="s">
        <v>9468</v>
      </c>
      <c r="C3400" s="867" t="s">
        <v>8778</v>
      </c>
      <c r="D3400" s="867" t="s">
        <v>9692</v>
      </c>
      <c r="E3400" s="868" t="s">
        <v>819</v>
      </c>
      <c r="F3400" s="867" t="s">
        <v>819</v>
      </c>
      <c r="G3400" s="867">
        <v>89510</v>
      </c>
      <c r="H3400" s="867" t="s">
        <v>9813</v>
      </c>
      <c r="I3400" s="867" t="s">
        <v>6228</v>
      </c>
      <c r="J3400" s="867" t="s">
        <v>6229</v>
      </c>
      <c r="K3400" s="868">
        <v>23.83</v>
      </c>
      <c r="L3400" s="867" t="s">
        <v>6143</v>
      </c>
    </row>
    <row r="3401" spans="1:12" ht="13.5">
      <c r="A3401" s="867" t="s">
        <v>9467</v>
      </c>
      <c r="B3401" s="867" t="s">
        <v>9468</v>
      </c>
      <c r="C3401" s="867" t="s">
        <v>8778</v>
      </c>
      <c r="D3401" s="867" t="s">
        <v>9692</v>
      </c>
      <c r="E3401" s="868" t="s">
        <v>819</v>
      </c>
      <c r="F3401" s="867" t="s">
        <v>819</v>
      </c>
      <c r="G3401" s="867">
        <v>89513</v>
      </c>
      <c r="H3401" s="867" t="s">
        <v>9814</v>
      </c>
      <c r="I3401" s="867" t="s">
        <v>6228</v>
      </c>
      <c r="J3401" s="867" t="s">
        <v>6229</v>
      </c>
      <c r="K3401" s="868">
        <v>79.709999999999994</v>
      </c>
      <c r="L3401" s="867" t="s">
        <v>6143</v>
      </c>
    </row>
    <row r="3402" spans="1:12" ht="13.5">
      <c r="A3402" s="867" t="s">
        <v>9467</v>
      </c>
      <c r="B3402" s="867" t="s">
        <v>9468</v>
      </c>
      <c r="C3402" s="867" t="s">
        <v>8778</v>
      </c>
      <c r="D3402" s="867" t="s">
        <v>9692</v>
      </c>
      <c r="E3402" s="868" t="s">
        <v>819</v>
      </c>
      <c r="F3402" s="867" t="s">
        <v>819</v>
      </c>
      <c r="G3402" s="867">
        <v>89514</v>
      </c>
      <c r="H3402" s="867" t="s">
        <v>9815</v>
      </c>
      <c r="I3402" s="867" t="s">
        <v>6228</v>
      </c>
      <c r="J3402" s="867" t="s">
        <v>6229</v>
      </c>
      <c r="K3402" s="868">
        <v>6.99</v>
      </c>
      <c r="L3402" s="867" t="s">
        <v>6143</v>
      </c>
    </row>
    <row r="3403" spans="1:12" ht="13.5">
      <c r="A3403" s="867" t="s">
        <v>9467</v>
      </c>
      <c r="B3403" s="867" t="s">
        <v>9468</v>
      </c>
      <c r="C3403" s="867" t="s">
        <v>8778</v>
      </c>
      <c r="D3403" s="867" t="s">
        <v>9692</v>
      </c>
      <c r="E3403" s="868" t="s">
        <v>819</v>
      </c>
      <c r="F3403" s="867" t="s">
        <v>819</v>
      </c>
      <c r="G3403" s="867">
        <v>89515</v>
      </c>
      <c r="H3403" s="867" t="s">
        <v>9816</v>
      </c>
      <c r="I3403" s="867" t="s">
        <v>6228</v>
      </c>
      <c r="J3403" s="867" t="s">
        <v>6229</v>
      </c>
      <c r="K3403" s="868">
        <v>60.36</v>
      </c>
      <c r="L3403" s="867" t="s">
        <v>6143</v>
      </c>
    </row>
    <row r="3404" spans="1:12" ht="13.5">
      <c r="A3404" s="867" t="s">
        <v>9467</v>
      </c>
      <c r="B3404" s="867" t="s">
        <v>9468</v>
      </c>
      <c r="C3404" s="867" t="s">
        <v>8778</v>
      </c>
      <c r="D3404" s="867" t="s">
        <v>9692</v>
      </c>
      <c r="E3404" s="868" t="s">
        <v>819</v>
      </c>
      <c r="F3404" s="867" t="s">
        <v>819</v>
      </c>
      <c r="G3404" s="867">
        <v>89516</v>
      </c>
      <c r="H3404" s="867" t="s">
        <v>9817</v>
      </c>
      <c r="I3404" s="867" t="s">
        <v>6228</v>
      </c>
      <c r="J3404" s="867" t="s">
        <v>6229</v>
      </c>
      <c r="K3404" s="868">
        <v>6.16</v>
      </c>
      <c r="L3404" s="867" t="s">
        <v>6143</v>
      </c>
    </row>
    <row r="3405" spans="1:12" ht="13.5">
      <c r="A3405" s="867" t="s">
        <v>9467</v>
      </c>
      <c r="B3405" s="867" t="s">
        <v>9468</v>
      </c>
      <c r="C3405" s="867" t="s">
        <v>8778</v>
      </c>
      <c r="D3405" s="867" t="s">
        <v>9692</v>
      </c>
      <c r="E3405" s="868" t="s">
        <v>819</v>
      </c>
      <c r="F3405" s="867" t="s">
        <v>819</v>
      </c>
      <c r="G3405" s="867">
        <v>89517</v>
      </c>
      <c r="H3405" s="867" t="s">
        <v>9818</v>
      </c>
      <c r="I3405" s="867" t="s">
        <v>6228</v>
      </c>
      <c r="J3405" s="867" t="s">
        <v>6229</v>
      </c>
      <c r="K3405" s="868">
        <v>50.95</v>
      </c>
      <c r="L3405" s="867" t="s">
        <v>6143</v>
      </c>
    </row>
    <row r="3406" spans="1:12" ht="13.5">
      <c r="A3406" s="867" t="s">
        <v>9467</v>
      </c>
      <c r="B3406" s="867" t="s">
        <v>9468</v>
      </c>
      <c r="C3406" s="867" t="s">
        <v>8778</v>
      </c>
      <c r="D3406" s="867" t="s">
        <v>9692</v>
      </c>
      <c r="E3406" s="868" t="s">
        <v>819</v>
      </c>
      <c r="F3406" s="867" t="s">
        <v>819</v>
      </c>
      <c r="G3406" s="867">
        <v>89518</v>
      </c>
      <c r="H3406" s="867" t="s">
        <v>9819</v>
      </c>
      <c r="I3406" s="867" t="s">
        <v>6228</v>
      </c>
      <c r="J3406" s="867" t="s">
        <v>6229</v>
      </c>
      <c r="K3406" s="868">
        <v>9.5500000000000007</v>
      </c>
      <c r="L3406" s="867" t="s">
        <v>6143</v>
      </c>
    </row>
    <row r="3407" spans="1:12" ht="13.5">
      <c r="A3407" s="867" t="s">
        <v>9467</v>
      </c>
      <c r="B3407" s="867" t="s">
        <v>9468</v>
      </c>
      <c r="C3407" s="867" t="s">
        <v>8778</v>
      </c>
      <c r="D3407" s="867" t="s">
        <v>9692</v>
      </c>
      <c r="E3407" s="868" t="s">
        <v>819</v>
      </c>
      <c r="F3407" s="867" t="s">
        <v>819</v>
      </c>
      <c r="G3407" s="867">
        <v>89519</v>
      </c>
      <c r="H3407" s="867" t="s">
        <v>9820</v>
      </c>
      <c r="I3407" s="867" t="s">
        <v>6228</v>
      </c>
      <c r="J3407" s="867" t="s">
        <v>6229</v>
      </c>
      <c r="K3407" s="868">
        <v>34.71</v>
      </c>
      <c r="L3407" s="867" t="s">
        <v>6143</v>
      </c>
    </row>
    <row r="3408" spans="1:12" ht="13.5">
      <c r="A3408" s="867" t="s">
        <v>9467</v>
      </c>
      <c r="B3408" s="867" t="s">
        <v>9468</v>
      </c>
      <c r="C3408" s="867" t="s">
        <v>8778</v>
      </c>
      <c r="D3408" s="867" t="s">
        <v>9692</v>
      </c>
      <c r="E3408" s="868" t="s">
        <v>819</v>
      </c>
      <c r="F3408" s="867" t="s">
        <v>819</v>
      </c>
      <c r="G3408" s="867">
        <v>89520</v>
      </c>
      <c r="H3408" s="867" t="s">
        <v>9821</v>
      </c>
      <c r="I3408" s="867" t="s">
        <v>6228</v>
      </c>
      <c r="J3408" s="867" t="s">
        <v>6229</v>
      </c>
      <c r="K3408" s="868">
        <v>8.4700000000000006</v>
      </c>
      <c r="L3408" s="867" t="s">
        <v>6143</v>
      </c>
    </row>
    <row r="3409" spans="1:12" ht="13.5">
      <c r="A3409" s="867" t="s">
        <v>9467</v>
      </c>
      <c r="B3409" s="867" t="s">
        <v>9468</v>
      </c>
      <c r="C3409" s="867" t="s">
        <v>8778</v>
      </c>
      <c r="D3409" s="867" t="s">
        <v>9692</v>
      </c>
      <c r="E3409" s="868" t="s">
        <v>819</v>
      </c>
      <c r="F3409" s="867" t="s">
        <v>819</v>
      </c>
      <c r="G3409" s="867">
        <v>89521</v>
      </c>
      <c r="H3409" s="867" t="s">
        <v>9822</v>
      </c>
      <c r="I3409" s="867" t="s">
        <v>6228</v>
      </c>
      <c r="J3409" s="867" t="s">
        <v>6229</v>
      </c>
      <c r="K3409" s="868">
        <v>93.9</v>
      </c>
      <c r="L3409" s="867" t="s">
        <v>6143</v>
      </c>
    </row>
    <row r="3410" spans="1:12" ht="13.5">
      <c r="A3410" s="867" t="s">
        <v>9467</v>
      </c>
      <c r="B3410" s="867" t="s">
        <v>9468</v>
      </c>
      <c r="C3410" s="867" t="s">
        <v>8778</v>
      </c>
      <c r="D3410" s="867" t="s">
        <v>9692</v>
      </c>
      <c r="E3410" s="868" t="s">
        <v>819</v>
      </c>
      <c r="F3410" s="867" t="s">
        <v>819</v>
      </c>
      <c r="G3410" s="867">
        <v>89522</v>
      </c>
      <c r="H3410" s="867" t="s">
        <v>9823</v>
      </c>
      <c r="I3410" s="867" t="s">
        <v>6228</v>
      </c>
      <c r="J3410" s="867" t="s">
        <v>6229</v>
      </c>
      <c r="K3410" s="868">
        <v>18.920000000000002</v>
      </c>
      <c r="L3410" s="867" t="s">
        <v>6143</v>
      </c>
    </row>
    <row r="3411" spans="1:12" ht="13.5">
      <c r="A3411" s="867" t="s">
        <v>9467</v>
      </c>
      <c r="B3411" s="867" t="s">
        <v>9468</v>
      </c>
      <c r="C3411" s="867" t="s">
        <v>8778</v>
      </c>
      <c r="D3411" s="867" t="s">
        <v>9692</v>
      </c>
      <c r="E3411" s="868" t="s">
        <v>819</v>
      </c>
      <c r="F3411" s="867" t="s">
        <v>819</v>
      </c>
      <c r="G3411" s="867">
        <v>89523</v>
      </c>
      <c r="H3411" s="867" t="s">
        <v>9824</v>
      </c>
      <c r="I3411" s="867" t="s">
        <v>6228</v>
      </c>
      <c r="J3411" s="867" t="s">
        <v>6229</v>
      </c>
      <c r="K3411" s="868">
        <v>71.12</v>
      </c>
      <c r="L3411" s="867" t="s">
        <v>6143</v>
      </c>
    </row>
    <row r="3412" spans="1:12" ht="13.5">
      <c r="A3412" s="867" t="s">
        <v>9467</v>
      </c>
      <c r="B3412" s="867" t="s">
        <v>9468</v>
      </c>
      <c r="C3412" s="867" t="s">
        <v>8778</v>
      </c>
      <c r="D3412" s="867" t="s">
        <v>9692</v>
      </c>
      <c r="E3412" s="868" t="s">
        <v>819</v>
      </c>
      <c r="F3412" s="867" t="s">
        <v>819</v>
      </c>
      <c r="G3412" s="867">
        <v>89524</v>
      </c>
      <c r="H3412" s="867" t="s">
        <v>9825</v>
      </c>
      <c r="I3412" s="867" t="s">
        <v>6228</v>
      </c>
      <c r="J3412" s="867" t="s">
        <v>6229</v>
      </c>
      <c r="K3412" s="868">
        <v>16.84</v>
      </c>
      <c r="L3412" s="867" t="s">
        <v>6143</v>
      </c>
    </row>
    <row r="3413" spans="1:12" ht="13.5">
      <c r="A3413" s="867" t="s">
        <v>9467</v>
      </c>
      <c r="B3413" s="867" t="s">
        <v>9468</v>
      </c>
      <c r="C3413" s="867" t="s">
        <v>8778</v>
      </c>
      <c r="D3413" s="867" t="s">
        <v>9692</v>
      </c>
      <c r="E3413" s="868" t="s">
        <v>819</v>
      </c>
      <c r="F3413" s="867" t="s">
        <v>819</v>
      </c>
      <c r="G3413" s="867">
        <v>89525</v>
      </c>
      <c r="H3413" s="867" t="s">
        <v>9826</v>
      </c>
      <c r="I3413" s="867" t="s">
        <v>6228</v>
      </c>
      <c r="J3413" s="867" t="s">
        <v>6229</v>
      </c>
      <c r="K3413" s="868">
        <v>69.97</v>
      </c>
      <c r="L3413" s="867" t="s">
        <v>6143</v>
      </c>
    </row>
    <row r="3414" spans="1:12" ht="13.5">
      <c r="A3414" s="867" t="s">
        <v>9467</v>
      </c>
      <c r="B3414" s="867" t="s">
        <v>9468</v>
      </c>
      <c r="C3414" s="867" t="s">
        <v>8778</v>
      </c>
      <c r="D3414" s="867" t="s">
        <v>9692</v>
      </c>
      <c r="E3414" s="868" t="s">
        <v>819</v>
      </c>
      <c r="F3414" s="867" t="s">
        <v>819</v>
      </c>
      <c r="G3414" s="867">
        <v>89526</v>
      </c>
      <c r="H3414" s="867" t="s">
        <v>9827</v>
      </c>
      <c r="I3414" s="867" t="s">
        <v>6228</v>
      </c>
      <c r="J3414" s="867" t="s">
        <v>6229</v>
      </c>
      <c r="K3414" s="868">
        <v>24.41</v>
      </c>
      <c r="L3414" s="867" t="s">
        <v>6143</v>
      </c>
    </row>
    <row r="3415" spans="1:12" ht="13.5">
      <c r="A3415" s="867" t="s">
        <v>9467</v>
      </c>
      <c r="B3415" s="867" t="s">
        <v>9468</v>
      </c>
      <c r="C3415" s="867" t="s">
        <v>8778</v>
      </c>
      <c r="D3415" s="867" t="s">
        <v>9692</v>
      </c>
      <c r="E3415" s="868" t="s">
        <v>819</v>
      </c>
      <c r="F3415" s="867" t="s">
        <v>819</v>
      </c>
      <c r="G3415" s="867">
        <v>89527</v>
      </c>
      <c r="H3415" s="867" t="s">
        <v>9828</v>
      </c>
      <c r="I3415" s="867" t="s">
        <v>6228</v>
      </c>
      <c r="J3415" s="867" t="s">
        <v>6229</v>
      </c>
      <c r="K3415" s="868">
        <v>53.98</v>
      </c>
      <c r="L3415" s="867" t="s">
        <v>6143</v>
      </c>
    </row>
    <row r="3416" spans="1:12" ht="13.5">
      <c r="A3416" s="867" t="s">
        <v>9467</v>
      </c>
      <c r="B3416" s="867" t="s">
        <v>9468</v>
      </c>
      <c r="C3416" s="867" t="s">
        <v>8778</v>
      </c>
      <c r="D3416" s="867" t="s">
        <v>9692</v>
      </c>
      <c r="E3416" s="868" t="s">
        <v>819</v>
      </c>
      <c r="F3416" s="867" t="s">
        <v>819</v>
      </c>
      <c r="G3416" s="867">
        <v>89528</v>
      </c>
      <c r="H3416" s="867" t="s">
        <v>9829</v>
      </c>
      <c r="I3416" s="867" t="s">
        <v>6228</v>
      </c>
      <c r="J3416" s="867" t="s">
        <v>6229</v>
      </c>
      <c r="K3416" s="868">
        <v>2.95</v>
      </c>
      <c r="L3416" s="867" t="s">
        <v>6143</v>
      </c>
    </row>
    <row r="3417" spans="1:12" ht="13.5">
      <c r="A3417" s="867" t="s">
        <v>9467</v>
      </c>
      <c r="B3417" s="867" t="s">
        <v>9468</v>
      </c>
      <c r="C3417" s="867" t="s">
        <v>8778</v>
      </c>
      <c r="D3417" s="867" t="s">
        <v>9692</v>
      </c>
      <c r="E3417" s="868" t="s">
        <v>819</v>
      </c>
      <c r="F3417" s="867" t="s">
        <v>819</v>
      </c>
      <c r="G3417" s="867">
        <v>89529</v>
      </c>
      <c r="H3417" s="867" t="s">
        <v>9830</v>
      </c>
      <c r="I3417" s="867" t="s">
        <v>6228</v>
      </c>
      <c r="J3417" s="867" t="s">
        <v>6229</v>
      </c>
      <c r="K3417" s="868">
        <v>28.06</v>
      </c>
      <c r="L3417" s="867" t="s">
        <v>6143</v>
      </c>
    </row>
    <row r="3418" spans="1:12" ht="13.5">
      <c r="A3418" s="867" t="s">
        <v>9467</v>
      </c>
      <c r="B3418" s="867" t="s">
        <v>9468</v>
      </c>
      <c r="C3418" s="867" t="s">
        <v>8778</v>
      </c>
      <c r="D3418" s="867" t="s">
        <v>9692</v>
      </c>
      <c r="E3418" s="868" t="s">
        <v>819</v>
      </c>
      <c r="F3418" s="867" t="s">
        <v>819</v>
      </c>
      <c r="G3418" s="867">
        <v>89530</v>
      </c>
      <c r="H3418" s="867" t="s">
        <v>9831</v>
      </c>
      <c r="I3418" s="867" t="s">
        <v>6228</v>
      </c>
      <c r="J3418" s="867" t="s">
        <v>6229</v>
      </c>
      <c r="K3418" s="868">
        <v>10.029999999999999</v>
      </c>
      <c r="L3418" s="867" t="s">
        <v>6143</v>
      </c>
    </row>
    <row r="3419" spans="1:12" ht="13.5">
      <c r="A3419" s="867" t="s">
        <v>9467</v>
      </c>
      <c r="B3419" s="867" t="s">
        <v>9468</v>
      </c>
      <c r="C3419" s="867" t="s">
        <v>8778</v>
      </c>
      <c r="D3419" s="867" t="s">
        <v>9692</v>
      </c>
      <c r="E3419" s="868" t="s">
        <v>819</v>
      </c>
      <c r="F3419" s="867" t="s">
        <v>819</v>
      </c>
      <c r="G3419" s="867">
        <v>89531</v>
      </c>
      <c r="H3419" s="867" t="s">
        <v>9832</v>
      </c>
      <c r="I3419" s="867" t="s">
        <v>6228</v>
      </c>
      <c r="J3419" s="867" t="s">
        <v>6229</v>
      </c>
      <c r="K3419" s="868">
        <v>23.01</v>
      </c>
      <c r="L3419" s="867" t="s">
        <v>6143</v>
      </c>
    </row>
    <row r="3420" spans="1:12" ht="13.5">
      <c r="A3420" s="867" t="s">
        <v>9467</v>
      </c>
      <c r="B3420" s="867" t="s">
        <v>9468</v>
      </c>
      <c r="C3420" s="867" t="s">
        <v>8778</v>
      </c>
      <c r="D3420" s="867" t="s">
        <v>9692</v>
      </c>
      <c r="E3420" s="868" t="s">
        <v>819</v>
      </c>
      <c r="F3420" s="867" t="s">
        <v>819</v>
      </c>
      <c r="G3420" s="867">
        <v>89532</v>
      </c>
      <c r="H3420" s="867" t="s">
        <v>9833</v>
      </c>
      <c r="I3420" s="867" t="s">
        <v>6228</v>
      </c>
      <c r="J3420" s="867" t="s">
        <v>6229</v>
      </c>
      <c r="K3420" s="868">
        <v>5.12</v>
      </c>
      <c r="L3420" s="867" t="s">
        <v>6143</v>
      </c>
    </row>
    <row r="3421" spans="1:12" ht="13.5">
      <c r="A3421" s="867" t="s">
        <v>9467</v>
      </c>
      <c r="B3421" s="867" t="s">
        <v>9468</v>
      </c>
      <c r="C3421" s="867" t="s">
        <v>8778</v>
      </c>
      <c r="D3421" s="867" t="s">
        <v>9692</v>
      </c>
      <c r="E3421" s="868" t="s">
        <v>819</v>
      </c>
      <c r="F3421" s="867" t="s">
        <v>819</v>
      </c>
      <c r="G3421" s="867">
        <v>89533</v>
      </c>
      <c r="H3421" s="867" t="s">
        <v>9834</v>
      </c>
      <c r="I3421" s="867" t="s">
        <v>6228</v>
      </c>
      <c r="J3421" s="867" t="s">
        <v>6229</v>
      </c>
      <c r="K3421" s="868">
        <v>23.01</v>
      </c>
      <c r="L3421" s="867" t="s">
        <v>6143</v>
      </c>
    </row>
    <row r="3422" spans="1:12" ht="13.5">
      <c r="A3422" s="867" t="s">
        <v>9467</v>
      </c>
      <c r="B3422" s="867" t="s">
        <v>9468</v>
      </c>
      <c r="C3422" s="867" t="s">
        <v>8778</v>
      </c>
      <c r="D3422" s="867" t="s">
        <v>9692</v>
      </c>
      <c r="E3422" s="868" t="s">
        <v>819</v>
      </c>
      <c r="F3422" s="867" t="s">
        <v>819</v>
      </c>
      <c r="G3422" s="867">
        <v>89534</v>
      </c>
      <c r="H3422" s="867" t="s">
        <v>9835</v>
      </c>
      <c r="I3422" s="867" t="s">
        <v>6228</v>
      </c>
      <c r="J3422" s="867" t="s">
        <v>6229</v>
      </c>
      <c r="K3422" s="868">
        <v>3.58</v>
      </c>
      <c r="L3422" s="867" t="s">
        <v>6143</v>
      </c>
    </row>
    <row r="3423" spans="1:12" ht="13.5">
      <c r="A3423" s="867" t="s">
        <v>9467</v>
      </c>
      <c r="B3423" s="867" t="s">
        <v>9468</v>
      </c>
      <c r="C3423" s="867" t="s">
        <v>8778</v>
      </c>
      <c r="D3423" s="867" t="s">
        <v>9692</v>
      </c>
      <c r="E3423" s="868" t="s">
        <v>819</v>
      </c>
      <c r="F3423" s="867" t="s">
        <v>819</v>
      </c>
      <c r="G3423" s="867">
        <v>89535</v>
      </c>
      <c r="H3423" s="867" t="s">
        <v>9836</v>
      </c>
      <c r="I3423" s="867" t="s">
        <v>6228</v>
      </c>
      <c r="J3423" s="867" t="s">
        <v>6229</v>
      </c>
      <c r="K3423" s="868">
        <v>35.979999999999997</v>
      </c>
      <c r="L3423" s="867" t="s">
        <v>6143</v>
      </c>
    </row>
    <row r="3424" spans="1:12" ht="13.5">
      <c r="A3424" s="867" t="s">
        <v>9467</v>
      </c>
      <c r="B3424" s="867" t="s">
        <v>9468</v>
      </c>
      <c r="C3424" s="867" t="s">
        <v>8778</v>
      </c>
      <c r="D3424" s="867" t="s">
        <v>9692</v>
      </c>
      <c r="E3424" s="868" t="s">
        <v>819</v>
      </c>
      <c r="F3424" s="867" t="s">
        <v>819</v>
      </c>
      <c r="G3424" s="867">
        <v>89536</v>
      </c>
      <c r="H3424" s="867" t="s">
        <v>9837</v>
      </c>
      <c r="I3424" s="867" t="s">
        <v>6228</v>
      </c>
      <c r="J3424" s="867" t="s">
        <v>6229</v>
      </c>
      <c r="K3424" s="868">
        <v>9.0500000000000007</v>
      </c>
      <c r="L3424" s="867" t="s">
        <v>6143</v>
      </c>
    </row>
    <row r="3425" spans="1:12" ht="13.5">
      <c r="A3425" s="867" t="s">
        <v>9467</v>
      </c>
      <c r="B3425" s="867" t="s">
        <v>9468</v>
      </c>
      <c r="C3425" s="867" t="s">
        <v>8778</v>
      </c>
      <c r="D3425" s="867" t="s">
        <v>9692</v>
      </c>
      <c r="E3425" s="868" t="s">
        <v>819</v>
      </c>
      <c r="F3425" s="867" t="s">
        <v>819</v>
      </c>
      <c r="G3425" s="867">
        <v>89538</v>
      </c>
      <c r="H3425" s="867" t="s">
        <v>9838</v>
      </c>
      <c r="I3425" s="867" t="s">
        <v>6228</v>
      </c>
      <c r="J3425" s="867" t="s">
        <v>6229</v>
      </c>
      <c r="K3425" s="868">
        <v>3.02</v>
      </c>
      <c r="L3425" s="867" t="s">
        <v>6143</v>
      </c>
    </row>
    <row r="3426" spans="1:12" ht="13.5">
      <c r="A3426" s="867" t="s">
        <v>9467</v>
      </c>
      <c r="B3426" s="867" t="s">
        <v>9468</v>
      </c>
      <c r="C3426" s="867" t="s">
        <v>8778</v>
      </c>
      <c r="D3426" s="867" t="s">
        <v>9692</v>
      </c>
      <c r="E3426" s="868" t="s">
        <v>819</v>
      </c>
      <c r="F3426" s="867" t="s">
        <v>819</v>
      </c>
      <c r="G3426" s="867">
        <v>89540</v>
      </c>
      <c r="H3426" s="867" t="s">
        <v>9839</v>
      </c>
      <c r="I3426" s="867" t="s">
        <v>6228</v>
      </c>
      <c r="J3426" s="867" t="s">
        <v>6229</v>
      </c>
      <c r="K3426" s="868">
        <v>7.54</v>
      </c>
      <c r="L3426" s="867" t="s">
        <v>6143</v>
      </c>
    </row>
    <row r="3427" spans="1:12" ht="13.5">
      <c r="A3427" s="867" t="s">
        <v>9467</v>
      </c>
      <c r="B3427" s="867" t="s">
        <v>9468</v>
      </c>
      <c r="C3427" s="867" t="s">
        <v>8778</v>
      </c>
      <c r="D3427" s="867" t="s">
        <v>9692</v>
      </c>
      <c r="E3427" s="868" t="s">
        <v>819</v>
      </c>
      <c r="F3427" s="867" t="s">
        <v>819</v>
      </c>
      <c r="G3427" s="867">
        <v>89541</v>
      </c>
      <c r="H3427" s="867" t="s">
        <v>9840</v>
      </c>
      <c r="I3427" s="867" t="s">
        <v>6228</v>
      </c>
      <c r="J3427" s="867" t="s">
        <v>6229</v>
      </c>
      <c r="K3427" s="868">
        <v>4.42</v>
      </c>
      <c r="L3427" s="867" t="s">
        <v>6143</v>
      </c>
    </row>
    <row r="3428" spans="1:12" ht="13.5">
      <c r="A3428" s="867" t="s">
        <v>9467</v>
      </c>
      <c r="B3428" s="867" t="s">
        <v>9468</v>
      </c>
      <c r="C3428" s="867" t="s">
        <v>8778</v>
      </c>
      <c r="D3428" s="867" t="s">
        <v>9692</v>
      </c>
      <c r="E3428" s="868" t="s">
        <v>819</v>
      </c>
      <c r="F3428" s="867" t="s">
        <v>819</v>
      </c>
      <c r="G3428" s="867">
        <v>89542</v>
      </c>
      <c r="H3428" s="867" t="s">
        <v>9841</v>
      </c>
      <c r="I3428" s="867" t="s">
        <v>6228</v>
      </c>
      <c r="J3428" s="867" t="s">
        <v>6229</v>
      </c>
      <c r="K3428" s="868">
        <v>21.33</v>
      </c>
      <c r="L3428" s="867" t="s">
        <v>6143</v>
      </c>
    </row>
    <row r="3429" spans="1:12" ht="13.5">
      <c r="A3429" s="867" t="s">
        <v>9467</v>
      </c>
      <c r="B3429" s="867" t="s">
        <v>9468</v>
      </c>
      <c r="C3429" s="867" t="s">
        <v>8778</v>
      </c>
      <c r="D3429" s="867" t="s">
        <v>9692</v>
      </c>
      <c r="E3429" s="868" t="s">
        <v>819</v>
      </c>
      <c r="F3429" s="867" t="s">
        <v>819</v>
      </c>
      <c r="G3429" s="867">
        <v>89544</v>
      </c>
      <c r="H3429" s="867" t="s">
        <v>9842</v>
      </c>
      <c r="I3429" s="867" t="s">
        <v>6228</v>
      </c>
      <c r="J3429" s="867" t="s">
        <v>6229</v>
      </c>
      <c r="K3429" s="868">
        <v>6.09</v>
      </c>
      <c r="L3429" s="867" t="s">
        <v>6143</v>
      </c>
    </row>
    <row r="3430" spans="1:12" ht="13.5">
      <c r="A3430" s="867" t="s">
        <v>9467</v>
      </c>
      <c r="B3430" s="867" t="s">
        <v>9468</v>
      </c>
      <c r="C3430" s="867" t="s">
        <v>8778</v>
      </c>
      <c r="D3430" s="867" t="s">
        <v>9692</v>
      </c>
      <c r="E3430" s="868" t="s">
        <v>819</v>
      </c>
      <c r="F3430" s="867" t="s">
        <v>819</v>
      </c>
      <c r="G3430" s="867">
        <v>89545</v>
      </c>
      <c r="H3430" s="867" t="s">
        <v>9843</v>
      </c>
      <c r="I3430" s="867" t="s">
        <v>6228</v>
      </c>
      <c r="J3430" s="867" t="s">
        <v>6229</v>
      </c>
      <c r="K3430" s="868">
        <v>8.5399999999999991</v>
      </c>
      <c r="L3430" s="867" t="s">
        <v>6143</v>
      </c>
    </row>
    <row r="3431" spans="1:12" ht="13.5">
      <c r="A3431" s="867" t="s">
        <v>9467</v>
      </c>
      <c r="B3431" s="867" t="s">
        <v>9468</v>
      </c>
      <c r="C3431" s="867" t="s">
        <v>8778</v>
      </c>
      <c r="D3431" s="867" t="s">
        <v>9692</v>
      </c>
      <c r="E3431" s="868" t="s">
        <v>819</v>
      </c>
      <c r="F3431" s="867" t="s">
        <v>819</v>
      </c>
      <c r="G3431" s="867">
        <v>89546</v>
      </c>
      <c r="H3431" s="867" t="s">
        <v>9844</v>
      </c>
      <c r="I3431" s="867" t="s">
        <v>6228</v>
      </c>
      <c r="J3431" s="867" t="s">
        <v>6229</v>
      </c>
      <c r="K3431" s="868">
        <v>7.45</v>
      </c>
      <c r="L3431" s="867" t="s">
        <v>6143</v>
      </c>
    </row>
    <row r="3432" spans="1:12" ht="13.5">
      <c r="A3432" s="867" t="s">
        <v>9467</v>
      </c>
      <c r="B3432" s="867" t="s">
        <v>9468</v>
      </c>
      <c r="C3432" s="867" t="s">
        <v>8778</v>
      </c>
      <c r="D3432" s="867" t="s">
        <v>9692</v>
      </c>
      <c r="E3432" s="868" t="s">
        <v>819</v>
      </c>
      <c r="F3432" s="867" t="s">
        <v>819</v>
      </c>
      <c r="G3432" s="867">
        <v>89547</v>
      </c>
      <c r="H3432" s="867" t="s">
        <v>9845</v>
      </c>
      <c r="I3432" s="867" t="s">
        <v>6228</v>
      </c>
      <c r="J3432" s="867" t="s">
        <v>6229</v>
      </c>
      <c r="K3432" s="868">
        <v>12.79</v>
      </c>
      <c r="L3432" s="867" t="s">
        <v>6143</v>
      </c>
    </row>
    <row r="3433" spans="1:12" ht="13.5">
      <c r="A3433" s="867" t="s">
        <v>9467</v>
      </c>
      <c r="B3433" s="867" t="s">
        <v>9468</v>
      </c>
      <c r="C3433" s="867" t="s">
        <v>8778</v>
      </c>
      <c r="D3433" s="867" t="s">
        <v>9692</v>
      </c>
      <c r="E3433" s="868" t="s">
        <v>819</v>
      </c>
      <c r="F3433" s="867" t="s">
        <v>819</v>
      </c>
      <c r="G3433" s="867">
        <v>89548</v>
      </c>
      <c r="H3433" s="867" t="s">
        <v>9846</v>
      </c>
      <c r="I3433" s="867" t="s">
        <v>6228</v>
      </c>
      <c r="J3433" s="867" t="s">
        <v>6229</v>
      </c>
      <c r="K3433" s="868">
        <v>13.83</v>
      </c>
      <c r="L3433" s="867" t="s">
        <v>6143</v>
      </c>
    </row>
    <row r="3434" spans="1:12" ht="13.5">
      <c r="A3434" s="867" t="s">
        <v>9467</v>
      </c>
      <c r="B3434" s="867" t="s">
        <v>9468</v>
      </c>
      <c r="C3434" s="867" t="s">
        <v>8778</v>
      </c>
      <c r="D3434" s="867" t="s">
        <v>9692</v>
      </c>
      <c r="E3434" s="868" t="s">
        <v>819</v>
      </c>
      <c r="F3434" s="867" t="s">
        <v>819</v>
      </c>
      <c r="G3434" s="867">
        <v>89549</v>
      </c>
      <c r="H3434" s="867" t="s">
        <v>9847</v>
      </c>
      <c r="I3434" s="867" t="s">
        <v>6228</v>
      </c>
      <c r="J3434" s="867" t="s">
        <v>6229</v>
      </c>
      <c r="K3434" s="868">
        <v>10.029999999999999</v>
      </c>
      <c r="L3434" s="867" t="s">
        <v>6143</v>
      </c>
    </row>
    <row r="3435" spans="1:12" ht="13.5">
      <c r="A3435" s="867" t="s">
        <v>9467</v>
      </c>
      <c r="B3435" s="867" t="s">
        <v>9468</v>
      </c>
      <c r="C3435" s="867" t="s">
        <v>8778</v>
      </c>
      <c r="D3435" s="867" t="s">
        <v>9692</v>
      </c>
      <c r="E3435" s="868" t="s">
        <v>819</v>
      </c>
      <c r="F3435" s="867" t="s">
        <v>819</v>
      </c>
      <c r="G3435" s="867">
        <v>89550</v>
      </c>
      <c r="H3435" s="867" t="s">
        <v>9848</v>
      </c>
      <c r="I3435" s="867" t="s">
        <v>6228</v>
      </c>
      <c r="J3435" s="867" t="s">
        <v>6229</v>
      </c>
      <c r="K3435" s="868">
        <v>24.13</v>
      </c>
      <c r="L3435" s="867" t="s">
        <v>6143</v>
      </c>
    </row>
    <row r="3436" spans="1:12" ht="13.5">
      <c r="A3436" s="867" t="s">
        <v>9467</v>
      </c>
      <c r="B3436" s="867" t="s">
        <v>9468</v>
      </c>
      <c r="C3436" s="867" t="s">
        <v>8778</v>
      </c>
      <c r="D3436" s="867" t="s">
        <v>9692</v>
      </c>
      <c r="E3436" s="868" t="s">
        <v>819</v>
      </c>
      <c r="F3436" s="867" t="s">
        <v>819</v>
      </c>
      <c r="G3436" s="867">
        <v>89551</v>
      </c>
      <c r="H3436" s="867" t="s">
        <v>9849</v>
      </c>
      <c r="I3436" s="867" t="s">
        <v>6228</v>
      </c>
      <c r="J3436" s="867" t="s">
        <v>6229</v>
      </c>
      <c r="K3436" s="868">
        <v>6.99</v>
      </c>
      <c r="L3436" s="867" t="s">
        <v>6143</v>
      </c>
    </row>
    <row r="3437" spans="1:12" ht="13.5">
      <c r="A3437" s="867" t="s">
        <v>9467</v>
      </c>
      <c r="B3437" s="867" t="s">
        <v>9468</v>
      </c>
      <c r="C3437" s="867" t="s">
        <v>8778</v>
      </c>
      <c r="D3437" s="867" t="s">
        <v>9692</v>
      </c>
      <c r="E3437" s="868" t="s">
        <v>819</v>
      </c>
      <c r="F3437" s="867" t="s">
        <v>819</v>
      </c>
      <c r="G3437" s="867">
        <v>89552</v>
      </c>
      <c r="H3437" s="867" t="s">
        <v>9850</v>
      </c>
      <c r="I3437" s="867" t="s">
        <v>6228</v>
      </c>
      <c r="J3437" s="867" t="s">
        <v>6229</v>
      </c>
      <c r="K3437" s="868">
        <v>13.96</v>
      </c>
      <c r="L3437" s="867" t="s">
        <v>6143</v>
      </c>
    </row>
    <row r="3438" spans="1:12" ht="13.5">
      <c r="A3438" s="867" t="s">
        <v>9467</v>
      </c>
      <c r="B3438" s="867" t="s">
        <v>9468</v>
      </c>
      <c r="C3438" s="867" t="s">
        <v>8778</v>
      </c>
      <c r="D3438" s="867" t="s">
        <v>9692</v>
      </c>
      <c r="E3438" s="868" t="s">
        <v>819</v>
      </c>
      <c r="F3438" s="867" t="s">
        <v>819</v>
      </c>
      <c r="G3438" s="867">
        <v>89553</v>
      </c>
      <c r="H3438" s="867" t="s">
        <v>9851</v>
      </c>
      <c r="I3438" s="867" t="s">
        <v>6228</v>
      </c>
      <c r="J3438" s="867" t="s">
        <v>6229</v>
      </c>
      <c r="K3438" s="868">
        <v>4.3499999999999996</v>
      </c>
      <c r="L3438" s="867" t="s">
        <v>6143</v>
      </c>
    </row>
    <row r="3439" spans="1:12" ht="13.5">
      <c r="A3439" s="867" t="s">
        <v>9467</v>
      </c>
      <c r="B3439" s="867" t="s">
        <v>9468</v>
      </c>
      <c r="C3439" s="867" t="s">
        <v>8778</v>
      </c>
      <c r="D3439" s="867" t="s">
        <v>9692</v>
      </c>
      <c r="E3439" s="868" t="s">
        <v>819</v>
      </c>
      <c r="F3439" s="867" t="s">
        <v>819</v>
      </c>
      <c r="G3439" s="867">
        <v>89554</v>
      </c>
      <c r="H3439" s="867" t="s">
        <v>9852</v>
      </c>
      <c r="I3439" s="867" t="s">
        <v>6228</v>
      </c>
      <c r="J3439" s="867" t="s">
        <v>6229</v>
      </c>
      <c r="K3439" s="868">
        <v>15.89</v>
      </c>
      <c r="L3439" s="867" t="s">
        <v>6143</v>
      </c>
    </row>
    <row r="3440" spans="1:12" ht="13.5">
      <c r="A3440" s="867" t="s">
        <v>9467</v>
      </c>
      <c r="B3440" s="867" t="s">
        <v>9468</v>
      </c>
      <c r="C3440" s="867" t="s">
        <v>8778</v>
      </c>
      <c r="D3440" s="867" t="s">
        <v>9692</v>
      </c>
      <c r="E3440" s="868" t="s">
        <v>819</v>
      </c>
      <c r="F3440" s="867" t="s">
        <v>819</v>
      </c>
      <c r="G3440" s="867">
        <v>89555</v>
      </c>
      <c r="H3440" s="867" t="s">
        <v>9853</v>
      </c>
      <c r="I3440" s="867" t="s">
        <v>6228</v>
      </c>
      <c r="J3440" s="867" t="s">
        <v>6229</v>
      </c>
      <c r="K3440" s="868">
        <v>16.87</v>
      </c>
      <c r="L3440" s="867" t="s">
        <v>6143</v>
      </c>
    </row>
    <row r="3441" spans="1:12" ht="13.5">
      <c r="A3441" s="867" t="s">
        <v>9467</v>
      </c>
      <c r="B3441" s="867" t="s">
        <v>9468</v>
      </c>
      <c r="C3441" s="867" t="s">
        <v>8778</v>
      </c>
      <c r="D3441" s="867" t="s">
        <v>9692</v>
      </c>
      <c r="E3441" s="868" t="s">
        <v>819</v>
      </c>
      <c r="F3441" s="867" t="s">
        <v>819</v>
      </c>
      <c r="G3441" s="867">
        <v>89556</v>
      </c>
      <c r="H3441" s="867" t="s">
        <v>9854</v>
      </c>
      <c r="I3441" s="867" t="s">
        <v>6228</v>
      </c>
      <c r="J3441" s="867" t="s">
        <v>6229</v>
      </c>
      <c r="K3441" s="868">
        <v>22.96</v>
      </c>
      <c r="L3441" s="867" t="s">
        <v>6143</v>
      </c>
    </row>
    <row r="3442" spans="1:12" ht="13.5">
      <c r="A3442" s="867" t="s">
        <v>9467</v>
      </c>
      <c r="B3442" s="867" t="s">
        <v>9468</v>
      </c>
      <c r="C3442" s="867" t="s">
        <v>8778</v>
      </c>
      <c r="D3442" s="867" t="s">
        <v>9692</v>
      </c>
      <c r="E3442" s="868" t="s">
        <v>819</v>
      </c>
      <c r="F3442" s="867" t="s">
        <v>819</v>
      </c>
      <c r="G3442" s="867">
        <v>89557</v>
      </c>
      <c r="H3442" s="867" t="s">
        <v>9855</v>
      </c>
      <c r="I3442" s="867" t="s">
        <v>6228</v>
      </c>
      <c r="J3442" s="867" t="s">
        <v>6229</v>
      </c>
      <c r="K3442" s="868">
        <v>18.309999999999999</v>
      </c>
      <c r="L3442" s="867" t="s">
        <v>6143</v>
      </c>
    </row>
    <row r="3443" spans="1:12" ht="13.5">
      <c r="A3443" s="867" t="s">
        <v>9467</v>
      </c>
      <c r="B3443" s="867" t="s">
        <v>9468</v>
      </c>
      <c r="C3443" s="867" t="s">
        <v>8778</v>
      </c>
      <c r="D3443" s="867" t="s">
        <v>9692</v>
      </c>
      <c r="E3443" s="868" t="s">
        <v>819</v>
      </c>
      <c r="F3443" s="867" t="s">
        <v>819</v>
      </c>
      <c r="G3443" s="867">
        <v>89558</v>
      </c>
      <c r="H3443" s="867" t="s">
        <v>9856</v>
      </c>
      <c r="I3443" s="867" t="s">
        <v>6228</v>
      </c>
      <c r="J3443" s="867" t="s">
        <v>6229</v>
      </c>
      <c r="K3443" s="868">
        <v>6.64</v>
      </c>
      <c r="L3443" s="867" t="s">
        <v>6143</v>
      </c>
    </row>
    <row r="3444" spans="1:12" ht="13.5">
      <c r="A3444" s="867" t="s">
        <v>9467</v>
      </c>
      <c r="B3444" s="867" t="s">
        <v>9468</v>
      </c>
      <c r="C3444" s="867" t="s">
        <v>8778</v>
      </c>
      <c r="D3444" s="867" t="s">
        <v>9692</v>
      </c>
      <c r="E3444" s="868" t="s">
        <v>819</v>
      </c>
      <c r="F3444" s="867" t="s">
        <v>819</v>
      </c>
      <c r="G3444" s="867">
        <v>89559</v>
      </c>
      <c r="H3444" s="867" t="s">
        <v>9857</v>
      </c>
      <c r="I3444" s="867" t="s">
        <v>6228</v>
      </c>
      <c r="J3444" s="867" t="s">
        <v>6229</v>
      </c>
      <c r="K3444" s="868">
        <v>39.799999999999997</v>
      </c>
      <c r="L3444" s="867" t="s">
        <v>6143</v>
      </c>
    </row>
    <row r="3445" spans="1:12" ht="13.5">
      <c r="A3445" s="867" t="s">
        <v>9467</v>
      </c>
      <c r="B3445" s="867" t="s">
        <v>9468</v>
      </c>
      <c r="C3445" s="867" t="s">
        <v>8778</v>
      </c>
      <c r="D3445" s="867" t="s">
        <v>9692</v>
      </c>
      <c r="E3445" s="868" t="s">
        <v>819</v>
      </c>
      <c r="F3445" s="867" t="s">
        <v>819</v>
      </c>
      <c r="G3445" s="867">
        <v>89561</v>
      </c>
      <c r="H3445" s="867" t="s">
        <v>9858</v>
      </c>
      <c r="I3445" s="867" t="s">
        <v>6228</v>
      </c>
      <c r="J3445" s="867" t="s">
        <v>6229</v>
      </c>
      <c r="K3445" s="868">
        <v>9.1199999999999992</v>
      </c>
      <c r="L3445" s="867" t="s">
        <v>6143</v>
      </c>
    </row>
    <row r="3446" spans="1:12" ht="13.5">
      <c r="A3446" s="867" t="s">
        <v>9467</v>
      </c>
      <c r="B3446" s="867" t="s">
        <v>9468</v>
      </c>
      <c r="C3446" s="867" t="s">
        <v>8778</v>
      </c>
      <c r="D3446" s="867" t="s">
        <v>9692</v>
      </c>
      <c r="E3446" s="868" t="s">
        <v>819</v>
      </c>
      <c r="F3446" s="867" t="s">
        <v>819</v>
      </c>
      <c r="G3446" s="867">
        <v>89562</v>
      </c>
      <c r="H3446" s="867" t="s">
        <v>9859</v>
      </c>
      <c r="I3446" s="867" t="s">
        <v>6228</v>
      </c>
      <c r="J3446" s="867" t="s">
        <v>6229</v>
      </c>
      <c r="K3446" s="868">
        <v>7.06</v>
      </c>
      <c r="L3446" s="867" t="s">
        <v>6143</v>
      </c>
    </row>
    <row r="3447" spans="1:12" ht="13.5">
      <c r="A3447" s="867" t="s">
        <v>9467</v>
      </c>
      <c r="B3447" s="867" t="s">
        <v>9468</v>
      </c>
      <c r="C3447" s="867" t="s">
        <v>8778</v>
      </c>
      <c r="D3447" s="867" t="s">
        <v>9692</v>
      </c>
      <c r="E3447" s="868" t="s">
        <v>819</v>
      </c>
      <c r="F3447" s="867" t="s">
        <v>819</v>
      </c>
      <c r="G3447" s="867">
        <v>89563</v>
      </c>
      <c r="H3447" s="867" t="s">
        <v>9860</v>
      </c>
      <c r="I3447" s="867" t="s">
        <v>6228</v>
      </c>
      <c r="J3447" s="867" t="s">
        <v>6229</v>
      </c>
      <c r="K3447" s="868">
        <v>14.17</v>
      </c>
      <c r="L3447" s="867" t="s">
        <v>6143</v>
      </c>
    </row>
    <row r="3448" spans="1:12" ht="13.5">
      <c r="A3448" s="867" t="s">
        <v>9467</v>
      </c>
      <c r="B3448" s="867" t="s">
        <v>9468</v>
      </c>
      <c r="C3448" s="867" t="s">
        <v>8778</v>
      </c>
      <c r="D3448" s="867" t="s">
        <v>9692</v>
      </c>
      <c r="E3448" s="868" t="s">
        <v>819</v>
      </c>
      <c r="F3448" s="867" t="s">
        <v>819</v>
      </c>
      <c r="G3448" s="867">
        <v>89564</v>
      </c>
      <c r="H3448" s="867" t="s">
        <v>9861</v>
      </c>
      <c r="I3448" s="867" t="s">
        <v>6228</v>
      </c>
      <c r="J3448" s="867" t="s">
        <v>6229</v>
      </c>
      <c r="K3448" s="868">
        <v>12.57</v>
      </c>
      <c r="L3448" s="867" t="s">
        <v>6143</v>
      </c>
    </row>
    <row r="3449" spans="1:12" ht="13.5">
      <c r="A3449" s="867" t="s">
        <v>9467</v>
      </c>
      <c r="B3449" s="867" t="s">
        <v>9468</v>
      </c>
      <c r="C3449" s="867" t="s">
        <v>8778</v>
      </c>
      <c r="D3449" s="867" t="s">
        <v>9692</v>
      </c>
      <c r="E3449" s="868" t="s">
        <v>819</v>
      </c>
      <c r="F3449" s="867" t="s">
        <v>819</v>
      </c>
      <c r="G3449" s="867">
        <v>89565</v>
      </c>
      <c r="H3449" s="867" t="s">
        <v>9862</v>
      </c>
      <c r="I3449" s="867" t="s">
        <v>6228</v>
      </c>
      <c r="J3449" s="867" t="s">
        <v>6229</v>
      </c>
      <c r="K3449" s="868">
        <v>33.880000000000003</v>
      </c>
      <c r="L3449" s="867" t="s">
        <v>6143</v>
      </c>
    </row>
    <row r="3450" spans="1:12" ht="13.5">
      <c r="A3450" s="867" t="s">
        <v>9467</v>
      </c>
      <c r="B3450" s="867" t="s">
        <v>9468</v>
      </c>
      <c r="C3450" s="867" t="s">
        <v>8778</v>
      </c>
      <c r="D3450" s="867" t="s">
        <v>9692</v>
      </c>
      <c r="E3450" s="868" t="s">
        <v>819</v>
      </c>
      <c r="F3450" s="867" t="s">
        <v>819</v>
      </c>
      <c r="G3450" s="867">
        <v>89566</v>
      </c>
      <c r="H3450" s="867" t="s">
        <v>9863</v>
      </c>
      <c r="I3450" s="867" t="s">
        <v>6228</v>
      </c>
      <c r="J3450" s="867" t="s">
        <v>6229</v>
      </c>
      <c r="K3450" s="868">
        <v>29.4</v>
      </c>
      <c r="L3450" s="867" t="s">
        <v>6143</v>
      </c>
    </row>
    <row r="3451" spans="1:12" ht="13.5">
      <c r="A3451" s="867" t="s">
        <v>9467</v>
      </c>
      <c r="B3451" s="867" t="s">
        <v>9468</v>
      </c>
      <c r="C3451" s="867" t="s">
        <v>8778</v>
      </c>
      <c r="D3451" s="867" t="s">
        <v>9692</v>
      </c>
      <c r="E3451" s="868" t="s">
        <v>819</v>
      </c>
      <c r="F3451" s="867" t="s">
        <v>819</v>
      </c>
      <c r="G3451" s="867">
        <v>89567</v>
      </c>
      <c r="H3451" s="867" t="s">
        <v>9864</v>
      </c>
      <c r="I3451" s="867" t="s">
        <v>6228</v>
      </c>
      <c r="J3451" s="867" t="s">
        <v>6229</v>
      </c>
      <c r="K3451" s="868">
        <v>50.16</v>
      </c>
      <c r="L3451" s="867" t="s">
        <v>6143</v>
      </c>
    </row>
    <row r="3452" spans="1:12" ht="13.5">
      <c r="A3452" s="867" t="s">
        <v>9467</v>
      </c>
      <c r="B3452" s="867" t="s">
        <v>9468</v>
      </c>
      <c r="C3452" s="867" t="s">
        <v>8778</v>
      </c>
      <c r="D3452" s="867" t="s">
        <v>9692</v>
      </c>
      <c r="E3452" s="868" t="s">
        <v>819</v>
      </c>
      <c r="F3452" s="867" t="s">
        <v>819</v>
      </c>
      <c r="G3452" s="867">
        <v>89568</v>
      </c>
      <c r="H3452" s="867" t="s">
        <v>9865</v>
      </c>
      <c r="I3452" s="867" t="s">
        <v>6228</v>
      </c>
      <c r="J3452" s="867" t="s">
        <v>6229</v>
      </c>
      <c r="K3452" s="868">
        <v>25.09</v>
      </c>
      <c r="L3452" s="867" t="s">
        <v>6143</v>
      </c>
    </row>
    <row r="3453" spans="1:12" ht="13.5">
      <c r="A3453" s="867" t="s">
        <v>9467</v>
      </c>
      <c r="B3453" s="867" t="s">
        <v>9468</v>
      </c>
      <c r="C3453" s="867" t="s">
        <v>8778</v>
      </c>
      <c r="D3453" s="867" t="s">
        <v>9692</v>
      </c>
      <c r="E3453" s="868" t="s">
        <v>819</v>
      </c>
      <c r="F3453" s="867" t="s">
        <v>819</v>
      </c>
      <c r="G3453" s="867">
        <v>89569</v>
      </c>
      <c r="H3453" s="867" t="s">
        <v>9866</v>
      </c>
      <c r="I3453" s="867" t="s">
        <v>6228</v>
      </c>
      <c r="J3453" s="867" t="s">
        <v>6229</v>
      </c>
      <c r="K3453" s="868">
        <v>47.54</v>
      </c>
      <c r="L3453" s="867" t="s">
        <v>6143</v>
      </c>
    </row>
    <row r="3454" spans="1:12" ht="13.5">
      <c r="A3454" s="867" t="s">
        <v>9467</v>
      </c>
      <c r="B3454" s="867" t="s">
        <v>9468</v>
      </c>
      <c r="C3454" s="867" t="s">
        <v>8778</v>
      </c>
      <c r="D3454" s="867" t="s">
        <v>9692</v>
      </c>
      <c r="E3454" s="868" t="s">
        <v>819</v>
      </c>
      <c r="F3454" s="867" t="s">
        <v>819</v>
      </c>
      <c r="G3454" s="867">
        <v>89570</v>
      </c>
      <c r="H3454" s="867" t="s">
        <v>9867</v>
      </c>
      <c r="I3454" s="867" t="s">
        <v>6228</v>
      </c>
      <c r="J3454" s="867" t="s">
        <v>6229</v>
      </c>
      <c r="K3454" s="868">
        <v>8.99</v>
      </c>
      <c r="L3454" s="867" t="s">
        <v>6143</v>
      </c>
    </row>
    <row r="3455" spans="1:12" ht="13.5">
      <c r="A3455" s="867" t="s">
        <v>9467</v>
      </c>
      <c r="B3455" s="867" t="s">
        <v>9468</v>
      </c>
      <c r="C3455" s="867" t="s">
        <v>8778</v>
      </c>
      <c r="D3455" s="867" t="s">
        <v>9692</v>
      </c>
      <c r="E3455" s="868" t="s">
        <v>819</v>
      </c>
      <c r="F3455" s="867" t="s">
        <v>819</v>
      </c>
      <c r="G3455" s="867">
        <v>89571</v>
      </c>
      <c r="H3455" s="867" t="s">
        <v>9868</v>
      </c>
      <c r="I3455" s="867" t="s">
        <v>6228</v>
      </c>
      <c r="J3455" s="867" t="s">
        <v>6229</v>
      </c>
      <c r="K3455" s="868">
        <v>46.23</v>
      </c>
      <c r="L3455" s="867" t="s">
        <v>6143</v>
      </c>
    </row>
    <row r="3456" spans="1:12" ht="13.5">
      <c r="A3456" s="867" t="s">
        <v>9467</v>
      </c>
      <c r="B3456" s="867" t="s">
        <v>9468</v>
      </c>
      <c r="C3456" s="867" t="s">
        <v>8778</v>
      </c>
      <c r="D3456" s="867" t="s">
        <v>9692</v>
      </c>
      <c r="E3456" s="868" t="s">
        <v>819</v>
      </c>
      <c r="F3456" s="867" t="s">
        <v>819</v>
      </c>
      <c r="G3456" s="867">
        <v>89572</v>
      </c>
      <c r="H3456" s="867" t="s">
        <v>9869</v>
      </c>
      <c r="I3456" s="867" t="s">
        <v>6228</v>
      </c>
      <c r="J3456" s="867" t="s">
        <v>6229</v>
      </c>
      <c r="K3456" s="868">
        <v>6.3</v>
      </c>
      <c r="L3456" s="867" t="s">
        <v>6143</v>
      </c>
    </row>
    <row r="3457" spans="1:12" ht="13.5">
      <c r="A3457" s="867" t="s">
        <v>9467</v>
      </c>
      <c r="B3457" s="867" t="s">
        <v>9468</v>
      </c>
      <c r="C3457" s="867" t="s">
        <v>8778</v>
      </c>
      <c r="D3457" s="867" t="s">
        <v>9692</v>
      </c>
      <c r="E3457" s="868" t="s">
        <v>819</v>
      </c>
      <c r="F3457" s="867" t="s">
        <v>819</v>
      </c>
      <c r="G3457" s="867">
        <v>89573</v>
      </c>
      <c r="H3457" s="867" t="s">
        <v>9870</v>
      </c>
      <c r="I3457" s="867" t="s">
        <v>6228</v>
      </c>
      <c r="J3457" s="867" t="s">
        <v>6229</v>
      </c>
      <c r="K3457" s="868">
        <v>42.22</v>
      </c>
      <c r="L3457" s="867" t="s">
        <v>6143</v>
      </c>
    </row>
    <row r="3458" spans="1:12" ht="13.5">
      <c r="A3458" s="867" t="s">
        <v>9467</v>
      </c>
      <c r="B3458" s="867" t="s">
        <v>9468</v>
      </c>
      <c r="C3458" s="867" t="s">
        <v>8778</v>
      </c>
      <c r="D3458" s="867" t="s">
        <v>9692</v>
      </c>
      <c r="E3458" s="868" t="s">
        <v>819</v>
      </c>
      <c r="F3458" s="867" t="s">
        <v>819</v>
      </c>
      <c r="G3458" s="867">
        <v>89574</v>
      </c>
      <c r="H3458" s="867" t="s">
        <v>9871</v>
      </c>
      <c r="I3458" s="867" t="s">
        <v>6228</v>
      </c>
      <c r="J3458" s="867" t="s">
        <v>6229</v>
      </c>
      <c r="K3458" s="868">
        <v>81.75</v>
      </c>
      <c r="L3458" s="867" t="s">
        <v>6143</v>
      </c>
    </row>
    <row r="3459" spans="1:12" ht="13.5">
      <c r="A3459" s="867" t="s">
        <v>9467</v>
      </c>
      <c r="B3459" s="867" t="s">
        <v>9468</v>
      </c>
      <c r="C3459" s="867" t="s">
        <v>8778</v>
      </c>
      <c r="D3459" s="867" t="s">
        <v>9692</v>
      </c>
      <c r="E3459" s="868" t="s">
        <v>819</v>
      </c>
      <c r="F3459" s="867" t="s">
        <v>819</v>
      </c>
      <c r="G3459" s="867">
        <v>89575</v>
      </c>
      <c r="H3459" s="867" t="s">
        <v>9872</v>
      </c>
      <c r="I3459" s="867" t="s">
        <v>6228</v>
      </c>
      <c r="J3459" s="867" t="s">
        <v>6229</v>
      </c>
      <c r="K3459" s="868">
        <v>8.4</v>
      </c>
      <c r="L3459" s="867" t="s">
        <v>6143</v>
      </c>
    </row>
    <row r="3460" spans="1:12" ht="13.5">
      <c r="A3460" s="867" t="s">
        <v>9467</v>
      </c>
      <c r="B3460" s="867" t="s">
        <v>9468</v>
      </c>
      <c r="C3460" s="867" t="s">
        <v>8778</v>
      </c>
      <c r="D3460" s="867" t="s">
        <v>9692</v>
      </c>
      <c r="E3460" s="868" t="s">
        <v>819</v>
      </c>
      <c r="F3460" s="867" t="s">
        <v>819</v>
      </c>
      <c r="G3460" s="867">
        <v>89577</v>
      </c>
      <c r="H3460" s="867" t="s">
        <v>9873</v>
      </c>
      <c r="I3460" s="867" t="s">
        <v>6228</v>
      </c>
      <c r="J3460" s="867" t="s">
        <v>6229</v>
      </c>
      <c r="K3460" s="868">
        <v>25.78</v>
      </c>
      <c r="L3460" s="867" t="s">
        <v>6143</v>
      </c>
    </row>
    <row r="3461" spans="1:12" ht="13.5">
      <c r="A3461" s="867" t="s">
        <v>9467</v>
      </c>
      <c r="B3461" s="867" t="s">
        <v>9468</v>
      </c>
      <c r="C3461" s="867" t="s">
        <v>8778</v>
      </c>
      <c r="D3461" s="867" t="s">
        <v>9692</v>
      </c>
      <c r="E3461" s="868" t="s">
        <v>819</v>
      </c>
      <c r="F3461" s="867" t="s">
        <v>819</v>
      </c>
      <c r="G3461" s="867">
        <v>89579</v>
      </c>
      <c r="H3461" s="867" t="s">
        <v>9874</v>
      </c>
      <c r="I3461" s="867" t="s">
        <v>6228</v>
      </c>
      <c r="J3461" s="867" t="s">
        <v>6229</v>
      </c>
      <c r="K3461" s="868">
        <v>8.6</v>
      </c>
      <c r="L3461" s="867" t="s">
        <v>6143</v>
      </c>
    </row>
    <row r="3462" spans="1:12" ht="13.5">
      <c r="A3462" s="867" t="s">
        <v>9467</v>
      </c>
      <c r="B3462" s="867" t="s">
        <v>9468</v>
      </c>
      <c r="C3462" s="867" t="s">
        <v>8778</v>
      </c>
      <c r="D3462" s="867" t="s">
        <v>9692</v>
      </c>
      <c r="E3462" s="868" t="s">
        <v>819</v>
      </c>
      <c r="F3462" s="867" t="s">
        <v>819</v>
      </c>
      <c r="G3462" s="867">
        <v>89581</v>
      </c>
      <c r="H3462" s="867" t="s">
        <v>9875</v>
      </c>
      <c r="I3462" s="867" t="s">
        <v>6228</v>
      </c>
      <c r="J3462" s="867" t="s">
        <v>6229</v>
      </c>
      <c r="K3462" s="868">
        <v>17.36</v>
      </c>
      <c r="L3462" s="867" t="s">
        <v>6143</v>
      </c>
    </row>
    <row r="3463" spans="1:12" ht="13.5">
      <c r="A3463" s="867" t="s">
        <v>9467</v>
      </c>
      <c r="B3463" s="867" t="s">
        <v>9468</v>
      </c>
      <c r="C3463" s="867" t="s">
        <v>8778</v>
      </c>
      <c r="D3463" s="867" t="s">
        <v>9692</v>
      </c>
      <c r="E3463" s="868" t="s">
        <v>819</v>
      </c>
      <c r="F3463" s="867" t="s">
        <v>819</v>
      </c>
      <c r="G3463" s="867">
        <v>89582</v>
      </c>
      <c r="H3463" s="867" t="s">
        <v>9876</v>
      </c>
      <c r="I3463" s="867" t="s">
        <v>6228</v>
      </c>
      <c r="J3463" s="867" t="s">
        <v>6229</v>
      </c>
      <c r="K3463" s="868">
        <v>15.28</v>
      </c>
      <c r="L3463" s="867" t="s">
        <v>6143</v>
      </c>
    </row>
    <row r="3464" spans="1:12" ht="13.5">
      <c r="A3464" s="867" t="s">
        <v>9467</v>
      </c>
      <c r="B3464" s="867" t="s">
        <v>9468</v>
      </c>
      <c r="C3464" s="867" t="s">
        <v>8778</v>
      </c>
      <c r="D3464" s="867" t="s">
        <v>9692</v>
      </c>
      <c r="E3464" s="868" t="s">
        <v>819</v>
      </c>
      <c r="F3464" s="867" t="s">
        <v>819</v>
      </c>
      <c r="G3464" s="867">
        <v>89583</v>
      </c>
      <c r="H3464" s="867" t="s">
        <v>9877</v>
      </c>
      <c r="I3464" s="867" t="s">
        <v>6228</v>
      </c>
      <c r="J3464" s="867" t="s">
        <v>6229</v>
      </c>
      <c r="K3464" s="868">
        <v>22.85</v>
      </c>
      <c r="L3464" s="867" t="s">
        <v>6143</v>
      </c>
    </row>
    <row r="3465" spans="1:12" ht="13.5">
      <c r="A3465" s="867" t="s">
        <v>9467</v>
      </c>
      <c r="B3465" s="867" t="s">
        <v>9468</v>
      </c>
      <c r="C3465" s="867" t="s">
        <v>8778</v>
      </c>
      <c r="D3465" s="867" t="s">
        <v>9692</v>
      </c>
      <c r="E3465" s="868" t="s">
        <v>819</v>
      </c>
      <c r="F3465" s="867" t="s">
        <v>819</v>
      </c>
      <c r="G3465" s="867">
        <v>89584</v>
      </c>
      <c r="H3465" s="867" t="s">
        <v>9878</v>
      </c>
      <c r="I3465" s="867" t="s">
        <v>6228</v>
      </c>
      <c r="J3465" s="867" t="s">
        <v>6229</v>
      </c>
      <c r="K3465" s="868">
        <v>26.49</v>
      </c>
      <c r="L3465" s="867" t="s">
        <v>6143</v>
      </c>
    </row>
    <row r="3466" spans="1:12" ht="13.5">
      <c r="A3466" s="867" t="s">
        <v>9467</v>
      </c>
      <c r="B3466" s="867" t="s">
        <v>9468</v>
      </c>
      <c r="C3466" s="867" t="s">
        <v>8778</v>
      </c>
      <c r="D3466" s="867" t="s">
        <v>9692</v>
      </c>
      <c r="E3466" s="868" t="s">
        <v>819</v>
      </c>
      <c r="F3466" s="867" t="s">
        <v>819</v>
      </c>
      <c r="G3466" s="867">
        <v>89585</v>
      </c>
      <c r="H3466" s="867" t="s">
        <v>9879</v>
      </c>
      <c r="I3466" s="867" t="s">
        <v>6228</v>
      </c>
      <c r="J3466" s="867" t="s">
        <v>6229</v>
      </c>
      <c r="K3466" s="868">
        <v>21.44</v>
      </c>
      <c r="L3466" s="867" t="s">
        <v>6143</v>
      </c>
    </row>
    <row r="3467" spans="1:12" ht="13.5">
      <c r="A3467" s="867" t="s">
        <v>9467</v>
      </c>
      <c r="B3467" s="867" t="s">
        <v>9468</v>
      </c>
      <c r="C3467" s="867" t="s">
        <v>8778</v>
      </c>
      <c r="D3467" s="867" t="s">
        <v>9692</v>
      </c>
      <c r="E3467" s="868" t="s">
        <v>819</v>
      </c>
      <c r="F3467" s="867" t="s">
        <v>819</v>
      </c>
      <c r="G3467" s="867">
        <v>89586</v>
      </c>
      <c r="H3467" s="867" t="s">
        <v>9880</v>
      </c>
      <c r="I3467" s="867" t="s">
        <v>6228</v>
      </c>
      <c r="J3467" s="867" t="s">
        <v>6229</v>
      </c>
      <c r="K3467" s="868">
        <v>21.44</v>
      </c>
      <c r="L3467" s="867" t="s">
        <v>6143</v>
      </c>
    </row>
    <row r="3468" spans="1:12" ht="13.5">
      <c r="A3468" s="867" t="s">
        <v>9467</v>
      </c>
      <c r="B3468" s="867" t="s">
        <v>9468</v>
      </c>
      <c r="C3468" s="867" t="s">
        <v>8778</v>
      </c>
      <c r="D3468" s="867" t="s">
        <v>9692</v>
      </c>
      <c r="E3468" s="868" t="s">
        <v>819</v>
      </c>
      <c r="F3468" s="867" t="s">
        <v>819</v>
      </c>
      <c r="G3468" s="867">
        <v>89587</v>
      </c>
      <c r="H3468" s="867" t="s">
        <v>9881</v>
      </c>
      <c r="I3468" s="867" t="s">
        <v>6228</v>
      </c>
      <c r="J3468" s="867" t="s">
        <v>6229</v>
      </c>
      <c r="K3468" s="868">
        <v>34.409999999999997</v>
      </c>
      <c r="L3468" s="867" t="s">
        <v>6143</v>
      </c>
    </row>
    <row r="3469" spans="1:12" ht="13.5">
      <c r="A3469" s="867" t="s">
        <v>9467</v>
      </c>
      <c r="B3469" s="867" t="s">
        <v>9468</v>
      </c>
      <c r="C3469" s="867" t="s">
        <v>8778</v>
      </c>
      <c r="D3469" s="867" t="s">
        <v>9692</v>
      </c>
      <c r="E3469" s="868" t="s">
        <v>819</v>
      </c>
      <c r="F3469" s="867" t="s">
        <v>819</v>
      </c>
      <c r="G3469" s="867">
        <v>89590</v>
      </c>
      <c r="H3469" s="867" t="s">
        <v>9882</v>
      </c>
      <c r="I3469" s="867" t="s">
        <v>6228</v>
      </c>
      <c r="J3469" s="867" t="s">
        <v>6229</v>
      </c>
      <c r="K3469" s="868">
        <v>81.84</v>
      </c>
      <c r="L3469" s="867" t="s">
        <v>6143</v>
      </c>
    </row>
    <row r="3470" spans="1:12" ht="13.5">
      <c r="A3470" s="867" t="s">
        <v>9467</v>
      </c>
      <c r="B3470" s="867" t="s">
        <v>9468</v>
      </c>
      <c r="C3470" s="867" t="s">
        <v>8778</v>
      </c>
      <c r="D3470" s="867" t="s">
        <v>9692</v>
      </c>
      <c r="E3470" s="868" t="s">
        <v>819</v>
      </c>
      <c r="F3470" s="867" t="s">
        <v>819</v>
      </c>
      <c r="G3470" s="867">
        <v>89591</v>
      </c>
      <c r="H3470" s="867" t="s">
        <v>9883</v>
      </c>
      <c r="I3470" s="867" t="s">
        <v>6228</v>
      </c>
      <c r="J3470" s="867" t="s">
        <v>6229</v>
      </c>
      <c r="K3470" s="868">
        <v>67.34</v>
      </c>
      <c r="L3470" s="867" t="s">
        <v>6143</v>
      </c>
    </row>
    <row r="3471" spans="1:12" ht="13.5">
      <c r="A3471" s="867" t="s">
        <v>9467</v>
      </c>
      <c r="B3471" s="867" t="s">
        <v>9468</v>
      </c>
      <c r="C3471" s="867" t="s">
        <v>8778</v>
      </c>
      <c r="D3471" s="867" t="s">
        <v>9692</v>
      </c>
      <c r="E3471" s="868" t="s">
        <v>819</v>
      </c>
      <c r="F3471" s="867" t="s">
        <v>819</v>
      </c>
      <c r="G3471" s="867">
        <v>89592</v>
      </c>
      <c r="H3471" s="867" t="s">
        <v>9884</v>
      </c>
      <c r="I3471" s="867" t="s">
        <v>6228</v>
      </c>
      <c r="J3471" s="867" t="s">
        <v>6229</v>
      </c>
      <c r="K3471" s="868">
        <v>109.52</v>
      </c>
      <c r="L3471" s="867" t="s">
        <v>6143</v>
      </c>
    </row>
    <row r="3472" spans="1:12" ht="13.5">
      <c r="A3472" s="867" t="s">
        <v>9467</v>
      </c>
      <c r="B3472" s="867" t="s">
        <v>9468</v>
      </c>
      <c r="C3472" s="867" t="s">
        <v>8778</v>
      </c>
      <c r="D3472" s="867" t="s">
        <v>9692</v>
      </c>
      <c r="E3472" s="868" t="s">
        <v>819</v>
      </c>
      <c r="F3472" s="867" t="s">
        <v>819</v>
      </c>
      <c r="G3472" s="867">
        <v>89593</v>
      </c>
      <c r="H3472" s="867" t="s">
        <v>9885</v>
      </c>
      <c r="I3472" s="867" t="s">
        <v>6228</v>
      </c>
      <c r="J3472" s="867" t="s">
        <v>6229</v>
      </c>
      <c r="K3472" s="868">
        <v>23.38</v>
      </c>
      <c r="L3472" s="867" t="s">
        <v>6143</v>
      </c>
    </row>
    <row r="3473" spans="1:12" ht="13.5">
      <c r="A3473" s="867" t="s">
        <v>9467</v>
      </c>
      <c r="B3473" s="867" t="s">
        <v>9468</v>
      </c>
      <c r="C3473" s="867" t="s">
        <v>8778</v>
      </c>
      <c r="D3473" s="867" t="s">
        <v>9692</v>
      </c>
      <c r="E3473" s="868" t="s">
        <v>819</v>
      </c>
      <c r="F3473" s="867" t="s">
        <v>819</v>
      </c>
      <c r="G3473" s="867">
        <v>89594</v>
      </c>
      <c r="H3473" s="867" t="s">
        <v>9886</v>
      </c>
      <c r="I3473" s="867" t="s">
        <v>6228</v>
      </c>
      <c r="J3473" s="867" t="s">
        <v>6229</v>
      </c>
      <c r="K3473" s="868">
        <v>28.11</v>
      </c>
      <c r="L3473" s="867" t="s">
        <v>6143</v>
      </c>
    </row>
    <row r="3474" spans="1:12" ht="13.5">
      <c r="A3474" s="867" t="s">
        <v>9467</v>
      </c>
      <c r="B3474" s="867" t="s">
        <v>9468</v>
      </c>
      <c r="C3474" s="867" t="s">
        <v>8778</v>
      </c>
      <c r="D3474" s="867" t="s">
        <v>9692</v>
      </c>
      <c r="E3474" s="868" t="s">
        <v>819</v>
      </c>
      <c r="F3474" s="867" t="s">
        <v>819</v>
      </c>
      <c r="G3474" s="867">
        <v>89595</v>
      </c>
      <c r="H3474" s="867" t="s">
        <v>9887</v>
      </c>
      <c r="I3474" s="867" t="s">
        <v>6228</v>
      </c>
      <c r="J3474" s="867" t="s">
        <v>6229</v>
      </c>
      <c r="K3474" s="868">
        <v>11.05</v>
      </c>
      <c r="L3474" s="867" t="s">
        <v>6143</v>
      </c>
    </row>
    <row r="3475" spans="1:12" ht="13.5">
      <c r="A3475" s="867" t="s">
        <v>9467</v>
      </c>
      <c r="B3475" s="867" t="s">
        <v>9468</v>
      </c>
      <c r="C3475" s="867" t="s">
        <v>8778</v>
      </c>
      <c r="D3475" s="867" t="s">
        <v>9692</v>
      </c>
      <c r="E3475" s="868" t="s">
        <v>819</v>
      </c>
      <c r="F3475" s="867" t="s">
        <v>819</v>
      </c>
      <c r="G3475" s="867">
        <v>89596</v>
      </c>
      <c r="H3475" s="867" t="s">
        <v>9888</v>
      </c>
      <c r="I3475" s="867" t="s">
        <v>6228</v>
      </c>
      <c r="J3475" s="867" t="s">
        <v>6229</v>
      </c>
      <c r="K3475" s="868">
        <v>8.27</v>
      </c>
      <c r="L3475" s="867" t="s">
        <v>6143</v>
      </c>
    </row>
    <row r="3476" spans="1:12" ht="13.5">
      <c r="A3476" s="867" t="s">
        <v>9467</v>
      </c>
      <c r="B3476" s="867" t="s">
        <v>9468</v>
      </c>
      <c r="C3476" s="867" t="s">
        <v>8778</v>
      </c>
      <c r="D3476" s="867" t="s">
        <v>9692</v>
      </c>
      <c r="E3476" s="868" t="s">
        <v>819</v>
      </c>
      <c r="F3476" s="867" t="s">
        <v>819</v>
      </c>
      <c r="G3476" s="867">
        <v>89597</v>
      </c>
      <c r="H3476" s="867" t="s">
        <v>9889</v>
      </c>
      <c r="I3476" s="867" t="s">
        <v>6228</v>
      </c>
      <c r="J3476" s="867" t="s">
        <v>6229</v>
      </c>
      <c r="K3476" s="868">
        <v>15.21</v>
      </c>
      <c r="L3476" s="867" t="s">
        <v>6143</v>
      </c>
    </row>
    <row r="3477" spans="1:12" ht="13.5">
      <c r="A3477" s="867" t="s">
        <v>9467</v>
      </c>
      <c r="B3477" s="867" t="s">
        <v>9468</v>
      </c>
      <c r="C3477" s="867" t="s">
        <v>8778</v>
      </c>
      <c r="D3477" s="867" t="s">
        <v>9692</v>
      </c>
      <c r="E3477" s="868" t="s">
        <v>819</v>
      </c>
      <c r="F3477" s="867" t="s">
        <v>819</v>
      </c>
      <c r="G3477" s="867">
        <v>89598</v>
      </c>
      <c r="H3477" s="867" t="s">
        <v>9890</v>
      </c>
      <c r="I3477" s="867" t="s">
        <v>6228</v>
      </c>
      <c r="J3477" s="867" t="s">
        <v>6229</v>
      </c>
      <c r="K3477" s="868">
        <v>38.74</v>
      </c>
      <c r="L3477" s="867" t="s">
        <v>6143</v>
      </c>
    </row>
    <row r="3478" spans="1:12" ht="13.5">
      <c r="A3478" s="867" t="s">
        <v>9467</v>
      </c>
      <c r="B3478" s="867" t="s">
        <v>9468</v>
      </c>
      <c r="C3478" s="867" t="s">
        <v>8778</v>
      </c>
      <c r="D3478" s="867" t="s">
        <v>9692</v>
      </c>
      <c r="E3478" s="868" t="s">
        <v>819</v>
      </c>
      <c r="F3478" s="867" t="s">
        <v>819</v>
      </c>
      <c r="G3478" s="867">
        <v>89599</v>
      </c>
      <c r="H3478" s="867" t="s">
        <v>9891</v>
      </c>
      <c r="I3478" s="867" t="s">
        <v>6228</v>
      </c>
      <c r="J3478" s="867" t="s">
        <v>6229</v>
      </c>
      <c r="K3478" s="868">
        <v>11.61</v>
      </c>
      <c r="L3478" s="867" t="s">
        <v>6143</v>
      </c>
    </row>
    <row r="3479" spans="1:12" ht="13.5">
      <c r="A3479" s="867" t="s">
        <v>9467</v>
      </c>
      <c r="B3479" s="867" t="s">
        <v>9468</v>
      </c>
      <c r="C3479" s="867" t="s">
        <v>8778</v>
      </c>
      <c r="D3479" s="867" t="s">
        <v>9692</v>
      </c>
      <c r="E3479" s="868" t="s">
        <v>819</v>
      </c>
      <c r="F3479" s="867" t="s">
        <v>819</v>
      </c>
      <c r="G3479" s="867">
        <v>89600</v>
      </c>
      <c r="H3479" s="867" t="s">
        <v>9892</v>
      </c>
      <c r="I3479" s="867" t="s">
        <v>6228</v>
      </c>
      <c r="J3479" s="867" t="s">
        <v>6229</v>
      </c>
      <c r="K3479" s="868">
        <v>12.65</v>
      </c>
      <c r="L3479" s="867" t="s">
        <v>6143</v>
      </c>
    </row>
    <row r="3480" spans="1:12" ht="13.5">
      <c r="A3480" s="867" t="s">
        <v>9467</v>
      </c>
      <c r="B3480" s="867" t="s">
        <v>9468</v>
      </c>
      <c r="C3480" s="867" t="s">
        <v>8778</v>
      </c>
      <c r="D3480" s="867" t="s">
        <v>9692</v>
      </c>
      <c r="E3480" s="868" t="s">
        <v>819</v>
      </c>
      <c r="F3480" s="867" t="s">
        <v>819</v>
      </c>
      <c r="G3480" s="867">
        <v>89605</v>
      </c>
      <c r="H3480" s="867" t="s">
        <v>9893</v>
      </c>
      <c r="I3480" s="867" t="s">
        <v>6228</v>
      </c>
      <c r="J3480" s="867" t="s">
        <v>6229</v>
      </c>
      <c r="K3480" s="868">
        <v>14.86</v>
      </c>
      <c r="L3480" s="867" t="s">
        <v>6143</v>
      </c>
    </row>
    <row r="3481" spans="1:12" ht="13.5">
      <c r="A3481" s="867" t="s">
        <v>9467</v>
      </c>
      <c r="B3481" s="867" t="s">
        <v>9468</v>
      </c>
      <c r="C3481" s="867" t="s">
        <v>8778</v>
      </c>
      <c r="D3481" s="867" t="s">
        <v>9692</v>
      </c>
      <c r="E3481" s="868" t="s">
        <v>819</v>
      </c>
      <c r="F3481" s="867" t="s">
        <v>819</v>
      </c>
      <c r="G3481" s="867">
        <v>89609</v>
      </c>
      <c r="H3481" s="867" t="s">
        <v>9894</v>
      </c>
      <c r="I3481" s="867" t="s">
        <v>6228</v>
      </c>
      <c r="J3481" s="867" t="s">
        <v>6229</v>
      </c>
      <c r="K3481" s="868">
        <v>64.5</v>
      </c>
      <c r="L3481" s="867" t="s">
        <v>6143</v>
      </c>
    </row>
    <row r="3482" spans="1:12" ht="13.5">
      <c r="A3482" s="867" t="s">
        <v>9467</v>
      </c>
      <c r="B3482" s="867" t="s">
        <v>9468</v>
      </c>
      <c r="C3482" s="867" t="s">
        <v>8778</v>
      </c>
      <c r="D3482" s="867" t="s">
        <v>9692</v>
      </c>
      <c r="E3482" s="868" t="s">
        <v>819</v>
      </c>
      <c r="F3482" s="867" t="s">
        <v>819</v>
      </c>
      <c r="G3482" s="867">
        <v>89610</v>
      </c>
      <c r="H3482" s="867" t="s">
        <v>9895</v>
      </c>
      <c r="I3482" s="867" t="s">
        <v>6228</v>
      </c>
      <c r="J3482" s="867" t="s">
        <v>6229</v>
      </c>
      <c r="K3482" s="868">
        <v>15.22</v>
      </c>
      <c r="L3482" s="867" t="s">
        <v>6143</v>
      </c>
    </row>
    <row r="3483" spans="1:12" ht="13.5">
      <c r="A3483" s="867" t="s">
        <v>9467</v>
      </c>
      <c r="B3483" s="867" t="s">
        <v>9468</v>
      </c>
      <c r="C3483" s="867" t="s">
        <v>8778</v>
      </c>
      <c r="D3483" s="867" t="s">
        <v>9692</v>
      </c>
      <c r="E3483" s="868" t="s">
        <v>819</v>
      </c>
      <c r="F3483" s="867" t="s">
        <v>819</v>
      </c>
      <c r="G3483" s="867">
        <v>89611</v>
      </c>
      <c r="H3483" s="867" t="s">
        <v>9896</v>
      </c>
      <c r="I3483" s="867" t="s">
        <v>6228</v>
      </c>
      <c r="J3483" s="867" t="s">
        <v>6229</v>
      </c>
      <c r="K3483" s="868">
        <v>24.6</v>
      </c>
      <c r="L3483" s="867" t="s">
        <v>6143</v>
      </c>
    </row>
    <row r="3484" spans="1:12" ht="13.5">
      <c r="A3484" s="867" t="s">
        <v>9467</v>
      </c>
      <c r="B3484" s="867" t="s">
        <v>9468</v>
      </c>
      <c r="C3484" s="867" t="s">
        <v>8778</v>
      </c>
      <c r="D3484" s="867" t="s">
        <v>9692</v>
      </c>
      <c r="E3484" s="868" t="s">
        <v>819</v>
      </c>
      <c r="F3484" s="867" t="s">
        <v>819</v>
      </c>
      <c r="G3484" s="867">
        <v>89612</v>
      </c>
      <c r="H3484" s="867" t="s">
        <v>9897</v>
      </c>
      <c r="I3484" s="867" t="s">
        <v>6228</v>
      </c>
      <c r="J3484" s="867" t="s">
        <v>6229</v>
      </c>
      <c r="K3484" s="868">
        <v>126.58</v>
      </c>
      <c r="L3484" s="867" t="s">
        <v>6143</v>
      </c>
    </row>
    <row r="3485" spans="1:12" ht="13.5">
      <c r="A3485" s="867" t="s">
        <v>9467</v>
      </c>
      <c r="B3485" s="867" t="s">
        <v>9468</v>
      </c>
      <c r="C3485" s="867" t="s">
        <v>8778</v>
      </c>
      <c r="D3485" s="867" t="s">
        <v>9692</v>
      </c>
      <c r="E3485" s="868" t="s">
        <v>819</v>
      </c>
      <c r="F3485" s="867" t="s">
        <v>819</v>
      </c>
      <c r="G3485" s="867">
        <v>89613</v>
      </c>
      <c r="H3485" s="867" t="s">
        <v>9898</v>
      </c>
      <c r="I3485" s="867" t="s">
        <v>6228</v>
      </c>
      <c r="J3485" s="867" t="s">
        <v>6229</v>
      </c>
      <c r="K3485" s="868">
        <v>22.05</v>
      </c>
      <c r="L3485" s="867" t="s">
        <v>6143</v>
      </c>
    </row>
    <row r="3486" spans="1:12" ht="13.5">
      <c r="A3486" s="867" t="s">
        <v>9467</v>
      </c>
      <c r="B3486" s="867" t="s">
        <v>9468</v>
      </c>
      <c r="C3486" s="867" t="s">
        <v>8778</v>
      </c>
      <c r="D3486" s="867" t="s">
        <v>9692</v>
      </c>
      <c r="E3486" s="868" t="s">
        <v>819</v>
      </c>
      <c r="F3486" s="867" t="s">
        <v>819</v>
      </c>
      <c r="G3486" s="867">
        <v>89614</v>
      </c>
      <c r="H3486" s="867" t="s">
        <v>9899</v>
      </c>
      <c r="I3486" s="867" t="s">
        <v>6228</v>
      </c>
      <c r="J3486" s="867" t="s">
        <v>6229</v>
      </c>
      <c r="K3486" s="868">
        <v>46.09</v>
      </c>
      <c r="L3486" s="867" t="s">
        <v>6143</v>
      </c>
    </row>
    <row r="3487" spans="1:12" ht="13.5">
      <c r="A3487" s="867" t="s">
        <v>9467</v>
      </c>
      <c r="B3487" s="867" t="s">
        <v>9468</v>
      </c>
      <c r="C3487" s="867" t="s">
        <v>8778</v>
      </c>
      <c r="D3487" s="867" t="s">
        <v>9692</v>
      </c>
      <c r="E3487" s="868" t="s">
        <v>819</v>
      </c>
      <c r="F3487" s="867" t="s">
        <v>819</v>
      </c>
      <c r="G3487" s="867">
        <v>89615</v>
      </c>
      <c r="H3487" s="867" t="s">
        <v>9900</v>
      </c>
      <c r="I3487" s="867" t="s">
        <v>6228</v>
      </c>
      <c r="J3487" s="867" t="s">
        <v>6229</v>
      </c>
      <c r="K3487" s="868">
        <v>191.13</v>
      </c>
      <c r="L3487" s="867" t="s">
        <v>6143</v>
      </c>
    </row>
    <row r="3488" spans="1:12" ht="13.5">
      <c r="A3488" s="867" t="s">
        <v>9467</v>
      </c>
      <c r="B3488" s="867" t="s">
        <v>9468</v>
      </c>
      <c r="C3488" s="867" t="s">
        <v>8778</v>
      </c>
      <c r="D3488" s="867" t="s">
        <v>9692</v>
      </c>
      <c r="E3488" s="868" t="s">
        <v>819</v>
      </c>
      <c r="F3488" s="867" t="s">
        <v>819</v>
      </c>
      <c r="G3488" s="867">
        <v>89616</v>
      </c>
      <c r="H3488" s="867" t="s">
        <v>9901</v>
      </c>
      <c r="I3488" s="867" t="s">
        <v>6228</v>
      </c>
      <c r="J3488" s="867" t="s">
        <v>6229</v>
      </c>
      <c r="K3488" s="868">
        <v>31.78</v>
      </c>
      <c r="L3488" s="867" t="s">
        <v>6143</v>
      </c>
    </row>
    <row r="3489" spans="1:12" ht="13.5">
      <c r="A3489" s="867" t="s">
        <v>9467</v>
      </c>
      <c r="B3489" s="867" t="s">
        <v>9468</v>
      </c>
      <c r="C3489" s="867" t="s">
        <v>8778</v>
      </c>
      <c r="D3489" s="867" t="s">
        <v>9692</v>
      </c>
      <c r="E3489" s="868" t="s">
        <v>819</v>
      </c>
      <c r="F3489" s="867" t="s">
        <v>819</v>
      </c>
      <c r="G3489" s="867">
        <v>89617</v>
      </c>
      <c r="H3489" s="867" t="s">
        <v>9902</v>
      </c>
      <c r="I3489" s="867" t="s">
        <v>6228</v>
      </c>
      <c r="J3489" s="867" t="s">
        <v>6229</v>
      </c>
      <c r="K3489" s="868">
        <v>5.3</v>
      </c>
      <c r="L3489" s="867" t="s">
        <v>6143</v>
      </c>
    </row>
    <row r="3490" spans="1:12" ht="13.5">
      <c r="A3490" s="867" t="s">
        <v>9467</v>
      </c>
      <c r="B3490" s="867" t="s">
        <v>9468</v>
      </c>
      <c r="C3490" s="867" t="s">
        <v>8778</v>
      </c>
      <c r="D3490" s="867" t="s">
        <v>9692</v>
      </c>
      <c r="E3490" s="868" t="s">
        <v>819</v>
      </c>
      <c r="F3490" s="867" t="s">
        <v>819</v>
      </c>
      <c r="G3490" s="867">
        <v>89618</v>
      </c>
      <c r="H3490" s="867" t="s">
        <v>9903</v>
      </c>
      <c r="I3490" s="867" t="s">
        <v>6228</v>
      </c>
      <c r="J3490" s="867" t="s">
        <v>6229</v>
      </c>
      <c r="K3490" s="868">
        <v>10.98</v>
      </c>
      <c r="L3490" s="867" t="s">
        <v>6143</v>
      </c>
    </row>
    <row r="3491" spans="1:12" ht="13.5">
      <c r="A3491" s="867" t="s">
        <v>9467</v>
      </c>
      <c r="B3491" s="867" t="s">
        <v>9468</v>
      </c>
      <c r="C3491" s="867" t="s">
        <v>8778</v>
      </c>
      <c r="D3491" s="867" t="s">
        <v>9692</v>
      </c>
      <c r="E3491" s="868" t="s">
        <v>819</v>
      </c>
      <c r="F3491" s="867" t="s">
        <v>819</v>
      </c>
      <c r="G3491" s="867">
        <v>89619</v>
      </c>
      <c r="H3491" s="867" t="s">
        <v>9904</v>
      </c>
      <c r="I3491" s="867" t="s">
        <v>6228</v>
      </c>
      <c r="J3491" s="867" t="s">
        <v>6229</v>
      </c>
      <c r="K3491" s="868">
        <v>6.82</v>
      </c>
      <c r="L3491" s="867" t="s">
        <v>6143</v>
      </c>
    </row>
    <row r="3492" spans="1:12" ht="13.5">
      <c r="A3492" s="867" t="s">
        <v>9467</v>
      </c>
      <c r="B3492" s="867" t="s">
        <v>9468</v>
      </c>
      <c r="C3492" s="867" t="s">
        <v>8778</v>
      </c>
      <c r="D3492" s="867" t="s">
        <v>9692</v>
      </c>
      <c r="E3492" s="868" t="s">
        <v>819</v>
      </c>
      <c r="F3492" s="867" t="s">
        <v>819</v>
      </c>
      <c r="G3492" s="867">
        <v>89620</v>
      </c>
      <c r="H3492" s="867" t="s">
        <v>9905</v>
      </c>
      <c r="I3492" s="867" t="s">
        <v>6228</v>
      </c>
      <c r="J3492" s="867" t="s">
        <v>6229</v>
      </c>
      <c r="K3492" s="868">
        <v>8.59</v>
      </c>
      <c r="L3492" s="867" t="s">
        <v>6143</v>
      </c>
    </row>
    <row r="3493" spans="1:12" ht="13.5">
      <c r="A3493" s="867" t="s">
        <v>9467</v>
      </c>
      <c r="B3493" s="867" t="s">
        <v>9468</v>
      </c>
      <c r="C3493" s="867" t="s">
        <v>8778</v>
      </c>
      <c r="D3493" s="867" t="s">
        <v>9692</v>
      </c>
      <c r="E3493" s="868" t="s">
        <v>819</v>
      </c>
      <c r="F3493" s="867" t="s">
        <v>819</v>
      </c>
      <c r="G3493" s="867">
        <v>89621</v>
      </c>
      <c r="H3493" s="867" t="s">
        <v>9906</v>
      </c>
      <c r="I3493" s="867" t="s">
        <v>6228</v>
      </c>
      <c r="J3493" s="867" t="s">
        <v>6229</v>
      </c>
      <c r="K3493" s="868">
        <v>18.22</v>
      </c>
      <c r="L3493" s="867" t="s">
        <v>6143</v>
      </c>
    </row>
    <row r="3494" spans="1:12" ht="13.5">
      <c r="A3494" s="867" t="s">
        <v>9467</v>
      </c>
      <c r="B3494" s="867" t="s">
        <v>9468</v>
      </c>
      <c r="C3494" s="867" t="s">
        <v>8778</v>
      </c>
      <c r="D3494" s="867" t="s">
        <v>9692</v>
      </c>
      <c r="E3494" s="868" t="s">
        <v>819</v>
      </c>
      <c r="F3494" s="867" t="s">
        <v>819</v>
      </c>
      <c r="G3494" s="867">
        <v>89622</v>
      </c>
      <c r="H3494" s="867" t="s">
        <v>9907</v>
      </c>
      <c r="I3494" s="867" t="s">
        <v>6228</v>
      </c>
      <c r="J3494" s="867" t="s">
        <v>6229</v>
      </c>
      <c r="K3494" s="868">
        <v>10.09</v>
      </c>
      <c r="L3494" s="867" t="s">
        <v>6143</v>
      </c>
    </row>
    <row r="3495" spans="1:12" ht="13.5">
      <c r="A3495" s="867" t="s">
        <v>9467</v>
      </c>
      <c r="B3495" s="867" t="s">
        <v>9468</v>
      </c>
      <c r="C3495" s="867" t="s">
        <v>8778</v>
      </c>
      <c r="D3495" s="867" t="s">
        <v>9692</v>
      </c>
      <c r="E3495" s="868" t="s">
        <v>819</v>
      </c>
      <c r="F3495" s="867" t="s">
        <v>819</v>
      </c>
      <c r="G3495" s="867">
        <v>89623</v>
      </c>
      <c r="H3495" s="867" t="s">
        <v>9908</v>
      </c>
      <c r="I3495" s="867" t="s">
        <v>6228</v>
      </c>
      <c r="J3495" s="867" t="s">
        <v>6229</v>
      </c>
      <c r="K3495" s="868">
        <v>13.55</v>
      </c>
      <c r="L3495" s="867" t="s">
        <v>6143</v>
      </c>
    </row>
    <row r="3496" spans="1:12" ht="13.5">
      <c r="A3496" s="867" t="s">
        <v>9467</v>
      </c>
      <c r="B3496" s="867" t="s">
        <v>9468</v>
      </c>
      <c r="C3496" s="867" t="s">
        <v>8778</v>
      </c>
      <c r="D3496" s="867" t="s">
        <v>9692</v>
      </c>
      <c r="E3496" s="868" t="s">
        <v>819</v>
      </c>
      <c r="F3496" s="867" t="s">
        <v>819</v>
      </c>
      <c r="G3496" s="867">
        <v>89624</v>
      </c>
      <c r="H3496" s="867" t="s">
        <v>9909</v>
      </c>
      <c r="I3496" s="867" t="s">
        <v>6228</v>
      </c>
      <c r="J3496" s="867" t="s">
        <v>6229</v>
      </c>
      <c r="K3496" s="868">
        <v>14.31</v>
      </c>
      <c r="L3496" s="867" t="s">
        <v>6143</v>
      </c>
    </row>
    <row r="3497" spans="1:12" ht="13.5">
      <c r="A3497" s="867" t="s">
        <v>9467</v>
      </c>
      <c r="B3497" s="867" t="s">
        <v>9468</v>
      </c>
      <c r="C3497" s="867" t="s">
        <v>8778</v>
      </c>
      <c r="D3497" s="867" t="s">
        <v>9692</v>
      </c>
      <c r="E3497" s="868" t="s">
        <v>819</v>
      </c>
      <c r="F3497" s="867" t="s">
        <v>819</v>
      </c>
      <c r="G3497" s="867">
        <v>89625</v>
      </c>
      <c r="H3497" s="867" t="s">
        <v>9910</v>
      </c>
      <c r="I3497" s="867" t="s">
        <v>6228</v>
      </c>
      <c r="J3497" s="867" t="s">
        <v>6229</v>
      </c>
      <c r="K3497" s="868">
        <v>16.38</v>
      </c>
      <c r="L3497" s="867" t="s">
        <v>6143</v>
      </c>
    </row>
    <row r="3498" spans="1:12" ht="13.5">
      <c r="A3498" s="867" t="s">
        <v>9467</v>
      </c>
      <c r="B3498" s="867" t="s">
        <v>9468</v>
      </c>
      <c r="C3498" s="867" t="s">
        <v>8778</v>
      </c>
      <c r="D3498" s="867" t="s">
        <v>9692</v>
      </c>
      <c r="E3498" s="868" t="s">
        <v>819</v>
      </c>
      <c r="F3498" s="867" t="s">
        <v>819</v>
      </c>
      <c r="G3498" s="867">
        <v>89626</v>
      </c>
      <c r="H3498" s="867" t="s">
        <v>9911</v>
      </c>
      <c r="I3498" s="867" t="s">
        <v>6228</v>
      </c>
      <c r="J3498" s="867" t="s">
        <v>6229</v>
      </c>
      <c r="K3498" s="868">
        <v>22.22</v>
      </c>
      <c r="L3498" s="867" t="s">
        <v>6143</v>
      </c>
    </row>
    <row r="3499" spans="1:12" ht="13.5">
      <c r="A3499" s="867" t="s">
        <v>9467</v>
      </c>
      <c r="B3499" s="867" t="s">
        <v>9468</v>
      </c>
      <c r="C3499" s="867" t="s">
        <v>8778</v>
      </c>
      <c r="D3499" s="867" t="s">
        <v>9692</v>
      </c>
      <c r="E3499" s="868" t="s">
        <v>819</v>
      </c>
      <c r="F3499" s="867" t="s">
        <v>819</v>
      </c>
      <c r="G3499" s="867">
        <v>89627</v>
      </c>
      <c r="H3499" s="867" t="s">
        <v>9912</v>
      </c>
      <c r="I3499" s="867" t="s">
        <v>6228</v>
      </c>
      <c r="J3499" s="867" t="s">
        <v>6229</v>
      </c>
      <c r="K3499" s="868">
        <v>15.5</v>
      </c>
      <c r="L3499" s="867" t="s">
        <v>6143</v>
      </c>
    </row>
    <row r="3500" spans="1:12" ht="13.5">
      <c r="A3500" s="867" t="s">
        <v>9467</v>
      </c>
      <c r="B3500" s="867" t="s">
        <v>9468</v>
      </c>
      <c r="C3500" s="867" t="s">
        <v>8778</v>
      </c>
      <c r="D3500" s="867" t="s">
        <v>9692</v>
      </c>
      <c r="E3500" s="868" t="s">
        <v>819</v>
      </c>
      <c r="F3500" s="867" t="s">
        <v>819</v>
      </c>
      <c r="G3500" s="867">
        <v>89628</v>
      </c>
      <c r="H3500" s="867" t="s">
        <v>9913</v>
      </c>
      <c r="I3500" s="867" t="s">
        <v>6228</v>
      </c>
      <c r="J3500" s="867" t="s">
        <v>6229</v>
      </c>
      <c r="K3500" s="868">
        <v>33.549999999999997</v>
      </c>
      <c r="L3500" s="867" t="s">
        <v>6143</v>
      </c>
    </row>
    <row r="3501" spans="1:12" ht="13.5">
      <c r="A3501" s="867" t="s">
        <v>9467</v>
      </c>
      <c r="B3501" s="867" t="s">
        <v>9468</v>
      </c>
      <c r="C3501" s="867" t="s">
        <v>8778</v>
      </c>
      <c r="D3501" s="867" t="s">
        <v>9692</v>
      </c>
      <c r="E3501" s="868" t="s">
        <v>819</v>
      </c>
      <c r="F3501" s="867" t="s">
        <v>819</v>
      </c>
      <c r="G3501" s="867">
        <v>89629</v>
      </c>
      <c r="H3501" s="867" t="s">
        <v>9914</v>
      </c>
      <c r="I3501" s="867" t="s">
        <v>6228</v>
      </c>
      <c r="J3501" s="867" t="s">
        <v>6229</v>
      </c>
      <c r="K3501" s="868">
        <v>60.76</v>
      </c>
      <c r="L3501" s="867" t="s">
        <v>6143</v>
      </c>
    </row>
    <row r="3502" spans="1:12" ht="13.5">
      <c r="A3502" s="867" t="s">
        <v>9467</v>
      </c>
      <c r="B3502" s="867" t="s">
        <v>9468</v>
      </c>
      <c r="C3502" s="867" t="s">
        <v>8778</v>
      </c>
      <c r="D3502" s="867" t="s">
        <v>9692</v>
      </c>
      <c r="E3502" s="868" t="s">
        <v>819</v>
      </c>
      <c r="F3502" s="867" t="s">
        <v>819</v>
      </c>
      <c r="G3502" s="867">
        <v>89630</v>
      </c>
      <c r="H3502" s="867" t="s">
        <v>9915</v>
      </c>
      <c r="I3502" s="867" t="s">
        <v>6228</v>
      </c>
      <c r="J3502" s="867" t="s">
        <v>6229</v>
      </c>
      <c r="K3502" s="868">
        <v>52.8</v>
      </c>
      <c r="L3502" s="867" t="s">
        <v>6143</v>
      </c>
    </row>
    <row r="3503" spans="1:12" ht="13.5">
      <c r="A3503" s="867" t="s">
        <v>9467</v>
      </c>
      <c r="B3503" s="867" t="s">
        <v>9468</v>
      </c>
      <c r="C3503" s="867" t="s">
        <v>8778</v>
      </c>
      <c r="D3503" s="867" t="s">
        <v>9692</v>
      </c>
      <c r="E3503" s="868" t="s">
        <v>819</v>
      </c>
      <c r="F3503" s="867" t="s">
        <v>819</v>
      </c>
      <c r="G3503" s="867">
        <v>89631</v>
      </c>
      <c r="H3503" s="867" t="s">
        <v>9916</v>
      </c>
      <c r="I3503" s="867" t="s">
        <v>6228</v>
      </c>
      <c r="J3503" s="867" t="s">
        <v>6229</v>
      </c>
      <c r="K3503" s="868">
        <v>91.97</v>
      </c>
      <c r="L3503" s="867" t="s">
        <v>6143</v>
      </c>
    </row>
    <row r="3504" spans="1:12" ht="13.5">
      <c r="A3504" s="867" t="s">
        <v>9467</v>
      </c>
      <c r="B3504" s="867" t="s">
        <v>9468</v>
      </c>
      <c r="C3504" s="867" t="s">
        <v>8778</v>
      </c>
      <c r="D3504" s="867" t="s">
        <v>9692</v>
      </c>
      <c r="E3504" s="868" t="s">
        <v>819</v>
      </c>
      <c r="F3504" s="867" t="s">
        <v>819</v>
      </c>
      <c r="G3504" s="867">
        <v>89632</v>
      </c>
      <c r="H3504" s="867" t="s">
        <v>9917</v>
      </c>
      <c r="I3504" s="867" t="s">
        <v>6228</v>
      </c>
      <c r="J3504" s="867" t="s">
        <v>6229</v>
      </c>
      <c r="K3504" s="868">
        <v>75.69</v>
      </c>
      <c r="L3504" s="867" t="s">
        <v>6143</v>
      </c>
    </row>
    <row r="3505" spans="1:12" ht="13.5">
      <c r="A3505" s="867" t="s">
        <v>9467</v>
      </c>
      <c r="B3505" s="867" t="s">
        <v>9468</v>
      </c>
      <c r="C3505" s="867" t="s">
        <v>8778</v>
      </c>
      <c r="D3505" s="867" t="s">
        <v>9692</v>
      </c>
      <c r="E3505" s="868" t="s">
        <v>819</v>
      </c>
      <c r="F3505" s="867" t="s">
        <v>819</v>
      </c>
      <c r="G3505" s="867">
        <v>89637</v>
      </c>
      <c r="H3505" s="867" t="s">
        <v>9918</v>
      </c>
      <c r="I3505" s="867" t="s">
        <v>6228</v>
      </c>
      <c r="J3505" s="867" t="s">
        <v>6229</v>
      </c>
      <c r="K3505" s="868">
        <v>6.84</v>
      </c>
      <c r="L3505" s="867" t="s">
        <v>6143</v>
      </c>
    </row>
    <row r="3506" spans="1:12" ht="13.5">
      <c r="A3506" s="867" t="s">
        <v>9467</v>
      </c>
      <c r="B3506" s="867" t="s">
        <v>9468</v>
      </c>
      <c r="C3506" s="867" t="s">
        <v>8778</v>
      </c>
      <c r="D3506" s="867" t="s">
        <v>9692</v>
      </c>
      <c r="E3506" s="868" t="s">
        <v>819</v>
      </c>
      <c r="F3506" s="867" t="s">
        <v>819</v>
      </c>
      <c r="G3506" s="867">
        <v>89638</v>
      </c>
      <c r="H3506" s="867" t="s">
        <v>9919</v>
      </c>
      <c r="I3506" s="867" t="s">
        <v>6228</v>
      </c>
      <c r="J3506" s="867" t="s">
        <v>6229</v>
      </c>
      <c r="K3506" s="868">
        <v>7.4</v>
      </c>
      <c r="L3506" s="867" t="s">
        <v>6143</v>
      </c>
    </row>
    <row r="3507" spans="1:12" ht="13.5">
      <c r="A3507" s="867" t="s">
        <v>9467</v>
      </c>
      <c r="B3507" s="867" t="s">
        <v>9468</v>
      </c>
      <c r="C3507" s="867" t="s">
        <v>8778</v>
      </c>
      <c r="D3507" s="867" t="s">
        <v>9692</v>
      </c>
      <c r="E3507" s="868" t="s">
        <v>819</v>
      </c>
      <c r="F3507" s="867" t="s">
        <v>819</v>
      </c>
      <c r="G3507" s="867">
        <v>89639</v>
      </c>
      <c r="H3507" s="867" t="s">
        <v>9920</v>
      </c>
      <c r="I3507" s="867" t="s">
        <v>6228</v>
      </c>
      <c r="J3507" s="867" t="s">
        <v>6229</v>
      </c>
      <c r="K3507" s="868">
        <v>7.61</v>
      </c>
      <c r="L3507" s="867" t="s">
        <v>6143</v>
      </c>
    </row>
    <row r="3508" spans="1:12" ht="13.5">
      <c r="A3508" s="867" t="s">
        <v>9467</v>
      </c>
      <c r="B3508" s="867" t="s">
        <v>9468</v>
      </c>
      <c r="C3508" s="867" t="s">
        <v>8778</v>
      </c>
      <c r="D3508" s="867" t="s">
        <v>9692</v>
      </c>
      <c r="E3508" s="868" t="s">
        <v>819</v>
      </c>
      <c r="F3508" s="867" t="s">
        <v>819</v>
      </c>
      <c r="G3508" s="867">
        <v>89640</v>
      </c>
      <c r="H3508" s="867" t="s">
        <v>9921</v>
      </c>
      <c r="I3508" s="867" t="s">
        <v>6228</v>
      </c>
      <c r="J3508" s="867" t="s">
        <v>6229</v>
      </c>
      <c r="K3508" s="868">
        <v>10.95</v>
      </c>
      <c r="L3508" s="867" t="s">
        <v>6143</v>
      </c>
    </row>
    <row r="3509" spans="1:12" ht="13.5">
      <c r="A3509" s="867" t="s">
        <v>9467</v>
      </c>
      <c r="B3509" s="867" t="s">
        <v>9468</v>
      </c>
      <c r="C3509" s="867" t="s">
        <v>8778</v>
      </c>
      <c r="D3509" s="867" t="s">
        <v>9692</v>
      </c>
      <c r="E3509" s="868" t="s">
        <v>819</v>
      </c>
      <c r="F3509" s="867" t="s">
        <v>819</v>
      </c>
      <c r="G3509" s="867">
        <v>89641</v>
      </c>
      <c r="H3509" s="867" t="s">
        <v>9922</v>
      </c>
      <c r="I3509" s="867" t="s">
        <v>6228</v>
      </c>
      <c r="J3509" s="867" t="s">
        <v>6229</v>
      </c>
      <c r="K3509" s="868">
        <v>9.42</v>
      </c>
      <c r="L3509" s="867" t="s">
        <v>6143</v>
      </c>
    </row>
    <row r="3510" spans="1:12" ht="13.5">
      <c r="A3510" s="867" t="s">
        <v>9467</v>
      </c>
      <c r="B3510" s="867" t="s">
        <v>9468</v>
      </c>
      <c r="C3510" s="867" t="s">
        <v>8778</v>
      </c>
      <c r="D3510" s="867" t="s">
        <v>9692</v>
      </c>
      <c r="E3510" s="868" t="s">
        <v>819</v>
      </c>
      <c r="F3510" s="867" t="s">
        <v>819</v>
      </c>
      <c r="G3510" s="867">
        <v>89642</v>
      </c>
      <c r="H3510" s="867" t="s">
        <v>9923</v>
      </c>
      <c r="I3510" s="867" t="s">
        <v>6228</v>
      </c>
      <c r="J3510" s="867" t="s">
        <v>6229</v>
      </c>
      <c r="K3510" s="868">
        <v>10.49</v>
      </c>
      <c r="L3510" s="867" t="s">
        <v>6143</v>
      </c>
    </row>
    <row r="3511" spans="1:12" ht="13.5">
      <c r="A3511" s="867" t="s">
        <v>9467</v>
      </c>
      <c r="B3511" s="867" t="s">
        <v>9468</v>
      </c>
      <c r="C3511" s="867" t="s">
        <v>8778</v>
      </c>
      <c r="D3511" s="867" t="s">
        <v>9692</v>
      </c>
      <c r="E3511" s="868" t="s">
        <v>819</v>
      </c>
      <c r="F3511" s="867" t="s">
        <v>819</v>
      </c>
      <c r="G3511" s="867">
        <v>89643</v>
      </c>
      <c r="H3511" s="867" t="s">
        <v>9924</v>
      </c>
      <c r="I3511" s="867" t="s">
        <v>6228</v>
      </c>
      <c r="J3511" s="867" t="s">
        <v>6229</v>
      </c>
      <c r="K3511" s="868">
        <v>10.85</v>
      </c>
      <c r="L3511" s="867" t="s">
        <v>6143</v>
      </c>
    </row>
    <row r="3512" spans="1:12" ht="13.5">
      <c r="A3512" s="867" t="s">
        <v>9467</v>
      </c>
      <c r="B3512" s="867" t="s">
        <v>9468</v>
      </c>
      <c r="C3512" s="867" t="s">
        <v>8778</v>
      </c>
      <c r="D3512" s="867" t="s">
        <v>9692</v>
      </c>
      <c r="E3512" s="868" t="s">
        <v>819</v>
      </c>
      <c r="F3512" s="867" t="s">
        <v>819</v>
      </c>
      <c r="G3512" s="867">
        <v>89644</v>
      </c>
      <c r="H3512" s="867" t="s">
        <v>9925</v>
      </c>
      <c r="I3512" s="867" t="s">
        <v>6228</v>
      </c>
      <c r="J3512" s="867" t="s">
        <v>6229</v>
      </c>
      <c r="K3512" s="868">
        <v>15.93</v>
      </c>
      <c r="L3512" s="867" t="s">
        <v>6143</v>
      </c>
    </row>
    <row r="3513" spans="1:12" ht="13.5">
      <c r="A3513" s="867" t="s">
        <v>9467</v>
      </c>
      <c r="B3513" s="867" t="s">
        <v>9468</v>
      </c>
      <c r="C3513" s="867" t="s">
        <v>8778</v>
      </c>
      <c r="D3513" s="867" t="s">
        <v>9692</v>
      </c>
      <c r="E3513" s="868" t="s">
        <v>819</v>
      </c>
      <c r="F3513" s="867" t="s">
        <v>819</v>
      </c>
      <c r="G3513" s="867">
        <v>89645</v>
      </c>
      <c r="H3513" s="867" t="s">
        <v>9926</v>
      </c>
      <c r="I3513" s="867" t="s">
        <v>6228</v>
      </c>
      <c r="J3513" s="867" t="s">
        <v>6229</v>
      </c>
      <c r="K3513" s="868">
        <v>16.93</v>
      </c>
      <c r="L3513" s="867" t="s">
        <v>6143</v>
      </c>
    </row>
    <row r="3514" spans="1:12" ht="13.5">
      <c r="A3514" s="867" t="s">
        <v>9467</v>
      </c>
      <c r="B3514" s="867" t="s">
        <v>9468</v>
      </c>
      <c r="C3514" s="867" t="s">
        <v>8778</v>
      </c>
      <c r="D3514" s="867" t="s">
        <v>9692</v>
      </c>
      <c r="E3514" s="868" t="s">
        <v>819</v>
      </c>
      <c r="F3514" s="867" t="s">
        <v>819</v>
      </c>
      <c r="G3514" s="867">
        <v>89646</v>
      </c>
      <c r="H3514" s="867" t="s">
        <v>9927</v>
      </c>
      <c r="I3514" s="867" t="s">
        <v>6228</v>
      </c>
      <c r="J3514" s="867" t="s">
        <v>6229</v>
      </c>
      <c r="K3514" s="868">
        <v>13.82</v>
      </c>
      <c r="L3514" s="867" t="s">
        <v>6143</v>
      </c>
    </row>
    <row r="3515" spans="1:12" ht="13.5">
      <c r="A3515" s="867" t="s">
        <v>9467</v>
      </c>
      <c r="B3515" s="867" t="s">
        <v>9468</v>
      </c>
      <c r="C3515" s="867" t="s">
        <v>8778</v>
      </c>
      <c r="D3515" s="867" t="s">
        <v>9692</v>
      </c>
      <c r="E3515" s="868" t="s">
        <v>819</v>
      </c>
      <c r="F3515" s="867" t="s">
        <v>819</v>
      </c>
      <c r="G3515" s="867">
        <v>89647</v>
      </c>
      <c r="H3515" s="867" t="s">
        <v>9928</v>
      </c>
      <c r="I3515" s="867" t="s">
        <v>6228</v>
      </c>
      <c r="J3515" s="867" t="s">
        <v>6229</v>
      </c>
      <c r="K3515" s="868">
        <v>13.57</v>
      </c>
      <c r="L3515" s="867" t="s">
        <v>6143</v>
      </c>
    </row>
    <row r="3516" spans="1:12" ht="13.5">
      <c r="A3516" s="867" t="s">
        <v>9467</v>
      </c>
      <c r="B3516" s="867" t="s">
        <v>9468</v>
      </c>
      <c r="C3516" s="867" t="s">
        <v>8778</v>
      </c>
      <c r="D3516" s="867" t="s">
        <v>9692</v>
      </c>
      <c r="E3516" s="868" t="s">
        <v>819</v>
      </c>
      <c r="F3516" s="867" t="s">
        <v>819</v>
      </c>
      <c r="G3516" s="867">
        <v>89648</v>
      </c>
      <c r="H3516" s="867" t="s">
        <v>9929</v>
      </c>
      <c r="I3516" s="867" t="s">
        <v>6228</v>
      </c>
      <c r="J3516" s="867" t="s">
        <v>6229</v>
      </c>
      <c r="K3516" s="868">
        <v>14.72</v>
      </c>
      <c r="L3516" s="867" t="s">
        <v>6143</v>
      </c>
    </row>
    <row r="3517" spans="1:12" ht="13.5">
      <c r="A3517" s="867" t="s">
        <v>9467</v>
      </c>
      <c r="B3517" s="867" t="s">
        <v>9468</v>
      </c>
      <c r="C3517" s="867" t="s">
        <v>8778</v>
      </c>
      <c r="D3517" s="867" t="s">
        <v>9692</v>
      </c>
      <c r="E3517" s="868" t="s">
        <v>819</v>
      </c>
      <c r="F3517" s="867" t="s">
        <v>819</v>
      </c>
      <c r="G3517" s="867">
        <v>89649</v>
      </c>
      <c r="H3517" s="867" t="s">
        <v>9930</v>
      </c>
      <c r="I3517" s="867" t="s">
        <v>6228</v>
      </c>
      <c r="J3517" s="867" t="s">
        <v>6229</v>
      </c>
      <c r="K3517" s="868">
        <v>19.62</v>
      </c>
      <c r="L3517" s="867" t="s">
        <v>6143</v>
      </c>
    </row>
    <row r="3518" spans="1:12" ht="13.5">
      <c r="A3518" s="867" t="s">
        <v>9467</v>
      </c>
      <c r="B3518" s="867" t="s">
        <v>9468</v>
      </c>
      <c r="C3518" s="867" t="s">
        <v>8778</v>
      </c>
      <c r="D3518" s="867" t="s">
        <v>9692</v>
      </c>
      <c r="E3518" s="868" t="s">
        <v>819</v>
      </c>
      <c r="F3518" s="867" t="s">
        <v>819</v>
      </c>
      <c r="G3518" s="867">
        <v>89650</v>
      </c>
      <c r="H3518" s="867" t="s">
        <v>9931</v>
      </c>
      <c r="I3518" s="867" t="s">
        <v>6228</v>
      </c>
      <c r="J3518" s="867" t="s">
        <v>6229</v>
      </c>
      <c r="K3518" s="868">
        <v>19.62</v>
      </c>
      <c r="L3518" s="867" t="s">
        <v>6143</v>
      </c>
    </row>
    <row r="3519" spans="1:12" ht="13.5">
      <c r="A3519" s="867" t="s">
        <v>9467</v>
      </c>
      <c r="B3519" s="867" t="s">
        <v>9468</v>
      </c>
      <c r="C3519" s="867" t="s">
        <v>8778</v>
      </c>
      <c r="D3519" s="867" t="s">
        <v>9692</v>
      </c>
      <c r="E3519" s="868" t="s">
        <v>819</v>
      </c>
      <c r="F3519" s="867" t="s">
        <v>819</v>
      </c>
      <c r="G3519" s="867">
        <v>89651</v>
      </c>
      <c r="H3519" s="867" t="s">
        <v>9932</v>
      </c>
      <c r="I3519" s="867" t="s">
        <v>6228</v>
      </c>
      <c r="J3519" s="867" t="s">
        <v>6229</v>
      </c>
      <c r="K3519" s="868">
        <v>4.71</v>
      </c>
      <c r="L3519" s="867" t="s">
        <v>6143</v>
      </c>
    </row>
    <row r="3520" spans="1:12" ht="13.5">
      <c r="A3520" s="867" t="s">
        <v>9467</v>
      </c>
      <c r="B3520" s="867" t="s">
        <v>9468</v>
      </c>
      <c r="C3520" s="867" t="s">
        <v>8778</v>
      </c>
      <c r="D3520" s="867" t="s">
        <v>9692</v>
      </c>
      <c r="E3520" s="868" t="s">
        <v>819</v>
      </c>
      <c r="F3520" s="867" t="s">
        <v>819</v>
      </c>
      <c r="G3520" s="867">
        <v>89652</v>
      </c>
      <c r="H3520" s="867" t="s">
        <v>9933</v>
      </c>
      <c r="I3520" s="867" t="s">
        <v>6228</v>
      </c>
      <c r="J3520" s="867" t="s">
        <v>6229</v>
      </c>
      <c r="K3520" s="868">
        <v>7.18</v>
      </c>
      <c r="L3520" s="867" t="s">
        <v>6143</v>
      </c>
    </row>
    <row r="3521" spans="1:12" ht="13.5">
      <c r="A3521" s="867" t="s">
        <v>9467</v>
      </c>
      <c r="B3521" s="867" t="s">
        <v>9468</v>
      </c>
      <c r="C3521" s="867" t="s">
        <v>8778</v>
      </c>
      <c r="D3521" s="867" t="s">
        <v>9692</v>
      </c>
      <c r="E3521" s="868" t="s">
        <v>819</v>
      </c>
      <c r="F3521" s="867" t="s">
        <v>819</v>
      </c>
      <c r="G3521" s="867">
        <v>89653</v>
      </c>
      <c r="H3521" s="867" t="s">
        <v>9934</v>
      </c>
      <c r="I3521" s="867" t="s">
        <v>6228</v>
      </c>
      <c r="J3521" s="867" t="s">
        <v>6229</v>
      </c>
      <c r="K3521" s="868">
        <v>10.96</v>
      </c>
      <c r="L3521" s="867" t="s">
        <v>6143</v>
      </c>
    </row>
    <row r="3522" spans="1:12" ht="13.5">
      <c r="A3522" s="867" t="s">
        <v>9467</v>
      </c>
      <c r="B3522" s="867" t="s">
        <v>9468</v>
      </c>
      <c r="C3522" s="867" t="s">
        <v>8778</v>
      </c>
      <c r="D3522" s="867" t="s">
        <v>9692</v>
      </c>
      <c r="E3522" s="868" t="s">
        <v>819</v>
      </c>
      <c r="F3522" s="867" t="s">
        <v>819</v>
      </c>
      <c r="G3522" s="867">
        <v>89654</v>
      </c>
      <c r="H3522" s="867" t="s">
        <v>9935</v>
      </c>
      <c r="I3522" s="867" t="s">
        <v>6228</v>
      </c>
      <c r="J3522" s="867" t="s">
        <v>6229</v>
      </c>
      <c r="K3522" s="868">
        <v>10.71</v>
      </c>
      <c r="L3522" s="867" t="s">
        <v>6143</v>
      </c>
    </row>
    <row r="3523" spans="1:12" ht="13.5">
      <c r="A3523" s="867" t="s">
        <v>9467</v>
      </c>
      <c r="B3523" s="867" t="s">
        <v>9468</v>
      </c>
      <c r="C3523" s="867" t="s">
        <v>8778</v>
      </c>
      <c r="D3523" s="867" t="s">
        <v>9692</v>
      </c>
      <c r="E3523" s="868" t="s">
        <v>819</v>
      </c>
      <c r="F3523" s="867" t="s">
        <v>819</v>
      </c>
      <c r="G3523" s="867">
        <v>89655</v>
      </c>
      <c r="H3523" s="867" t="s">
        <v>9936</v>
      </c>
      <c r="I3523" s="867" t="s">
        <v>6228</v>
      </c>
      <c r="J3523" s="867" t="s">
        <v>6229</v>
      </c>
      <c r="K3523" s="868">
        <v>15.34</v>
      </c>
      <c r="L3523" s="867" t="s">
        <v>6143</v>
      </c>
    </row>
    <row r="3524" spans="1:12" ht="13.5">
      <c r="A3524" s="867" t="s">
        <v>9467</v>
      </c>
      <c r="B3524" s="867" t="s">
        <v>9468</v>
      </c>
      <c r="C3524" s="867" t="s">
        <v>8778</v>
      </c>
      <c r="D3524" s="867" t="s">
        <v>9692</v>
      </c>
      <c r="E3524" s="868" t="s">
        <v>819</v>
      </c>
      <c r="F3524" s="867" t="s">
        <v>819</v>
      </c>
      <c r="G3524" s="867">
        <v>89656</v>
      </c>
      <c r="H3524" s="867" t="s">
        <v>9937</v>
      </c>
      <c r="I3524" s="867" t="s">
        <v>6228</v>
      </c>
      <c r="J3524" s="867" t="s">
        <v>6229</v>
      </c>
      <c r="K3524" s="868">
        <v>7.57</v>
      </c>
      <c r="L3524" s="867" t="s">
        <v>6143</v>
      </c>
    </row>
    <row r="3525" spans="1:12" ht="13.5">
      <c r="A3525" s="867" t="s">
        <v>9467</v>
      </c>
      <c r="B3525" s="867" t="s">
        <v>9468</v>
      </c>
      <c r="C3525" s="867" t="s">
        <v>8778</v>
      </c>
      <c r="D3525" s="867" t="s">
        <v>9692</v>
      </c>
      <c r="E3525" s="868" t="s">
        <v>819</v>
      </c>
      <c r="F3525" s="867" t="s">
        <v>819</v>
      </c>
      <c r="G3525" s="867">
        <v>89657</v>
      </c>
      <c r="H3525" s="867" t="s">
        <v>9938</v>
      </c>
      <c r="I3525" s="867" t="s">
        <v>6228</v>
      </c>
      <c r="J3525" s="867" t="s">
        <v>6229</v>
      </c>
      <c r="K3525" s="868">
        <v>7.69</v>
      </c>
      <c r="L3525" s="867" t="s">
        <v>6143</v>
      </c>
    </row>
    <row r="3526" spans="1:12" ht="13.5">
      <c r="A3526" s="867" t="s">
        <v>9467</v>
      </c>
      <c r="B3526" s="867" t="s">
        <v>9468</v>
      </c>
      <c r="C3526" s="867" t="s">
        <v>8778</v>
      </c>
      <c r="D3526" s="867" t="s">
        <v>9692</v>
      </c>
      <c r="E3526" s="868" t="s">
        <v>819</v>
      </c>
      <c r="F3526" s="867" t="s">
        <v>819</v>
      </c>
      <c r="G3526" s="867">
        <v>89658</v>
      </c>
      <c r="H3526" s="867" t="s">
        <v>9939</v>
      </c>
      <c r="I3526" s="867" t="s">
        <v>6228</v>
      </c>
      <c r="J3526" s="867" t="s">
        <v>6229</v>
      </c>
      <c r="K3526" s="868">
        <v>6.39</v>
      </c>
      <c r="L3526" s="867" t="s">
        <v>6143</v>
      </c>
    </row>
    <row r="3527" spans="1:12" ht="13.5">
      <c r="A3527" s="867" t="s">
        <v>9467</v>
      </c>
      <c r="B3527" s="867" t="s">
        <v>9468</v>
      </c>
      <c r="C3527" s="867" t="s">
        <v>8778</v>
      </c>
      <c r="D3527" s="867" t="s">
        <v>9692</v>
      </c>
      <c r="E3527" s="868" t="s">
        <v>819</v>
      </c>
      <c r="F3527" s="867" t="s">
        <v>819</v>
      </c>
      <c r="G3527" s="867">
        <v>89659</v>
      </c>
      <c r="H3527" s="867" t="s">
        <v>9940</v>
      </c>
      <c r="I3527" s="867" t="s">
        <v>6228</v>
      </c>
      <c r="J3527" s="867" t="s">
        <v>6229</v>
      </c>
      <c r="K3527" s="868">
        <v>10.16</v>
      </c>
      <c r="L3527" s="867" t="s">
        <v>6143</v>
      </c>
    </row>
    <row r="3528" spans="1:12" ht="13.5">
      <c r="A3528" s="867" t="s">
        <v>9467</v>
      </c>
      <c r="B3528" s="867" t="s">
        <v>9468</v>
      </c>
      <c r="C3528" s="867" t="s">
        <v>8778</v>
      </c>
      <c r="D3528" s="867" t="s">
        <v>9692</v>
      </c>
      <c r="E3528" s="868" t="s">
        <v>819</v>
      </c>
      <c r="F3528" s="867" t="s">
        <v>819</v>
      </c>
      <c r="G3528" s="867">
        <v>89660</v>
      </c>
      <c r="H3528" s="867" t="s">
        <v>9941</v>
      </c>
      <c r="I3528" s="867" t="s">
        <v>6228</v>
      </c>
      <c r="J3528" s="867" t="s">
        <v>6229</v>
      </c>
      <c r="K3528" s="868">
        <v>6.07</v>
      </c>
      <c r="L3528" s="867" t="s">
        <v>6143</v>
      </c>
    </row>
    <row r="3529" spans="1:12" ht="13.5">
      <c r="A3529" s="867" t="s">
        <v>9467</v>
      </c>
      <c r="B3529" s="867" t="s">
        <v>9468</v>
      </c>
      <c r="C3529" s="867" t="s">
        <v>8778</v>
      </c>
      <c r="D3529" s="867" t="s">
        <v>9692</v>
      </c>
      <c r="E3529" s="868" t="s">
        <v>819</v>
      </c>
      <c r="F3529" s="867" t="s">
        <v>819</v>
      </c>
      <c r="G3529" s="867">
        <v>89661</v>
      </c>
      <c r="H3529" s="867" t="s">
        <v>9942</v>
      </c>
      <c r="I3529" s="867" t="s">
        <v>6228</v>
      </c>
      <c r="J3529" s="867" t="s">
        <v>6229</v>
      </c>
      <c r="K3529" s="868">
        <v>13.03</v>
      </c>
      <c r="L3529" s="867" t="s">
        <v>6143</v>
      </c>
    </row>
    <row r="3530" spans="1:12" ht="13.5">
      <c r="A3530" s="867" t="s">
        <v>9467</v>
      </c>
      <c r="B3530" s="867" t="s">
        <v>9468</v>
      </c>
      <c r="C3530" s="867" t="s">
        <v>8778</v>
      </c>
      <c r="D3530" s="867" t="s">
        <v>9692</v>
      </c>
      <c r="E3530" s="868" t="s">
        <v>819</v>
      </c>
      <c r="F3530" s="867" t="s">
        <v>819</v>
      </c>
      <c r="G3530" s="867">
        <v>89662</v>
      </c>
      <c r="H3530" s="867" t="s">
        <v>9943</v>
      </c>
      <c r="I3530" s="867" t="s">
        <v>6228</v>
      </c>
      <c r="J3530" s="867" t="s">
        <v>6229</v>
      </c>
      <c r="K3530" s="868">
        <v>19.170000000000002</v>
      </c>
      <c r="L3530" s="867" t="s">
        <v>6143</v>
      </c>
    </row>
    <row r="3531" spans="1:12" ht="13.5">
      <c r="A3531" s="867" t="s">
        <v>9467</v>
      </c>
      <c r="B3531" s="867" t="s">
        <v>9468</v>
      </c>
      <c r="C3531" s="867" t="s">
        <v>8778</v>
      </c>
      <c r="D3531" s="867" t="s">
        <v>9692</v>
      </c>
      <c r="E3531" s="868" t="s">
        <v>819</v>
      </c>
      <c r="F3531" s="867" t="s">
        <v>819</v>
      </c>
      <c r="G3531" s="867">
        <v>89663</v>
      </c>
      <c r="H3531" s="867" t="s">
        <v>9944</v>
      </c>
      <c r="I3531" s="867" t="s">
        <v>6228</v>
      </c>
      <c r="J3531" s="867" t="s">
        <v>6229</v>
      </c>
      <c r="K3531" s="868">
        <v>8.89</v>
      </c>
      <c r="L3531" s="867" t="s">
        <v>6143</v>
      </c>
    </row>
    <row r="3532" spans="1:12" ht="13.5">
      <c r="A3532" s="867" t="s">
        <v>9467</v>
      </c>
      <c r="B3532" s="867" t="s">
        <v>9468</v>
      </c>
      <c r="C3532" s="867" t="s">
        <v>8778</v>
      </c>
      <c r="D3532" s="867" t="s">
        <v>9692</v>
      </c>
      <c r="E3532" s="868" t="s">
        <v>819</v>
      </c>
      <c r="F3532" s="867" t="s">
        <v>819</v>
      </c>
      <c r="G3532" s="867">
        <v>89664</v>
      </c>
      <c r="H3532" s="867" t="s">
        <v>9945</v>
      </c>
      <c r="I3532" s="867" t="s">
        <v>6228</v>
      </c>
      <c r="J3532" s="867" t="s">
        <v>6229</v>
      </c>
      <c r="K3532" s="868">
        <v>10.16</v>
      </c>
      <c r="L3532" s="867" t="s">
        <v>6143</v>
      </c>
    </row>
    <row r="3533" spans="1:12" ht="13.5">
      <c r="A3533" s="867" t="s">
        <v>9467</v>
      </c>
      <c r="B3533" s="867" t="s">
        <v>9468</v>
      </c>
      <c r="C3533" s="867" t="s">
        <v>8778</v>
      </c>
      <c r="D3533" s="867" t="s">
        <v>9692</v>
      </c>
      <c r="E3533" s="868" t="s">
        <v>819</v>
      </c>
      <c r="F3533" s="867" t="s">
        <v>819</v>
      </c>
      <c r="G3533" s="867">
        <v>89665</v>
      </c>
      <c r="H3533" s="867" t="s">
        <v>9946</v>
      </c>
      <c r="I3533" s="867" t="s">
        <v>6228</v>
      </c>
      <c r="J3533" s="867" t="s">
        <v>6229</v>
      </c>
      <c r="K3533" s="868">
        <v>8.85</v>
      </c>
      <c r="L3533" s="867" t="s">
        <v>6143</v>
      </c>
    </row>
    <row r="3534" spans="1:12" ht="13.5">
      <c r="A3534" s="867" t="s">
        <v>9467</v>
      </c>
      <c r="B3534" s="867" t="s">
        <v>9468</v>
      </c>
      <c r="C3534" s="867" t="s">
        <v>8778</v>
      </c>
      <c r="D3534" s="867" t="s">
        <v>9692</v>
      </c>
      <c r="E3534" s="868" t="s">
        <v>819</v>
      </c>
      <c r="F3534" s="867" t="s">
        <v>819</v>
      </c>
      <c r="G3534" s="867">
        <v>89666</v>
      </c>
      <c r="H3534" s="867" t="s">
        <v>9947</v>
      </c>
      <c r="I3534" s="867" t="s">
        <v>6228</v>
      </c>
      <c r="J3534" s="867" t="s">
        <v>6229</v>
      </c>
      <c r="K3534" s="868">
        <v>5.5</v>
      </c>
      <c r="L3534" s="867" t="s">
        <v>6143</v>
      </c>
    </row>
    <row r="3535" spans="1:12" ht="13.5">
      <c r="A3535" s="867" t="s">
        <v>9467</v>
      </c>
      <c r="B3535" s="867" t="s">
        <v>9468</v>
      </c>
      <c r="C3535" s="867" t="s">
        <v>8778</v>
      </c>
      <c r="D3535" s="867" t="s">
        <v>9692</v>
      </c>
      <c r="E3535" s="868" t="s">
        <v>819</v>
      </c>
      <c r="F3535" s="867" t="s">
        <v>819</v>
      </c>
      <c r="G3535" s="867">
        <v>89667</v>
      </c>
      <c r="H3535" s="867" t="s">
        <v>9948</v>
      </c>
      <c r="I3535" s="867" t="s">
        <v>6228</v>
      </c>
      <c r="J3535" s="867" t="s">
        <v>6229</v>
      </c>
      <c r="K3535" s="868">
        <v>22.95</v>
      </c>
      <c r="L3535" s="867" t="s">
        <v>6143</v>
      </c>
    </row>
    <row r="3536" spans="1:12" ht="13.5">
      <c r="A3536" s="867" t="s">
        <v>9467</v>
      </c>
      <c r="B3536" s="867" t="s">
        <v>9468</v>
      </c>
      <c r="C3536" s="867" t="s">
        <v>8778</v>
      </c>
      <c r="D3536" s="867" t="s">
        <v>9692</v>
      </c>
      <c r="E3536" s="868" t="s">
        <v>819</v>
      </c>
      <c r="F3536" s="867" t="s">
        <v>819</v>
      </c>
      <c r="G3536" s="867">
        <v>89668</v>
      </c>
      <c r="H3536" s="867" t="s">
        <v>9949</v>
      </c>
      <c r="I3536" s="867" t="s">
        <v>6228</v>
      </c>
      <c r="J3536" s="867" t="s">
        <v>6229</v>
      </c>
      <c r="K3536" s="868">
        <v>18.27</v>
      </c>
      <c r="L3536" s="867" t="s">
        <v>6143</v>
      </c>
    </row>
    <row r="3537" spans="1:12" ht="13.5">
      <c r="A3537" s="867" t="s">
        <v>9467</v>
      </c>
      <c r="B3537" s="867" t="s">
        <v>9468</v>
      </c>
      <c r="C3537" s="867" t="s">
        <v>8778</v>
      </c>
      <c r="D3537" s="867" t="s">
        <v>9692</v>
      </c>
      <c r="E3537" s="868" t="s">
        <v>819</v>
      </c>
      <c r="F3537" s="867" t="s">
        <v>819</v>
      </c>
      <c r="G3537" s="867">
        <v>89669</v>
      </c>
      <c r="H3537" s="867" t="s">
        <v>9950</v>
      </c>
      <c r="I3537" s="867" t="s">
        <v>6228</v>
      </c>
      <c r="J3537" s="867" t="s">
        <v>6229</v>
      </c>
      <c r="K3537" s="868">
        <v>14.91</v>
      </c>
      <c r="L3537" s="867" t="s">
        <v>6143</v>
      </c>
    </row>
    <row r="3538" spans="1:12" ht="13.5">
      <c r="A3538" s="867" t="s">
        <v>9467</v>
      </c>
      <c r="B3538" s="867" t="s">
        <v>9468</v>
      </c>
      <c r="C3538" s="867" t="s">
        <v>8778</v>
      </c>
      <c r="D3538" s="867" t="s">
        <v>9692</v>
      </c>
      <c r="E3538" s="868" t="s">
        <v>819</v>
      </c>
      <c r="F3538" s="867" t="s">
        <v>819</v>
      </c>
      <c r="G3538" s="867">
        <v>89670</v>
      </c>
      <c r="H3538" s="867" t="s">
        <v>9951</v>
      </c>
      <c r="I3538" s="867" t="s">
        <v>6228</v>
      </c>
      <c r="J3538" s="867" t="s">
        <v>6229</v>
      </c>
      <c r="K3538" s="868">
        <v>9.02</v>
      </c>
      <c r="L3538" s="867" t="s">
        <v>6143</v>
      </c>
    </row>
    <row r="3539" spans="1:12" ht="13.5">
      <c r="A3539" s="867" t="s">
        <v>9467</v>
      </c>
      <c r="B3539" s="867" t="s">
        <v>9468</v>
      </c>
      <c r="C3539" s="867" t="s">
        <v>8778</v>
      </c>
      <c r="D3539" s="867" t="s">
        <v>9692</v>
      </c>
      <c r="E3539" s="868" t="s">
        <v>819</v>
      </c>
      <c r="F3539" s="867" t="s">
        <v>819</v>
      </c>
      <c r="G3539" s="867">
        <v>89671</v>
      </c>
      <c r="H3539" s="867" t="s">
        <v>9952</v>
      </c>
      <c r="I3539" s="867" t="s">
        <v>6228</v>
      </c>
      <c r="J3539" s="867" t="s">
        <v>6229</v>
      </c>
      <c r="K3539" s="868">
        <v>21.98</v>
      </c>
      <c r="L3539" s="867" t="s">
        <v>6143</v>
      </c>
    </row>
    <row r="3540" spans="1:12" ht="13.5">
      <c r="A3540" s="867" t="s">
        <v>9467</v>
      </c>
      <c r="B3540" s="867" t="s">
        <v>9468</v>
      </c>
      <c r="C3540" s="867" t="s">
        <v>8778</v>
      </c>
      <c r="D3540" s="867" t="s">
        <v>9692</v>
      </c>
      <c r="E3540" s="868" t="s">
        <v>819</v>
      </c>
      <c r="F3540" s="867" t="s">
        <v>819</v>
      </c>
      <c r="G3540" s="867">
        <v>89672</v>
      </c>
      <c r="H3540" s="867" t="s">
        <v>9953</v>
      </c>
      <c r="I3540" s="867" t="s">
        <v>6228</v>
      </c>
      <c r="J3540" s="867" t="s">
        <v>6229</v>
      </c>
      <c r="K3540" s="868">
        <v>13.33</v>
      </c>
      <c r="L3540" s="867" t="s">
        <v>6143</v>
      </c>
    </row>
    <row r="3541" spans="1:12" ht="13.5">
      <c r="A3541" s="867" t="s">
        <v>9467</v>
      </c>
      <c r="B3541" s="867" t="s">
        <v>9468</v>
      </c>
      <c r="C3541" s="867" t="s">
        <v>8778</v>
      </c>
      <c r="D3541" s="867" t="s">
        <v>9692</v>
      </c>
      <c r="E3541" s="868" t="s">
        <v>819</v>
      </c>
      <c r="F3541" s="867" t="s">
        <v>819</v>
      </c>
      <c r="G3541" s="867">
        <v>89673</v>
      </c>
      <c r="H3541" s="867" t="s">
        <v>9954</v>
      </c>
      <c r="I3541" s="867" t="s">
        <v>6228</v>
      </c>
      <c r="J3541" s="867" t="s">
        <v>6229</v>
      </c>
      <c r="K3541" s="868">
        <v>17.329999999999998</v>
      </c>
      <c r="L3541" s="867" t="s">
        <v>6143</v>
      </c>
    </row>
    <row r="3542" spans="1:12" ht="13.5">
      <c r="A3542" s="867" t="s">
        <v>9467</v>
      </c>
      <c r="B3542" s="867" t="s">
        <v>9468</v>
      </c>
      <c r="C3542" s="867" t="s">
        <v>8778</v>
      </c>
      <c r="D3542" s="867" t="s">
        <v>9692</v>
      </c>
      <c r="E3542" s="868" t="s">
        <v>819</v>
      </c>
      <c r="F3542" s="867" t="s">
        <v>819</v>
      </c>
      <c r="G3542" s="867">
        <v>89674</v>
      </c>
      <c r="H3542" s="867" t="s">
        <v>9955</v>
      </c>
      <c r="I3542" s="867" t="s">
        <v>6228</v>
      </c>
      <c r="J3542" s="867" t="s">
        <v>6229</v>
      </c>
      <c r="K3542" s="868">
        <v>18.84</v>
      </c>
      <c r="L3542" s="867" t="s">
        <v>6143</v>
      </c>
    </row>
    <row r="3543" spans="1:12" ht="13.5">
      <c r="A3543" s="867" t="s">
        <v>9467</v>
      </c>
      <c r="B3543" s="867" t="s">
        <v>9468</v>
      </c>
      <c r="C3543" s="867" t="s">
        <v>8778</v>
      </c>
      <c r="D3543" s="867" t="s">
        <v>9692</v>
      </c>
      <c r="E3543" s="868" t="s">
        <v>819</v>
      </c>
      <c r="F3543" s="867" t="s">
        <v>819</v>
      </c>
      <c r="G3543" s="867">
        <v>89675</v>
      </c>
      <c r="H3543" s="867" t="s">
        <v>9956</v>
      </c>
      <c r="I3543" s="867" t="s">
        <v>6228</v>
      </c>
      <c r="J3543" s="867" t="s">
        <v>6229</v>
      </c>
      <c r="K3543" s="868">
        <v>38.82</v>
      </c>
      <c r="L3543" s="867" t="s">
        <v>6143</v>
      </c>
    </row>
    <row r="3544" spans="1:12" ht="13.5">
      <c r="A3544" s="867" t="s">
        <v>9467</v>
      </c>
      <c r="B3544" s="867" t="s">
        <v>9468</v>
      </c>
      <c r="C3544" s="867" t="s">
        <v>8778</v>
      </c>
      <c r="D3544" s="867" t="s">
        <v>9692</v>
      </c>
      <c r="E3544" s="868" t="s">
        <v>819</v>
      </c>
      <c r="F3544" s="867" t="s">
        <v>819</v>
      </c>
      <c r="G3544" s="867">
        <v>89676</v>
      </c>
      <c r="H3544" s="867" t="s">
        <v>9957</v>
      </c>
      <c r="I3544" s="867" t="s">
        <v>6228</v>
      </c>
      <c r="J3544" s="867" t="s">
        <v>6229</v>
      </c>
      <c r="K3544" s="868">
        <v>27.81</v>
      </c>
      <c r="L3544" s="867" t="s">
        <v>6143</v>
      </c>
    </row>
    <row r="3545" spans="1:12" ht="13.5">
      <c r="A3545" s="867" t="s">
        <v>9467</v>
      </c>
      <c r="B3545" s="867" t="s">
        <v>9468</v>
      </c>
      <c r="C3545" s="867" t="s">
        <v>8778</v>
      </c>
      <c r="D3545" s="867" t="s">
        <v>9692</v>
      </c>
      <c r="E3545" s="868" t="s">
        <v>819</v>
      </c>
      <c r="F3545" s="867" t="s">
        <v>819</v>
      </c>
      <c r="G3545" s="867">
        <v>89677</v>
      </c>
      <c r="H3545" s="867" t="s">
        <v>9958</v>
      </c>
      <c r="I3545" s="867" t="s">
        <v>6228</v>
      </c>
      <c r="J3545" s="867" t="s">
        <v>6229</v>
      </c>
      <c r="K3545" s="868">
        <v>41.69</v>
      </c>
      <c r="L3545" s="867" t="s">
        <v>6143</v>
      </c>
    </row>
    <row r="3546" spans="1:12" ht="13.5">
      <c r="A3546" s="867" t="s">
        <v>9467</v>
      </c>
      <c r="B3546" s="867" t="s">
        <v>9468</v>
      </c>
      <c r="C3546" s="867" t="s">
        <v>8778</v>
      </c>
      <c r="D3546" s="867" t="s">
        <v>9692</v>
      </c>
      <c r="E3546" s="868" t="s">
        <v>819</v>
      </c>
      <c r="F3546" s="867" t="s">
        <v>819</v>
      </c>
      <c r="G3546" s="867">
        <v>89678</v>
      </c>
      <c r="H3546" s="867" t="s">
        <v>9959</v>
      </c>
      <c r="I3546" s="867" t="s">
        <v>6228</v>
      </c>
      <c r="J3546" s="867" t="s">
        <v>6229</v>
      </c>
      <c r="K3546" s="868">
        <v>7.1</v>
      </c>
      <c r="L3546" s="867" t="s">
        <v>6143</v>
      </c>
    </row>
    <row r="3547" spans="1:12" ht="13.5">
      <c r="A3547" s="867" t="s">
        <v>9467</v>
      </c>
      <c r="B3547" s="867" t="s">
        <v>9468</v>
      </c>
      <c r="C3547" s="867" t="s">
        <v>8778</v>
      </c>
      <c r="D3547" s="867" t="s">
        <v>9692</v>
      </c>
      <c r="E3547" s="868" t="s">
        <v>819</v>
      </c>
      <c r="F3547" s="867" t="s">
        <v>819</v>
      </c>
      <c r="G3547" s="867">
        <v>89679</v>
      </c>
      <c r="H3547" s="867" t="s">
        <v>9960</v>
      </c>
      <c r="I3547" s="867" t="s">
        <v>6228</v>
      </c>
      <c r="J3547" s="867" t="s">
        <v>6229</v>
      </c>
      <c r="K3547" s="868">
        <v>66.900000000000006</v>
      </c>
      <c r="L3547" s="867" t="s">
        <v>6143</v>
      </c>
    </row>
    <row r="3548" spans="1:12" ht="13.5">
      <c r="A3548" s="867" t="s">
        <v>9467</v>
      </c>
      <c r="B3548" s="867" t="s">
        <v>9468</v>
      </c>
      <c r="C3548" s="867" t="s">
        <v>8778</v>
      </c>
      <c r="D3548" s="867" t="s">
        <v>9692</v>
      </c>
      <c r="E3548" s="868" t="s">
        <v>819</v>
      </c>
      <c r="F3548" s="867" t="s">
        <v>819</v>
      </c>
      <c r="G3548" s="867">
        <v>89680</v>
      </c>
      <c r="H3548" s="867" t="s">
        <v>9961</v>
      </c>
      <c r="I3548" s="867" t="s">
        <v>6228</v>
      </c>
      <c r="J3548" s="867" t="s">
        <v>6229</v>
      </c>
      <c r="K3548" s="868">
        <v>13.44</v>
      </c>
      <c r="L3548" s="867" t="s">
        <v>6143</v>
      </c>
    </row>
    <row r="3549" spans="1:12" ht="13.5">
      <c r="A3549" s="867" t="s">
        <v>9467</v>
      </c>
      <c r="B3549" s="867" t="s">
        <v>9468</v>
      </c>
      <c r="C3549" s="867" t="s">
        <v>8778</v>
      </c>
      <c r="D3549" s="867" t="s">
        <v>9692</v>
      </c>
      <c r="E3549" s="868" t="s">
        <v>819</v>
      </c>
      <c r="F3549" s="867" t="s">
        <v>819</v>
      </c>
      <c r="G3549" s="867">
        <v>89681</v>
      </c>
      <c r="H3549" s="867" t="s">
        <v>9962</v>
      </c>
      <c r="I3549" s="867" t="s">
        <v>6228</v>
      </c>
      <c r="J3549" s="867" t="s">
        <v>6229</v>
      </c>
      <c r="K3549" s="868">
        <v>46.15</v>
      </c>
      <c r="L3549" s="867" t="s">
        <v>6143</v>
      </c>
    </row>
    <row r="3550" spans="1:12" ht="13.5">
      <c r="A3550" s="867" t="s">
        <v>9467</v>
      </c>
      <c r="B3550" s="867" t="s">
        <v>9468</v>
      </c>
      <c r="C3550" s="867" t="s">
        <v>8778</v>
      </c>
      <c r="D3550" s="867" t="s">
        <v>9692</v>
      </c>
      <c r="E3550" s="868" t="s">
        <v>819</v>
      </c>
      <c r="F3550" s="867" t="s">
        <v>819</v>
      </c>
      <c r="G3550" s="867">
        <v>89682</v>
      </c>
      <c r="H3550" s="867" t="s">
        <v>9963</v>
      </c>
      <c r="I3550" s="867" t="s">
        <v>6228</v>
      </c>
      <c r="J3550" s="867" t="s">
        <v>6229</v>
      </c>
      <c r="K3550" s="868">
        <v>19.899999999999999</v>
      </c>
      <c r="L3550" s="867" t="s">
        <v>6143</v>
      </c>
    </row>
    <row r="3551" spans="1:12" ht="13.5">
      <c r="A3551" s="867" t="s">
        <v>9467</v>
      </c>
      <c r="B3551" s="867" t="s">
        <v>9468</v>
      </c>
      <c r="C3551" s="867" t="s">
        <v>8778</v>
      </c>
      <c r="D3551" s="867" t="s">
        <v>9692</v>
      </c>
      <c r="E3551" s="868" t="s">
        <v>819</v>
      </c>
      <c r="F3551" s="867" t="s">
        <v>819</v>
      </c>
      <c r="G3551" s="867">
        <v>89684</v>
      </c>
      <c r="H3551" s="867" t="s">
        <v>9964</v>
      </c>
      <c r="I3551" s="867" t="s">
        <v>6228</v>
      </c>
      <c r="J3551" s="867" t="s">
        <v>6229</v>
      </c>
      <c r="K3551" s="868">
        <v>26.82</v>
      </c>
      <c r="L3551" s="867" t="s">
        <v>6143</v>
      </c>
    </row>
    <row r="3552" spans="1:12" ht="13.5">
      <c r="A3552" s="867" t="s">
        <v>9467</v>
      </c>
      <c r="B3552" s="867" t="s">
        <v>9468</v>
      </c>
      <c r="C3552" s="867" t="s">
        <v>8778</v>
      </c>
      <c r="D3552" s="867" t="s">
        <v>9692</v>
      </c>
      <c r="E3552" s="868" t="s">
        <v>819</v>
      </c>
      <c r="F3552" s="867" t="s">
        <v>819</v>
      </c>
      <c r="G3552" s="867">
        <v>89685</v>
      </c>
      <c r="H3552" s="867" t="s">
        <v>9965</v>
      </c>
      <c r="I3552" s="867" t="s">
        <v>6228</v>
      </c>
      <c r="J3552" s="867" t="s">
        <v>6229</v>
      </c>
      <c r="K3552" s="868">
        <v>31.73</v>
      </c>
      <c r="L3552" s="867" t="s">
        <v>6143</v>
      </c>
    </row>
    <row r="3553" spans="1:12" ht="13.5">
      <c r="A3553" s="867" t="s">
        <v>9467</v>
      </c>
      <c r="B3553" s="867" t="s">
        <v>9468</v>
      </c>
      <c r="C3553" s="867" t="s">
        <v>8778</v>
      </c>
      <c r="D3553" s="867" t="s">
        <v>9692</v>
      </c>
      <c r="E3553" s="868" t="s">
        <v>819</v>
      </c>
      <c r="F3553" s="867" t="s">
        <v>819</v>
      </c>
      <c r="G3553" s="867">
        <v>89686</v>
      </c>
      <c r="H3553" s="867" t="s">
        <v>9966</v>
      </c>
      <c r="I3553" s="867" t="s">
        <v>6228</v>
      </c>
      <c r="J3553" s="867" t="s">
        <v>6229</v>
      </c>
      <c r="K3553" s="868">
        <v>95.27</v>
      </c>
      <c r="L3553" s="867" t="s">
        <v>6143</v>
      </c>
    </row>
    <row r="3554" spans="1:12" ht="13.5">
      <c r="A3554" s="867" t="s">
        <v>9467</v>
      </c>
      <c r="B3554" s="867" t="s">
        <v>9468</v>
      </c>
      <c r="C3554" s="867" t="s">
        <v>8778</v>
      </c>
      <c r="D3554" s="867" t="s">
        <v>9692</v>
      </c>
      <c r="E3554" s="868" t="s">
        <v>819</v>
      </c>
      <c r="F3554" s="867" t="s">
        <v>819</v>
      </c>
      <c r="G3554" s="867">
        <v>89687</v>
      </c>
      <c r="H3554" s="867" t="s">
        <v>9967</v>
      </c>
      <c r="I3554" s="867" t="s">
        <v>6228</v>
      </c>
      <c r="J3554" s="867" t="s">
        <v>6229</v>
      </c>
      <c r="K3554" s="868">
        <v>27.25</v>
      </c>
      <c r="L3554" s="867" t="s">
        <v>6143</v>
      </c>
    </row>
    <row r="3555" spans="1:12" ht="13.5">
      <c r="A3555" s="867" t="s">
        <v>9467</v>
      </c>
      <c r="B3555" s="867" t="s">
        <v>9468</v>
      </c>
      <c r="C3555" s="867" t="s">
        <v>8778</v>
      </c>
      <c r="D3555" s="867" t="s">
        <v>9692</v>
      </c>
      <c r="E3555" s="868" t="s">
        <v>819</v>
      </c>
      <c r="F3555" s="867" t="s">
        <v>819</v>
      </c>
      <c r="G3555" s="867">
        <v>89689</v>
      </c>
      <c r="H3555" s="867" t="s">
        <v>9968</v>
      </c>
      <c r="I3555" s="867" t="s">
        <v>6228</v>
      </c>
      <c r="J3555" s="867" t="s">
        <v>6229</v>
      </c>
      <c r="K3555" s="868">
        <v>21.28</v>
      </c>
      <c r="L3555" s="867" t="s">
        <v>6143</v>
      </c>
    </row>
    <row r="3556" spans="1:12" ht="13.5">
      <c r="A3556" s="867" t="s">
        <v>9467</v>
      </c>
      <c r="B3556" s="867" t="s">
        <v>9468</v>
      </c>
      <c r="C3556" s="867" t="s">
        <v>8778</v>
      </c>
      <c r="D3556" s="867" t="s">
        <v>9692</v>
      </c>
      <c r="E3556" s="868" t="s">
        <v>819</v>
      </c>
      <c r="F3556" s="867" t="s">
        <v>819</v>
      </c>
      <c r="G3556" s="867">
        <v>89690</v>
      </c>
      <c r="H3556" s="867" t="s">
        <v>9969</v>
      </c>
      <c r="I3556" s="867" t="s">
        <v>6228</v>
      </c>
      <c r="J3556" s="867" t="s">
        <v>6229</v>
      </c>
      <c r="K3556" s="868">
        <v>48.01</v>
      </c>
      <c r="L3556" s="867" t="s">
        <v>6143</v>
      </c>
    </row>
    <row r="3557" spans="1:12" ht="13.5">
      <c r="A3557" s="867" t="s">
        <v>9467</v>
      </c>
      <c r="B3557" s="867" t="s">
        <v>9468</v>
      </c>
      <c r="C3557" s="867" t="s">
        <v>8778</v>
      </c>
      <c r="D3557" s="867" t="s">
        <v>9692</v>
      </c>
      <c r="E3557" s="868" t="s">
        <v>819</v>
      </c>
      <c r="F3557" s="867" t="s">
        <v>819</v>
      </c>
      <c r="G3557" s="867">
        <v>89691</v>
      </c>
      <c r="H3557" s="867" t="s">
        <v>9970</v>
      </c>
      <c r="I3557" s="867" t="s">
        <v>6228</v>
      </c>
      <c r="J3557" s="867" t="s">
        <v>6229</v>
      </c>
      <c r="K3557" s="868">
        <v>8.91</v>
      </c>
      <c r="L3557" s="867" t="s">
        <v>6143</v>
      </c>
    </row>
    <row r="3558" spans="1:12" ht="13.5">
      <c r="A3558" s="867" t="s">
        <v>9467</v>
      </c>
      <c r="B3558" s="867" t="s">
        <v>9468</v>
      </c>
      <c r="C3558" s="867" t="s">
        <v>8778</v>
      </c>
      <c r="D3558" s="867" t="s">
        <v>9692</v>
      </c>
      <c r="E3558" s="868" t="s">
        <v>819</v>
      </c>
      <c r="F3558" s="867" t="s">
        <v>819</v>
      </c>
      <c r="G3558" s="867">
        <v>89692</v>
      </c>
      <c r="H3558" s="867" t="s">
        <v>9971</v>
      </c>
      <c r="I3558" s="867" t="s">
        <v>6228</v>
      </c>
      <c r="J3558" s="867" t="s">
        <v>6229</v>
      </c>
      <c r="K3558" s="868">
        <v>45.39</v>
      </c>
      <c r="L3558" s="867" t="s">
        <v>6143</v>
      </c>
    </row>
    <row r="3559" spans="1:12" ht="13.5">
      <c r="A3559" s="867" t="s">
        <v>9467</v>
      </c>
      <c r="B3559" s="867" t="s">
        <v>9468</v>
      </c>
      <c r="C3559" s="867" t="s">
        <v>8778</v>
      </c>
      <c r="D3559" s="867" t="s">
        <v>9692</v>
      </c>
      <c r="E3559" s="868" t="s">
        <v>819</v>
      </c>
      <c r="F3559" s="867" t="s">
        <v>819</v>
      </c>
      <c r="G3559" s="867">
        <v>89693</v>
      </c>
      <c r="H3559" s="867" t="s">
        <v>9972</v>
      </c>
      <c r="I3559" s="867" t="s">
        <v>6228</v>
      </c>
      <c r="J3559" s="867" t="s">
        <v>6229</v>
      </c>
      <c r="K3559" s="868">
        <v>44.08</v>
      </c>
      <c r="L3559" s="867" t="s">
        <v>6143</v>
      </c>
    </row>
    <row r="3560" spans="1:12" ht="13.5">
      <c r="A3560" s="867" t="s">
        <v>9467</v>
      </c>
      <c r="B3560" s="867" t="s">
        <v>9468</v>
      </c>
      <c r="C3560" s="867" t="s">
        <v>8778</v>
      </c>
      <c r="D3560" s="867" t="s">
        <v>9692</v>
      </c>
      <c r="E3560" s="868" t="s">
        <v>819</v>
      </c>
      <c r="F3560" s="867" t="s">
        <v>819</v>
      </c>
      <c r="G3560" s="867">
        <v>89694</v>
      </c>
      <c r="H3560" s="867" t="s">
        <v>9973</v>
      </c>
      <c r="I3560" s="867" t="s">
        <v>6228</v>
      </c>
      <c r="J3560" s="867" t="s">
        <v>6229</v>
      </c>
      <c r="K3560" s="868">
        <v>13.13</v>
      </c>
      <c r="L3560" s="867" t="s">
        <v>6143</v>
      </c>
    </row>
    <row r="3561" spans="1:12" ht="13.5">
      <c r="A3561" s="867" t="s">
        <v>9467</v>
      </c>
      <c r="B3561" s="867" t="s">
        <v>9468</v>
      </c>
      <c r="C3561" s="867" t="s">
        <v>8778</v>
      </c>
      <c r="D3561" s="867" t="s">
        <v>9692</v>
      </c>
      <c r="E3561" s="868" t="s">
        <v>819</v>
      </c>
      <c r="F3561" s="867" t="s">
        <v>819</v>
      </c>
      <c r="G3561" s="867">
        <v>89695</v>
      </c>
      <c r="H3561" s="867" t="s">
        <v>9974</v>
      </c>
      <c r="I3561" s="867" t="s">
        <v>6228</v>
      </c>
      <c r="J3561" s="867" t="s">
        <v>6229</v>
      </c>
      <c r="K3561" s="868">
        <v>12.34</v>
      </c>
      <c r="L3561" s="867" t="s">
        <v>6143</v>
      </c>
    </row>
    <row r="3562" spans="1:12" ht="13.5">
      <c r="A3562" s="867" t="s">
        <v>9467</v>
      </c>
      <c r="B3562" s="867" t="s">
        <v>9468</v>
      </c>
      <c r="C3562" s="867" t="s">
        <v>8778</v>
      </c>
      <c r="D3562" s="867" t="s">
        <v>9692</v>
      </c>
      <c r="E3562" s="868" t="s">
        <v>819</v>
      </c>
      <c r="F3562" s="867" t="s">
        <v>819</v>
      </c>
      <c r="G3562" s="867">
        <v>89696</v>
      </c>
      <c r="H3562" s="867" t="s">
        <v>9975</v>
      </c>
      <c r="I3562" s="867" t="s">
        <v>6228</v>
      </c>
      <c r="J3562" s="867" t="s">
        <v>6229</v>
      </c>
      <c r="K3562" s="868">
        <v>40.07</v>
      </c>
      <c r="L3562" s="867" t="s">
        <v>6143</v>
      </c>
    </row>
    <row r="3563" spans="1:12" ht="13.5">
      <c r="A3563" s="867" t="s">
        <v>9467</v>
      </c>
      <c r="B3563" s="867" t="s">
        <v>9468</v>
      </c>
      <c r="C3563" s="867" t="s">
        <v>8778</v>
      </c>
      <c r="D3563" s="867" t="s">
        <v>9692</v>
      </c>
      <c r="E3563" s="868" t="s">
        <v>819</v>
      </c>
      <c r="F3563" s="867" t="s">
        <v>819</v>
      </c>
      <c r="G3563" s="867">
        <v>89697</v>
      </c>
      <c r="H3563" s="867" t="s">
        <v>9976</v>
      </c>
      <c r="I3563" s="867" t="s">
        <v>6228</v>
      </c>
      <c r="J3563" s="867" t="s">
        <v>6229</v>
      </c>
      <c r="K3563" s="868">
        <v>10.57</v>
      </c>
      <c r="L3563" s="867" t="s">
        <v>6143</v>
      </c>
    </row>
    <row r="3564" spans="1:12" ht="13.5">
      <c r="A3564" s="867" t="s">
        <v>9467</v>
      </c>
      <c r="B3564" s="867" t="s">
        <v>9468</v>
      </c>
      <c r="C3564" s="867" t="s">
        <v>8778</v>
      </c>
      <c r="D3564" s="867" t="s">
        <v>9692</v>
      </c>
      <c r="E3564" s="868" t="s">
        <v>819</v>
      </c>
      <c r="F3564" s="867" t="s">
        <v>819</v>
      </c>
      <c r="G3564" s="867">
        <v>89698</v>
      </c>
      <c r="H3564" s="867" t="s">
        <v>9977</v>
      </c>
      <c r="I3564" s="867" t="s">
        <v>6228</v>
      </c>
      <c r="J3564" s="867" t="s">
        <v>6229</v>
      </c>
      <c r="K3564" s="868">
        <v>139.62</v>
      </c>
      <c r="L3564" s="867" t="s">
        <v>6143</v>
      </c>
    </row>
    <row r="3565" spans="1:12" ht="13.5">
      <c r="A3565" s="867" t="s">
        <v>9467</v>
      </c>
      <c r="B3565" s="867" t="s">
        <v>9468</v>
      </c>
      <c r="C3565" s="867" t="s">
        <v>8778</v>
      </c>
      <c r="D3565" s="867" t="s">
        <v>9692</v>
      </c>
      <c r="E3565" s="868" t="s">
        <v>819</v>
      </c>
      <c r="F3565" s="867" t="s">
        <v>819</v>
      </c>
      <c r="G3565" s="867">
        <v>89699</v>
      </c>
      <c r="H3565" s="867" t="s">
        <v>9978</v>
      </c>
      <c r="I3565" s="867" t="s">
        <v>6228</v>
      </c>
      <c r="J3565" s="867" t="s">
        <v>6229</v>
      </c>
      <c r="K3565" s="868">
        <v>120.4</v>
      </c>
      <c r="L3565" s="867" t="s">
        <v>6143</v>
      </c>
    </row>
    <row r="3566" spans="1:12" ht="13.5">
      <c r="A3566" s="867" t="s">
        <v>9467</v>
      </c>
      <c r="B3566" s="867" t="s">
        <v>9468</v>
      </c>
      <c r="C3566" s="867" t="s">
        <v>8778</v>
      </c>
      <c r="D3566" s="867" t="s">
        <v>9692</v>
      </c>
      <c r="E3566" s="868" t="s">
        <v>819</v>
      </c>
      <c r="F3566" s="867" t="s">
        <v>819</v>
      </c>
      <c r="G3566" s="867">
        <v>89700</v>
      </c>
      <c r="H3566" s="867" t="s">
        <v>9979</v>
      </c>
      <c r="I3566" s="867" t="s">
        <v>6228</v>
      </c>
      <c r="J3566" s="867" t="s">
        <v>6229</v>
      </c>
      <c r="K3566" s="868">
        <v>14.18</v>
      </c>
      <c r="L3566" s="867" t="s">
        <v>6143</v>
      </c>
    </row>
    <row r="3567" spans="1:12" ht="13.5">
      <c r="A3567" s="867" t="s">
        <v>9467</v>
      </c>
      <c r="B3567" s="867" t="s">
        <v>9468</v>
      </c>
      <c r="C3567" s="867" t="s">
        <v>8778</v>
      </c>
      <c r="D3567" s="867" t="s">
        <v>9692</v>
      </c>
      <c r="E3567" s="868" t="s">
        <v>819</v>
      </c>
      <c r="F3567" s="867" t="s">
        <v>819</v>
      </c>
      <c r="G3567" s="867">
        <v>89701</v>
      </c>
      <c r="H3567" s="867" t="s">
        <v>9980</v>
      </c>
      <c r="I3567" s="867" t="s">
        <v>6228</v>
      </c>
      <c r="J3567" s="867" t="s">
        <v>6229</v>
      </c>
      <c r="K3567" s="868">
        <v>108.84</v>
      </c>
      <c r="L3567" s="867" t="s">
        <v>6143</v>
      </c>
    </row>
    <row r="3568" spans="1:12" ht="13.5">
      <c r="A3568" s="867" t="s">
        <v>9467</v>
      </c>
      <c r="B3568" s="867" t="s">
        <v>9468</v>
      </c>
      <c r="C3568" s="867" t="s">
        <v>8778</v>
      </c>
      <c r="D3568" s="867" t="s">
        <v>9692</v>
      </c>
      <c r="E3568" s="868" t="s">
        <v>819</v>
      </c>
      <c r="F3568" s="867" t="s">
        <v>819</v>
      </c>
      <c r="G3568" s="867">
        <v>89702</v>
      </c>
      <c r="H3568" s="867" t="s">
        <v>9981</v>
      </c>
      <c r="I3568" s="867" t="s">
        <v>6228</v>
      </c>
      <c r="J3568" s="867" t="s">
        <v>6229</v>
      </c>
      <c r="K3568" s="868">
        <v>14.18</v>
      </c>
      <c r="L3568" s="867" t="s">
        <v>6143</v>
      </c>
    </row>
    <row r="3569" spans="1:12" ht="13.5">
      <c r="A3569" s="867" t="s">
        <v>9467</v>
      </c>
      <c r="B3569" s="867" t="s">
        <v>9468</v>
      </c>
      <c r="C3569" s="867" t="s">
        <v>8778</v>
      </c>
      <c r="D3569" s="867" t="s">
        <v>9692</v>
      </c>
      <c r="E3569" s="868" t="s">
        <v>819</v>
      </c>
      <c r="F3569" s="867" t="s">
        <v>819</v>
      </c>
      <c r="G3569" s="867">
        <v>89703</v>
      </c>
      <c r="H3569" s="867" t="s">
        <v>9982</v>
      </c>
      <c r="I3569" s="867" t="s">
        <v>6228</v>
      </c>
      <c r="J3569" s="867" t="s">
        <v>6229</v>
      </c>
      <c r="K3569" s="868">
        <v>28.86</v>
      </c>
      <c r="L3569" s="867" t="s">
        <v>6143</v>
      </c>
    </row>
    <row r="3570" spans="1:12" ht="13.5">
      <c r="A3570" s="867" t="s">
        <v>9467</v>
      </c>
      <c r="B3570" s="867" t="s">
        <v>9468</v>
      </c>
      <c r="C3570" s="867" t="s">
        <v>8778</v>
      </c>
      <c r="D3570" s="867" t="s">
        <v>9692</v>
      </c>
      <c r="E3570" s="868" t="s">
        <v>819</v>
      </c>
      <c r="F3570" s="867" t="s">
        <v>819</v>
      </c>
      <c r="G3570" s="867">
        <v>89704</v>
      </c>
      <c r="H3570" s="867" t="s">
        <v>9983</v>
      </c>
      <c r="I3570" s="867" t="s">
        <v>6228</v>
      </c>
      <c r="J3570" s="867" t="s">
        <v>6229</v>
      </c>
      <c r="K3570" s="868">
        <v>76.28</v>
      </c>
      <c r="L3570" s="867" t="s">
        <v>6143</v>
      </c>
    </row>
    <row r="3571" spans="1:12" ht="13.5">
      <c r="A3571" s="867" t="s">
        <v>9467</v>
      </c>
      <c r="B3571" s="867" t="s">
        <v>9468</v>
      </c>
      <c r="C3571" s="867" t="s">
        <v>8778</v>
      </c>
      <c r="D3571" s="867" t="s">
        <v>9692</v>
      </c>
      <c r="E3571" s="868" t="s">
        <v>819</v>
      </c>
      <c r="F3571" s="867" t="s">
        <v>819</v>
      </c>
      <c r="G3571" s="867">
        <v>89705</v>
      </c>
      <c r="H3571" s="867" t="s">
        <v>9984</v>
      </c>
      <c r="I3571" s="867" t="s">
        <v>6228</v>
      </c>
      <c r="J3571" s="867" t="s">
        <v>6229</v>
      </c>
      <c r="K3571" s="868">
        <v>16.93</v>
      </c>
      <c r="L3571" s="867" t="s">
        <v>6143</v>
      </c>
    </row>
    <row r="3572" spans="1:12" ht="13.5">
      <c r="A3572" s="867" t="s">
        <v>9467</v>
      </c>
      <c r="B3572" s="867" t="s">
        <v>9468</v>
      </c>
      <c r="C3572" s="867" t="s">
        <v>8778</v>
      </c>
      <c r="D3572" s="867" t="s">
        <v>9692</v>
      </c>
      <c r="E3572" s="868" t="s">
        <v>819</v>
      </c>
      <c r="F3572" s="867" t="s">
        <v>819</v>
      </c>
      <c r="G3572" s="867">
        <v>89706</v>
      </c>
      <c r="H3572" s="867" t="s">
        <v>9985</v>
      </c>
      <c r="I3572" s="867" t="s">
        <v>6228</v>
      </c>
      <c r="J3572" s="867" t="s">
        <v>6229</v>
      </c>
      <c r="K3572" s="868">
        <v>33.4</v>
      </c>
      <c r="L3572" s="867" t="s">
        <v>6143</v>
      </c>
    </row>
    <row r="3573" spans="1:12" ht="13.5">
      <c r="A3573" s="867" t="s">
        <v>9467</v>
      </c>
      <c r="B3573" s="867" t="s">
        <v>9468</v>
      </c>
      <c r="C3573" s="867" t="s">
        <v>8778</v>
      </c>
      <c r="D3573" s="867" t="s">
        <v>9692</v>
      </c>
      <c r="E3573" s="868" t="s">
        <v>819</v>
      </c>
      <c r="F3573" s="867" t="s">
        <v>819</v>
      </c>
      <c r="G3573" s="867">
        <v>89718</v>
      </c>
      <c r="H3573" s="867" t="s">
        <v>9986</v>
      </c>
      <c r="I3573" s="867" t="s">
        <v>272</v>
      </c>
      <c r="J3573" s="867" t="s">
        <v>6229</v>
      </c>
      <c r="K3573" s="868">
        <v>27.01</v>
      </c>
      <c r="L3573" s="867" t="s">
        <v>6143</v>
      </c>
    </row>
    <row r="3574" spans="1:12" ht="13.5">
      <c r="A3574" s="867" t="s">
        <v>9467</v>
      </c>
      <c r="B3574" s="867" t="s">
        <v>9468</v>
      </c>
      <c r="C3574" s="867" t="s">
        <v>8778</v>
      </c>
      <c r="D3574" s="867" t="s">
        <v>9692</v>
      </c>
      <c r="E3574" s="868" t="s">
        <v>819</v>
      </c>
      <c r="F3574" s="867" t="s">
        <v>819</v>
      </c>
      <c r="G3574" s="867">
        <v>89719</v>
      </c>
      <c r="H3574" s="867" t="s">
        <v>9987</v>
      </c>
      <c r="I3574" s="867" t="s">
        <v>6228</v>
      </c>
      <c r="J3574" s="867" t="s">
        <v>6229</v>
      </c>
      <c r="K3574" s="868">
        <v>7.21</v>
      </c>
      <c r="L3574" s="867" t="s">
        <v>6143</v>
      </c>
    </row>
    <row r="3575" spans="1:12" ht="13.5">
      <c r="A3575" s="867" t="s">
        <v>9467</v>
      </c>
      <c r="B3575" s="867" t="s">
        <v>9468</v>
      </c>
      <c r="C3575" s="867" t="s">
        <v>8778</v>
      </c>
      <c r="D3575" s="867" t="s">
        <v>9692</v>
      </c>
      <c r="E3575" s="868" t="s">
        <v>819</v>
      </c>
      <c r="F3575" s="867" t="s">
        <v>819</v>
      </c>
      <c r="G3575" s="867">
        <v>89720</v>
      </c>
      <c r="H3575" s="867" t="s">
        <v>9988</v>
      </c>
      <c r="I3575" s="867" t="s">
        <v>6228</v>
      </c>
      <c r="J3575" s="867" t="s">
        <v>6229</v>
      </c>
      <c r="K3575" s="868">
        <v>8.2799999999999994</v>
      </c>
      <c r="L3575" s="867" t="s">
        <v>6143</v>
      </c>
    </row>
    <row r="3576" spans="1:12" ht="13.5">
      <c r="A3576" s="867" t="s">
        <v>9467</v>
      </c>
      <c r="B3576" s="867" t="s">
        <v>9468</v>
      </c>
      <c r="C3576" s="867" t="s">
        <v>8778</v>
      </c>
      <c r="D3576" s="867" t="s">
        <v>9692</v>
      </c>
      <c r="E3576" s="868" t="s">
        <v>819</v>
      </c>
      <c r="F3576" s="867" t="s">
        <v>819</v>
      </c>
      <c r="G3576" s="867">
        <v>89721</v>
      </c>
      <c r="H3576" s="867" t="s">
        <v>9989</v>
      </c>
      <c r="I3576" s="867" t="s">
        <v>6228</v>
      </c>
      <c r="J3576" s="867" t="s">
        <v>6229</v>
      </c>
      <c r="K3576" s="868">
        <v>8.64</v>
      </c>
      <c r="L3576" s="867" t="s">
        <v>6143</v>
      </c>
    </row>
    <row r="3577" spans="1:12" ht="13.5">
      <c r="A3577" s="867" t="s">
        <v>9467</v>
      </c>
      <c r="B3577" s="867" t="s">
        <v>9468</v>
      </c>
      <c r="C3577" s="867" t="s">
        <v>8778</v>
      </c>
      <c r="D3577" s="867" t="s">
        <v>9692</v>
      </c>
      <c r="E3577" s="868" t="s">
        <v>819</v>
      </c>
      <c r="F3577" s="867" t="s">
        <v>819</v>
      </c>
      <c r="G3577" s="867">
        <v>89722</v>
      </c>
      <c r="H3577" s="867" t="s">
        <v>9990</v>
      </c>
      <c r="I3577" s="867" t="s">
        <v>6228</v>
      </c>
      <c r="J3577" s="867" t="s">
        <v>6229</v>
      </c>
      <c r="K3577" s="868">
        <v>13.72</v>
      </c>
      <c r="L3577" s="867" t="s">
        <v>6143</v>
      </c>
    </row>
    <row r="3578" spans="1:12" ht="13.5">
      <c r="A3578" s="867" t="s">
        <v>9467</v>
      </c>
      <c r="B3578" s="867" t="s">
        <v>9468</v>
      </c>
      <c r="C3578" s="867" t="s">
        <v>8778</v>
      </c>
      <c r="D3578" s="867" t="s">
        <v>9692</v>
      </c>
      <c r="E3578" s="868" t="s">
        <v>819</v>
      </c>
      <c r="F3578" s="867" t="s">
        <v>819</v>
      </c>
      <c r="G3578" s="867">
        <v>89723</v>
      </c>
      <c r="H3578" s="867" t="s">
        <v>9991</v>
      </c>
      <c r="I3578" s="867" t="s">
        <v>6228</v>
      </c>
      <c r="J3578" s="867" t="s">
        <v>6229</v>
      </c>
      <c r="K3578" s="868">
        <v>11.27</v>
      </c>
      <c r="L3578" s="867" t="s">
        <v>6143</v>
      </c>
    </row>
    <row r="3579" spans="1:12" ht="13.5">
      <c r="A3579" s="867" t="s">
        <v>9467</v>
      </c>
      <c r="B3579" s="867" t="s">
        <v>9468</v>
      </c>
      <c r="C3579" s="867" t="s">
        <v>8778</v>
      </c>
      <c r="D3579" s="867" t="s">
        <v>9692</v>
      </c>
      <c r="E3579" s="868" t="s">
        <v>819</v>
      </c>
      <c r="F3579" s="867" t="s">
        <v>819</v>
      </c>
      <c r="G3579" s="867">
        <v>89724</v>
      </c>
      <c r="H3579" s="867" t="s">
        <v>9992</v>
      </c>
      <c r="I3579" s="867" t="s">
        <v>6228</v>
      </c>
      <c r="J3579" s="867" t="s">
        <v>6229</v>
      </c>
      <c r="K3579" s="868">
        <v>7.53</v>
      </c>
      <c r="L3579" s="867" t="s">
        <v>6143</v>
      </c>
    </row>
    <row r="3580" spans="1:12" ht="13.5">
      <c r="A3580" s="867" t="s">
        <v>9467</v>
      </c>
      <c r="B3580" s="867" t="s">
        <v>9468</v>
      </c>
      <c r="C3580" s="867" t="s">
        <v>8778</v>
      </c>
      <c r="D3580" s="867" t="s">
        <v>9692</v>
      </c>
      <c r="E3580" s="868" t="s">
        <v>819</v>
      </c>
      <c r="F3580" s="867" t="s">
        <v>819</v>
      </c>
      <c r="G3580" s="867">
        <v>89725</v>
      </c>
      <c r="H3580" s="867" t="s">
        <v>9993</v>
      </c>
      <c r="I3580" s="867" t="s">
        <v>6228</v>
      </c>
      <c r="J3580" s="867" t="s">
        <v>6229</v>
      </c>
      <c r="K3580" s="868">
        <v>11.02</v>
      </c>
      <c r="L3580" s="867" t="s">
        <v>6143</v>
      </c>
    </row>
    <row r="3581" spans="1:12" ht="13.5">
      <c r="A3581" s="867" t="s">
        <v>9467</v>
      </c>
      <c r="B3581" s="867" t="s">
        <v>9468</v>
      </c>
      <c r="C3581" s="867" t="s">
        <v>8778</v>
      </c>
      <c r="D3581" s="867" t="s">
        <v>9692</v>
      </c>
      <c r="E3581" s="868" t="s">
        <v>819</v>
      </c>
      <c r="F3581" s="867" t="s">
        <v>819</v>
      </c>
      <c r="G3581" s="867">
        <v>89726</v>
      </c>
      <c r="H3581" s="867" t="s">
        <v>9994</v>
      </c>
      <c r="I3581" s="867" t="s">
        <v>6228</v>
      </c>
      <c r="J3581" s="867" t="s">
        <v>6229</v>
      </c>
      <c r="K3581" s="868">
        <v>5.89</v>
      </c>
      <c r="L3581" s="867" t="s">
        <v>6143</v>
      </c>
    </row>
    <row r="3582" spans="1:12" ht="13.5">
      <c r="A3582" s="867" t="s">
        <v>9467</v>
      </c>
      <c r="B3582" s="867" t="s">
        <v>9468</v>
      </c>
      <c r="C3582" s="867" t="s">
        <v>8778</v>
      </c>
      <c r="D3582" s="867" t="s">
        <v>9692</v>
      </c>
      <c r="E3582" s="868" t="s">
        <v>819</v>
      </c>
      <c r="F3582" s="867" t="s">
        <v>819</v>
      </c>
      <c r="G3582" s="867">
        <v>89727</v>
      </c>
      <c r="H3582" s="867" t="s">
        <v>9995</v>
      </c>
      <c r="I3582" s="867" t="s">
        <v>6228</v>
      </c>
      <c r="J3582" s="867" t="s">
        <v>6229</v>
      </c>
      <c r="K3582" s="868">
        <v>12.17</v>
      </c>
      <c r="L3582" s="867" t="s">
        <v>6143</v>
      </c>
    </row>
    <row r="3583" spans="1:12" ht="13.5">
      <c r="A3583" s="867" t="s">
        <v>9467</v>
      </c>
      <c r="B3583" s="867" t="s">
        <v>9468</v>
      </c>
      <c r="C3583" s="867" t="s">
        <v>8778</v>
      </c>
      <c r="D3583" s="867" t="s">
        <v>9692</v>
      </c>
      <c r="E3583" s="868" t="s">
        <v>819</v>
      </c>
      <c r="F3583" s="867" t="s">
        <v>819</v>
      </c>
      <c r="G3583" s="867">
        <v>89728</v>
      </c>
      <c r="H3583" s="867" t="s">
        <v>9996</v>
      </c>
      <c r="I3583" s="867" t="s">
        <v>6228</v>
      </c>
      <c r="J3583" s="867" t="s">
        <v>6229</v>
      </c>
      <c r="K3583" s="868">
        <v>7.94</v>
      </c>
      <c r="L3583" s="867" t="s">
        <v>6143</v>
      </c>
    </row>
    <row r="3584" spans="1:12" ht="13.5">
      <c r="A3584" s="867" t="s">
        <v>9467</v>
      </c>
      <c r="B3584" s="867" t="s">
        <v>9468</v>
      </c>
      <c r="C3584" s="867" t="s">
        <v>8778</v>
      </c>
      <c r="D3584" s="867" t="s">
        <v>9692</v>
      </c>
      <c r="E3584" s="868" t="s">
        <v>819</v>
      </c>
      <c r="F3584" s="867" t="s">
        <v>819</v>
      </c>
      <c r="G3584" s="867">
        <v>89729</v>
      </c>
      <c r="H3584" s="867" t="s">
        <v>9997</v>
      </c>
      <c r="I3584" s="867" t="s">
        <v>6228</v>
      </c>
      <c r="J3584" s="867" t="s">
        <v>6229</v>
      </c>
      <c r="K3584" s="868">
        <v>16.600000000000001</v>
      </c>
      <c r="L3584" s="867" t="s">
        <v>6143</v>
      </c>
    </row>
    <row r="3585" spans="1:12" ht="13.5">
      <c r="A3585" s="867" t="s">
        <v>9467</v>
      </c>
      <c r="B3585" s="867" t="s">
        <v>9468</v>
      </c>
      <c r="C3585" s="867" t="s">
        <v>8778</v>
      </c>
      <c r="D3585" s="867" t="s">
        <v>9692</v>
      </c>
      <c r="E3585" s="868" t="s">
        <v>819</v>
      </c>
      <c r="F3585" s="867" t="s">
        <v>819</v>
      </c>
      <c r="G3585" s="867">
        <v>89730</v>
      </c>
      <c r="H3585" s="867" t="s">
        <v>9998</v>
      </c>
      <c r="I3585" s="867" t="s">
        <v>6228</v>
      </c>
      <c r="J3585" s="867" t="s">
        <v>6229</v>
      </c>
      <c r="K3585" s="868">
        <v>8.4700000000000006</v>
      </c>
      <c r="L3585" s="867" t="s">
        <v>6143</v>
      </c>
    </row>
    <row r="3586" spans="1:12" ht="13.5">
      <c r="A3586" s="867" t="s">
        <v>9467</v>
      </c>
      <c r="B3586" s="867" t="s">
        <v>9468</v>
      </c>
      <c r="C3586" s="867" t="s">
        <v>8778</v>
      </c>
      <c r="D3586" s="867" t="s">
        <v>9692</v>
      </c>
      <c r="E3586" s="868" t="s">
        <v>819</v>
      </c>
      <c r="F3586" s="867" t="s">
        <v>819</v>
      </c>
      <c r="G3586" s="867">
        <v>89731</v>
      </c>
      <c r="H3586" s="867" t="s">
        <v>9999</v>
      </c>
      <c r="I3586" s="867" t="s">
        <v>6228</v>
      </c>
      <c r="J3586" s="867" t="s">
        <v>6229</v>
      </c>
      <c r="K3586" s="868">
        <v>8.26</v>
      </c>
      <c r="L3586" s="867" t="s">
        <v>6143</v>
      </c>
    </row>
    <row r="3587" spans="1:12" ht="13.5">
      <c r="A3587" s="867" t="s">
        <v>9467</v>
      </c>
      <c r="B3587" s="867" t="s">
        <v>9468</v>
      </c>
      <c r="C3587" s="867" t="s">
        <v>8778</v>
      </c>
      <c r="D3587" s="867" t="s">
        <v>9692</v>
      </c>
      <c r="E3587" s="868" t="s">
        <v>819</v>
      </c>
      <c r="F3587" s="867" t="s">
        <v>819</v>
      </c>
      <c r="G3587" s="867">
        <v>89732</v>
      </c>
      <c r="H3587" s="867" t="s">
        <v>10000</v>
      </c>
      <c r="I3587" s="867" t="s">
        <v>6228</v>
      </c>
      <c r="J3587" s="867" t="s">
        <v>6229</v>
      </c>
      <c r="K3587" s="868">
        <v>8.65</v>
      </c>
      <c r="L3587" s="867" t="s">
        <v>6143</v>
      </c>
    </row>
    <row r="3588" spans="1:12" ht="13.5">
      <c r="A3588" s="867" t="s">
        <v>9467</v>
      </c>
      <c r="B3588" s="867" t="s">
        <v>9468</v>
      </c>
      <c r="C3588" s="867" t="s">
        <v>8778</v>
      </c>
      <c r="D3588" s="867" t="s">
        <v>9692</v>
      </c>
      <c r="E3588" s="868" t="s">
        <v>819</v>
      </c>
      <c r="F3588" s="867" t="s">
        <v>819</v>
      </c>
      <c r="G3588" s="867">
        <v>89733</v>
      </c>
      <c r="H3588" s="867" t="s">
        <v>10001</v>
      </c>
      <c r="I3588" s="867" t="s">
        <v>6228</v>
      </c>
      <c r="J3588" s="867" t="s">
        <v>6229</v>
      </c>
      <c r="K3588" s="868">
        <v>12.82</v>
      </c>
      <c r="L3588" s="867" t="s">
        <v>6143</v>
      </c>
    </row>
    <row r="3589" spans="1:12" ht="13.5">
      <c r="A3589" s="867" t="s">
        <v>9467</v>
      </c>
      <c r="B3589" s="867" t="s">
        <v>9468</v>
      </c>
      <c r="C3589" s="867" t="s">
        <v>8778</v>
      </c>
      <c r="D3589" s="867" t="s">
        <v>9692</v>
      </c>
      <c r="E3589" s="868" t="s">
        <v>819</v>
      </c>
      <c r="F3589" s="867" t="s">
        <v>819</v>
      </c>
      <c r="G3589" s="867">
        <v>89734</v>
      </c>
      <c r="H3589" s="867" t="s">
        <v>10002</v>
      </c>
      <c r="I3589" s="867" t="s">
        <v>6228</v>
      </c>
      <c r="J3589" s="867" t="s">
        <v>6229</v>
      </c>
      <c r="K3589" s="868">
        <v>16.600000000000001</v>
      </c>
      <c r="L3589" s="867" t="s">
        <v>6143</v>
      </c>
    </row>
    <row r="3590" spans="1:12" ht="13.5">
      <c r="A3590" s="867" t="s">
        <v>9467</v>
      </c>
      <c r="B3590" s="867" t="s">
        <v>9468</v>
      </c>
      <c r="C3590" s="867" t="s">
        <v>8778</v>
      </c>
      <c r="D3590" s="867" t="s">
        <v>9692</v>
      </c>
      <c r="E3590" s="868" t="s">
        <v>819</v>
      </c>
      <c r="F3590" s="867" t="s">
        <v>819</v>
      </c>
      <c r="G3590" s="867">
        <v>89735</v>
      </c>
      <c r="H3590" s="867" t="s">
        <v>10003</v>
      </c>
      <c r="I3590" s="867" t="s">
        <v>6228</v>
      </c>
      <c r="J3590" s="867" t="s">
        <v>6229</v>
      </c>
      <c r="K3590" s="868">
        <v>13.46</v>
      </c>
      <c r="L3590" s="867" t="s">
        <v>6143</v>
      </c>
    </row>
    <row r="3591" spans="1:12" ht="13.5">
      <c r="A3591" s="867" t="s">
        <v>9467</v>
      </c>
      <c r="B3591" s="867" t="s">
        <v>9468</v>
      </c>
      <c r="C3591" s="867" t="s">
        <v>8778</v>
      </c>
      <c r="D3591" s="867" t="s">
        <v>9692</v>
      </c>
      <c r="E3591" s="868" t="s">
        <v>819</v>
      </c>
      <c r="F3591" s="867" t="s">
        <v>819</v>
      </c>
      <c r="G3591" s="867">
        <v>89736</v>
      </c>
      <c r="H3591" s="867" t="s">
        <v>10004</v>
      </c>
      <c r="I3591" s="867" t="s">
        <v>6228</v>
      </c>
      <c r="J3591" s="867" t="s">
        <v>6229</v>
      </c>
      <c r="K3591" s="868">
        <v>4.9400000000000004</v>
      </c>
      <c r="L3591" s="867" t="s">
        <v>6143</v>
      </c>
    </row>
    <row r="3592" spans="1:12" ht="13.5">
      <c r="A3592" s="867" t="s">
        <v>9467</v>
      </c>
      <c r="B3592" s="867" t="s">
        <v>9468</v>
      </c>
      <c r="C3592" s="867" t="s">
        <v>8778</v>
      </c>
      <c r="D3592" s="867" t="s">
        <v>9692</v>
      </c>
      <c r="E3592" s="868" t="s">
        <v>819</v>
      </c>
      <c r="F3592" s="867" t="s">
        <v>819</v>
      </c>
      <c r="G3592" s="867">
        <v>89737</v>
      </c>
      <c r="H3592" s="867" t="s">
        <v>10005</v>
      </c>
      <c r="I3592" s="867" t="s">
        <v>6228</v>
      </c>
      <c r="J3592" s="867" t="s">
        <v>6229</v>
      </c>
      <c r="K3592" s="868">
        <v>13.85</v>
      </c>
      <c r="L3592" s="867" t="s">
        <v>6143</v>
      </c>
    </row>
    <row r="3593" spans="1:12" ht="13.5">
      <c r="A3593" s="867" t="s">
        <v>9467</v>
      </c>
      <c r="B3593" s="867" t="s">
        <v>9468</v>
      </c>
      <c r="C3593" s="867" t="s">
        <v>8778</v>
      </c>
      <c r="D3593" s="867" t="s">
        <v>9692</v>
      </c>
      <c r="E3593" s="868" t="s">
        <v>819</v>
      </c>
      <c r="F3593" s="867" t="s">
        <v>819</v>
      </c>
      <c r="G3593" s="867">
        <v>89738</v>
      </c>
      <c r="H3593" s="867" t="s">
        <v>10006</v>
      </c>
      <c r="I3593" s="867" t="s">
        <v>6228</v>
      </c>
      <c r="J3593" s="867" t="s">
        <v>6229</v>
      </c>
      <c r="K3593" s="868">
        <v>8.7100000000000009</v>
      </c>
      <c r="L3593" s="867" t="s">
        <v>6143</v>
      </c>
    </row>
    <row r="3594" spans="1:12" ht="13.5">
      <c r="A3594" s="867" t="s">
        <v>9467</v>
      </c>
      <c r="B3594" s="867" t="s">
        <v>9468</v>
      </c>
      <c r="C3594" s="867" t="s">
        <v>8778</v>
      </c>
      <c r="D3594" s="867" t="s">
        <v>9692</v>
      </c>
      <c r="E3594" s="868" t="s">
        <v>819</v>
      </c>
      <c r="F3594" s="867" t="s">
        <v>819</v>
      </c>
      <c r="G3594" s="867">
        <v>89739</v>
      </c>
      <c r="H3594" s="867" t="s">
        <v>10007</v>
      </c>
      <c r="I3594" s="867" t="s">
        <v>6228</v>
      </c>
      <c r="J3594" s="867" t="s">
        <v>6229</v>
      </c>
      <c r="K3594" s="868">
        <v>14.4</v>
      </c>
      <c r="L3594" s="867" t="s">
        <v>6143</v>
      </c>
    </row>
    <row r="3595" spans="1:12" ht="13.5">
      <c r="A3595" s="867" t="s">
        <v>9467</v>
      </c>
      <c r="B3595" s="867" t="s">
        <v>9468</v>
      </c>
      <c r="C3595" s="867" t="s">
        <v>8778</v>
      </c>
      <c r="D3595" s="867" t="s">
        <v>9692</v>
      </c>
      <c r="E3595" s="868" t="s">
        <v>819</v>
      </c>
      <c r="F3595" s="867" t="s">
        <v>819</v>
      </c>
      <c r="G3595" s="867">
        <v>89740</v>
      </c>
      <c r="H3595" s="867" t="s">
        <v>10008</v>
      </c>
      <c r="I3595" s="867" t="s">
        <v>6228</v>
      </c>
      <c r="J3595" s="867" t="s">
        <v>6229</v>
      </c>
      <c r="K3595" s="868">
        <v>4.62</v>
      </c>
      <c r="L3595" s="867" t="s">
        <v>6143</v>
      </c>
    </row>
    <row r="3596" spans="1:12" ht="13.5">
      <c r="A3596" s="867" t="s">
        <v>9467</v>
      </c>
      <c r="B3596" s="867" t="s">
        <v>9468</v>
      </c>
      <c r="C3596" s="867" t="s">
        <v>8778</v>
      </c>
      <c r="D3596" s="867" t="s">
        <v>9692</v>
      </c>
      <c r="E3596" s="868" t="s">
        <v>819</v>
      </c>
      <c r="F3596" s="867" t="s">
        <v>819</v>
      </c>
      <c r="G3596" s="867">
        <v>89741</v>
      </c>
      <c r="H3596" s="867" t="s">
        <v>10009</v>
      </c>
      <c r="I3596" s="867" t="s">
        <v>6228</v>
      </c>
      <c r="J3596" s="867" t="s">
        <v>6229</v>
      </c>
      <c r="K3596" s="868">
        <v>11.58</v>
      </c>
      <c r="L3596" s="867" t="s">
        <v>6143</v>
      </c>
    </row>
    <row r="3597" spans="1:12" ht="13.5">
      <c r="A3597" s="867" t="s">
        <v>9467</v>
      </c>
      <c r="B3597" s="867" t="s">
        <v>9468</v>
      </c>
      <c r="C3597" s="867" t="s">
        <v>8778</v>
      </c>
      <c r="D3597" s="867" t="s">
        <v>9692</v>
      </c>
      <c r="E3597" s="868" t="s">
        <v>819</v>
      </c>
      <c r="F3597" s="867" t="s">
        <v>819</v>
      </c>
      <c r="G3597" s="867">
        <v>89742</v>
      </c>
      <c r="H3597" s="867" t="s">
        <v>10010</v>
      </c>
      <c r="I3597" s="867" t="s">
        <v>6228</v>
      </c>
      <c r="J3597" s="867" t="s">
        <v>6229</v>
      </c>
      <c r="K3597" s="868">
        <v>21.74</v>
      </c>
      <c r="L3597" s="867" t="s">
        <v>6143</v>
      </c>
    </row>
    <row r="3598" spans="1:12" ht="13.5">
      <c r="A3598" s="867" t="s">
        <v>9467</v>
      </c>
      <c r="B3598" s="867" t="s">
        <v>9468</v>
      </c>
      <c r="C3598" s="867" t="s">
        <v>8778</v>
      </c>
      <c r="D3598" s="867" t="s">
        <v>9692</v>
      </c>
      <c r="E3598" s="868" t="s">
        <v>819</v>
      </c>
      <c r="F3598" s="867" t="s">
        <v>819</v>
      </c>
      <c r="G3598" s="867">
        <v>89743</v>
      </c>
      <c r="H3598" s="867" t="s">
        <v>10011</v>
      </c>
      <c r="I3598" s="867" t="s">
        <v>6228</v>
      </c>
      <c r="J3598" s="867" t="s">
        <v>6229</v>
      </c>
      <c r="K3598" s="868">
        <v>29.67</v>
      </c>
      <c r="L3598" s="867" t="s">
        <v>6143</v>
      </c>
    </row>
    <row r="3599" spans="1:12" ht="13.5">
      <c r="A3599" s="867" t="s">
        <v>9467</v>
      </c>
      <c r="B3599" s="867" t="s">
        <v>9468</v>
      </c>
      <c r="C3599" s="867" t="s">
        <v>8778</v>
      </c>
      <c r="D3599" s="867" t="s">
        <v>9692</v>
      </c>
      <c r="E3599" s="868" t="s">
        <v>819</v>
      </c>
      <c r="F3599" s="867" t="s">
        <v>819</v>
      </c>
      <c r="G3599" s="867">
        <v>89744</v>
      </c>
      <c r="H3599" s="867" t="s">
        <v>10012</v>
      </c>
      <c r="I3599" s="867" t="s">
        <v>6228</v>
      </c>
      <c r="J3599" s="867" t="s">
        <v>6229</v>
      </c>
      <c r="K3599" s="868">
        <v>18.07</v>
      </c>
      <c r="L3599" s="867" t="s">
        <v>6143</v>
      </c>
    </row>
    <row r="3600" spans="1:12" ht="13.5">
      <c r="A3600" s="867" t="s">
        <v>9467</v>
      </c>
      <c r="B3600" s="867" t="s">
        <v>9468</v>
      </c>
      <c r="C3600" s="867" t="s">
        <v>8778</v>
      </c>
      <c r="D3600" s="867" t="s">
        <v>9692</v>
      </c>
      <c r="E3600" s="868" t="s">
        <v>819</v>
      </c>
      <c r="F3600" s="867" t="s">
        <v>819</v>
      </c>
      <c r="G3600" s="867">
        <v>89745</v>
      </c>
      <c r="H3600" s="867" t="s">
        <v>10013</v>
      </c>
      <c r="I3600" s="867" t="s">
        <v>6228</v>
      </c>
      <c r="J3600" s="867" t="s">
        <v>6229</v>
      </c>
      <c r="K3600" s="868">
        <v>17.72</v>
      </c>
      <c r="L3600" s="867" t="s">
        <v>6143</v>
      </c>
    </row>
    <row r="3601" spans="1:12" ht="13.5">
      <c r="A3601" s="867" t="s">
        <v>9467</v>
      </c>
      <c r="B3601" s="867" t="s">
        <v>9468</v>
      </c>
      <c r="C3601" s="867" t="s">
        <v>8778</v>
      </c>
      <c r="D3601" s="867" t="s">
        <v>9692</v>
      </c>
      <c r="E3601" s="868" t="s">
        <v>819</v>
      </c>
      <c r="F3601" s="867" t="s">
        <v>819</v>
      </c>
      <c r="G3601" s="867">
        <v>89746</v>
      </c>
      <c r="H3601" s="867" t="s">
        <v>10014</v>
      </c>
      <c r="I3601" s="867" t="s">
        <v>6228</v>
      </c>
      <c r="J3601" s="867" t="s">
        <v>6229</v>
      </c>
      <c r="K3601" s="868">
        <v>18.04</v>
      </c>
      <c r="L3601" s="867" t="s">
        <v>6143</v>
      </c>
    </row>
    <row r="3602" spans="1:12" ht="13.5">
      <c r="A3602" s="867" t="s">
        <v>9467</v>
      </c>
      <c r="B3602" s="867" t="s">
        <v>9468</v>
      </c>
      <c r="C3602" s="867" t="s">
        <v>8778</v>
      </c>
      <c r="D3602" s="867" t="s">
        <v>9692</v>
      </c>
      <c r="E3602" s="868" t="s">
        <v>819</v>
      </c>
      <c r="F3602" s="867" t="s">
        <v>819</v>
      </c>
      <c r="G3602" s="867">
        <v>89747</v>
      </c>
      <c r="H3602" s="867" t="s">
        <v>10015</v>
      </c>
      <c r="I3602" s="867" t="s">
        <v>6228</v>
      </c>
      <c r="J3602" s="867" t="s">
        <v>6229</v>
      </c>
      <c r="K3602" s="868">
        <v>7.44</v>
      </c>
      <c r="L3602" s="867" t="s">
        <v>6143</v>
      </c>
    </row>
    <row r="3603" spans="1:12" ht="13.5">
      <c r="A3603" s="867" t="s">
        <v>9467</v>
      </c>
      <c r="B3603" s="867" t="s">
        <v>9468</v>
      </c>
      <c r="C3603" s="867" t="s">
        <v>8778</v>
      </c>
      <c r="D3603" s="867" t="s">
        <v>9692</v>
      </c>
      <c r="E3603" s="868" t="s">
        <v>819</v>
      </c>
      <c r="F3603" s="867" t="s">
        <v>819</v>
      </c>
      <c r="G3603" s="867">
        <v>89748</v>
      </c>
      <c r="H3603" s="867" t="s">
        <v>10016</v>
      </c>
      <c r="I3603" s="867" t="s">
        <v>6228</v>
      </c>
      <c r="J3603" s="867" t="s">
        <v>6229</v>
      </c>
      <c r="K3603" s="868">
        <v>26.66</v>
      </c>
      <c r="L3603" s="867" t="s">
        <v>6143</v>
      </c>
    </row>
    <row r="3604" spans="1:12" ht="13.5">
      <c r="A3604" s="867" t="s">
        <v>9467</v>
      </c>
      <c r="B3604" s="867" t="s">
        <v>9468</v>
      </c>
      <c r="C3604" s="867" t="s">
        <v>8778</v>
      </c>
      <c r="D3604" s="867" t="s">
        <v>9692</v>
      </c>
      <c r="E3604" s="868" t="s">
        <v>819</v>
      </c>
      <c r="F3604" s="867" t="s">
        <v>819</v>
      </c>
      <c r="G3604" s="867">
        <v>89749</v>
      </c>
      <c r="H3604" s="867" t="s">
        <v>10017</v>
      </c>
      <c r="I3604" s="867" t="s">
        <v>6228</v>
      </c>
      <c r="J3604" s="867" t="s">
        <v>6229</v>
      </c>
      <c r="K3604" s="868">
        <v>8.7100000000000009</v>
      </c>
      <c r="L3604" s="867" t="s">
        <v>6143</v>
      </c>
    </row>
    <row r="3605" spans="1:12" ht="13.5">
      <c r="A3605" s="867" t="s">
        <v>9467</v>
      </c>
      <c r="B3605" s="867" t="s">
        <v>9468</v>
      </c>
      <c r="C3605" s="867" t="s">
        <v>8778</v>
      </c>
      <c r="D3605" s="867" t="s">
        <v>9692</v>
      </c>
      <c r="E3605" s="868" t="s">
        <v>819</v>
      </c>
      <c r="F3605" s="867" t="s">
        <v>819</v>
      </c>
      <c r="G3605" s="867">
        <v>89750</v>
      </c>
      <c r="H3605" s="867" t="s">
        <v>10018</v>
      </c>
      <c r="I3605" s="867" t="s">
        <v>6228</v>
      </c>
      <c r="J3605" s="867" t="s">
        <v>6229</v>
      </c>
      <c r="K3605" s="868">
        <v>41.9</v>
      </c>
      <c r="L3605" s="867" t="s">
        <v>6143</v>
      </c>
    </row>
    <row r="3606" spans="1:12" ht="13.5">
      <c r="A3606" s="867" t="s">
        <v>9467</v>
      </c>
      <c r="B3606" s="867" t="s">
        <v>9468</v>
      </c>
      <c r="C3606" s="867" t="s">
        <v>8778</v>
      </c>
      <c r="D3606" s="867" t="s">
        <v>9692</v>
      </c>
      <c r="E3606" s="868" t="s">
        <v>819</v>
      </c>
      <c r="F3606" s="867" t="s">
        <v>819</v>
      </c>
      <c r="G3606" s="867">
        <v>89751</v>
      </c>
      <c r="H3606" s="867" t="s">
        <v>10019</v>
      </c>
      <c r="I3606" s="867" t="s">
        <v>6228</v>
      </c>
      <c r="J3606" s="867" t="s">
        <v>6229</v>
      </c>
      <c r="K3606" s="868">
        <v>4.05</v>
      </c>
      <c r="L3606" s="867" t="s">
        <v>6143</v>
      </c>
    </row>
    <row r="3607" spans="1:12" ht="13.5">
      <c r="A3607" s="867" t="s">
        <v>9467</v>
      </c>
      <c r="B3607" s="867" t="s">
        <v>9468</v>
      </c>
      <c r="C3607" s="867" t="s">
        <v>8778</v>
      </c>
      <c r="D3607" s="867" t="s">
        <v>9692</v>
      </c>
      <c r="E3607" s="868" t="s">
        <v>819</v>
      </c>
      <c r="F3607" s="867" t="s">
        <v>819</v>
      </c>
      <c r="G3607" s="867">
        <v>89752</v>
      </c>
      <c r="H3607" s="867" t="s">
        <v>10020</v>
      </c>
      <c r="I3607" s="867" t="s">
        <v>6228</v>
      </c>
      <c r="J3607" s="867" t="s">
        <v>6229</v>
      </c>
      <c r="K3607" s="868">
        <v>4.87</v>
      </c>
      <c r="L3607" s="867" t="s">
        <v>6143</v>
      </c>
    </row>
    <row r="3608" spans="1:12" ht="13.5">
      <c r="A3608" s="867" t="s">
        <v>9467</v>
      </c>
      <c r="B3608" s="867" t="s">
        <v>9468</v>
      </c>
      <c r="C3608" s="867" t="s">
        <v>8778</v>
      </c>
      <c r="D3608" s="867" t="s">
        <v>9692</v>
      </c>
      <c r="E3608" s="868" t="s">
        <v>819</v>
      </c>
      <c r="F3608" s="867" t="s">
        <v>819</v>
      </c>
      <c r="G3608" s="867">
        <v>89753</v>
      </c>
      <c r="H3608" s="867" t="s">
        <v>10021</v>
      </c>
      <c r="I3608" s="867" t="s">
        <v>6228</v>
      </c>
      <c r="J3608" s="867" t="s">
        <v>6229</v>
      </c>
      <c r="K3608" s="868">
        <v>6.54</v>
      </c>
      <c r="L3608" s="867" t="s">
        <v>6143</v>
      </c>
    </row>
    <row r="3609" spans="1:12" ht="13.5">
      <c r="A3609" s="867" t="s">
        <v>9467</v>
      </c>
      <c r="B3609" s="867" t="s">
        <v>9468</v>
      </c>
      <c r="C3609" s="867" t="s">
        <v>8778</v>
      </c>
      <c r="D3609" s="867" t="s">
        <v>9692</v>
      </c>
      <c r="E3609" s="868" t="s">
        <v>819</v>
      </c>
      <c r="F3609" s="867" t="s">
        <v>819</v>
      </c>
      <c r="G3609" s="867">
        <v>89754</v>
      </c>
      <c r="H3609" s="867" t="s">
        <v>10022</v>
      </c>
      <c r="I3609" s="867" t="s">
        <v>6228</v>
      </c>
      <c r="J3609" s="867" t="s">
        <v>6229</v>
      </c>
      <c r="K3609" s="868">
        <v>11.17</v>
      </c>
      <c r="L3609" s="867" t="s">
        <v>6143</v>
      </c>
    </row>
    <row r="3610" spans="1:12" ht="13.5">
      <c r="A3610" s="867" t="s">
        <v>9467</v>
      </c>
      <c r="B3610" s="867" t="s">
        <v>9468</v>
      </c>
      <c r="C3610" s="867" t="s">
        <v>8778</v>
      </c>
      <c r="D3610" s="867" t="s">
        <v>9692</v>
      </c>
      <c r="E3610" s="868" t="s">
        <v>819</v>
      </c>
      <c r="F3610" s="867" t="s">
        <v>819</v>
      </c>
      <c r="G3610" s="867">
        <v>89755</v>
      </c>
      <c r="H3610" s="867" t="s">
        <v>10023</v>
      </c>
      <c r="I3610" s="867" t="s">
        <v>6228</v>
      </c>
      <c r="J3610" s="867" t="s">
        <v>6229</v>
      </c>
      <c r="K3610" s="868">
        <v>7.34</v>
      </c>
      <c r="L3610" s="867" t="s">
        <v>6143</v>
      </c>
    </row>
    <row r="3611" spans="1:12" ht="13.5">
      <c r="A3611" s="867" t="s">
        <v>9467</v>
      </c>
      <c r="B3611" s="867" t="s">
        <v>9468</v>
      </c>
      <c r="C3611" s="867" t="s">
        <v>8778</v>
      </c>
      <c r="D3611" s="867" t="s">
        <v>9692</v>
      </c>
      <c r="E3611" s="868" t="s">
        <v>819</v>
      </c>
      <c r="F3611" s="867" t="s">
        <v>819</v>
      </c>
      <c r="G3611" s="867">
        <v>89756</v>
      </c>
      <c r="H3611" s="867" t="s">
        <v>10024</v>
      </c>
      <c r="I3611" s="867" t="s">
        <v>6228</v>
      </c>
      <c r="J3611" s="867" t="s">
        <v>6229</v>
      </c>
      <c r="K3611" s="868">
        <v>11.65</v>
      </c>
      <c r="L3611" s="867" t="s">
        <v>6143</v>
      </c>
    </row>
    <row r="3612" spans="1:12" ht="13.5">
      <c r="A3612" s="867" t="s">
        <v>9467</v>
      </c>
      <c r="B3612" s="867" t="s">
        <v>9468</v>
      </c>
      <c r="C3612" s="867" t="s">
        <v>8778</v>
      </c>
      <c r="D3612" s="867" t="s">
        <v>9692</v>
      </c>
      <c r="E3612" s="868" t="s">
        <v>819</v>
      </c>
      <c r="F3612" s="867" t="s">
        <v>819</v>
      </c>
      <c r="G3612" s="867">
        <v>89757</v>
      </c>
      <c r="H3612" s="867" t="s">
        <v>10025</v>
      </c>
      <c r="I3612" s="867" t="s">
        <v>6228</v>
      </c>
      <c r="J3612" s="867" t="s">
        <v>6229</v>
      </c>
      <c r="K3612" s="868">
        <v>17.16</v>
      </c>
      <c r="L3612" s="867" t="s">
        <v>6143</v>
      </c>
    </row>
    <row r="3613" spans="1:12" ht="13.5">
      <c r="A3613" s="867" t="s">
        <v>9467</v>
      </c>
      <c r="B3613" s="867" t="s">
        <v>9468</v>
      </c>
      <c r="C3613" s="867" t="s">
        <v>8778</v>
      </c>
      <c r="D3613" s="867" t="s">
        <v>9692</v>
      </c>
      <c r="E3613" s="868" t="s">
        <v>819</v>
      </c>
      <c r="F3613" s="867" t="s">
        <v>819</v>
      </c>
      <c r="G3613" s="867">
        <v>89758</v>
      </c>
      <c r="H3613" s="867" t="s">
        <v>10026</v>
      </c>
      <c r="I3613" s="867" t="s">
        <v>6228</v>
      </c>
      <c r="J3613" s="867" t="s">
        <v>6229</v>
      </c>
      <c r="K3613" s="868">
        <v>26.13</v>
      </c>
      <c r="L3613" s="867" t="s">
        <v>6143</v>
      </c>
    </row>
    <row r="3614" spans="1:12" ht="13.5">
      <c r="A3614" s="867" t="s">
        <v>9467</v>
      </c>
      <c r="B3614" s="867" t="s">
        <v>9468</v>
      </c>
      <c r="C3614" s="867" t="s">
        <v>8778</v>
      </c>
      <c r="D3614" s="867" t="s">
        <v>9692</v>
      </c>
      <c r="E3614" s="868" t="s">
        <v>819</v>
      </c>
      <c r="F3614" s="867" t="s">
        <v>819</v>
      </c>
      <c r="G3614" s="867">
        <v>89759</v>
      </c>
      <c r="H3614" s="867" t="s">
        <v>10027</v>
      </c>
      <c r="I3614" s="867" t="s">
        <v>6228</v>
      </c>
      <c r="J3614" s="867" t="s">
        <v>6229</v>
      </c>
      <c r="K3614" s="868">
        <v>5.42</v>
      </c>
      <c r="L3614" s="867" t="s">
        <v>6143</v>
      </c>
    </row>
    <row r="3615" spans="1:12" ht="13.5">
      <c r="A3615" s="867" t="s">
        <v>9467</v>
      </c>
      <c r="B3615" s="867" t="s">
        <v>9468</v>
      </c>
      <c r="C3615" s="867" t="s">
        <v>8778</v>
      </c>
      <c r="D3615" s="867" t="s">
        <v>9692</v>
      </c>
      <c r="E3615" s="868" t="s">
        <v>819</v>
      </c>
      <c r="F3615" s="867" t="s">
        <v>819</v>
      </c>
      <c r="G3615" s="867">
        <v>89760</v>
      </c>
      <c r="H3615" s="867" t="s">
        <v>10028</v>
      </c>
      <c r="I3615" s="867" t="s">
        <v>6228</v>
      </c>
      <c r="J3615" s="867" t="s">
        <v>6229</v>
      </c>
      <c r="K3615" s="868">
        <v>11.44</v>
      </c>
      <c r="L3615" s="867" t="s">
        <v>6143</v>
      </c>
    </row>
    <row r="3616" spans="1:12" ht="13.5">
      <c r="A3616" s="867" t="s">
        <v>9467</v>
      </c>
      <c r="B3616" s="867" t="s">
        <v>9468</v>
      </c>
      <c r="C3616" s="867" t="s">
        <v>8778</v>
      </c>
      <c r="D3616" s="867" t="s">
        <v>9692</v>
      </c>
      <c r="E3616" s="868" t="s">
        <v>819</v>
      </c>
      <c r="F3616" s="867" t="s">
        <v>819</v>
      </c>
      <c r="G3616" s="867">
        <v>89761</v>
      </c>
      <c r="H3616" s="867" t="s">
        <v>10029</v>
      </c>
      <c r="I3616" s="867" t="s">
        <v>6228</v>
      </c>
      <c r="J3616" s="867" t="s">
        <v>6229</v>
      </c>
      <c r="K3616" s="868">
        <v>17.899999999999999</v>
      </c>
      <c r="L3616" s="867" t="s">
        <v>6143</v>
      </c>
    </row>
    <row r="3617" spans="1:12" ht="13.5">
      <c r="A3617" s="867" t="s">
        <v>9467</v>
      </c>
      <c r="B3617" s="867" t="s">
        <v>9468</v>
      </c>
      <c r="C3617" s="867" t="s">
        <v>8778</v>
      </c>
      <c r="D3617" s="867" t="s">
        <v>9692</v>
      </c>
      <c r="E3617" s="868" t="s">
        <v>819</v>
      </c>
      <c r="F3617" s="867" t="s">
        <v>819</v>
      </c>
      <c r="G3617" s="867">
        <v>89762</v>
      </c>
      <c r="H3617" s="867" t="s">
        <v>10030</v>
      </c>
      <c r="I3617" s="867" t="s">
        <v>6228</v>
      </c>
      <c r="J3617" s="867" t="s">
        <v>6229</v>
      </c>
      <c r="K3617" s="868">
        <v>24.82</v>
      </c>
      <c r="L3617" s="867" t="s">
        <v>6143</v>
      </c>
    </row>
    <row r="3618" spans="1:12" ht="13.5">
      <c r="A3618" s="867" t="s">
        <v>9467</v>
      </c>
      <c r="B3618" s="867" t="s">
        <v>9468</v>
      </c>
      <c r="C3618" s="867" t="s">
        <v>8778</v>
      </c>
      <c r="D3618" s="867" t="s">
        <v>9692</v>
      </c>
      <c r="E3618" s="868" t="s">
        <v>819</v>
      </c>
      <c r="F3618" s="867" t="s">
        <v>819</v>
      </c>
      <c r="G3618" s="867">
        <v>89763</v>
      </c>
      <c r="H3618" s="867" t="s">
        <v>10031</v>
      </c>
      <c r="I3618" s="867" t="s">
        <v>6228</v>
      </c>
      <c r="J3618" s="867" t="s">
        <v>6229</v>
      </c>
      <c r="K3618" s="868">
        <v>93.27</v>
      </c>
      <c r="L3618" s="867" t="s">
        <v>6143</v>
      </c>
    </row>
    <row r="3619" spans="1:12" ht="13.5">
      <c r="A3619" s="867" t="s">
        <v>9467</v>
      </c>
      <c r="B3619" s="867" t="s">
        <v>9468</v>
      </c>
      <c r="C3619" s="867" t="s">
        <v>8778</v>
      </c>
      <c r="D3619" s="867" t="s">
        <v>9692</v>
      </c>
      <c r="E3619" s="868" t="s">
        <v>819</v>
      </c>
      <c r="F3619" s="867" t="s">
        <v>819</v>
      </c>
      <c r="G3619" s="867">
        <v>89764</v>
      </c>
      <c r="H3619" s="867" t="s">
        <v>10032</v>
      </c>
      <c r="I3619" s="867" t="s">
        <v>6228</v>
      </c>
      <c r="J3619" s="867" t="s">
        <v>6229</v>
      </c>
      <c r="K3619" s="868">
        <v>19.28</v>
      </c>
      <c r="L3619" s="867" t="s">
        <v>6143</v>
      </c>
    </row>
    <row r="3620" spans="1:12" ht="13.5">
      <c r="A3620" s="867" t="s">
        <v>9467</v>
      </c>
      <c r="B3620" s="867" t="s">
        <v>9468</v>
      </c>
      <c r="C3620" s="867" t="s">
        <v>8778</v>
      </c>
      <c r="D3620" s="867" t="s">
        <v>9692</v>
      </c>
      <c r="E3620" s="868" t="s">
        <v>819</v>
      </c>
      <c r="F3620" s="867" t="s">
        <v>819</v>
      </c>
      <c r="G3620" s="867">
        <v>89765</v>
      </c>
      <c r="H3620" s="867" t="s">
        <v>10033</v>
      </c>
      <c r="I3620" s="867" t="s">
        <v>6228</v>
      </c>
      <c r="J3620" s="867" t="s">
        <v>6229</v>
      </c>
      <c r="K3620" s="868">
        <v>9.42</v>
      </c>
      <c r="L3620" s="867" t="s">
        <v>6143</v>
      </c>
    </row>
    <row r="3621" spans="1:12" ht="13.5">
      <c r="A3621" s="867" t="s">
        <v>9467</v>
      </c>
      <c r="B3621" s="867" t="s">
        <v>9468</v>
      </c>
      <c r="C3621" s="867" t="s">
        <v>8778</v>
      </c>
      <c r="D3621" s="867" t="s">
        <v>9692</v>
      </c>
      <c r="E3621" s="868" t="s">
        <v>819</v>
      </c>
      <c r="F3621" s="867" t="s">
        <v>819</v>
      </c>
      <c r="G3621" s="867">
        <v>89766</v>
      </c>
      <c r="H3621" s="867" t="s">
        <v>10034</v>
      </c>
      <c r="I3621" s="867" t="s">
        <v>6228</v>
      </c>
      <c r="J3621" s="867" t="s">
        <v>6229</v>
      </c>
      <c r="K3621" s="868">
        <v>13.03</v>
      </c>
      <c r="L3621" s="867" t="s">
        <v>6143</v>
      </c>
    </row>
    <row r="3622" spans="1:12" ht="13.5">
      <c r="A3622" s="867" t="s">
        <v>9467</v>
      </c>
      <c r="B3622" s="867" t="s">
        <v>9468</v>
      </c>
      <c r="C3622" s="867" t="s">
        <v>8778</v>
      </c>
      <c r="D3622" s="867" t="s">
        <v>9692</v>
      </c>
      <c r="E3622" s="868" t="s">
        <v>819</v>
      </c>
      <c r="F3622" s="867" t="s">
        <v>819</v>
      </c>
      <c r="G3622" s="867">
        <v>89767</v>
      </c>
      <c r="H3622" s="867" t="s">
        <v>10035</v>
      </c>
      <c r="I3622" s="867" t="s">
        <v>6228</v>
      </c>
      <c r="J3622" s="867" t="s">
        <v>6229</v>
      </c>
      <c r="K3622" s="868">
        <v>13.03</v>
      </c>
      <c r="L3622" s="867" t="s">
        <v>6143</v>
      </c>
    </row>
    <row r="3623" spans="1:12" ht="13.5">
      <c r="A3623" s="867" t="s">
        <v>9467</v>
      </c>
      <c r="B3623" s="867" t="s">
        <v>9468</v>
      </c>
      <c r="C3623" s="867" t="s">
        <v>8778</v>
      </c>
      <c r="D3623" s="867" t="s">
        <v>9692</v>
      </c>
      <c r="E3623" s="868" t="s">
        <v>819</v>
      </c>
      <c r="F3623" s="867" t="s">
        <v>819</v>
      </c>
      <c r="G3623" s="867">
        <v>89768</v>
      </c>
      <c r="H3623" s="867" t="s">
        <v>10036</v>
      </c>
      <c r="I3623" s="867" t="s">
        <v>6228</v>
      </c>
      <c r="J3623" s="867" t="s">
        <v>6229</v>
      </c>
      <c r="K3623" s="868">
        <v>13.52</v>
      </c>
      <c r="L3623" s="867" t="s">
        <v>6143</v>
      </c>
    </row>
    <row r="3624" spans="1:12" ht="13.5">
      <c r="A3624" s="867" t="s">
        <v>9467</v>
      </c>
      <c r="B3624" s="867" t="s">
        <v>9468</v>
      </c>
      <c r="C3624" s="867" t="s">
        <v>8778</v>
      </c>
      <c r="D3624" s="867" t="s">
        <v>9692</v>
      </c>
      <c r="E3624" s="868" t="s">
        <v>819</v>
      </c>
      <c r="F3624" s="867" t="s">
        <v>819</v>
      </c>
      <c r="G3624" s="867">
        <v>89769</v>
      </c>
      <c r="H3624" s="867" t="s">
        <v>10037</v>
      </c>
      <c r="I3624" s="867" t="s">
        <v>6228</v>
      </c>
      <c r="J3624" s="867" t="s">
        <v>6229</v>
      </c>
      <c r="K3624" s="868">
        <v>29.36</v>
      </c>
      <c r="L3624" s="867" t="s">
        <v>6143</v>
      </c>
    </row>
    <row r="3625" spans="1:12" ht="13.5">
      <c r="A3625" s="867" t="s">
        <v>9467</v>
      </c>
      <c r="B3625" s="867" t="s">
        <v>9468</v>
      </c>
      <c r="C3625" s="867" t="s">
        <v>8778</v>
      </c>
      <c r="D3625" s="867" t="s">
        <v>9692</v>
      </c>
      <c r="E3625" s="868" t="s">
        <v>819</v>
      </c>
      <c r="F3625" s="867" t="s">
        <v>819</v>
      </c>
      <c r="G3625" s="867">
        <v>89772</v>
      </c>
      <c r="H3625" s="867" t="s">
        <v>10038</v>
      </c>
      <c r="I3625" s="867" t="s">
        <v>272</v>
      </c>
      <c r="J3625" s="867" t="s">
        <v>6229</v>
      </c>
      <c r="K3625" s="868">
        <v>45.88</v>
      </c>
      <c r="L3625" s="867" t="s">
        <v>6143</v>
      </c>
    </row>
    <row r="3626" spans="1:12" ht="13.5">
      <c r="A3626" s="867" t="s">
        <v>9467</v>
      </c>
      <c r="B3626" s="867" t="s">
        <v>9468</v>
      </c>
      <c r="C3626" s="867" t="s">
        <v>8778</v>
      </c>
      <c r="D3626" s="867" t="s">
        <v>9692</v>
      </c>
      <c r="E3626" s="868" t="s">
        <v>819</v>
      </c>
      <c r="F3626" s="867" t="s">
        <v>819</v>
      </c>
      <c r="G3626" s="867">
        <v>89774</v>
      </c>
      <c r="H3626" s="867" t="s">
        <v>10039</v>
      </c>
      <c r="I3626" s="867" t="s">
        <v>6228</v>
      </c>
      <c r="J3626" s="867" t="s">
        <v>6229</v>
      </c>
      <c r="K3626" s="868">
        <v>10.82</v>
      </c>
      <c r="L3626" s="867" t="s">
        <v>6143</v>
      </c>
    </row>
    <row r="3627" spans="1:12" ht="13.5">
      <c r="A3627" s="867" t="s">
        <v>9467</v>
      </c>
      <c r="B3627" s="867" t="s">
        <v>9468</v>
      </c>
      <c r="C3627" s="867" t="s">
        <v>8778</v>
      </c>
      <c r="D3627" s="867" t="s">
        <v>9692</v>
      </c>
      <c r="E3627" s="868" t="s">
        <v>819</v>
      </c>
      <c r="F3627" s="867" t="s">
        <v>819</v>
      </c>
      <c r="G3627" s="867">
        <v>89776</v>
      </c>
      <c r="H3627" s="867" t="s">
        <v>10040</v>
      </c>
      <c r="I3627" s="867" t="s">
        <v>6228</v>
      </c>
      <c r="J3627" s="867" t="s">
        <v>6229</v>
      </c>
      <c r="K3627" s="868">
        <v>14.4</v>
      </c>
      <c r="L3627" s="867" t="s">
        <v>6143</v>
      </c>
    </row>
    <row r="3628" spans="1:12" ht="13.5">
      <c r="A3628" s="867" t="s">
        <v>9467</v>
      </c>
      <c r="B3628" s="867" t="s">
        <v>9468</v>
      </c>
      <c r="C3628" s="867" t="s">
        <v>8778</v>
      </c>
      <c r="D3628" s="867" t="s">
        <v>9692</v>
      </c>
      <c r="E3628" s="868" t="s">
        <v>819</v>
      </c>
      <c r="F3628" s="867" t="s">
        <v>819</v>
      </c>
      <c r="G3628" s="867">
        <v>89777</v>
      </c>
      <c r="H3628" s="867" t="s">
        <v>10041</v>
      </c>
      <c r="I3628" s="867" t="s">
        <v>6228</v>
      </c>
      <c r="J3628" s="867" t="s">
        <v>6229</v>
      </c>
      <c r="K3628" s="868">
        <v>15.23</v>
      </c>
      <c r="L3628" s="867" t="s">
        <v>6143</v>
      </c>
    </row>
    <row r="3629" spans="1:12" ht="13.5">
      <c r="A3629" s="867" t="s">
        <v>9467</v>
      </c>
      <c r="B3629" s="867" t="s">
        <v>9468</v>
      </c>
      <c r="C3629" s="867" t="s">
        <v>8778</v>
      </c>
      <c r="D3629" s="867" t="s">
        <v>9692</v>
      </c>
      <c r="E3629" s="868" t="s">
        <v>819</v>
      </c>
      <c r="F3629" s="867" t="s">
        <v>819</v>
      </c>
      <c r="G3629" s="867">
        <v>89778</v>
      </c>
      <c r="H3629" s="867" t="s">
        <v>10042</v>
      </c>
      <c r="I3629" s="867" t="s">
        <v>6228</v>
      </c>
      <c r="J3629" s="867" t="s">
        <v>6229</v>
      </c>
      <c r="K3629" s="868">
        <v>13.7</v>
      </c>
      <c r="L3629" s="867" t="s">
        <v>6143</v>
      </c>
    </row>
    <row r="3630" spans="1:12" ht="13.5">
      <c r="A3630" s="867" t="s">
        <v>9467</v>
      </c>
      <c r="B3630" s="867" t="s">
        <v>9468</v>
      </c>
      <c r="C3630" s="867" t="s">
        <v>8778</v>
      </c>
      <c r="D3630" s="867" t="s">
        <v>9692</v>
      </c>
      <c r="E3630" s="868" t="s">
        <v>819</v>
      </c>
      <c r="F3630" s="867" t="s">
        <v>819</v>
      </c>
      <c r="G3630" s="867">
        <v>89779</v>
      </c>
      <c r="H3630" s="867" t="s">
        <v>10043</v>
      </c>
      <c r="I3630" s="867" t="s">
        <v>6228</v>
      </c>
      <c r="J3630" s="867" t="s">
        <v>6229</v>
      </c>
      <c r="K3630" s="868">
        <v>20.329999999999998</v>
      </c>
      <c r="L3630" s="867" t="s">
        <v>6143</v>
      </c>
    </row>
    <row r="3631" spans="1:12" ht="13.5">
      <c r="A3631" s="867" t="s">
        <v>9467</v>
      </c>
      <c r="B3631" s="867" t="s">
        <v>9468</v>
      </c>
      <c r="C3631" s="867" t="s">
        <v>8778</v>
      </c>
      <c r="D3631" s="867" t="s">
        <v>9692</v>
      </c>
      <c r="E3631" s="868" t="s">
        <v>819</v>
      </c>
      <c r="F3631" s="867" t="s">
        <v>819</v>
      </c>
      <c r="G3631" s="867">
        <v>89780</v>
      </c>
      <c r="H3631" s="867" t="s">
        <v>10044</v>
      </c>
      <c r="I3631" s="867" t="s">
        <v>6228</v>
      </c>
      <c r="J3631" s="867" t="s">
        <v>6229</v>
      </c>
      <c r="K3631" s="868">
        <v>15.23</v>
      </c>
      <c r="L3631" s="867" t="s">
        <v>6143</v>
      </c>
    </row>
    <row r="3632" spans="1:12" ht="13.5">
      <c r="A3632" s="867" t="s">
        <v>9467</v>
      </c>
      <c r="B3632" s="867" t="s">
        <v>9468</v>
      </c>
      <c r="C3632" s="867" t="s">
        <v>8778</v>
      </c>
      <c r="D3632" s="867" t="s">
        <v>9692</v>
      </c>
      <c r="E3632" s="868" t="s">
        <v>819</v>
      </c>
      <c r="F3632" s="867" t="s">
        <v>819</v>
      </c>
      <c r="G3632" s="867">
        <v>89781</v>
      </c>
      <c r="H3632" s="867" t="s">
        <v>10045</v>
      </c>
      <c r="I3632" s="867" t="s">
        <v>6228</v>
      </c>
      <c r="J3632" s="867" t="s">
        <v>6229</v>
      </c>
      <c r="K3632" s="868">
        <v>22.24</v>
      </c>
      <c r="L3632" s="867" t="s">
        <v>6143</v>
      </c>
    </row>
    <row r="3633" spans="1:12" ht="13.5">
      <c r="A3633" s="867" t="s">
        <v>9467</v>
      </c>
      <c r="B3633" s="867" t="s">
        <v>9468</v>
      </c>
      <c r="C3633" s="867" t="s">
        <v>8778</v>
      </c>
      <c r="D3633" s="867" t="s">
        <v>9692</v>
      </c>
      <c r="E3633" s="868" t="s">
        <v>819</v>
      </c>
      <c r="F3633" s="867" t="s">
        <v>819</v>
      </c>
      <c r="G3633" s="867">
        <v>89782</v>
      </c>
      <c r="H3633" s="867" t="s">
        <v>10046</v>
      </c>
      <c r="I3633" s="867" t="s">
        <v>6228</v>
      </c>
      <c r="J3633" s="867" t="s">
        <v>6229</v>
      </c>
      <c r="K3633" s="868">
        <v>9.26</v>
      </c>
      <c r="L3633" s="867" t="s">
        <v>6143</v>
      </c>
    </row>
    <row r="3634" spans="1:12" ht="13.5">
      <c r="A3634" s="867" t="s">
        <v>9467</v>
      </c>
      <c r="B3634" s="867" t="s">
        <v>9468</v>
      </c>
      <c r="C3634" s="867" t="s">
        <v>8778</v>
      </c>
      <c r="D3634" s="867" t="s">
        <v>9692</v>
      </c>
      <c r="E3634" s="868" t="s">
        <v>819</v>
      </c>
      <c r="F3634" s="867" t="s">
        <v>819</v>
      </c>
      <c r="G3634" s="867">
        <v>89783</v>
      </c>
      <c r="H3634" s="867" t="s">
        <v>10047</v>
      </c>
      <c r="I3634" s="867" t="s">
        <v>6228</v>
      </c>
      <c r="J3634" s="867" t="s">
        <v>6229</v>
      </c>
      <c r="K3634" s="868">
        <v>9.43</v>
      </c>
      <c r="L3634" s="867" t="s">
        <v>6143</v>
      </c>
    </row>
    <row r="3635" spans="1:12" ht="13.5">
      <c r="A3635" s="867" t="s">
        <v>9467</v>
      </c>
      <c r="B3635" s="867" t="s">
        <v>9468</v>
      </c>
      <c r="C3635" s="867" t="s">
        <v>8778</v>
      </c>
      <c r="D3635" s="867" t="s">
        <v>9692</v>
      </c>
      <c r="E3635" s="868" t="s">
        <v>819</v>
      </c>
      <c r="F3635" s="867" t="s">
        <v>819</v>
      </c>
      <c r="G3635" s="867">
        <v>89784</v>
      </c>
      <c r="H3635" s="867" t="s">
        <v>10048</v>
      </c>
      <c r="I3635" s="867" t="s">
        <v>6228</v>
      </c>
      <c r="J3635" s="867" t="s">
        <v>6229</v>
      </c>
      <c r="K3635" s="868">
        <v>14.31</v>
      </c>
      <c r="L3635" s="867" t="s">
        <v>6143</v>
      </c>
    </row>
    <row r="3636" spans="1:12" ht="13.5">
      <c r="A3636" s="867" t="s">
        <v>9467</v>
      </c>
      <c r="B3636" s="867" t="s">
        <v>9468</v>
      </c>
      <c r="C3636" s="867" t="s">
        <v>8778</v>
      </c>
      <c r="D3636" s="867" t="s">
        <v>9692</v>
      </c>
      <c r="E3636" s="868" t="s">
        <v>819</v>
      </c>
      <c r="F3636" s="867" t="s">
        <v>819</v>
      </c>
      <c r="G3636" s="867">
        <v>89785</v>
      </c>
      <c r="H3636" s="867" t="s">
        <v>10049</v>
      </c>
      <c r="I3636" s="867" t="s">
        <v>6228</v>
      </c>
      <c r="J3636" s="867" t="s">
        <v>6229</v>
      </c>
      <c r="K3636" s="868">
        <v>15.42</v>
      </c>
      <c r="L3636" s="867" t="s">
        <v>6143</v>
      </c>
    </row>
    <row r="3637" spans="1:12" ht="13.5">
      <c r="A3637" s="867" t="s">
        <v>9467</v>
      </c>
      <c r="B3637" s="867" t="s">
        <v>9468</v>
      </c>
      <c r="C3637" s="867" t="s">
        <v>8778</v>
      </c>
      <c r="D3637" s="867" t="s">
        <v>9692</v>
      </c>
      <c r="E3637" s="868" t="s">
        <v>819</v>
      </c>
      <c r="F3637" s="867" t="s">
        <v>819</v>
      </c>
      <c r="G3637" s="867">
        <v>89786</v>
      </c>
      <c r="H3637" s="867" t="s">
        <v>10050</v>
      </c>
      <c r="I3637" s="867" t="s">
        <v>6228</v>
      </c>
      <c r="J3637" s="867" t="s">
        <v>6229</v>
      </c>
      <c r="K3637" s="868">
        <v>23.29</v>
      </c>
      <c r="L3637" s="867" t="s">
        <v>6143</v>
      </c>
    </row>
    <row r="3638" spans="1:12" ht="13.5">
      <c r="A3638" s="867" t="s">
        <v>9467</v>
      </c>
      <c r="B3638" s="867" t="s">
        <v>9468</v>
      </c>
      <c r="C3638" s="867" t="s">
        <v>8778</v>
      </c>
      <c r="D3638" s="867" t="s">
        <v>9692</v>
      </c>
      <c r="E3638" s="868" t="s">
        <v>819</v>
      </c>
      <c r="F3638" s="867" t="s">
        <v>819</v>
      </c>
      <c r="G3638" s="867">
        <v>89787</v>
      </c>
      <c r="H3638" s="867" t="s">
        <v>10051</v>
      </c>
      <c r="I3638" s="867" t="s">
        <v>6228</v>
      </c>
      <c r="J3638" s="867" t="s">
        <v>6229</v>
      </c>
      <c r="K3638" s="868">
        <v>22.24</v>
      </c>
      <c r="L3638" s="867" t="s">
        <v>6143</v>
      </c>
    </row>
    <row r="3639" spans="1:12" ht="13.5">
      <c r="A3639" s="867" t="s">
        <v>9467</v>
      </c>
      <c r="B3639" s="867" t="s">
        <v>9468</v>
      </c>
      <c r="C3639" s="867" t="s">
        <v>8778</v>
      </c>
      <c r="D3639" s="867" t="s">
        <v>9692</v>
      </c>
      <c r="E3639" s="868" t="s">
        <v>819</v>
      </c>
      <c r="F3639" s="867" t="s">
        <v>819</v>
      </c>
      <c r="G3639" s="867">
        <v>89788</v>
      </c>
      <c r="H3639" s="867" t="s">
        <v>10052</v>
      </c>
      <c r="I3639" s="867" t="s">
        <v>6228</v>
      </c>
      <c r="J3639" s="867" t="s">
        <v>6229</v>
      </c>
      <c r="K3639" s="868">
        <v>42.32</v>
      </c>
      <c r="L3639" s="867" t="s">
        <v>6143</v>
      </c>
    </row>
    <row r="3640" spans="1:12" ht="13.5">
      <c r="A3640" s="867" t="s">
        <v>9467</v>
      </c>
      <c r="B3640" s="867" t="s">
        <v>9468</v>
      </c>
      <c r="C3640" s="867" t="s">
        <v>8778</v>
      </c>
      <c r="D3640" s="867" t="s">
        <v>9692</v>
      </c>
      <c r="E3640" s="868" t="s">
        <v>819</v>
      </c>
      <c r="F3640" s="867" t="s">
        <v>819</v>
      </c>
      <c r="G3640" s="867">
        <v>89789</v>
      </c>
      <c r="H3640" s="867" t="s">
        <v>10053</v>
      </c>
      <c r="I3640" s="867" t="s">
        <v>6228</v>
      </c>
      <c r="J3640" s="867" t="s">
        <v>6229</v>
      </c>
      <c r="K3640" s="868">
        <v>42.95</v>
      </c>
      <c r="L3640" s="867" t="s">
        <v>6143</v>
      </c>
    </row>
    <row r="3641" spans="1:12" ht="13.5">
      <c r="A3641" s="867" t="s">
        <v>9467</v>
      </c>
      <c r="B3641" s="867" t="s">
        <v>9468</v>
      </c>
      <c r="C3641" s="867" t="s">
        <v>8778</v>
      </c>
      <c r="D3641" s="867" t="s">
        <v>9692</v>
      </c>
      <c r="E3641" s="868" t="s">
        <v>819</v>
      </c>
      <c r="F3641" s="867" t="s">
        <v>819</v>
      </c>
      <c r="G3641" s="867">
        <v>89790</v>
      </c>
      <c r="H3641" s="867" t="s">
        <v>10054</v>
      </c>
      <c r="I3641" s="867" t="s">
        <v>6228</v>
      </c>
      <c r="J3641" s="867" t="s">
        <v>6229</v>
      </c>
      <c r="K3641" s="868">
        <v>102.45</v>
      </c>
      <c r="L3641" s="867" t="s">
        <v>6143</v>
      </c>
    </row>
    <row r="3642" spans="1:12" ht="13.5">
      <c r="A3642" s="867" t="s">
        <v>9467</v>
      </c>
      <c r="B3642" s="867" t="s">
        <v>9468</v>
      </c>
      <c r="C3642" s="867" t="s">
        <v>8778</v>
      </c>
      <c r="D3642" s="867" t="s">
        <v>9692</v>
      </c>
      <c r="E3642" s="868" t="s">
        <v>819</v>
      </c>
      <c r="F3642" s="867" t="s">
        <v>819</v>
      </c>
      <c r="G3642" s="867">
        <v>89791</v>
      </c>
      <c r="H3642" s="867" t="s">
        <v>10055</v>
      </c>
      <c r="I3642" s="867" t="s">
        <v>6228</v>
      </c>
      <c r="J3642" s="867" t="s">
        <v>6229</v>
      </c>
      <c r="K3642" s="868">
        <v>104.79</v>
      </c>
      <c r="L3642" s="867" t="s">
        <v>6143</v>
      </c>
    </row>
    <row r="3643" spans="1:12" ht="13.5">
      <c r="A3643" s="867" t="s">
        <v>9467</v>
      </c>
      <c r="B3643" s="867" t="s">
        <v>9468</v>
      </c>
      <c r="C3643" s="867" t="s">
        <v>8778</v>
      </c>
      <c r="D3643" s="867" t="s">
        <v>9692</v>
      </c>
      <c r="E3643" s="868" t="s">
        <v>819</v>
      </c>
      <c r="F3643" s="867" t="s">
        <v>819</v>
      </c>
      <c r="G3643" s="867">
        <v>89792</v>
      </c>
      <c r="H3643" s="867" t="s">
        <v>10056</v>
      </c>
      <c r="I3643" s="867" t="s">
        <v>6228</v>
      </c>
      <c r="J3643" s="867" t="s">
        <v>6229</v>
      </c>
      <c r="K3643" s="868">
        <v>120.67</v>
      </c>
      <c r="L3643" s="867" t="s">
        <v>6143</v>
      </c>
    </row>
    <row r="3644" spans="1:12" ht="13.5">
      <c r="A3644" s="867" t="s">
        <v>9467</v>
      </c>
      <c r="B3644" s="867" t="s">
        <v>9468</v>
      </c>
      <c r="C3644" s="867" t="s">
        <v>8778</v>
      </c>
      <c r="D3644" s="867" t="s">
        <v>9692</v>
      </c>
      <c r="E3644" s="868" t="s">
        <v>819</v>
      </c>
      <c r="F3644" s="867" t="s">
        <v>819</v>
      </c>
      <c r="G3644" s="867">
        <v>89793</v>
      </c>
      <c r="H3644" s="867" t="s">
        <v>10057</v>
      </c>
      <c r="I3644" s="867" t="s">
        <v>6228</v>
      </c>
      <c r="J3644" s="867" t="s">
        <v>6229</v>
      </c>
      <c r="K3644" s="868">
        <v>123.82</v>
      </c>
      <c r="L3644" s="867" t="s">
        <v>6143</v>
      </c>
    </row>
    <row r="3645" spans="1:12" ht="13.5">
      <c r="A3645" s="867" t="s">
        <v>9467</v>
      </c>
      <c r="B3645" s="867" t="s">
        <v>9468</v>
      </c>
      <c r="C3645" s="867" t="s">
        <v>8778</v>
      </c>
      <c r="D3645" s="867" t="s">
        <v>9692</v>
      </c>
      <c r="E3645" s="868" t="s">
        <v>819</v>
      </c>
      <c r="F3645" s="867" t="s">
        <v>819</v>
      </c>
      <c r="G3645" s="867">
        <v>89794</v>
      </c>
      <c r="H3645" s="867" t="s">
        <v>10058</v>
      </c>
      <c r="I3645" s="867" t="s">
        <v>6228</v>
      </c>
      <c r="J3645" s="867" t="s">
        <v>6229</v>
      </c>
      <c r="K3645" s="868">
        <v>10.54</v>
      </c>
      <c r="L3645" s="867" t="s">
        <v>6143</v>
      </c>
    </row>
    <row r="3646" spans="1:12" ht="13.5">
      <c r="A3646" s="867" t="s">
        <v>9467</v>
      </c>
      <c r="B3646" s="867" t="s">
        <v>9468</v>
      </c>
      <c r="C3646" s="867" t="s">
        <v>8778</v>
      </c>
      <c r="D3646" s="867" t="s">
        <v>9692</v>
      </c>
      <c r="E3646" s="868" t="s">
        <v>819</v>
      </c>
      <c r="F3646" s="867" t="s">
        <v>819</v>
      </c>
      <c r="G3646" s="867">
        <v>89795</v>
      </c>
      <c r="H3646" s="867" t="s">
        <v>10059</v>
      </c>
      <c r="I3646" s="867" t="s">
        <v>6228</v>
      </c>
      <c r="J3646" s="867" t="s">
        <v>6229</v>
      </c>
      <c r="K3646" s="868">
        <v>24.8</v>
      </c>
      <c r="L3646" s="867" t="s">
        <v>6143</v>
      </c>
    </row>
    <row r="3647" spans="1:12" ht="13.5">
      <c r="A3647" s="867" t="s">
        <v>9467</v>
      </c>
      <c r="B3647" s="867" t="s">
        <v>9468</v>
      </c>
      <c r="C3647" s="867" t="s">
        <v>8778</v>
      </c>
      <c r="D3647" s="867" t="s">
        <v>9692</v>
      </c>
      <c r="E3647" s="868" t="s">
        <v>819</v>
      </c>
      <c r="F3647" s="867" t="s">
        <v>819</v>
      </c>
      <c r="G3647" s="867">
        <v>89796</v>
      </c>
      <c r="H3647" s="867" t="s">
        <v>10060</v>
      </c>
      <c r="I3647" s="867" t="s">
        <v>6228</v>
      </c>
      <c r="J3647" s="867" t="s">
        <v>6229</v>
      </c>
      <c r="K3647" s="868">
        <v>29.08</v>
      </c>
      <c r="L3647" s="867" t="s">
        <v>6143</v>
      </c>
    </row>
    <row r="3648" spans="1:12" ht="13.5">
      <c r="A3648" s="867" t="s">
        <v>9467</v>
      </c>
      <c r="B3648" s="867" t="s">
        <v>9468</v>
      </c>
      <c r="C3648" s="867" t="s">
        <v>8778</v>
      </c>
      <c r="D3648" s="867" t="s">
        <v>9692</v>
      </c>
      <c r="E3648" s="868" t="s">
        <v>819</v>
      </c>
      <c r="F3648" s="867" t="s">
        <v>819</v>
      </c>
      <c r="G3648" s="867">
        <v>89797</v>
      </c>
      <c r="H3648" s="867" t="s">
        <v>10061</v>
      </c>
      <c r="I3648" s="867" t="s">
        <v>6228</v>
      </c>
      <c r="J3648" s="867" t="s">
        <v>6229</v>
      </c>
      <c r="K3648" s="868">
        <v>32.630000000000003</v>
      </c>
      <c r="L3648" s="867" t="s">
        <v>6143</v>
      </c>
    </row>
    <row r="3649" spans="1:12" ht="13.5">
      <c r="A3649" s="867" t="s">
        <v>9467</v>
      </c>
      <c r="B3649" s="867" t="s">
        <v>9468</v>
      </c>
      <c r="C3649" s="867" t="s">
        <v>8778</v>
      </c>
      <c r="D3649" s="867" t="s">
        <v>9692</v>
      </c>
      <c r="E3649" s="868" t="s">
        <v>819</v>
      </c>
      <c r="F3649" s="867" t="s">
        <v>819</v>
      </c>
      <c r="G3649" s="867">
        <v>89801</v>
      </c>
      <c r="H3649" s="867" t="s">
        <v>10062</v>
      </c>
      <c r="I3649" s="867" t="s">
        <v>6228</v>
      </c>
      <c r="J3649" s="867" t="s">
        <v>6229</v>
      </c>
      <c r="K3649" s="868">
        <v>4.7300000000000004</v>
      </c>
      <c r="L3649" s="867" t="s">
        <v>6143</v>
      </c>
    </row>
    <row r="3650" spans="1:12" ht="13.5">
      <c r="A3650" s="867" t="s">
        <v>9467</v>
      </c>
      <c r="B3650" s="867" t="s">
        <v>9468</v>
      </c>
      <c r="C3650" s="867" t="s">
        <v>8778</v>
      </c>
      <c r="D3650" s="867" t="s">
        <v>9692</v>
      </c>
      <c r="E3650" s="868" t="s">
        <v>819</v>
      </c>
      <c r="F3650" s="867" t="s">
        <v>819</v>
      </c>
      <c r="G3650" s="867">
        <v>89802</v>
      </c>
      <c r="H3650" s="867" t="s">
        <v>10063</v>
      </c>
      <c r="I3650" s="867" t="s">
        <v>6228</v>
      </c>
      <c r="J3650" s="867" t="s">
        <v>6229</v>
      </c>
      <c r="K3650" s="868">
        <v>5.12</v>
      </c>
      <c r="L3650" s="867" t="s">
        <v>6143</v>
      </c>
    </row>
    <row r="3651" spans="1:12" ht="13.5">
      <c r="A3651" s="867" t="s">
        <v>9467</v>
      </c>
      <c r="B3651" s="867" t="s">
        <v>9468</v>
      </c>
      <c r="C3651" s="867" t="s">
        <v>8778</v>
      </c>
      <c r="D3651" s="867" t="s">
        <v>9692</v>
      </c>
      <c r="E3651" s="868" t="s">
        <v>819</v>
      </c>
      <c r="F3651" s="867" t="s">
        <v>819</v>
      </c>
      <c r="G3651" s="867">
        <v>89803</v>
      </c>
      <c r="H3651" s="867" t="s">
        <v>10064</v>
      </c>
      <c r="I3651" s="867" t="s">
        <v>6228</v>
      </c>
      <c r="J3651" s="867" t="s">
        <v>6229</v>
      </c>
      <c r="K3651" s="868">
        <v>9.2899999999999991</v>
      </c>
      <c r="L3651" s="867" t="s">
        <v>6143</v>
      </c>
    </row>
    <row r="3652" spans="1:12" ht="13.5">
      <c r="A3652" s="867" t="s">
        <v>9467</v>
      </c>
      <c r="B3652" s="867" t="s">
        <v>9468</v>
      </c>
      <c r="C3652" s="867" t="s">
        <v>8778</v>
      </c>
      <c r="D3652" s="867" t="s">
        <v>9692</v>
      </c>
      <c r="E3652" s="868" t="s">
        <v>819</v>
      </c>
      <c r="F3652" s="867" t="s">
        <v>819</v>
      </c>
      <c r="G3652" s="867">
        <v>89804</v>
      </c>
      <c r="H3652" s="867" t="s">
        <v>10065</v>
      </c>
      <c r="I3652" s="867" t="s">
        <v>6228</v>
      </c>
      <c r="J3652" s="867" t="s">
        <v>6229</v>
      </c>
      <c r="K3652" s="868">
        <v>9.93</v>
      </c>
      <c r="L3652" s="867" t="s">
        <v>6143</v>
      </c>
    </row>
    <row r="3653" spans="1:12" ht="13.5">
      <c r="A3653" s="867" t="s">
        <v>9467</v>
      </c>
      <c r="B3653" s="867" t="s">
        <v>9468</v>
      </c>
      <c r="C3653" s="867" t="s">
        <v>8778</v>
      </c>
      <c r="D3653" s="867" t="s">
        <v>9692</v>
      </c>
      <c r="E3653" s="868" t="s">
        <v>819</v>
      </c>
      <c r="F3653" s="867" t="s">
        <v>819</v>
      </c>
      <c r="G3653" s="867">
        <v>89805</v>
      </c>
      <c r="H3653" s="867" t="s">
        <v>10066</v>
      </c>
      <c r="I3653" s="867" t="s">
        <v>6228</v>
      </c>
      <c r="J3653" s="867" t="s">
        <v>6229</v>
      </c>
      <c r="K3653" s="868">
        <v>9.5399999999999991</v>
      </c>
      <c r="L3653" s="867" t="s">
        <v>6143</v>
      </c>
    </row>
    <row r="3654" spans="1:12" ht="13.5">
      <c r="A3654" s="867" t="s">
        <v>9467</v>
      </c>
      <c r="B3654" s="867" t="s">
        <v>9468</v>
      </c>
      <c r="C3654" s="867" t="s">
        <v>8778</v>
      </c>
      <c r="D3654" s="867" t="s">
        <v>9692</v>
      </c>
      <c r="E3654" s="868" t="s">
        <v>819</v>
      </c>
      <c r="F3654" s="867" t="s">
        <v>819</v>
      </c>
      <c r="G3654" s="867">
        <v>89806</v>
      </c>
      <c r="H3654" s="867" t="s">
        <v>10067</v>
      </c>
      <c r="I3654" s="867" t="s">
        <v>6228</v>
      </c>
      <c r="J3654" s="867" t="s">
        <v>6229</v>
      </c>
      <c r="K3654" s="868">
        <v>10.09</v>
      </c>
      <c r="L3654" s="867" t="s">
        <v>6143</v>
      </c>
    </row>
    <row r="3655" spans="1:12" ht="13.5">
      <c r="A3655" s="867" t="s">
        <v>9467</v>
      </c>
      <c r="B3655" s="867" t="s">
        <v>9468</v>
      </c>
      <c r="C3655" s="867" t="s">
        <v>8778</v>
      </c>
      <c r="D3655" s="867" t="s">
        <v>9692</v>
      </c>
      <c r="E3655" s="868" t="s">
        <v>819</v>
      </c>
      <c r="F3655" s="867" t="s">
        <v>819</v>
      </c>
      <c r="G3655" s="867">
        <v>89807</v>
      </c>
      <c r="H3655" s="867" t="s">
        <v>10068</v>
      </c>
      <c r="I3655" s="867" t="s">
        <v>6228</v>
      </c>
      <c r="J3655" s="867" t="s">
        <v>6229</v>
      </c>
      <c r="K3655" s="868">
        <v>17.43</v>
      </c>
      <c r="L3655" s="867" t="s">
        <v>6143</v>
      </c>
    </row>
    <row r="3656" spans="1:12" ht="13.5">
      <c r="A3656" s="867" t="s">
        <v>9467</v>
      </c>
      <c r="B3656" s="867" t="s">
        <v>9468</v>
      </c>
      <c r="C3656" s="867" t="s">
        <v>8778</v>
      </c>
      <c r="D3656" s="867" t="s">
        <v>9692</v>
      </c>
      <c r="E3656" s="868" t="s">
        <v>819</v>
      </c>
      <c r="F3656" s="867" t="s">
        <v>819</v>
      </c>
      <c r="G3656" s="867">
        <v>89808</v>
      </c>
      <c r="H3656" s="867" t="s">
        <v>10069</v>
      </c>
      <c r="I3656" s="867" t="s">
        <v>6228</v>
      </c>
      <c r="J3656" s="867" t="s">
        <v>6229</v>
      </c>
      <c r="K3656" s="868">
        <v>25.36</v>
      </c>
      <c r="L3656" s="867" t="s">
        <v>6143</v>
      </c>
    </row>
    <row r="3657" spans="1:12" ht="13.5">
      <c r="A3657" s="867" t="s">
        <v>9467</v>
      </c>
      <c r="B3657" s="867" t="s">
        <v>9468</v>
      </c>
      <c r="C3657" s="867" t="s">
        <v>8778</v>
      </c>
      <c r="D3657" s="867" t="s">
        <v>9692</v>
      </c>
      <c r="E3657" s="868" t="s">
        <v>819</v>
      </c>
      <c r="F3657" s="867" t="s">
        <v>819</v>
      </c>
      <c r="G3657" s="867">
        <v>89809</v>
      </c>
      <c r="H3657" s="867" t="s">
        <v>10070</v>
      </c>
      <c r="I3657" s="867" t="s">
        <v>6228</v>
      </c>
      <c r="J3657" s="867" t="s">
        <v>6229</v>
      </c>
      <c r="K3657" s="868">
        <v>12.98</v>
      </c>
      <c r="L3657" s="867" t="s">
        <v>6143</v>
      </c>
    </row>
    <row r="3658" spans="1:12" ht="13.5">
      <c r="A3658" s="867" t="s">
        <v>9467</v>
      </c>
      <c r="B3658" s="867" t="s">
        <v>9468</v>
      </c>
      <c r="C3658" s="867" t="s">
        <v>8778</v>
      </c>
      <c r="D3658" s="867" t="s">
        <v>9692</v>
      </c>
      <c r="E3658" s="868" t="s">
        <v>819</v>
      </c>
      <c r="F3658" s="867" t="s">
        <v>819</v>
      </c>
      <c r="G3658" s="867">
        <v>89810</v>
      </c>
      <c r="H3658" s="867" t="s">
        <v>10071</v>
      </c>
      <c r="I3658" s="867" t="s">
        <v>6228</v>
      </c>
      <c r="J3658" s="867" t="s">
        <v>6229</v>
      </c>
      <c r="K3658" s="868">
        <v>12.95</v>
      </c>
      <c r="L3658" s="867" t="s">
        <v>6143</v>
      </c>
    </row>
    <row r="3659" spans="1:12" ht="13.5">
      <c r="A3659" s="867" t="s">
        <v>9467</v>
      </c>
      <c r="B3659" s="867" t="s">
        <v>9468</v>
      </c>
      <c r="C3659" s="867" t="s">
        <v>8778</v>
      </c>
      <c r="D3659" s="867" t="s">
        <v>9692</v>
      </c>
      <c r="E3659" s="868" t="s">
        <v>819</v>
      </c>
      <c r="F3659" s="867" t="s">
        <v>819</v>
      </c>
      <c r="G3659" s="867">
        <v>89811</v>
      </c>
      <c r="H3659" s="867" t="s">
        <v>10072</v>
      </c>
      <c r="I3659" s="867" t="s">
        <v>6228</v>
      </c>
      <c r="J3659" s="867" t="s">
        <v>6229</v>
      </c>
      <c r="K3659" s="868">
        <v>21.57</v>
      </c>
      <c r="L3659" s="867" t="s">
        <v>6143</v>
      </c>
    </row>
    <row r="3660" spans="1:12" ht="13.5">
      <c r="A3660" s="867" t="s">
        <v>9467</v>
      </c>
      <c r="B3660" s="867" t="s">
        <v>9468</v>
      </c>
      <c r="C3660" s="867" t="s">
        <v>8778</v>
      </c>
      <c r="D3660" s="867" t="s">
        <v>9692</v>
      </c>
      <c r="E3660" s="868" t="s">
        <v>819</v>
      </c>
      <c r="F3660" s="867" t="s">
        <v>819</v>
      </c>
      <c r="G3660" s="867">
        <v>89812</v>
      </c>
      <c r="H3660" s="867" t="s">
        <v>10073</v>
      </c>
      <c r="I3660" s="867" t="s">
        <v>6228</v>
      </c>
      <c r="J3660" s="867" t="s">
        <v>6229</v>
      </c>
      <c r="K3660" s="868">
        <v>36.81</v>
      </c>
      <c r="L3660" s="867" t="s">
        <v>6143</v>
      </c>
    </row>
    <row r="3661" spans="1:12" ht="13.5">
      <c r="A3661" s="867" t="s">
        <v>9467</v>
      </c>
      <c r="B3661" s="867" t="s">
        <v>9468</v>
      </c>
      <c r="C3661" s="867" t="s">
        <v>8778</v>
      </c>
      <c r="D3661" s="867" t="s">
        <v>9692</v>
      </c>
      <c r="E3661" s="868" t="s">
        <v>819</v>
      </c>
      <c r="F3661" s="867" t="s">
        <v>819</v>
      </c>
      <c r="G3661" s="867">
        <v>89813</v>
      </c>
      <c r="H3661" s="867" t="s">
        <v>10074</v>
      </c>
      <c r="I3661" s="867" t="s">
        <v>6228</v>
      </c>
      <c r="J3661" s="867" t="s">
        <v>6229</v>
      </c>
      <c r="K3661" s="868">
        <v>4.58</v>
      </c>
      <c r="L3661" s="867" t="s">
        <v>6143</v>
      </c>
    </row>
    <row r="3662" spans="1:12" ht="13.5">
      <c r="A3662" s="867" t="s">
        <v>9467</v>
      </c>
      <c r="B3662" s="867" t="s">
        <v>9468</v>
      </c>
      <c r="C3662" s="867" t="s">
        <v>8778</v>
      </c>
      <c r="D3662" s="867" t="s">
        <v>9692</v>
      </c>
      <c r="E3662" s="868" t="s">
        <v>819</v>
      </c>
      <c r="F3662" s="867" t="s">
        <v>819</v>
      </c>
      <c r="G3662" s="867">
        <v>89814</v>
      </c>
      <c r="H3662" s="867" t="s">
        <v>10075</v>
      </c>
      <c r="I3662" s="867" t="s">
        <v>6228</v>
      </c>
      <c r="J3662" s="867" t="s">
        <v>6229</v>
      </c>
      <c r="K3662" s="868">
        <v>9.2100000000000009</v>
      </c>
      <c r="L3662" s="867" t="s">
        <v>6143</v>
      </c>
    </row>
    <row r="3663" spans="1:12" ht="13.5">
      <c r="A3663" s="867" t="s">
        <v>9467</v>
      </c>
      <c r="B3663" s="867" t="s">
        <v>9468</v>
      </c>
      <c r="C3663" s="867" t="s">
        <v>8778</v>
      </c>
      <c r="D3663" s="867" t="s">
        <v>9692</v>
      </c>
      <c r="E3663" s="868" t="s">
        <v>819</v>
      </c>
      <c r="F3663" s="867" t="s">
        <v>819</v>
      </c>
      <c r="G3663" s="867">
        <v>89815</v>
      </c>
      <c r="H3663" s="867" t="s">
        <v>10076</v>
      </c>
      <c r="I3663" s="867" t="s">
        <v>6228</v>
      </c>
      <c r="J3663" s="867" t="s">
        <v>6229</v>
      </c>
      <c r="K3663" s="868">
        <v>17</v>
      </c>
      <c r="L3663" s="867" t="s">
        <v>6143</v>
      </c>
    </row>
    <row r="3664" spans="1:12" ht="13.5">
      <c r="A3664" s="867" t="s">
        <v>9467</v>
      </c>
      <c r="B3664" s="867" t="s">
        <v>9468</v>
      </c>
      <c r="C3664" s="867" t="s">
        <v>8778</v>
      </c>
      <c r="D3664" s="867" t="s">
        <v>9692</v>
      </c>
      <c r="E3664" s="868" t="s">
        <v>819</v>
      </c>
      <c r="F3664" s="867" t="s">
        <v>819</v>
      </c>
      <c r="G3664" s="867">
        <v>89816</v>
      </c>
      <c r="H3664" s="867" t="s">
        <v>10077</v>
      </c>
      <c r="I3664" s="867" t="s">
        <v>6228</v>
      </c>
      <c r="J3664" s="867" t="s">
        <v>6229</v>
      </c>
      <c r="K3664" s="868">
        <v>23.92</v>
      </c>
      <c r="L3664" s="867" t="s">
        <v>6143</v>
      </c>
    </row>
    <row r="3665" spans="1:12" ht="13.5">
      <c r="A3665" s="867" t="s">
        <v>9467</v>
      </c>
      <c r="B3665" s="867" t="s">
        <v>9468</v>
      </c>
      <c r="C3665" s="867" t="s">
        <v>8778</v>
      </c>
      <c r="D3665" s="867" t="s">
        <v>9692</v>
      </c>
      <c r="E3665" s="868" t="s">
        <v>819</v>
      </c>
      <c r="F3665" s="867" t="s">
        <v>819</v>
      </c>
      <c r="G3665" s="867">
        <v>89817</v>
      </c>
      <c r="H3665" s="867" t="s">
        <v>10078</v>
      </c>
      <c r="I3665" s="867" t="s">
        <v>6228</v>
      </c>
      <c r="J3665" s="867" t="s">
        <v>6229</v>
      </c>
      <c r="K3665" s="868">
        <v>8.08</v>
      </c>
      <c r="L3665" s="867" t="s">
        <v>6143</v>
      </c>
    </row>
    <row r="3666" spans="1:12" ht="13.5">
      <c r="A3666" s="867" t="s">
        <v>9467</v>
      </c>
      <c r="B3666" s="867" t="s">
        <v>9468</v>
      </c>
      <c r="C3666" s="867" t="s">
        <v>8778</v>
      </c>
      <c r="D3666" s="867" t="s">
        <v>9692</v>
      </c>
      <c r="E3666" s="868" t="s">
        <v>819</v>
      </c>
      <c r="F3666" s="867" t="s">
        <v>819</v>
      </c>
      <c r="G3666" s="867">
        <v>89818</v>
      </c>
      <c r="H3666" s="867" t="s">
        <v>10079</v>
      </c>
      <c r="I3666" s="867" t="s">
        <v>6228</v>
      </c>
      <c r="J3666" s="867" t="s">
        <v>6229</v>
      </c>
      <c r="K3666" s="868">
        <v>92.37</v>
      </c>
      <c r="L3666" s="867" t="s">
        <v>6143</v>
      </c>
    </row>
    <row r="3667" spans="1:12" ht="13.5">
      <c r="A3667" s="867" t="s">
        <v>9467</v>
      </c>
      <c r="B3667" s="867" t="s">
        <v>9468</v>
      </c>
      <c r="C3667" s="867" t="s">
        <v>8778</v>
      </c>
      <c r="D3667" s="867" t="s">
        <v>9692</v>
      </c>
      <c r="E3667" s="868" t="s">
        <v>819</v>
      </c>
      <c r="F3667" s="867" t="s">
        <v>819</v>
      </c>
      <c r="G3667" s="867">
        <v>89819</v>
      </c>
      <c r="H3667" s="867" t="s">
        <v>10080</v>
      </c>
      <c r="I3667" s="867" t="s">
        <v>6228</v>
      </c>
      <c r="J3667" s="867" t="s">
        <v>6229</v>
      </c>
      <c r="K3667" s="868">
        <v>11.66</v>
      </c>
      <c r="L3667" s="867" t="s">
        <v>6143</v>
      </c>
    </row>
    <row r="3668" spans="1:12" ht="13.5">
      <c r="A3668" s="867" t="s">
        <v>9467</v>
      </c>
      <c r="B3668" s="867" t="s">
        <v>9468</v>
      </c>
      <c r="C3668" s="867" t="s">
        <v>8778</v>
      </c>
      <c r="D3668" s="867" t="s">
        <v>9692</v>
      </c>
      <c r="E3668" s="868" t="s">
        <v>819</v>
      </c>
      <c r="F3668" s="867" t="s">
        <v>819</v>
      </c>
      <c r="G3668" s="867">
        <v>89820</v>
      </c>
      <c r="H3668" s="867" t="s">
        <v>10081</v>
      </c>
      <c r="I3668" s="867" t="s">
        <v>6228</v>
      </c>
      <c r="J3668" s="867" t="s">
        <v>6229</v>
      </c>
      <c r="K3668" s="868">
        <v>18.38</v>
      </c>
      <c r="L3668" s="867" t="s">
        <v>6143</v>
      </c>
    </row>
    <row r="3669" spans="1:12" ht="13.5">
      <c r="A3669" s="867" t="s">
        <v>9467</v>
      </c>
      <c r="B3669" s="867" t="s">
        <v>9468</v>
      </c>
      <c r="C3669" s="867" t="s">
        <v>8778</v>
      </c>
      <c r="D3669" s="867" t="s">
        <v>9692</v>
      </c>
      <c r="E3669" s="868" t="s">
        <v>819</v>
      </c>
      <c r="F3669" s="867" t="s">
        <v>819</v>
      </c>
      <c r="G3669" s="867">
        <v>89821</v>
      </c>
      <c r="H3669" s="867" t="s">
        <v>10082</v>
      </c>
      <c r="I3669" s="867" t="s">
        <v>6228</v>
      </c>
      <c r="J3669" s="867" t="s">
        <v>6229</v>
      </c>
      <c r="K3669" s="868">
        <v>10.17</v>
      </c>
      <c r="L3669" s="867" t="s">
        <v>6143</v>
      </c>
    </row>
    <row r="3670" spans="1:12" ht="13.5">
      <c r="A3670" s="867" t="s">
        <v>9467</v>
      </c>
      <c r="B3670" s="867" t="s">
        <v>9468</v>
      </c>
      <c r="C3670" s="867" t="s">
        <v>8778</v>
      </c>
      <c r="D3670" s="867" t="s">
        <v>9692</v>
      </c>
      <c r="E3670" s="868" t="s">
        <v>819</v>
      </c>
      <c r="F3670" s="867" t="s">
        <v>819</v>
      </c>
      <c r="G3670" s="867">
        <v>89822</v>
      </c>
      <c r="H3670" s="867" t="s">
        <v>10083</v>
      </c>
      <c r="I3670" s="867" t="s">
        <v>6228</v>
      </c>
      <c r="J3670" s="867" t="s">
        <v>6229</v>
      </c>
      <c r="K3670" s="868">
        <v>13.71</v>
      </c>
      <c r="L3670" s="867" t="s">
        <v>6143</v>
      </c>
    </row>
    <row r="3671" spans="1:12" ht="13.5">
      <c r="A3671" s="867" t="s">
        <v>9467</v>
      </c>
      <c r="B3671" s="867" t="s">
        <v>9468</v>
      </c>
      <c r="C3671" s="867" t="s">
        <v>8778</v>
      </c>
      <c r="D3671" s="867" t="s">
        <v>9692</v>
      </c>
      <c r="E3671" s="868" t="s">
        <v>819</v>
      </c>
      <c r="F3671" s="867" t="s">
        <v>819</v>
      </c>
      <c r="G3671" s="867">
        <v>89823</v>
      </c>
      <c r="H3671" s="867" t="s">
        <v>10084</v>
      </c>
      <c r="I3671" s="867" t="s">
        <v>6228</v>
      </c>
      <c r="J3671" s="867" t="s">
        <v>6229</v>
      </c>
      <c r="K3671" s="868">
        <v>16.8</v>
      </c>
      <c r="L3671" s="867" t="s">
        <v>6143</v>
      </c>
    </row>
    <row r="3672" spans="1:12" ht="13.5">
      <c r="A3672" s="867" t="s">
        <v>9467</v>
      </c>
      <c r="B3672" s="867" t="s">
        <v>9468</v>
      </c>
      <c r="C3672" s="867" t="s">
        <v>8778</v>
      </c>
      <c r="D3672" s="867" t="s">
        <v>9692</v>
      </c>
      <c r="E3672" s="868" t="s">
        <v>819</v>
      </c>
      <c r="F3672" s="867" t="s">
        <v>819</v>
      </c>
      <c r="G3672" s="867">
        <v>89824</v>
      </c>
      <c r="H3672" s="867" t="s">
        <v>10085</v>
      </c>
      <c r="I3672" s="867" t="s">
        <v>6228</v>
      </c>
      <c r="J3672" s="867" t="s">
        <v>6229</v>
      </c>
      <c r="K3672" s="868">
        <v>22.9</v>
      </c>
      <c r="L3672" s="867" t="s">
        <v>6143</v>
      </c>
    </row>
    <row r="3673" spans="1:12" ht="13.5">
      <c r="A3673" s="867" t="s">
        <v>9467</v>
      </c>
      <c r="B3673" s="867" t="s">
        <v>9468</v>
      </c>
      <c r="C3673" s="867" t="s">
        <v>8778</v>
      </c>
      <c r="D3673" s="867" t="s">
        <v>9692</v>
      </c>
      <c r="E3673" s="868" t="s">
        <v>819</v>
      </c>
      <c r="F3673" s="867" t="s">
        <v>819</v>
      </c>
      <c r="G3673" s="867">
        <v>89825</v>
      </c>
      <c r="H3673" s="867" t="s">
        <v>10086</v>
      </c>
      <c r="I3673" s="867" t="s">
        <v>6228</v>
      </c>
      <c r="J3673" s="867" t="s">
        <v>6229</v>
      </c>
      <c r="K3673" s="868">
        <v>10</v>
      </c>
      <c r="L3673" s="867" t="s">
        <v>6143</v>
      </c>
    </row>
    <row r="3674" spans="1:12" ht="13.5">
      <c r="A3674" s="867" t="s">
        <v>9467</v>
      </c>
      <c r="B3674" s="867" t="s">
        <v>9468</v>
      </c>
      <c r="C3674" s="867" t="s">
        <v>8778</v>
      </c>
      <c r="D3674" s="867" t="s">
        <v>9692</v>
      </c>
      <c r="E3674" s="868" t="s">
        <v>819</v>
      </c>
      <c r="F3674" s="867" t="s">
        <v>819</v>
      </c>
      <c r="G3674" s="867">
        <v>89826</v>
      </c>
      <c r="H3674" s="867" t="s">
        <v>10087</v>
      </c>
      <c r="I3674" s="867" t="s">
        <v>6228</v>
      </c>
      <c r="J3674" s="867" t="s">
        <v>6229</v>
      </c>
      <c r="K3674" s="868">
        <v>94.49</v>
      </c>
      <c r="L3674" s="867" t="s">
        <v>6143</v>
      </c>
    </row>
    <row r="3675" spans="1:12" ht="13.5">
      <c r="A3675" s="867" t="s">
        <v>9467</v>
      </c>
      <c r="B3675" s="867" t="s">
        <v>9468</v>
      </c>
      <c r="C3675" s="867" t="s">
        <v>8778</v>
      </c>
      <c r="D3675" s="867" t="s">
        <v>9692</v>
      </c>
      <c r="E3675" s="868" t="s">
        <v>819</v>
      </c>
      <c r="F3675" s="867" t="s">
        <v>819</v>
      </c>
      <c r="G3675" s="867">
        <v>89827</v>
      </c>
      <c r="H3675" s="867" t="s">
        <v>10088</v>
      </c>
      <c r="I3675" s="867" t="s">
        <v>6228</v>
      </c>
      <c r="J3675" s="867" t="s">
        <v>6229</v>
      </c>
      <c r="K3675" s="868">
        <v>11.11</v>
      </c>
      <c r="L3675" s="867" t="s">
        <v>6143</v>
      </c>
    </row>
    <row r="3676" spans="1:12" ht="13.5">
      <c r="A3676" s="867" t="s">
        <v>9467</v>
      </c>
      <c r="B3676" s="867" t="s">
        <v>9468</v>
      </c>
      <c r="C3676" s="867" t="s">
        <v>8778</v>
      </c>
      <c r="D3676" s="867" t="s">
        <v>9692</v>
      </c>
      <c r="E3676" s="868" t="s">
        <v>819</v>
      </c>
      <c r="F3676" s="867" t="s">
        <v>819</v>
      </c>
      <c r="G3676" s="867">
        <v>89828</v>
      </c>
      <c r="H3676" s="867" t="s">
        <v>10089</v>
      </c>
      <c r="I3676" s="867" t="s">
        <v>6228</v>
      </c>
      <c r="J3676" s="867" t="s">
        <v>6229</v>
      </c>
      <c r="K3676" s="868">
        <v>34.25</v>
      </c>
      <c r="L3676" s="867" t="s">
        <v>6143</v>
      </c>
    </row>
    <row r="3677" spans="1:12" ht="13.5">
      <c r="A3677" s="867" t="s">
        <v>9467</v>
      </c>
      <c r="B3677" s="867" t="s">
        <v>9468</v>
      </c>
      <c r="C3677" s="867" t="s">
        <v>8778</v>
      </c>
      <c r="D3677" s="867" t="s">
        <v>9692</v>
      </c>
      <c r="E3677" s="868" t="s">
        <v>819</v>
      </c>
      <c r="F3677" s="867" t="s">
        <v>819</v>
      </c>
      <c r="G3677" s="867">
        <v>89829</v>
      </c>
      <c r="H3677" s="867" t="s">
        <v>10090</v>
      </c>
      <c r="I3677" s="867" t="s">
        <v>6228</v>
      </c>
      <c r="J3677" s="867" t="s">
        <v>6229</v>
      </c>
      <c r="K3677" s="868">
        <v>17.8</v>
      </c>
      <c r="L3677" s="867" t="s">
        <v>6143</v>
      </c>
    </row>
    <row r="3678" spans="1:12" ht="13.5">
      <c r="A3678" s="867" t="s">
        <v>9467</v>
      </c>
      <c r="B3678" s="867" t="s">
        <v>9468</v>
      </c>
      <c r="C3678" s="867" t="s">
        <v>8778</v>
      </c>
      <c r="D3678" s="867" t="s">
        <v>9692</v>
      </c>
      <c r="E3678" s="868" t="s">
        <v>819</v>
      </c>
      <c r="F3678" s="867" t="s">
        <v>819</v>
      </c>
      <c r="G3678" s="867">
        <v>89830</v>
      </c>
      <c r="H3678" s="867" t="s">
        <v>10091</v>
      </c>
      <c r="I3678" s="867" t="s">
        <v>6228</v>
      </c>
      <c r="J3678" s="867" t="s">
        <v>6229</v>
      </c>
      <c r="K3678" s="868">
        <v>19.309999999999999</v>
      </c>
      <c r="L3678" s="867" t="s">
        <v>6143</v>
      </c>
    </row>
    <row r="3679" spans="1:12" ht="13.5">
      <c r="A3679" s="867" t="s">
        <v>9467</v>
      </c>
      <c r="B3679" s="867" t="s">
        <v>9468</v>
      </c>
      <c r="C3679" s="867" t="s">
        <v>8778</v>
      </c>
      <c r="D3679" s="867" t="s">
        <v>9692</v>
      </c>
      <c r="E3679" s="868" t="s">
        <v>819</v>
      </c>
      <c r="F3679" s="867" t="s">
        <v>819</v>
      </c>
      <c r="G3679" s="867">
        <v>89831</v>
      </c>
      <c r="H3679" s="867" t="s">
        <v>10092</v>
      </c>
      <c r="I3679" s="867" t="s">
        <v>6228</v>
      </c>
      <c r="J3679" s="867" t="s">
        <v>6229</v>
      </c>
      <c r="K3679" s="868">
        <v>112.74</v>
      </c>
      <c r="L3679" s="867" t="s">
        <v>6143</v>
      </c>
    </row>
    <row r="3680" spans="1:12" ht="13.5">
      <c r="A3680" s="867" t="s">
        <v>9467</v>
      </c>
      <c r="B3680" s="867" t="s">
        <v>9468</v>
      </c>
      <c r="C3680" s="867" t="s">
        <v>8778</v>
      </c>
      <c r="D3680" s="867" t="s">
        <v>9692</v>
      </c>
      <c r="E3680" s="868" t="s">
        <v>819</v>
      </c>
      <c r="F3680" s="867" t="s">
        <v>819</v>
      </c>
      <c r="G3680" s="867">
        <v>89832</v>
      </c>
      <c r="H3680" s="867" t="s">
        <v>10093</v>
      </c>
      <c r="I3680" s="867" t="s">
        <v>6228</v>
      </c>
      <c r="J3680" s="867" t="s">
        <v>6229</v>
      </c>
      <c r="K3680" s="868">
        <v>23.95</v>
      </c>
      <c r="L3680" s="867" t="s">
        <v>6143</v>
      </c>
    </row>
    <row r="3681" spans="1:12" ht="13.5">
      <c r="A3681" s="867" t="s">
        <v>9467</v>
      </c>
      <c r="B3681" s="867" t="s">
        <v>9468</v>
      </c>
      <c r="C3681" s="867" t="s">
        <v>8778</v>
      </c>
      <c r="D3681" s="867" t="s">
        <v>9692</v>
      </c>
      <c r="E3681" s="868" t="s">
        <v>819</v>
      </c>
      <c r="F3681" s="867" t="s">
        <v>819</v>
      </c>
      <c r="G3681" s="867">
        <v>89833</v>
      </c>
      <c r="H3681" s="867" t="s">
        <v>10094</v>
      </c>
      <c r="I3681" s="867" t="s">
        <v>6228</v>
      </c>
      <c r="J3681" s="867" t="s">
        <v>6229</v>
      </c>
      <c r="K3681" s="868">
        <v>22.42</v>
      </c>
      <c r="L3681" s="867" t="s">
        <v>6143</v>
      </c>
    </row>
    <row r="3682" spans="1:12" ht="13.5">
      <c r="A3682" s="867" t="s">
        <v>9467</v>
      </c>
      <c r="B3682" s="867" t="s">
        <v>9468</v>
      </c>
      <c r="C3682" s="867" t="s">
        <v>8778</v>
      </c>
      <c r="D3682" s="867" t="s">
        <v>9692</v>
      </c>
      <c r="E3682" s="868" t="s">
        <v>819</v>
      </c>
      <c r="F3682" s="867" t="s">
        <v>819</v>
      </c>
      <c r="G3682" s="867">
        <v>89834</v>
      </c>
      <c r="H3682" s="867" t="s">
        <v>10095</v>
      </c>
      <c r="I3682" s="867" t="s">
        <v>6228</v>
      </c>
      <c r="J3682" s="867" t="s">
        <v>6229</v>
      </c>
      <c r="K3682" s="868">
        <v>25.97</v>
      </c>
      <c r="L3682" s="867" t="s">
        <v>6143</v>
      </c>
    </row>
    <row r="3683" spans="1:12" ht="13.5">
      <c r="A3683" s="867" t="s">
        <v>9467</v>
      </c>
      <c r="B3683" s="867" t="s">
        <v>9468</v>
      </c>
      <c r="C3683" s="867" t="s">
        <v>8778</v>
      </c>
      <c r="D3683" s="867" t="s">
        <v>9692</v>
      </c>
      <c r="E3683" s="868" t="s">
        <v>819</v>
      </c>
      <c r="F3683" s="867" t="s">
        <v>819</v>
      </c>
      <c r="G3683" s="867">
        <v>89835</v>
      </c>
      <c r="H3683" s="867" t="s">
        <v>10096</v>
      </c>
      <c r="I3683" s="867" t="s">
        <v>6228</v>
      </c>
      <c r="J3683" s="867" t="s">
        <v>6229</v>
      </c>
      <c r="K3683" s="868">
        <v>23.91</v>
      </c>
      <c r="L3683" s="867" t="s">
        <v>6143</v>
      </c>
    </row>
    <row r="3684" spans="1:12" ht="13.5">
      <c r="A3684" s="867" t="s">
        <v>9467</v>
      </c>
      <c r="B3684" s="867" t="s">
        <v>9468</v>
      </c>
      <c r="C3684" s="867" t="s">
        <v>8778</v>
      </c>
      <c r="D3684" s="867" t="s">
        <v>9692</v>
      </c>
      <c r="E3684" s="868" t="s">
        <v>819</v>
      </c>
      <c r="F3684" s="867" t="s">
        <v>819</v>
      </c>
      <c r="G3684" s="867">
        <v>89836</v>
      </c>
      <c r="H3684" s="867" t="s">
        <v>10097</v>
      </c>
      <c r="I3684" s="867" t="s">
        <v>6228</v>
      </c>
      <c r="J3684" s="867" t="s">
        <v>6229</v>
      </c>
      <c r="K3684" s="868">
        <v>152.21</v>
      </c>
      <c r="L3684" s="867" t="s">
        <v>6143</v>
      </c>
    </row>
    <row r="3685" spans="1:12" ht="13.5">
      <c r="A3685" s="867" t="s">
        <v>9467</v>
      </c>
      <c r="B3685" s="867" t="s">
        <v>9468</v>
      </c>
      <c r="C3685" s="867" t="s">
        <v>8778</v>
      </c>
      <c r="D3685" s="867" t="s">
        <v>9692</v>
      </c>
      <c r="E3685" s="868" t="s">
        <v>819</v>
      </c>
      <c r="F3685" s="867" t="s">
        <v>819</v>
      </c>
      <c r="G3685" s="867">
        <v>89837</v>
      </c>
      <c r="H3685" s="867" t="s">
        <v>10098</v>
      </c>
      <c r="I3685" s="867" t="s">
        <v>6228</v>
      </c>
      <c r="J3685" s="867" t="s">
        <v>6229</v>
      </c>
      <c r="K3685" s="868">
        <v>76.55</v>
      </c>
      <c r="L3685" s="867" t="s">
        <v>6143</v>
      </c>
    </row>
    <row r="3686" spans="1:12" ht="13.5">
      <c r="A3686" s="867" t="s">
        <v>9467</v>
      </c>
      <c r="B3686" s="867" t="s">
        <v>9468</v>
      </c>
      <c r="C3686" s="867" t="s">
        <v>8778</v>
      </c>
      <c r="D3686" s="867" t="s">
        <v>9692</v>
      </c>
      <c r="E3686" s="868" t="s">
        <v>819</v>
      </c>
      <c r="F3686" s="867" t="s">
        <v>819</v>
      </c>
      <c r="G3686" s="867">
        <v>89838</v>
      </c>
      <c r="H3686" s="867" t="s">
        <v>10099</v>
      </c>
      <c r="I3686" s="867" t="s">
        <v>6228</v>
      </c>
      <c r="J3686" s="867" t="s">
        <v>6229</v>
      </c>
      <c r="K3686" s="868">
        <v>83.93</v>
      </c>
      <c r="L3686" s="867" t="s">
        <v>6143</v>
      </c>
    </row>
    <row r="3687" spans="1:12" ht="13.5">
      <c r="A3687" s="867" t="s">
        <v>9467</v>
      </c>
      <c r="B3687" s="867" t="s">
        <v>9468</v>
      </c>
      <c r="C3687" s="867" t="s">
        <v>8778</v>
      </c>
      <c r="D3687" s="867" t="s">
        <v>9692</v>
      </c>
      <c r="E3687" s="868" t="s">
        <v>819</v>
      </c>
      <c r="F3687" s="867" t="s">
        <v>819</v>
      </c>
      <c r="G3687" s="867">
        <v>89839</v>
      </c>
      <c r="H3687" s="867" t="s">
        <v>10100</v>
      </c>
      <c r="I3687" s="867" t="s">
        <v>6228</v>
      </c>
      <c r="J3687" s="867" t="s">
        <v>6229</v>
      </c>
      <c r="K3687" s="868">
        <v>110.79</v>
      </c>
      <c r="L3687" s="867" t="s">
        <v>6143</v>
      </c>
    </row>
    <row r="3688" spans="1:12" ht="13.5">
      <c r="A3688" s="867" t="s">
        <v>9467</v>
      </c>
      <c r="B3688" s="867" t="s">
        <v>9468</v>
      </c>
      <c r="C3688" s="867" t="s">
        <v>8778</v>
      </c>
      <c r="D3688" s="867" t="s">
        <v>9692</v>
      </c>
      <c r="E3688" s="868" t="s">
        <v>819</v>
      </c>
      <c r="F3688" s="867" t="s">
        <v>819</v>
      </c>
      <c r="G3688" s="867">
        <v>89840</v>
      </c>
      <c r="H3688" s="867" t="s">
        <v>10101</v>
      </c>
      <c r="I3688" s="867" t="s">
        <v>6228</v>
      </c>
      <c r="J3688" s="867" t="s">
        <v>6229</v>
      </c>
      <c r="K3688" s="868">
        <v>97.15</v>
      </c>
      <c r="L3688" s="867" t="s">
        <v>6143</v>
      </c>
    </row>
    <row r="3689" spans="1:12" ht="13.5">
      <c r="A3689" s="867" t="s">
        <v>9467</v>
      </c>
      <c r="B3689" s="867" t="s">
        <v>9468</v>
      </c>
      <c r="C3689" s="867" t="s">
        <v>8778</v>
      </c>
      <c r="D3689" s="867" t="s">
        <v>9692</v>
      </c>
      <c r="E3689" s="868" t="s">
        <v>819</v>
      </c>
      <c r="F3689" s="867" t="s">
        <v>819</v>
      </c>
      <c r="G3689" s="867">
        <v>89841</v>
      </c>
      <c r="H3689" s="867" t="s">
        <v>10102</v>
      </c>
      <c r="I3689" s="867" t="s">
        <v>6228</v>
      </c>
      <c r="J3689" s="867" t="s">
        <v>6229</v>
      </c>
      <c r="K3689" s="868">
        <v>162.19</v>
      </c>
      <c r="L3689" s="867" t="s">
        <v>6143</v>
      </c>
    </row>
    <row r="3690" spans="1:12" ht="13.5">
      <c r="A3690" s="867" t="s">
        <v>9467</v>
      </c>
      <c r="B3690" s="867" t="s">
        <v>9468</v>
      </c>
      <c r="C3690" s="867" t="s">
        <v>8778</v>
      </c>
      <c r="D3690" s="867" t="s">
        <v>9692</v>
      </c>
      <c r="E3690" s="868" t="s">
        <v>819</v>
      </c>
      <c r="F3690" s="867" t="s">
        <v>819</v>
      </c>
      <c r="G3690" s="867">
        <v>89842</v>
      </c>
      <c r="H3690" s="867" t="s">
        <v>10103</v>
      </c>
      <c r="I3690" s="867" t="s">
        <v>6228</v>
      </c>
      <c r="J3690" s="867" t="s">
        <v>6229</v>
      </c>
      <c r="K3690" s="868">
        <v>27.56</v>
      </c>
      <c r="L3690" s="867" t="s">
        <v>6143</v>
      </c>
    </row>
    <row r="3691" spans="1:12" ht="13.5">
      <c r="A3691" s="867" t="s">
        <v>9467</v>
      </c>
      <c r="B3691" s="867" t="s">
        <v>9468</v>
      </c>
      <c r="C3691" s="867" t="s">
        <v>8778</v>
      </c>
      <c r="D3691" s="867" t="s">
        <v>9692</v>
      </c>
      <c r="E3691" s="868" t="s">
        <v>819</v>
      </c>
      <c r="F3691" s="867" t="s">
        <v>819</v>
      </c>
      <c r="G3691" s="867">
        <v>89844</v>
      </c>
      <c r="H3691" s="867" t="s">
        <v>10104</v>
      </c>
      <c r="I3691" s="867" t="s">
        <v>6228</v>
      </c>
      <c r="J3691" s="867" t="s">
        <v>6229</v>
      </c>
      <c r="K3691" s="868">
        <v>34.94</v>
      </c>
      <c r="L3691" s="867" t="s">
        <v>6143</v>
      </c>
    </row>
    <row r="3692" spans="1:12" ht="13.5">
      <c r="A3692" s="867" t="s">
        <v>9467</v>
      </c>
      <c r="B3692" s="867" t="s">
        <v>9468</v>
      </c>
      <c r="C3692" s="867" t="s">
        <v>8778</v>
      </c>
      <c r="D3692" s="867" t="s">
        <v>9692</v>
      </c>
      <c r="E3692" s="868" t="s">
        <v>819</v>
      </c>
      <c r="F3692" s="867" t="s">
        <v>819</v>
      </c>
      <c r="G3692" s="867">
        <v>89845</v>
      </c>
      <c r="H3692" s="867" t="s">
        <v>10105</v>
      </c>
      <c r="I3692" s="867" t="s">
        <v>6228</v>
      </c>
      <c r="J3692" s="867" t="s">
        <v>6229</v>
      </c>
      <c r="K3692" s="868">
        <v>53.58</v>
      </c>
      <c r="L3692" s="867" t="s">
        <v>6143</v>
      </c>
    </row>
    <row r="3693" spans="1:12" ht="13.5">
      <c r="A3693" s="867" t="s">
        <v>9467</v>
      </c>
      <c r="B3693" s="867" t="s">
        <v>9468</v>
      </c>
      <c r="C3693" s="867" t="s">
        <v>8778</v>
      </c>
      <c r="D3693" s="867" t="s">
        <v>9692</v>
      </c>
      <c r="E3693" s="868" t="s">
        <v>819</v>
      </c>
      <c r="F3693" s="867" t="s">
        <v>819</v>
      </c>
      <c r="G3693" s="867">
        <v>89846</v>
      </c>
      <c r="H3693" s="867" t="s">
        <v>10106</v>
      </c>
      <c r="I3693" s="867" t="s">
        <v>6228</v>
      </c>
      <c r="J3693" s="867" t="s">
        <v>6229</v>
      </c>
      <c r="K3693" s="868">
        <v>118.19</v>
      </c>
      <c r="L3693" s="867" t="s">
        <v>6143</v>
      </c>
    </row>
    <row r="3694" spans="1:12" ht="13.5">
      <c r="A3694" s="867" t="s">
        <v>9467</v>
      </c>
      <c r="B3694" s="867" t="s">
        <v>9468</v>
      </c>
      <c r="C3694" s="867" t="s">
        <v>8778</v>
      </c>
      <c r="D3694" s="867" t="s">
        <v>9692</v>
      </c>
      <c r="E3694" s="868" t="s">
        <v>819</v>
      </c>
      <c r="F3694" s="867" t="s">
        <v>819</v>
      </c>
      <c r="G3694" s="867">
        <v>89847</v>
      </c>
      <c r="H3694" s="867" t="s">
        <v>10107</v>
      </c>
      <c r="I3694" s="867" t="s">
        <v>6228</v>
      </c>
      <c r="J3694" s="867" t="s">
        <v>6229</v>
      </c>
      <c r="K3694" s="868">
        <v>145.34</v>
      </c>
      <c r="L3694" s="867" t="s">
        <v>6143</v>
      </c>
    </row>
    <row r="3695" spans="1:12" ht="13.5">
      <c r="A3695" s="867" t="s">
        <v>9467</v>
      </c>
      <c r="B3695" s="867" t="s">
        <v>9468</v>
      </c>
      <c r="C3695" s="867" t="s">
        <v>8778</v>
      </c>
      <c r="D3695" s="867" t="s">
        <v>9692</v>
      </c>
      <c r="E3695" s="868" t="s">
        <v>819</v>
      </c>
      <c r="F3695" s="867" t="s">
        <v>819</v>
      </c>
      <c r="G3695" s="867">
        <v>89850</v>
      </c>
      <c r="H3695" s="867" t="s">
        <v>10108</v>
      </c>
      <c r="I3695" s="867" t="s">
        <v>6228</v>
      </c>
      <c r="J3695" s="867" t="s">
        <v>6229</v>
      </c>
      <c r="K3695" s="868">
        <v>17.68</v>
      </c>
      <c r="L3695" s="867" t="s">
        <v>6143</v>
      </c>
    </row>
    <row r="3696" spans="1:12" ht="13.5">
      <c r="A3696" s="867" t="s">
        <v>9467</v>
      </c>
      <c r="B3696" s="867" t="s">
        <v>9468</v>
      </c>
      <c r="C3696" s="867" t="s">
        <v>8778</v>
      </c>
      <c r="D3696" s="867" t="s">
        <v>9692</v>
      </c>
      <c r="E3696" s="868" t="s">
        <v>819</v>
      </c>
      <c r="F3696" s="867" t="s">
        <v>819</v>
      </c>
      <c r="G3696" s="867">
        <v>89851</v>
      </c>
      <c r="H3696" s="867" t="s">
        <v>10109</v>
      </c>
      <c r="I3696" s="867" t="s">
        <v>6228</v>
      </c>
      <c r="J3696" s="867" t="s">
        <v>6229</v>
      </c>
      <c r="K3696" s="868">
        <v>17.649999999999999</v>
      </c>
      <c r="L3696" s="867" t="s">
        <v>6143</v>
      </c>
    </row>
    <row r="3697" spans="1:12" ht="13.5">
      <c r="A3697" s="867" t="s">
        <v>9467</v>
      </c>
      <c r="B3697" s="867" t="s">
        <v>9468</v>
      </c>
      <c r="C3697" s="867" t="s">
        <v>8778</v>
      </c>
      <c r="D3697" s="867" t="s">
        <v>9692</v>
      </c>
      <c r="E3697" s="868" t="s">
        <v>819</v>
      </c>
      <c r="F3697" s="867" t="s">
        <v>819</v>
      </c>
      <c r="G3697" s="867">
        <v>89852</v>
      </c>
      <c r="H3697" s="867" t="s">
        <v>10110</v>
      </c>
      <c r="I3697" s="867" t="s">
        <v>6228</v>
      </c>
      <c r="J3697" s="867" t="s">
        <v>6229</v>
      </c>
      <c r="K3697" s="868">
        <v>26.27</v>
      </c>
      <c r="L3697" s="867" t="s">
        <v>6143</v>
      </c>
    </row>
    <row r="3698" spans="1:12" ht="13.5">
      <c r="A3698" s="867" t="s">
        <v>9467</v>
      </c>
      <c r="B3698" s="867" t="s">
        <v>9468</v>
      </c>
      <c r="C3698" s="867" t="s">
        <v>8778</v>
      </c>
      <c r="D3698" s="867" t="s">
        <v>9692</v>
      </c>
      <c r="E3698" s="868" t="s">
        <v>819</v>
      </c>
      <c r="F3698" s="867" t="s">
        <v>819</v>
      </c>
      <c r="G3698" s="867">
        <v>89853</v>
      </c>
      <c r="H3698" s="867" t="s">
        <v>10111</v>
      </c>
      <c r="I3698" s="867" t="s">
        <v>6228</v>
      </c>
      <c r="J3698" s="867" t="s">
        <v>6229</v>
      </c>
      <c r="K3698" s="868">
        <v>41.51</v>
      </c>
      <c r="L3698" s="867" t="s">
        <v>6143</v>
      </c>
    </row>
    <row r="3699" spans="1:12" ht="13.5">
      <c r="A3699" s="867" t="s">
        <v>9467</v>
      </c>
      <c r="B3699" s="867" t="s">
        <v>9468</v>
      </c>
      <c r="C3699" s="867" t="s">
        <v>8778</v>
      </c>
      <c r="D3699" s="867" t="s">
        <v>9692</v>
      </c>
      <c r="E3699" s="868" t="s">
        <v>819</v>
      </c>
      <c r="F3699" s="867" t="s">
        <v>819</v>
      </c>
      <c r="G3699" s="867">
        <v>89854</v>
      </c>
      <c r="H3699" s="867" t="s">
        <v>10112</v>
      </c>
      <c r="I3699" s="867" t="s">
        <v>6228</v>
      </c>
      <c r="J3699" s="867" t="s">
        <v>6229</v>
      </c>
      <c r="K3699" s="868">
        <v>54.02</v>
      </c>
      <c r="L3699" s="867" t="s">
        <v>6143</v>
      </c>
    </row>
    <row r="3700" spans="1:12" ht="13.5">
      <c r="A3700" s="867" t="s">
        <v>9467</v>
      </c>
      <c r="B3700" s="867" t="s">
        <v>9468</v>
      </c>
      <c r="C3700" s="867" t="s">
        <v>8778</v>
      </c>
      <c r="D3700" s="867" t="s">
        <v>9692</v>
      </c>
      <c r="E3700" s="868" t="s">
        <v>819</v>
      </c>
      <c r="F3700" s="867" t="s">
        <v>819</v>
      </c>
      <c r="G3700" s="867">
        <v>89855</v>
      </c>
      <c r="H3700" s="867" t="s">
        <v>10113</v>
      </c>
      <c r="I3700" s="867" t="s">
        <v>6228</v>
      </c>
      <c r="J3700" s="867" t="s">
        <v>6229</v>
      </c>
      <c r="K3700" s="868">
        <v>57.09</v>
      </c>
      <c r="L3700" s="867" t="s">
        <v>6143</v>
      </c>
    </row>
    <row r="3701" spans="1:12" ht="13.5">
      <c r="A3701" s="867" t="s">
        <v>9467</v>
      </c>
      <c r="B3701" s="867" t="s">
        <v>9468</v>
      </c>
      <c r="C3701" s="867" t="s">
        <v>8778</v>
      </c>
      <c r="D3701" s="867" t="s">
        <v>9692</v>
      </c>
      <c r="E3701" s="868" t="s">
        <v>819</v>
      </c>
      <c r="F3701" s="867" t="s">
        <v>819</v>
      </c>
      <c r="G3701" s="867">
        <v>89856</v>
      </c>
      <c r="H3701" s="867" t="s">
        <v>10114</v>
      </c>
      <c r="I3701" s="867" t="s">
        <v>6228</v>
      </c>
      <c r="J3701" s="867" t="s">
        <v>6229</v>
      </c>
      <c r="K3701" s="868">
        <v>13.3</v>
      </c>
      <c r="L3701" s="867" t="s">
        <v>6143</v>
      </c>
    </row>
    <row r="3702" spans="1:12" ht="13.5">
      <c r="A3702" s="867" t="s">
        <v>9467</v>
      </c>
      <c r="B3702" s="867" t="s">
        <v>9468</v>
      </c>
      <c r="C3702" s="867" t="s">
        <v>8778</v>
      </c>
      <c r="D3702" s="867" t="s">
        <v>9692</v>
      </c>
      <c r="E3702" s="868" t="s">
        <v>819</v>
      </c>
      <c r="F3702" s="867" t="s">
        <v>819</v>
      </c>
      <c r="G3702" s="867">
        <v>89857</v>
      </c>
      <c r="H3702" s="867" t="s">
        <v>10115</v>
      </c>
      <c r="I3702" s="867" t="s">
        <v>6228</v>
      </c>
      <c r="J3702" s="867" t="s">
        <v>6229</v>
      </c>
      <c r="K3702" s="868">
        <v>19.93</v>
      </c>
      <c r="L3702" s="867" t="s">
        <v>6143</v>
      </c>
    </row>
    <row r="3703" spans="1:12" ht="13.5">
      <c r="A3703" s="867" t="s">
        <v>9467</v>
      </c>
      <c r="B3703" s="867" t="s">
        <v>9468</v>
      </c>
      <c r="C3703" s="867" t="s">
        <v>8778</v>
      </c>
      <c r="D3703" s="867" t="s">
        <v>9692</v>
      </c>
      <c r="E3703" s="868" t="s">
        <v>819</v>
      </c>
      <c r="F3703" s="867" t="s">
        <v>819</v>
      </c>
      <c r="G3703" s="867">
        <v>89859</v>
      </c>
      <c r="H3703" s="867" t="s">
        <v>10116</v>
      </c>
      <c r="I3703" s="867" t="s">
        <v>6228</v>
      </c>
      <c r="J3703" s="867" t="s">
        <v>6142</v>
      </c>
      <c r="K3703" s="868">
        <v>55.1</v>
      </c>
      <c r="L3703" s="867" t="s">
        <v>6143</v>
      </c>
    </row>
    <row r="3704" spans="1:12" ht="13.5">
      <c r="A3704" s="867" t="s">
        <v>9467</v>
      </c>
      <c r="B3704" s="867" t="s">
        <v>9468</v>
      </c>
      <c r="C3704" s="867" t="s">
        <v>8778</v>
      </c>
      <c r="D3704" s="867" t="s">
        <v>9692</v>
      </c>
      <c r="E3704" s="868" t="s">
        <v>819</v>
      </c>
      <c r="F3704" s="867" t="s">
        <v>819</v>
      </c>
      <c r="G3704" s="867">
        <v>89860</v>
      </c>
      <c r="H3704" s="867" t="s">
        <v>10117</v>
      </c>
      <c r="I3704" s="867" t="s">
        <v>6228</v>
      </c>
      <c r="J3704" s="867" t="s">
        <v>6229</v>
      </c>
      <c r="K3704" s="868">
        <v>28.69</v>
      </c>
      <c r="L3704" s="867" t="s">
        <v>6143</v>
      </c>
    </row>
    <row r="3705" spans="1:12" ht="13.5">
      <c r="A3705" s="867" t="s">
        <v>9467</v>
      </c>
      <c r="B3705" s="867" t="s">
        <v>9468</v>
      </c>
      <c r="C3705" s="867" t="s">
        <v>8778</v>
      </c>
      <c r="D3705" s="867" t="s">
        <v>9692</v>
      </c>
      <c r="E3705" s="868" t="s">
        <v>819</v>
      </c>
      <c r="F3705" s="867" t="s">
        <v>819</v>
      </c>
      <c r="G3705" s="867">
        <v>89861</v>
      </c>
      <c r="H3705" s="867" t="s">
        <v>10118</v>
      </c>
      <c r="I3705" s="867" t="s">
        <v>6228</v>
      </c>
      <c r="J3705" s="867" t="s">
        <v>6229</v>
      </c>
      <c r="K3705" s="868">
        <v>32.24</v>
      </c>
      <c r="L3705" s="867" t="s">
        <v>6143</v>
      </c>
    </row>
    <row r="3706" spans="1:12" ht="13.5">
      <c r="A3706" s="867" t="s">
        <v>9467</v>
      </c>
      <c r="B3706" s="867" t="s">
        <v>9468</v>
      </c>
      <c r="C3706" s="867" t="s">
        <v>8778</v>
      </c>
      <c r="D3706" s="867" t="s">
        <v>9692</v>
      </c>
      <c r="E3706" s="868" t="s">
        <v>819</v>
      </c>
      <c r="F3706" s="867" t="s">
        <v>819</v>
      </c>
      <c r="G3706" s="867">
        <v>89862</v>
      </c>
      <c r="H3706" s="867" t="s">
        <v>10119</v>
      </c>
      <c r="I3706" s="867" t="s">
        <v>6228</v>
      </c>
      <c r="J3706" s="867" t="s">
        <v>6229</v>
      </c>
      <c r="K3706" s="868">
        <v>59.61</v>
      </c>
      <c r="L3706" s="867" t="s">
        <v>6143</v>
      </c>
    </row>
    <row r="3707" spans="1:12" ht="13.5">
      <c r="A3707" s="867" t="s">
        <v>9467</v>
      </c>
      <c r="B3707" s="867" t="s">
        <v>9468</v>
      </c>
      <c r="C3707" s="867" t="s">
        <v>8778</v>
      </c>
      <c r="D3707" s="867" t="s">
        <v>9692</v>
      </c>
      <c r="E3707" s="868" t="s">
        <v>819</v>
      </c>
      <c r="F3707" s="867" t="s">
        <v>819</v>
      </c>
      <c r="G3707" s="867">
        <v>89863</v>
      </c>
      <c r="H3707" s="867" t="s">
        <v>10120</v>
      </c>
      <c r="I3707" s="867" t="s">
        <v>6228</v>
      </c>
      <c r="J3707" s="867" t="s">
        <v>6229</v>
      </c>
      <c r="K3707" s="868">
        <v>118.92</v>
      </c>
      <c r="L3707" s="867" t="s">
        <v>6143</v>
      </c>
    </row>
    <row r="3708" spans="1:12" ht="13.5">
      <c r="A3708" s="867" t="s">
        <v>9467</v>
      </c>
      <c r="B3708" s="867" t="s">
        <v>9468</v>
      </c>
      <c r="C3708" s="867" t="s">
        <v>8778</v>
      </c>
      <c r="D3708" s="867" t="s">
        <v>9692</v>
      </c>
      <c r="E3708" s="868" t="s">
        <v>819</v>
      </c>
      <c r="F3708" s="867" t="s">
        <v>819</v>
      </c>
      <c r="G3708" s="867">
        <v>89866</v>
      </c>
      <c r="H3708" s="867" t="s">
        <v>10121</v>
      </c>
      <c r="I3708" s="867" t="s">
        <v>6228</v>
      </c>
      <c r="J3708" s="867" t="s">
        <v>6229</v>
      </c>
      <c r="K3708" s="868">
        <v>4.1100000000000003</v>
      </c>
      <c r="L3708" s="867" t="s">
        <v>6143</v>
      </c>
    </row>
    <row r="3709" spans="1:12" ht="13.5">
      <c r="A3709" s="867" t="s">
        <v>9467</v>
      </c>
      <c r="B3709" s="867" t="s">
        <v>9468</v>
      </c>
      <c r="C3709" s="867" t="s">
        <v>8778</v>
      </c>
      <c r="D3709" s="867" t="s">
        <v>9692</v>
      </c>
      <c r="E3709" s="868" t="s">
        <v>819</v>
      </c>
      <c r="F3709" s="867" t="s">
        <v>819</v>
      </c>
      <c r="G3709" s="867">
        <v>89867</v>
      </c>
      <c r="H3709" s="867" t="s">
        <v>10122</v>
      </c>
      <c r="I3709" s="867" t="s">
        <v>6228</v>
      </c>
      <c r="J3709" s="867" t="s">
        <v>6229</v>
      </c>
      <c r="K3709" s="868">
        <v>4.68</v>
      </c>
      <c r="L3709" s="867" t="s">
        <v>6143</v>
      </c>
    </row>
    <row r="3710" spans="1:12" ht="13.5">
      <c r="A3710" s="867" t="s">
        <v>9467</v>
      </c>
      <c r="B3710" s="867" t="s">
        <v>9468</v>
      </c>
      <c r="C3710" s="867" t="s">
        <v>8778</v>
      </c>
      <c r="D3710" s="867" t="s">
        <v>9692</v>
      </c>
      <c r="E3710" s="868" t="s">
        <v>819</v>
      </c>
      <c r="F3710" s="867" t="s">
        <v>819</v>
      </c>
      <c r="G3710" s="867">
        <v>89868</v>
      </c>
      <c r="H3710" s="867" t="s">
        <v>10123</v>
      </c>
      <c r="I3710" s="867" t="s">
        <v>6228</v>
      </c>
      <c r="J3710" s="867" t="s">
        <v>6229</v>
      </c>
      <c r="K3710" s="868">
        <v>2.97</v>
      </c>
      <c r="L3710" s="867" t="s">
        <v>6143</v>
      </c>
    </row>
    <row r="3711" spans="1:12" ht="13.5">
      <c r="A3711" s="867" t="s">
        <v>9467</v>
      </c>
      <c r="B3711" s="867" t="s">
        <v>9468</v>
      </c>
      <c r="C3711" s="867" t="s">
        <v>8778</v>
      </c>
      <c r="D3711" s="867" t="s">
        <v>9692</v>
      </c>
      <c r="E3711" s="868" t="s">
        <v>819</v>
      </c>
      <c r="F3711" s="867" t="s">
        <v>819</v>
      </c>
      <c r="G3711" s="867">
        <v>89869</v>
      </c>
      <c r="H3711" s="867" t="s">
        <v>10124</v>
      </c>
      <c r="I3711" s="867" t="s">
        <v>6228</v>
      </c>
      <c r="J3711" s="867" t="s">
        <v>6229</v>
      </c>
      <c r="K3711" s="868">
        <v>6.45</v>
      </c>
      <c r="L3711" s="867" t="s">
        <v>6143</v>
      </c>
    </row>
    <row r="3712" spans="1:12" ht="13.5">
      <c r="A3712" s="867" t="s">
        <v>9467</v>
      </c>
      <c r="B3712" s="867" t="s">
        <v>9468</v>
      </c>
      <c r="C3712" s="867" t="s">
        <v>8778</v>
      </c>
      <c r="D3712" s="867" t="s">
        <v>9692</v>
      </c>
      <c r="E3712" s="868" t="s">
        <v>819</v>
      </c>
      <c r="F3712" s="867" t="s">
        <v>819</v>
      </c>
      <c r="G3712" s="867">
        <v>89979</v>
      </c>
      <c r="H3712" s="867" t="s">
        <v>10125</v>
      </c>
      <c r="I3712" s="867" t="s">
        <v>6228</v>
      </c>
      <c r="J3712" s="867" t="s">
        <v>6229</v>
      </c>
      <c r="K3712" s="868">
        <v>19.600000000000001</v>
      </c>
      <c r="L3712" s="867" t="s">
        <v>6143</v>
      </c>
    </row>
    <row r="3713" spans="1:12" ht="13.5">
      <c r="A3713" s="867" t="s">
        <v>9467</v>
      </c>
      <c r="B3713" s="867" t="s">
        <v>9468</v>
      </c>
      <c r="C3713" s="867" t="s">
        <v>8778</v>
      </c>
      <c r="D3713" s="867" t="s">
        <v>9692</v>
      </c>
      <c r="E3713" s="868" t="s">
        <v>819</v>
      </c>
      <c r="F3713" s="867" t="s">
        <v>819</v>
      </c>
      <c r="G3713" s="867">
        <v>89980</v>
      </c>
      <c r="H3713" s="867" t="s">
        <v>10126</v>
      </c>
      <c r="I3713" s="867" t="s">
        <v>6228</v>
      </c>
      <c r="J3713" s="867" t="s">
        <v>6229</v>
      </c>
      <c r="K3713" s="868">
        <v>7.43</v>
      </c>
      <c r="L3713" s="867" t="s">
        <v>6143</v>
      </c>
    </row>
    <row r="3714" spans="1:12" ht="13.5">
      <c r="A3714" s="867" t="s">
        <v>9467</v>
      </c>
      <c r="B3714" s="867" t="s">
        <v>9468</v>
      </c>
      <c r="C3714" s="867" t="s">
        <v>8778</v>
      </c>
      <c r="D3714" s="867" t="s">
        <v>9692</v>
      </c>
      <c r="E3714" s="868" t="s">
        <v>819</v>
      </c>
      <c r="F3714" s="867" t="s">
        <v>819</v>
      </c>
      <c r="G3714" s="867">
        <v>89981</v>
      </c>
      <c r="H3714" s="867" t="s">
        <v>10127</v>
      </c>
      <c r="I3714" s="867" t="s">
        <v>6228</v>
      </c>
      <c r="J3714" s="867" t="s">
        <v>6229</v>
      </c>
      <c r="K3714" s="868">
        <v>16.77</v>
      </c>
      <c r="L3714" s="867" t="s">
        <v>6143</v>
      </c>
    </row>
    <row r="3715" spans="1:12" ht="13.5">
      <c r="A3715" s="867" t="s">
        <v>9467</v>
      </c>
      <c r="B3715" s="867" t="s">
        <v>9468</v>
      </c>
      <c r="C3715" s="867" t="s">
        <v>8778</v>
      </c>
      <c r="D3715" s="867" t="s">
        <v>9692</v>
      </c>
      <c r="E3715" s="868" t="s">
        <v>819</v>
      </c>
      <c r="F3715" s="867" t="s">
        <v>819</v>
      </c>
      <c r="G3715" s="867">
        <v>90373</v>
      </c>
      <c r="H3715" s="867" t="s">
        <v>10128</v>
      </c>
      <c r="I3715" s="867" t="s">
        <v>6228</v>
      </c>
      <c r="J3715" s="867" t="s">
        <v>6229</v>
      </c>
      <c r="K3715" s="868">
        <v>11.32</v>
      </c>
      <c r="L3715" s="867" t="s">
        <v>6143</v>
      </c>
    </row>
    <row r="3716" spans="1:12" ht="13.5">
      <c r="A3716" s="867" t="s">
        <v>9467</v>
      </c>
      <c r="B3716" s="867" t="s">
        <v>9468</v>
      </c>
      <c r="C3716" s="867" t="s">
        <v>8778</v>
      </c>
      <c r="D3716" s="867" t="s">
        <v>9692</v>
      </c>
      <c r="E3716" s="868" t="s">
        <v>819</v>
      </c>
      <c r="F3716" s="867" t="s">
        <v>819</v>
      </c>
      <c r="G3716" s="867">
        <v>90374</v>
      </c>
      <c r="H3716" s="867" t="s">
        <v>10129</v>
      </c>
      <c r="I3716" s="867" t="s">
        <v>6228</v>
      </c>
      <c r="J3716" s="867" t="s">
        <v>6229</v>
      </c>
      <c r="K3716" s="868">
        <v>17.420000000000002</v>
      </c>
      <c r="L3716" s="867" t="s">
        <v>6143</v>
      </c>
    </row>
    <row r="3717" spans="1:12" ht="13.5">
      <c r="A3717" s="867" t="s">
        <v>9467</v>
      </c>
      <c r="B3717" s="867" t="s">
        <v>9468</v>
      </c>
      <c r="C3717" s="867" t="s">
        <v>8778</v>
      </c>
      <c r="D3717" s="867" t="s">
        <v>9692</v>
      </c>
      <c r="E3717" s="868" t="s">
        <v>819</v>
      </c>
      <c r="F3717" s="867" t="s">
        <v>819</v>
      </c>
      <c r="G3717" s="867">
        <v>90375</v>
      </c>
      <c r="H3717" s="867" t="s">
        <v>10130</v>
      </c>
      <c r="I3717" s="867" t="s">
        <v>6228</v>
      </c>
      <c r="J3717" s="867" t="s">
        <v>6229</v>
      </c>
      <c r="K3717" s="868">
        <v>7.28</v>
      </c>
      <c r="L3717" s="867" t="s">
        <v>6143</v>
      </c>
    </row>
    <row r="3718" spans="1:12" ht="13.5">
      <c r="A3718" s="867" t="s">
        <v>9467</v>
      </c>
      <c r="B3718" s="867" t="s">
        <v>9468</v>
      </c>
      <c r="C3718" s="867" t="s">
        <v>8778</v>
      </c>
      <c r="D3718" s="867" t="s">
        <v>9692</v>
      </c>
      <c r="E3718" s="868" t="s">
        <v>819</v>
      </c>
      <c r="F3718" s="867" t="s">
        <v>819</v>
      </c>
      <c r="G3718" s="867">
        <v>92287</v>
      </c>
      <c r="H3718" s="867" t="s">
        <v>10131</v>
      </c>
      <c r="I3718" s="867" t="s">
        <v>6228</v>
      </c>
      <c r="J3718" s="867" t="s">
        <v>6142</v>
      </c>
      <c r="K3718" s="868">
        <v>12.78</v>
      </c>
      <c r="L3718" s="867" t="s">
        <v>6143</v>
      </c>
    </row>
    <row r="3719" spans="1:12" ht="13.5">
      <c r="A3719" s="867" t="s">
        <v>9467</v>
      </c>
      <c r="B3719" s="867" t="s">
        <v>9468</v>
      </c>
      <c r="C3719" s="867" t="s">
        <v>8778</v>
      </c>
      <c r="D3719" s="867" t="s">
        <v>9692</v>
      </c>
      <c r="E3719" s="868" t="s">
        <v>819</v>
      </c>
      <c r="F3719" s="867" t="s">
        <v>819</v>
      </c>
      <c r="G3719" s="867">
        <v>92288</v>
      </c>
      <c r="H3719" s="867" t="s">
        <v>10132</v>
      </c>
      <c r="I3719" s="867" t="s">
        <v>6228</v>
      </c>
      <c r="J3719" s="867" t="s">
        <v>6142</v>
      </c>
      <c r="K3719" s="868">
        <v>19.48</v>
      </c>
      <c r="L3719" s="867" t="s">
        <v>6143</v>
      </c>
    </row>
    <row r="3720" spans="1:12" ht="13.5">
      <c r="A3720" s="867" t="s">
        <v>9467</v>
      </c>
      <c r="B3720" s="867" t="s">
        <v>9468</v>
      </c>
      <c r="C3720" s="867" t="s">
        <v>8778</v>
      </c>
      <c r="D3720" s="867" t="s">
        <v>9692</v>
      </c>
      <c r="E3720" s="868" t="s">
        <v>819</v>
      </c>
      <c r="F3720" s="867" t="s">
        <v>819</v>
      </c>
      <c r="G3720" s="867">
        <v>92289</v>
      </c>
      <c r="H3720" s="867" t="s">
        <v>10133</v>
      </c>
      <c r="I3720" s="867" t="s">
        <v>6228</v>
      </c>
      <c r="J3720" s="867" t="s">
        <v>6142</v>
      </c>
      <c r="K3720" s="868">
        <v>33.71</v>
      </c>
      <c r="L3720" s="867" t="s">
        <v>6143</v>
      </c>
    </row>
    <row r="3721" spans="1:12" ht="13.5">
      <c r="A3721" s="867" t="s">
        <v>9467</v>
      </c>
      <c r="B3721" s="867" t="s">
        <v>9468</v>
      </c>
      <c r="C3721" s="867" t="s">
        <v>8778</v>
      </c>
      <c r="D3721" s="867" t="s">
        <v>9692</v>
      </c>
      <c r="E3721" s="868" t="s">
        <v>819</v>
      </c>
      <c r="F3721" s="867" t="s">
        <v>819</v>
      </c>
      <c r="G3721" s="867">
        <v>92290</v>
      </c>
      <c r="H3721" s="867" t="s">
        <v>10134</v>
      </c>
      <c r="I3721" s="867" t="s">
        <v>6228</v>
      </c>
      <c r="J3721" s="867" t="s">
        <v>6142</v>
      </c>
      <c r="K3721" s="868">
        <v>50.87</v>
      </c>
      <c r="L3721" s="867" t="s">
        <v>6143</v>
      </c>
    </row>
    <row r="3722" spans="1:12" ht="13.5">
      <c r="A3722" s="867" t="s">
        <v>9467</v>
      </c>
      <c r="B3722" s="867" t="s">
        <v>9468</v>
      </c>
      <c r="C3722" s="867" t="s">
        <v>8778</v>
      </c>
      <c r="D3722" s="867" t="s">
        <v>9692</v>
      </c>
      <c r="E3722" s="868" t="s">
        <v>819</v>
      </c>
      <c r="F3722" s="867" t="s">
        <v>819</v>
      </c>
      <c r="G3722" s="867">
        <v>92291</v>
      </c>
      <c r="H3722" s="867" t="s">
        <v>10135</v>
      </c>
      <c r="I3722" s="867" t="s">
        <v>6228</v>
      </c>
      <c r="J3722" s="867" t="s">
        <v>6142</v>
      </c>
      <c r="K3722" s="868">
        <v>77.599999999999994</v>
      </c>
      <c r="L3722" s="867" t="s">
        <v>6143</v>
      </c>
    </row>
    <row r="3723" spans="1:12" ht="13.5">
      <c r="A3723" s="867" t="s">
        <v>9467</v>
      </c>
      <c r="B3723" s="867" t="s">
        <v>9468</v>
      </c>
      <c r="C3723" s="867" t="s">
        <v>8778</v>
      </c>
      <c r="D3723" s="867" t="s">
        <v>9692</v>
      </c>
      <c r="E3723" s="868" t="s">
        <v>819</v>
      </c>
      <c r="F3723" s="867" t="s">
        <v>819</v>
      </c>
      <c r="G3723" s="867">
        <v>92292</v>
      </c>
      <c r="H3723" s="867" t="s">
        <v>10136</v>
      </c>
      <c r="I3723" s="867" t="s">
        <v>6228</v>
      </c>
      <c r="J3723" s="867" t="s">
        <v>6142</v>
      </c>
      <c r="K3723" s="868">
        <v>239.75</v>
      </c>
      <c r="L3723" s="867" t="s">
        <v>6143</v>
      </c>
    </row>
    <row r="3724" spans="1:12" ht="13.5">
      <c r="A3724" s="867" t="s">
        <v>9467</v>
      </c>
      <c r="B3724" s="867" t="s">
        <v>9468</v>
      </c>
      <c r="C3724" s="867" t="s">
        <v>8778</v>
      </c>
      <c r="D3724" s="867" t="s">
        <v>9692</v>
      </c>
      <c r="E3724" s="868" t="s">
        <v>819</v>
      </c>
      <c r="F3724" s="867" t="s">
        <v>819</v>
      </c>
      <c r="G3724" s="867">
        <v>92293</v>
      </c>
      <c r="H3724" s="867" t="s">
        <v>10137</v>
      </c>
      <c r="I3724" s="867" t="s">
        <v>6228</v>
      </c>
      <c r="J3724" s="867" t="s">
        <v>6142</v>
      </c>
      <c r="K3724" s="868">
        <v>7.41</v>
      </c>
      <c r="L3724" s="867" t="s">
        <v>6143</v>
      </c>
    </row>
    <row r="3725" spans="1:12" ht="13.5">
      <c r="A3725" s="867" t="s">
        <v>9467</v>
      </c>
      <c r="B3725" s="867" t="s">
        <v>9468</v>
      </c>
      <c r="C3725" s="867" t="s">
        <v>8778</v>
      </c>
      <c r="D3725" s="867" t="s">
        <v>9692</v>
      </c>
      <c r="E3725" s="868" t="s">
        <v>819</v>
      </c>
      <c r="F3725" s="867" t="s">
        <v>819</v>
      </c>
      <c r="G3725" s="867">
        <v>92294</v>
      </c>
      <c r="H3725" s="867" t="s">
        <v>10138</v>
      </c>
      <c r="I3725" s="867" t="s">
        <v>6228</v>
      </c>
      <c r="J3725" s="867" t="s">
        <v>6142</v>
      </c>
      <c r="K3725" s="868">
        <v>12</v>
      </c>
      <c r="L3725" s="867" t="s">
        <v>6143</v>
      </c>
    </row>
    <row r="3726" spans="1:12" ht="13.5">
      <c r="A3726" s="867" t="s">
        <v>9467</v>
      </c>
      <c r="B3726" s="867" t="s">
        <v>9468</v>
      </c>
      <c r="C3726" s="867" t="s">
        <v>8778</v>
      </c>
      <c r="D3726" s="867" t="s">
        <v>9692</v>
      </c>
      <c r="E3726" s="868" t="s">
        <v>819</v>
      </c>
      <c r="F3726" s="867" t="s">
        <v>819</v>
      </c>
      <c r="G3726" s="867">
        <v>92295</v>
      </c>
      <c r="H3726" s="867" t="s">
        <v>10139</v>
      </c>
      <c r="I3726" s="867" t="s">
        <v>6228</v>
      </c>
      <c r="J3726" s="867" t="s">
        <v>6142</v>
      </c>
      <c r="K3726" s="868">
        <v>21.96</v>
      </c>
      <c r="L3726" s="867" t="s">
        <v>6143</v>
      </c>
    </row>
    <row r="3727" spans="1:12" ht="13.5">
      <c r="A3727" s="867" t="s">
        <v>9467</v>
      </c>
      <c r="B3727" s="867" t="s">
        <v>9468</v>
      </c>
      <c r="C3727" s="867" t="s">
        <v>8778</v>
      </c>
      <c r="D3727" s="867" t="s">
        <v>9692</v>
      </c>
      <c r="E3727" s="868" t="s">
        <v>819</v>
      </c>
      <c r="F3727" s="867" t="s">
        <v>819</v>
      </c>
      <c r="G3727" s="867">
        <v>92296</v>
      </c>
      <c r="H3727" s="867" t="s">
        <v>10140</v>
      </c>
      <c r="I3727" s="867" t="s">
        <v>6228</v>
      </c>
      <c r="J3727" s="867" t="s">
        <v>6142</v>
      </c>
      <c r="K3727" s="868">
        <v>29.13</v>
      </c>
      <c r="L3727" s="867" t="s">
        <v>6143</v>
      </c>
    </row>
    <row r="3728" spans="1:12" ht="13.5">
      <c r="A3728" s="867" t="s">
        <v>9467</v>
      </c>
      <c r="B3728" s="867" t="s">
        <v>9468</v>
      </c>
      <c r="C3728" s="867" t="s">
        <v>8778</v>
      </c>
      <c r="D3728" s="867" t="s">
        <v>9692</v>
      </c>
      <c r="E3728" s="868" t="s">
        <v>819</v>
      </c>
      <c r="F3728" s="867" t="s">
        <v>819</v>
      </c>
      <c r="G3728" s="867">
        <v>92297</v>
      </c>
      <c r="H3728" s="867" t="s">
        <v>10141</v>
      </c>
      <c r="I3728" s="867" t="s">
        <v>6228</v>
      </c>
      <c r="J3728" s="867" t="s">
        <v>6142</v>
      </c>
      <c r="K3728" s="868">
        <v>44.82</v>
      </c>
      <c r="L3728" s="867" t="s">
        <v>6143</v>
      </c>
    </row>
    <row r="3729" spans="1:12" ht="13.5">
      <c r="A3729" s="867" t="s">
        <v>9467</v>
      </c>
      <c r="B3729" s="867" t="s">
        <v>9468</v>
      </c>
      <c r="C3729" s="867" t="s">
        <v>8778</v>
      </c>
      <c r="D3729" s="867" t="s">
        <v>9692</v>
      </c>
      <c r="E3729" s="868" t="s">
        <v>819</v>
      </c>
      <c r="F3729" s="867" t="s">
        <v>819</v>
      </c>
      <c r="G3729" s="867">
        <v>92298</v>
      </c>
      <c r="H3729" s="867" t="s">
        <v>10142</v>
      </c>
      <c r="I3729" s="867" t="s">
        <v>6228</v>
      </c>
      <c r="J3729" s="867" t="s">
        <v>6142</v>
      </c>
      <c r="K3729" s="868">
        <v>124.34</v>
      </c>
      <c r="L3729" s="867" t="s">
        <v>6143</v>
      </c>
    </row>
    <row r="3730" spans="1:12" ht="13.5">
      <c r="A3730" s="867" t="s">
        <v>9467</v>
      </c>
      <c r="B3730" s="867" t="s">
        <v>9468</v>
      </c>
      <c r="C3730" s="867" t="s">
        <v>8778</v>
      </c>
      <c r="D3730" s="867" t="s">
        <v>9692</v>
      </c>
      <c r="E3730" s="868" t="s">
        <v>819</v>
      </c>
      <c r="F3730" s="867" t="s">
        <v>819</v>
      </c>
      <c r="G3730" s="867">
        <v>92299</v>
      </c>
      <c r="H3730" s="867" t="s">
        <v>10143</v>
      </c>
      <c r="I3730" s="867" t="s">
        <v>6228</v>
      </c>
      <c r="J3730" s="867" t="s">
        <v>6142</v>
      </c>
      <c r="K3730" s="868">
        <v>16.86</v>
      </c>
      <c r="L3730" s="867" t="s">
        <v>6143</v>
      </c>
    </row>
    <row r="3731" spans="1:12" ht="13.5">
      <c r="A3731" s="867" t="s">
        <v>9467</v>
      </c>
      <c r="B3731" s="867" t="s">
        <v>9468</v>
      </c>
      <c r="C3731" s="867" t="s">
        <v>8778</v>
      </c>
      <c r="D3731" s="867" t="s">
        <v>9692</v>
      </c>
      <c r="E3731" s="868" t="s">
        <v>819</v>
      </c>
      <c r="F3731" s="867" t="s">
        <v>819</v>
      </c>
      <c r="G3731" s="867">
        <v>92300</v>
      </c>
      <c r="H3731" s="867" t="s">
        <v>10144</v>
      </c>
      <c r="I3731" s="867" t="s">
        <v>6228</v>
      </c>
      <c r="J3731" s="867" t="s">
        <v>6142</v>
      </c>
      <c r="K3731" s="868">
        <v>24.87</v>
      </c>
      <c r="L3731" s="867" t="s">
        <v>6143</v>
      </c>
    </row>
    <row r="3732" spans="1:12" ht="13.5">
      <c r="A3732" s="867" t="s">
        <v>9467</v>
      </c>
      <c r="B3732" s="867" t="s">
        <v>9468</v>
      </c>
      <c r="C3732" s="867" t="s">
        <v>8778</v>
      </c>
      <c r="D3732" s="867" t="s">
        <v>9692</v>
      </c>
      <c r="E3732" s="868" t="s">
        <v>819</v>
      </c>
      <c r="F3732" s="867" t="s">
        <v>819</v>
      </c>
      <c r="G3732" s="867">
        <v>92301</v>
      </c>
      <c r="H3732" s="867" t="s">
        <v>10145</v>
      </c>
      <c r="I3732" s="867" t="s">
        <v>6228</v>
      </c>
      <c r="J3732" s="867" t="s">
        <v>6142</v>
      </c>
      <c r="K3732" s="868">
        <v>47.9</v>
      </c>
      <c r="L3732" s="867" t="s">
        <v>6143</v>
      </c>
    </row>
    <row r="3733" spans="1:12" ht="13.5">
      <c r="A3733" s="867" t="s">
        <v>9467</v>
      </c>
      <c r="B3733" s="867" t="s">
        <v>9468</v>
      </c>
      <c r="C3733" s="867" t="s">
        <v>8778</v>
      </c>
      <c r="D3733" s="867" t="s">
        <v>9692</v>
      </c>
      <c r="E3733" s="868" t="s">
        <v>819</v>
      </c>
      <c r="F3733" s="867" t="s">
        <v>819</v>
      </c>
      <c r="G3733" s="867">
        <v>92302</v>
      </c>
      <c r="H3733" s="867" t="s">
        <v>10146</v>
      </c>
      <c r="I3733" s="867" t="s">
        <v>6228</v>
      </c>
      <c r="J3733" s="867" t="s">
        <v>6142</v>
      </c>
      <c r="K3733" s="868">
        <v>63.18</v>
      </c>
      <c r="L3733" s="867" t="s">
        <v>6143</v>
      </c>
    </row>
    <row r="3734" spans="1:12" ht="13.5">
      <c r="A3734" s="867" t="s">
        <v>9467</v>
      </c>
      <c r="B3734" s="867" t="s">
        <v>9468</v>
      </c>
      <c r="C3734" s="867" t="s">
        <v>8778</v>
      </c>
      <c r="D3734" s="867" t="s">
        <v>9692</v>
      </c>
      <c r="E3734" s="868" t="s">
        <v>819</v>
      </c>
      <c r="F3734" s="867" t="s">
        <v>819</v>
      </c>
      <c r="G3734" s="867">
        <v>92303</v>
      </c>
      <c r="H3734" s="867" t="s">
        <v>10147</v>
      </c>
      <c r="I3734" s="867" t="s">
        <v>6228</v>
      </c>
      <c r="J3734" s="867" t="s">
        <v>6142</v>
      </c>
      <c r="K3734" s="868">
        <v>114.84</v>
      </c>
      <c r="L3734" s="867" t="s">
        <v>6143</v>
      </c>
    </row>
    <row r="3735" spans="1:12" ht="13.5">
      <c r="A3735" s="867" t="s">
        <v>9467</v>
      </c>
      <c r="B3735" s="867" t="s">
        <v>9468</v>
      </c>
      <c r="C3735" s="867" t="s">
        <v>8778</v>
      </c>
      <c r="D3735" s="867" t="s">
        <v>9692</v>
      </c>
      <c r="E3735" s="868" t="s">
        <v>819</v>
      </c>
      <c r="F3735" s="867" t="s">
        <v>819</v>
      </c>
      <c r="G3735" s="867">
        <v>92304</v>
      </c>
      <c r="H3735" s="867" t="s">
        <v>10148</v>
      </c>
      <c r="I3735" s="867" t="s">
        <v>6228</v>
      </c>
      <c r="J3735" s="867" t="s">
        <v>6142</v>
      </c>
      <c r="K3735" s="868">
        <v>296.02999999999997</v>
      </c>
      <c r="L3735" s="867" t="s">
        <v>6143</v>
      </c>
    </row>
    <row r="3736" spans="1:12" ht="13.5">
      <c r="A3736" s="867" t="s">
        <v>9467</v>
      </c>
      <c r="B3736" s="867" t="s">
        <v>9468</v>
      </c>
      <c r="C3736" s="867" t="s">
        <v>8778</v>
      </c>
      <c r="D3736" s="867" t="s">
        <v>9692</v>
      </c>
      <c r="E3736" s="868" t="s">
        <v>819</v>
      </c>
      <c r="F3736" s="867" t="s">
        <v>819</v>
      </c>
      <c r="G3736" s="867">
        <v>92311</v>
      </c>
      <c r="H3736" s="867" t="s">
        <v>10149</v>
      </c>
      <c r="I3736" s="867" t="s">
        <v>6228</v>
      </c>
      <c r="J3736" s="867" t="s">
        <v>6142</v>
      </c>
      <c r="K3736" s="868">
        <v>9.56</v>
      </c>
      <c r="L3736" s="867" t="s">
        <v>6143</v>
      </c>
    </row>
    <row r="3737" spans="1:12" ht="13.5">
      <c r="A3737" s="867" t="s">
        <v>9467</v>
      </c>
      <c r="B3737" s="867" t="s">
        <v>9468</v>
      </c>
      <c r="C3737" s="867" t="s">
        <v>8778</v>
      </c>
      <c r="D3737" s="867" t="s">
        <v>9692</v>
      </c>
      <c r="E3737" s="868" t="s">
        <v>819</v>
      </c>
      <c r="F3737" s="867" t="s">
        <v>819</v>
      </c>
      <c r="G3737" s="867">
        <v>92312</v>
      </c>
      <c r="H3737" s="867" t="s">
        <v>10150</v>
      </c>
      <c r="I3737" s="867" t="s">
        <v>6228</v>
      </c>
      <c r="J3737" s="867" t="s">
        <v>6142</v>
      </c>
      <c r="K3737" s="868">
        <v>15.23</v>
      </c>
      <c r="L3737" s="867" t="s">
        <v>6143</v>
      </c>
    </row>
    <row r="3738" spans="1:12" ht="13.5">
      <c r="A3738" s="867" t="s">
        <v>9467</v>
      </c>
      <c r="B3738" s="867" t="s">
        <v>9468</v>
      </c>
      <c r="C3738" s="867" t="s">
        <v>8778</v>
      </c>
      <c r="D3738" s="867" t="s">
        <v>9692</v>
      </c>
      <c r="E3738" s="868" t="s">
        <v>819</v>
      </c>
      <c r="F3738" s="867" t="s">
        <v>819</v>
      </c>
      <c r="G3738" s="867">
        <v>92313</v>
      </c>
      <c r="H3738" s="867" t="s">
        <v>10151</v>
      </c>
      <c r="I3738" s="867" t="s">
        <v>6228</v>
      </c>
      <c r="J3738" s="867" t="s">
        <v>6142</v>
      </c>
      <c r="K3738" s="868">
        <v>21.92</v>
      </c>
      <c r="L3738" s="867" t="s">
        <v>6143</v>
      </c>
    </row>
    <row r="3739" spans="1:12" ht="13.5">
      <c r="A3739" s="867" t="s">
        <v>9467</v>
      </c>
      <c r="B3739" s="867" t="s">
        <v>9468</v>
      </c>
      <c r="C3739" s="867" t="s">
        <v>8778</v>
      </c>
      <c r="D3739" s="867" t="s">
        <v>9692</v>
      </c>
      <c r="E3739" s="868" t="s">
        <v>819</v>
      </c>
      <c r="F3739" s="867" t="s">
        <v>819</v>
      </c>
      <c r="G3739" s="867">
        <v>92314</v>
      </c>
      <c r="H3739" s="867" t="s">
        <v>10152</v>
      </c>
      <c r="I3739" s="867" t="s">
        <v>6228</v>
      </c>
      <c r="J3739" s="867" t="s">
        <v>6142</v>
      </c>
      <c r="K3739" s="868">
        <v>6.22</v>
      </c>
      <c r="L3739" s="867" t="s">
        <v>6143</v>
      </c>
    </row>
    <row r="3740" spans="1:12" ht="13.5">
      <c r="A3740" s="867" t="s">
        <v>9467</v>
      </c>
      <c r="B3740" s="867" t="s">
        <v>9468</v>
      </c>
      <c r="C3740" s="867" t="s">
        <v>8778</v>
      </c>
      <c r="D3740" s="867" t="s">
        <v>9692</v>
      </c>
      <c r="E3740" s="868" t="s">
        <v>819</v>
      </c>
      <c r="F3740" s="867" t="s">
        <v>819</v>
      </c>
      <c r="G3740" s="867">
        <v>92315</v>
      </c>
      <c r="H3740" s="867" t="s">
        <v>10153</v>
      </c>
      <c r="I3740" s="867" t="s">
        <v>6228</v>
      </c>
      <c r="J3740" s="867" t="s">
        <v>6142</v>
      </c>
      <c r="K3740" s="868">
        <v>9.08</v>
      </c>
      <c r="L3740" s="867" t="s">
        <v>6143</v>
      </c>
    </row>
    <row r="3741" spans="1:12" ht="13.5">
      <c r="A3741" s="867" t="s">
        <v>9467</v>
      </c>
      <c r="B3741" s="867" t="s">
        <v>9468</v>
      </c>
      <c r="C3741" s="867" t="s">
        <v>8778</v>
      </c>
      <c r="D3741" s="867" t="s">
        <v>9692</v>
      </c>
      <c r="E3741" s="868" t="s">
        <v>819</v>
      </c>
      <c r="F3741" s="867" t="s">
        <v>819</v>
      </c>
      <c r="G3741" s="867">
        <v>92316</v>
      </c>
      <c r="H3741" s="867" t="s">
        <v>10154</v>
      </c>
      <c r="I3741" s="867" t="s">
        <v>6228</v>
      </c>
      <c r="J3741" s="867" t="s">
        <v>6142</v>
      </c>
      <c r="K3741" s="868">
        <v>13.65</v>
      </c>
      <c r="L3741" s="867" t="s">
        <v>6143</v>
      </c>
    </row>
    <row r="3742" spans="1:12" ht="13.5">
      <c r="A3742" s="867" t="s">
        <v>9467</v>
      </c>
      <c r="B3742" s="867" t="s">
        <v>9468</v>
      </c>
      <c r="C3742" s="867" t="s">
        <v>8778</v>
      </c>
      <c r="D3742" s="867" t="s">
        <v>9692</v>
      </c>
      <c r="E3742" s="868" t="s">
        <v>819</v>
      </c>
      <c r="F3742" s="867" t="s">
        <v>819</v>
      </c>
      <c r="G3742" s="867">
        <v>92317</v>
      </c>
      <c r="H3742" s="867" t="s">
        <v>10155</v>
      </c>
      <c r="I3742" s="867" t="s">
        <v>6228</v>
      </c>
      <c r="J3742" s="867" t="s">
        <v>6142</v>
      </c>
      <c r="K3742" s="868">
        <v>12.98</v>
      </c>
      <c r="L3742" s="867" t="s">
        <v>6143</v>
      </c>
    </row>
    <row r="3743" spans="1:12" ht="13.5">
      <c r="A3743" s="867" t="s">
        <v>9467</v>
      </c>
      <c r="B3743" s="867" t="s">
        <v>9468</v>
      </c>
      <c r="C3743" s="867" t="s">
        <v>8778</v>
      </c>
      <c r="D3743" s="867" t="s">
        <v>9692</v>
      </c>
      <c r="E3743" s="868" t="s">
        <v>819</v>
      </c>
      <c r="F3743" s="867" t="s">
        <v>819</v>
      </c>
      <c r="G3743" s="867">
        <v>92318</v>
      </c>
      <c r="H3743" s="867" t="s">
        <v>10156</v>
      </c>
      <c r="I3743" s="867" t="s">
        <v>6228</v>
      </c>
      <c r="J3743" s="867" t="s">
        <v>6142</v>
      </c>
      <c r="K3743" s="868">
        <v>20.149999999999999</v>
      </c>
      <c r="L3743" s="867" t="s">
        <v>6143</v>
      </c>
    </row>
    <row r="3744" spans="1:12" ht="13.5">
      <c r="A3744" s="867" t="s">
        <v>9467</v>
      </c>
      <c r="B3744" s="867" t="s">
        <v>9468</v>
      </c>
      <c r="C3744" s="867" t="s">
        <v>8778</v>
      </c>
      <c r="D3744" s="867" t="s">
        <v>9692</v>
      </c>
      <c r="E3744" s="868" t="s">
        <v>819</v>
      </c>
      <c r="F3744" s="867" t="s">
        <v>819</v>
      </c>
      <c r="G3744" s="867">
        <v>92319</v>
      </c>
      <c r="H3744" s="867" t="s">
        <v>10157</v>
      </c>
      <c r="I3744" s="867" t="s">
        <v>6228</v>
      </c>
      <c r="J3744" s="867" t="s">
        <v>6142</v>
      </c>
      <c r="K3744" s="868">
        <v>28.14</v>
      </c>
      <c r="L3744" s="867" t="s">
        <v>6143</v>
      </c>
    </row>
    <row r="3745" spans="1:12" ht="13.5">
      <c r="A3745" s="867" t="s">
        <v>9467</v>
      </c>
      <c r="B3745" s="867" t="s">
        <v>9468</v>
      </c>
      <c r="C3745" s="867" t="s">
        <v>8778</v>
      </c>
      <c r="D3745" s="867" t="s">
        <v>9692</v>
      </c>
      <c r="E3745" s="868" t="s">
        <v>819</v>
      </c>
      <c r="F3745" s="867" t="s">
        <v>819</v>
      </c>
      <c r="G3745" s="867">
        <v>92326</v>
      </c>
      <c r="H3745" s="867" t="s">
        <v>10158</v>
      </c>
      <c r="I3745" s="867" t="s">
        <v>6228</v>
      </c>
      <c r="J3745" s="867" t="s">
        <v>6142</v>
      </c>
      <c r="K3745" s="868">
        <v>10.7</v>
      </c>
      <c r="L3745" s="867" t="s">
        <v>6143</v>
      </c>
    </row>
    <row r="3746" spans="1:12" ht="13.5">
      <c r="A3746" s="867" t="s">
        <v>9467</v>
      </c>
      <c r="B3746" s="867" t="s">
        <v>9468</v>
      </c>
      <c r="C3746" s="867" t="s">
        <v>8778</v>
      </c>
      <c r="D3746" s="867" t="s">
        <v>9692</v>
      </c>
      <c r="E3746" s="868" t="s">
        <v>819</v>
      </c>
      <c r="F3746" s="867" t="s">
        <v>819</v>
      </c>
      <c r="G3746" s="867">
        <v>92327</v>
      </c>
      <c r="H3746" s="867" t="s">
        <v>10159</v>
      </c>
      <c r="I3746" s="867" t="s">
        <v>6228</v>
      </c>
      <c r="J3746" s="867" t="s">
        <v>6142</v>
      </c>
      <c r="K3746" s="868">
        <v>17.489999999999998</v>
      </c>
      <c r="L3746" s="867" t="s">
        <v>6143</v>
      </c>
    </row>
    <row r="3747" spans="1:12" ht="13.5">
      <c r="A3747" s="867" t="s">
        <v>9467</v>
      </c>
      <c r="B3747" s="867" t="s">
        <v>9468</v>
      </c>
      <c r="C3747" s="867" t="s">
        <v>8778</v>
      </c>
      <c r="D3747" s="867" t="s">
        <v>9692</v>
      </c>
      <c r="E3747" s="868" t="s">
        <v>819</v>
      </c>
      <c r="F3747" s="867" t="s">
        <v>819</v>
      </c>
      <c r="G3747" s="867">
        <v>92328</v>
      </c>
      <c r="H3747" s="867" t="s">
        <v>10160</v>
      </c>
      <c r="I3747" s="867" t="s">
        <v>6228</v>
      </c>
      <c r="J3747" s="867" t="s">
        <v>6142</v>
      </c>
      <c r="K3747" s="868">
        <v>25.94</v>
      </c>
      <c r="L3747" s="867" t="s">
        <v>6143</v>
      </c>
    </row>
    <row r="3748" spans="1:12" ht="13.5">
      <c r="A3748" s="867" t="s">
        <v>9467</v>
      </c>
      <c r="B3748" s="867" t="s">
        <v>9468</v>
      </c>
      <c r="C3748" s="867" t="s">
        <v>8778</v>
      </c>
      <c r="D3748" s="867" t="s">
        <v>9692</v>
      </c>
      <c r="E3748" s="868" t="s">
        <v>819</v>
      </c>
      <c r="F3748" s="867" t="s">
        <v>819</v>
      </c>
      <c r="G3748" s="867">
        <v>92329</v>
      </c>
      <c r="H3748" s="867" t="s">
        <v>10161</v>
      </c>
      <c r="I3748" s="867" t="s">
        <v>6228</v>
      </c>
      <c r="J3748" s="867" t="s">
        <v>6142</v>
      </c>
      <c r="K3748" s="868">
        <v>6.38</v>
      </c>
      <c r="L3748" s="867" t="s">
        <v>6143</v>
      </c>
    </row>
    <row r="3749" spans="1:12" ht="13.5">
      <c r="A3749" s="867" t="s">
        <v>9467</v>
      </c>
      <c r="B3749" s="867" t="s">
        <v>9468</v>
      </c>
      <c r="C3749" s="867" t="s">
        <v>8778</v>
      </c>
      <c r="D3749" s="867" t="s">
        <v>9692</v>
      </c>
      <c r="E3749" s="868" t="s">
        <v>819</v>
      </c>
      <c r="F3749" s="867" t="s">
        <v>819</v>
      </c>
      <c r="G3749" s="867">
        <v>92330</v>
      </c>
      <c r="H3749" s="867" t="s">
        <v>10162</v>
      </c>
      <c r="I3749" s="867" t="s">
        <v>6228</v>
      </c>
      <c r="J3749" s="867" t="s">
        <v>6142</v>
      </c>
      <c r="K3749" s="868">
        <v>10.56</v>
      </c>
      <c r="L3749" s="867" t="s">
        <v>6143</v>
      </c>
    </row>
    <row r="3750" spans="1:12" ht="13.5">
      <c r="A3750" s="867" t="s">
        <v>9467</v>
      </c>
      <c r="B3750" s="867" t="s">
        <v>9468</v>
      </c>
      <c r="C3750" s="867" t="s">
        <v>8778</v>
      </c>
      <c r="D3750" s="867" t="s">
        <v>9692</v>
      </c>
      <c r="E3750" s="868" t="s">
        <v>819</v>
      </c>
      <c r="F3750" s="867" t="s">
        <v>819</v>
      </c>
      <c r="G3750" s="867">
        <v>92331</v>
      </c>
      <c r="H3750" s="867" t="s">
        <v>10163</v>
      </c>
      <c r="I3750" s="867" t="s">
        <v>6228</v>
      </c>
      <c r="J3750" s="867" t="s">
        <v>6142</v>
      </c>
      <c r="K3750" s="868">
        <v>16.34</v>
      </c>
      <c r="L3750" s="867" t="s">
        <v>6143</v>
      </c>
    </row>
    <row r="3751" spans="1:12" ht="13.5">
      <c r="A3751" s="867" t="s">
        <v>9467</v>
      </c>
      <c r="B3751" s="867" t="s">
        <v>9468</v>
      </c>
      <c r="C3751" s="867" t="s">
        <v>8778</v>
      </c>
      <c r="D3751" s="867" t="s">
        <v>9692</v>
      </c>
      <c r="E3751" s="868" t="s">
        <v>819</v>
      </c>
      <c r="F3751" s="867" t="s">
        <v>819</v>
      </c>
      <c r="G3751" s="867">
        <v>92332</v>
      </c>
      <c r="H3751" s="867" t="s">
        <v>10164</v>
      </c>
      <c r="I3751" s="867" t="s">
        <v>6228</v>
      </c>
      <c r="J3751" s="867" t="s">
        <v>6142</v>
      </c>
      <c r="K3751" s="868">
        <v>13.21</v>
      </c>
      <c r="L3751" s="867" t="s">
        <v>6143</v>
      </c>
    </row>
    <row r="3752" spans="1:12" ht="13.5">
      <c r="A3752" s="867" t="s">
        <v>9467</v>
      </c>
      <c r="B3752" s="867" t="s">
        <v>9468</v>
      </c>
      <c r="C3752" s="867" t="s">
        <v>8778</v>
      </c>
      <c r="D3752" s="867" t="s">
        <v>9692</v>
      </c>
      <c r="E3752" s="868" t="s">
        <v>819</v>
      </c>
      <c r="F3752" s="867" t="s">
        <v>819</v>
      </c>
      <c r="G3752" s="867">
        <v>92333</v>
      </c>
      <c r="H3752" s="867" t="s">
        <v>10165</v>
      </c>
      <c r="I3752" s="867" t="s">
        <v>6228</v>
      </c>
      <c r="J3752" s="867" t="s">
        <v>6142</v>
      </c>
      <c r="K3752" s="868">
        <v>23.14</v>
      </c>
      <c r="L3752" s="867" t="s">
        <v>6143</v>
      </c>
    </row>
    <row r="3753" spans="1:12" ht="13.5">
      <c r="A3753" s="867" t="s">
        <v>9467</v>
      </c>
      <c r="B3753" s="867" t="s">
        <v>9468</v>
      </c>
      <c r="C3753" s="867" t="s">
        <v>8778</v>
      </c>
      <c r="D3753" s="867" t="s">
        <v>9692</v>
      </c>
      <c r="E3753" s="868" t="s">
        <v>819</v>
      </c>
      <c r="F3753" s="867" t="s">
        <v>819</v>
      </c>
      <c r="G3753" s="867">
        <v>92334</v>
      </c>
      <c r="H3753" s="867" t="s">
        <v>10166</v>
      </c>
      <c r="I3753" s="867" t="s">
        <v>6228</v>
      </c>
      <c r="J3753" s="867" t="s">
        <v>6142</v>
      </c>
      <c r="K3753" s="868">
        <v>33.479999999999997</v>
      </c>
      <c r="L3753" s="867" t="s">
        <v>6143</v>
      </c>
    </row>
    <row r="3754" spans="1:12" ht="13.5">
      <c r="A3754" s="867" t="s">
        <v>9467</v>
      </c>
      <c r="B3754" s="867" t="s">
        <v>9468</v>
      </c>
      <c r="C3754" s="867" t="s">
        <v>8778</v>
      </c>
      <c r="D3754" s="867" t="s">
        <v>9692</v>
      </c>
      <c r="E3754" s="868" t="s">
        <v>819</v>
      </c>
      <c r="F3754" s="867" t="s">
        <v>819</v>
      </c>
      <c r="G3754" s="867">
        <v>92344</v>
      </c>
      <c r="H3754" s="867" t="s">
        <v>10167</v>
      </c>
      <c r="I3754" s="867" t="s">
        <v>6228</v>
      </c>
      <c r="J3754" s="867" t="s">
        <v>6229</v>
      </c>
      <c r="K3754" s="868">
        <v>45.24</v>
      </c>
      <c r="L3754" s="867" t="s">
        <v>6143</v>
      </c>
    </row>
    <row r="3755" spans="1:12" ht="13.5">
      <c r="A3755" s="867" t="s">
        <v>9467</v>
      </c>
      <c r="B3755" s="867" t="s">
        <v>9468</v>
      </c>
      <c r="C3755" s="867" t="s">
        <v>8778</v>
      </c>
      <c r="D3755" s="867" t="s">
        <v>9692</v>
      </c>
      <c r="E3755" s="868" t="s">
        <v>819</v>
      </c>
      <c r="F3755" s="867" t="s">
        <v>819</v>
      </c>
      <c r="G3755" s="867">
        <v>92345</v>
      </c>
      <c r="H3755" s="867" t="s">
        <v>10168</v>
      </c>
      <c r="I3755" s="867" t="s">
        <v>6228</v>
      </c>
      <c r="J3755" s="867" t="s">
        <v>6229</v>
      </c>
      <c r="K3755" s="868">
        <v>45.23</v>
      </c>
      <c r="L3755" s="867" t="s">
        <v>6143</v>
      </c>
    </row>
    <row r="3756" spans="1:12" ht="13.5">
      <c r="A3756" s="867" t="s">
        <v>9467</v>
      </c>
      <c r="B3756" s="867" t="s">
        <v>9468</v>
      </c>
      <c r="C3756" s="867" t="s">
        <v>8778</v>
      </c>
      <c r="D3756" s="867" t="s">
        <v>9692</v>
      </c>
      <c r="E3756" s="868" t="s">
        <v>819</v>
      </c>
      <c r="F3756" s="867" t="s">
        <v>819</v>
      </c>
      <c r="G3756" s="867">
        <v>92346</v>
      </c>
      <c r="H3756" s="867" t="s">
        <v>10169</v>
      </c>
      <c r="I3756" s="867" t="s">
        <v>6228</v>
      </c>
      <c r="J3756" s="867" t="s">
        <v>6229</v>
      </c>
      <c r="K3756" s="868">
        <v>57.94</v>
      </c>
      <c r="L3756" s="867" t="s">
        <v>6143</v>
      </c>
    </row>
    <row r="3757" spans="1:12" ht="13.5">
      <c r="A3757" s="867" t="s">
        <v>9467</v>
      </c>
      <c r="B3757" s="867" t="s">
        <v>9468</v>
      </c>
      <c r="C3757" s="867" t="s">
        <v>8778</v>
      </c>
      <c r="D3757" s="867" t="s">
        <v>9692</v>
      </c>
      <c r="E3757" s="868" t="s">
        <v>819</v>
      </c>
      <c r="F3757" s="867" t="s">
        <v>819</v>
      </c>
      <c r="G3757" s="867">
        <v>92347</v>
      </c>
      <c r="H3757" s="867" t="s">
        <v>10170</v>
      </c>
      <c r="I3757" s="867" t="s">
        <v>6228</v>
      </c>
      <c r="J3757" s="867" t="s">
        <v>6229</v>
      </c>
      <c r="K3757" s="868">
        <v>63.65</v>
      </c>
      <c r="L3757" s="867" t="s">
        <v>6143</v>
      </c>
    </row>
    <row r="3758" spans="1:12" ht="13.5">
      <c r="A3758" s="867" t="s">
        <v>9467</v>
      </c>
      <c r="B3758" s="867" t="s">
        <v>9468</v>
      </c>
      <c r="C3758" s="867" t="s">
        <v>8778</v>
      </c>
      <c r="D3758" s="867" t="s">
        <v>9692</v>
      </c>
      <c r="E3758" s="868" t="s">
        <v>819</v>
      </c>
      <c r="F3758" s="867" t="s">
        <v>819</v>
      </c>
      <c r="G3758" s="867">
        <v>92348</v>
      </c>
      <c r="H3758" s="867" t="s">
        <v>10171</v>
      </c>
      <c r="I3758" s="867" t="s">
        <v>6228</v>
      </c>
      <c r="J3758" s="867" t="s">
        <v>6229</v>
      </c>
      <c r="K3758" s="868">
        <v>78.959999999999994</v>
      </c>
      <c r="L3758" s="867" t="s">
        <v>6143</v>
      </c>
    </row>
    <row r="3759" spans="1:12" ht="13.5">
      <c r="A3759" s="867" t="s">
        <v>9467</v>
      </c>
      <c r="B3759" s="867" t="s">
        <v>9468</v>
      </c>
      <c r="C3759" s="867" t="s">
        <v>8778</v>
      </c>
      <c r="D3759" s="867" t="s">
        <v>9692</v>
      </c>
      <c r="E3759" s="868" t="s">
        <v>819</v>
      </c>
      <c r="F3759" s="867" t="s">
        <v>819</v>
      </c>
      <c r="G3759" s="867">
        <v>92349</v>
      </c>
      <c r="H3759" s="867" t="s">
        <v>10172</v>
      </c>
      <c r="I3759" s="867" t="s">
        <v>6228</v>
      </c>
      <c r="J3759" s="867" t="s">
        <v>6229</v>
      </c>
      <c r="K3759" s="868">
        <v>84.04</v>
      </c>
      <c r="L3759" s="867" t="s">
        <v>6143</v>
      </c>
    </row>
    <row r="3760" spans="1:12" ht="13.5">
      <c r="A3760" s="867" t="s">
        <v>9467</v>
      </c>
      <c r="B3760" s="867" t="s">
        <v>9468</v>
      </c>
      <c r="C3760" s="867" t="s">
        <v>8778</v>
      </c>
      <c r="D3760" s="867" t="s">
        <v>9692</v>
      </c>
      <c r="E3760" s="868" t="s">
        <v>819</v>
      </c>
      <c r="F3760" s="867" t="s">
        <v>819</v>
      </c>
      <c r="G3760" s="867">
        <v>92350</v>
      </c>
      <c r="H3760" s="867" t="s">
        <v>10173</v>
      </c>
      <c r="I3760" s="867" t="s">
        <v>6228</v>
      </c>
      <c r="J3760" s="867" t="s">
        <v>6229</v>
      </c>
      <c r="K3760" s="868">
        <v>67.33</v>
      </c>
      <c r="L3760" s="867" t="s">
        <v>6143</v>
      </c>
    </row>
    <row r="3761" spans="1:12" ht="13.5">
      <c r="A3761" s="867" t="s">
        <v>9467</v>
      </c>
      <c r="B3761" s="867" t="s">
        <v>9468</v>
      </c>
      <c r="C3761" s="867" t="s">
        <v>8778</v>
      </c>
      <c r="D3761" s="867" t="s">
        <v>9692</v>
      </c>
      <c r="E3761" s="868" t="s">
        <v>819</v>
      </c>
      <c r="F3761" s="867" t="s">
        <v>819</v>
      </c>
      <c r="G3761" s="867">
        <v>92351</v>
      </c>
      <c r="H3761" s="867" t="s">
        <v>10174</v>
      </c>
      <c r="I3761" s="867" t="s">
        <v>6228</v>
      </c>
      <c r="J3761" s="867" t="s">
        <v>6229</v>
      </c>
      <c r="K3761" s="868">
        <v>66.06</v>
      </c>
      <c r="L3761" s="867" t="s">
        <v>6143</v>
      </c>
    </row>
    <row r="3762" spans="1:12" ht="13.5">
      <c r="A3762" s="867" t="s">
        <v>9467</v>
      </c>
      <c r="B3762" s="867" t="s">
        <v>9468</v>
      </c>
      <c r="C3762" s="867" t="s">
        <v>8778</v>
      </c>
      <c r="D3762" s="867" t="s">
        <v>9692</v>
      </c>
      <c r="E3762" s="868" t="s">
        <v>819</v>
      </c>
      <c r="F3762" s="867" t="s">
        <v>819</v>
      </c>
      <c r="G3762" s="867">
        <v>92352</v>
      </c>
      <c r="H3762" s="867" t="s">
        <v>10175</v>
      </c>
      <c r="I3762" s="867" t="s">
        <v>6228</v>
      </c>
      <c r="J3762" s="867" t="s">
        <v>6229</v>
      </c>
      <c r="K3762" s="868">
        <v>97.81</v>
      </c>
      <c r="L3762" s="867" t="s">
        <v>6143</v>
      </c>
    </row>
    <row r="3763" spans="1:12" ht="13.5">
      <c r="A3763" s="867" t="s">
        <v>9467</v>
      </c>
      <c r="B3763" s="867" t="s">
        <v>9468</v>
      </c>
      <c r="C3763" s="867" t="s">
        <v>8778</v>
      </c>
      <c r="D3763" s="867" t="s">
        <v>9692</v>
      </c>
      <c r="E3763" s="868" t="s">
        <v>819</v>
      </c>
      <c r="F3763" s="867" t="s">
        <v>819</v>
      </c>
      <c r="G3763" s="867">
        <v>92353</v>
      </c>
      <c r="H3763" s="867" t="s">
        <v>10176</v>
      </c>
      <c r="I3763" s="867" t="s">
        <v>6228</v>
      </c>
      <c r="J3763" s="867" t="s">
        <v>6229</v>
      </c>
      <c r="K3763" s="868">
        <v>92.23</v>
      </c>
      <c r="L3763" s="867" t="s">
        <v>6143</v>
      </c>
    </row>
    <row r="3764" spans="1:12" ht="13.5">
      <c r="A3764" s="867" t="s">
        <v>9467</v>
      </c>
      <c r="B3764" s="867" t="s">
        <v>9468</v>
      </c>
      <c r="C3764" s="867" t="s">
        <v>8778</v>
      </c>
      <c r="D3764" s="867" t="s">
        <v>9692</v>
      </c>
      <c r="E3764" s="868" t="s">
        <v>819</v>
      </c>
      <c r="F3764" s="867" t="s">
        <v>819</v>
      </c>
      <c r="G3764" s="867">
        <v>92354</v>
      </c>
      <c r="H3764" s="867" t="s">
        <v>10177</v>
      </c>
      <c r="I3764" s="867" t="s">
        <v>6228</v>
      </c>
      <c r="J3764" s="867" t="s">
        <v>6229</v>
      </c>
      <c r="K3764" s="868">
        <v>127.13</v>
      </c>
      <c r="L3764" s="867" t="s">
        <v>6143</v>
      </c>
    </row>
    <row r="3765" spans="1:12" ht="13.5">
      <c r="A3765" s="867" t="s">
        <v>9467</v>
      </c>
      <c r="B3765" s="867" t="s">
        <v>9468</v>
      </c>
      <c r="C3765" s="867" t="s">
        <v>8778</v>
      </c>
      <c r="D3765" s="867" t="s">
        <v>9692</v>
      </c>
      <c r="E3765" s="868" t="s">
        <v>819</v>
      </c>
      <c r="F3765" s="867" t="s">
        <v>819</v>
      </c>
      <c r="G3765" s="867">
        <v>92355</v>
      </c>
      <c r="H3765" s="867" t="s">
        <v>10178</v>
      </c>
      <c r="I3765" s="867" t="s">
        <v>6228</v>
      </c>
      <c r="J3765" s="867" t="s">
        <v>6229</v>
      </c>
      <c r="K3765" s="868">
        <v>116.36</v>
      </c>
      <c r="L3765" s="867" t="s">
        <v>6143</v>
      </c>
    </row>
    <row r="3766" spans="1:12" ht="13.5">
      <c r="A3766" s="867" t="s">
        <v>9467</v>
      </c>
      <c r="B3766" s="867" t="s">
        <v>9468</v>
      </c>
      <c r="C3766" s="867" t="s">
        <v>8778</v>
      </c>
      <c r="D3766" s="867" t="s">
        <v>9692</v>
      </c>
      <c r="E3766" s="868" t="s">
        <v>819</v>
      </c>
      <c r="F3766" s="867" t="s">
        <v>819</v>
      </c>
      <c r="G3766" s="867">
        <v>92356</v>
      </c>
      <c r="H3766" s="867" t="s">
        <v>10179</v>
      </c>
      <c r="I3766" s="867" t="s">
        <v>6228</v>
      </c>
      <c r="J3766" s="867" t="s">
        <v>6229</v>
      </c>
      <c r="K3766" s="868">
        <v>88.09</v>
      </c>
      <c r="L3766" s="867" t="s">
        <v>6143</v>
      </c>
    </row>
    <row r="3767" spans="1:12" ht="13.5">
      <c r="A3767" s="867" t="s">
        <v>9467</v>
      </c>
      <c r="B3767" s="867" t="s">
        <v>9468</v>
      </c>
      <c r="C3767" s="867" t="s">
        <v>8778</v>
      </c>
      <c r="D3767" s="867" t="s">
        <v>9692</v>
      </c>
      <c r="E3767" s="868" t="s">
        <v>819</v>
      </c>
      <c r="F3767" s="867" t="s">
        <v>819</v>
      </c>
      <c r="G3767" s="867">
        <v>92357</v>
      </c>
      <c r="H3767" s="867" t="s">
        <v>10180</v>
      </c>
      <c r="I3767" s="867" t="s">
        <v>6228</v>
      </c>
      <c r="J3767" s="867" t="s">
        <v>6229</v>
      </c>
      <c r="K3767" s="868">
        <v>125.81</v>
      </c>
      <c r="L3767" s="867" t="s">
        <v>6143</v>
      </c>
    </row>
    <row r="3768" spans="1:12" ht="13.5">
      <c r="A3768" s="867" t="s">
        <v>9467</v>
      </c>
      <c r="B3768" s="867" t="s">
        <v>9468</v>
      </c>
      <c r="C3768" s="867" t="s">
        <v>8778</v>
      </c>
      <c r="D3768" s="867" t="s">
        <v>9692</v>
      </c>
      <c r="E3768" s="868" t="s">
        <v>819</v>
      </c>
      <c r="F3768" s="867" t="s">
        <v>819</v>
      </c>
      <c r="G3768" s="867">
        <v>92358</v>
      </c>
      <c r="H3768" s="867" t="s">
        <v>10181</v>
      </c>
      <c r="I3768" s="867" t="s">
        <v>6228</v>
      </c>
      <c r="J3768" s="867" t="s">
        <v>6229</v>
      </c>
      <c r="K3768" s="868">
        <v>154.13</v>
      </c>
      <c r="L3768" s="867" t="s">
        <v>6143</v>
      </c>
    </row>
    <row r="3769" spans="1:12" ht="13.5">
      <c r="A3769" s="867" t="s">
        <v>9467</v>
      </c>
      <c r="B3769" s="867" t="s">
        <v>9468</v>
      </c>
      <c r="C3769" s="867" t="s">
        <v>8778</v>
      </c>
      <c r="D3769" s="867" t="s">
        <v>9692</v>
      </c>
      <c r="E3769" s="868" t="s">
        <v>819</v>
      </c>
      <c r="F3769" s="867" t="s">
        <v>819</v>
      </c>
      <c r="G3769" s="867">
        <v>92369</v>
      </c>
      <c r="H3769" s="867" t="s">
        <v>10182</v>
      </c>
      <c r="I3769" s="867" t="s">
        <v>6228</v>
      </c>
      <c r="J3769" s="867" t="s">
        <v>6229</v>
      </c>
      <c r="K3769" s="868">
        <v>25.84</v>
      </c>
      <c r="L3769" s="867" t="s">
        <v>6143</v>
      </c>
    </row>
    <row r="3770" spans="1:12" ht="13.5">
      <c r="A3770" s="867" t="s">
        <v>9467</v>
      </c>
      <c r="B3770" s="867" t="s">
        <v>9468</v>
      </c>
      <c r="C3770" s="867" t="s">
        <v>8778</v>
      </c>
      <c r="D3770" s="867" t="s">
        <v>9692</v>
      </c>
      <c r="E3770" s="868" t="s">
        <v>819</v>
      </c>
      <c r="F3770" s="867" t="s">
        <v>819</v>
      </c>
      <c r="G3770" s="867">
        <v>92370</v>
      </c>
      <c r="H3770" s="867" t="s">
        <v>10183</v>
      </c>
      <c r="I3770" s="867" t="s">
        <v>6228</v>
      </c>
      <c r="J3770" s="867" t="s">
        <v>6229</v>
      </c>
      <c r="K3770" s="868">
        <v>26.87</v>
      </c>
      <c r="L3770" s="867" t="s">
        <v>6143</v>
      </c>
    </row>
    <row r="3771" spans="1:12" ht="13.5">
      <c r="A3771" s="867" t="s">
        <v>9467</v>
      </c>
      <c r="B3771" s="867" t="s">
        <v>9468</v>
      </c>
      <c r="C3771" s="867" t="s">
        <v>8778</v>
      </c>
      <c r="D3771" s="867" t="s">
        <v>9692</v>
      </c>
      <c r="E3771" s="868" t="s">
        <v>819</v>
      </c>
      <c r="F3771" s="867" t="s">
        <v>819</v>
      </c>
      <c r="G3771" s="867">
        <v>92371</v>
      </c>
      <c r="H3771" s="867" t="s">
        <v>10184</v>
      </c>
      <c r="I3771" s="867" t="s">
        <v>6228</v>
      </c>
      <c r="J3771" s="867" t="s">
        <v>6229</v>
      </c>
      <c r="K3771" s="868">
        <v>30.64</v>
      </c>
      <c r="L3771" s="867" t="s">
        <v>6143</v>
      </c>
    </row>
    <row r="3772" spans="1:12" ht="13.5">
      <c r="A3772" s="867" t="s">
        <v>9467</v>
      </c>
      <c r="B3772" s="867" t="s">
        <v>9468</v>
      </c>
      <c r="C3772" s="867" t="s">
        <v>8778</v>
      </c>
      <c r="D3772" s="867" t="s">
        <v>9692</v>
      </c>
      <c r="E3772" s="868" t="s">
        <v>819</v>
      </c>
      <c r="F3772" s="867" t="s">
        <v>819</v>
      </c>
      <c r="G3772" s="867">
        <v>92372</v>
      </c>
      <c r="H3772" s="867" t="s">
        <v>10185</v>
      </c>
      <c r="I3772" s="867" t="s">
        <v>6228</v>
      </c>
      <c r="J3772" s="867" t="s">
        <v>6229</v>
      </c>
      <c r="K3772" s="868">
        <v>31.6</v>
      </c>
      <c r="L3772" s="867" t="s">
        <v>6143</v>
      </c>
    </row>
    <row r="3773" spans="1:12" ht="13.5">
      <c r="A3773" s="867" t="s">
        <v>9467</v>
      </c>
      <c r="B3773" s="867" t="s">
        <v>9468</v>
      </c>
      <c r="C3773" s="867" t="s">
        <v>8778</v>
      </c>
      <c r="D3773" s="867" t="s">
        <v>9692</v>
      </c>
      <c r="E3773" s="868" t="s">
        <v>819</v>
      </c>
      <c r="F3773" s="867" t="s">
        <v>819</v>
      </c>
      <c r="G3773" s="867">
        <v>92373</v>
      </c>
      <c r="H3773" s="867" t="s">
        <v>10186</v>
      </c>
      <c r="I3773" s="867" t="s">
        <v>6228</v>
      </c>
      <c r="J3773" s="867" t="s">
        <v>6229</v>
      </c>
      <c r="K3773" s="868">
        <v>35.72</v>
      </c>
      <c r="L3773" s="867" t="s">
        <v>6143</v>
      </c>
    </row>
    <row r="3774" spans="1:12" ht="13.5">
      <c r="A3774" s="867" t="s">
        <v>9467</v>
      </c>
      <c r="B3774" s="867" t="s">
        <v>9468</v>
      </c>
      <c r="C3774" s="867" t="s">
        <v>8778</v>
      </c>
      <c r="D3774" s="867" t="s">
        <v>9692</v>
      </c>
      <c r="E3774" s="868" t="s">
        <v>819</v>
      </c>
      <c r="F3774" s="867" t="s">
        <v>819</v>
      </c>
      <c r="G3774" s="867">
        <v>92374</v>
      </c>
      <c r="H3774" s="867" t="s">
        <v>10187</v>
      </c>
      <c r="I3774" s="867" t="s">
        <v>6228</v>
      </c>
      <c r="J3774" s="867" t="s">
        <v>6229</v>
      </c>
      <c r="K3774" s="868">
        <v>35.9</v>
      </c>
      <c r="L3774" s="867" t="s">
        <v>6143</v>
      </c>
    </row>
    <row r="3775" spans="1:12" ht="13.5">
      <c r="A3775" s="867" t="s">
        <v>9467</v>
      </c>
      <c r="B3775" s="867" t="s">
        <v>9468</v>
      </c>
      <c r="C3775" s="867" t="s">
        <v>8778</v>
      </c>
      <c r="D3775" s="867" t="s">
        <v>9692</v>
      </c>
      <c r="E3775" s="868" t="s">
        <v>819</v>
      </c>
      <c r="F3775" s="867" t="s">
        <v>819</v>
      </c>
      <c r="G3775" s="867">
        <v>92375</v>
      </c>
      <c r="H3775" s="867" t="s">
        <v>10188</v>
      </c>
      <c r="I3775" s="867" t="s">
        <v>6228</v>
      </c>
      <c r="J3775" s="867" t="s">
        <v>6229</v>
      </c>
      <c r="K3775" s="868">
        <v>45.2</v>
      </c>
      <c r="L3775" s="867" t="s">
        <v>6143</v>
      </c>
    </row>
    <row r="3776" spans="1:12" ht="13.5">
      <c r="A3776" s="867" t="s">
        <v>9467</v>
      </c>
      <c r="B3776" s="867" t="s">
        <v>9468</v>
      </c>
      <c r="C3776" s="867" t="s">
        <v>8778</v>
      </c>
      <c r="D3776" s="867" t="s">
        <v>9692</v>
      </c>
      <c r="E3776" s="868" t="s">
        <v>819</v>
      </c>
      <c r="F3776" s="867" t="s">
        <v>819</v>
      </c>
      <c r="G3776" s="867">
        <v>92376</v>
      </c>
      <c r="H3776" s="867" t="s">
        <v>10189</v>
      </c>
      <c r="I3776" s="867" t="s">
        <v>6228</v>
      </c>
      <c r="J3776" s="867" t="s">
        <v>6229</v>
      </c>
      <c r="K3776" s="868">
        <v>45.19</v>
      </c>
      <c r="L3776" s="867" t="s">
        <v>6143</v>
      </c>
    </row>
    <row r="3777" spans="1:12" ht="13.5">
      <c r="A3777" s="867" t="s">
        <v>9467</v>
      </c>
      <c r="B3777" s="867" t="s">
        <v>9468</v>
      </c>
      <c r="C3777" s="867" t="s">
        <v>8778</v>
      </c>
      <c r="D3777" s="867" t="s">
        <v>9692</v>
      </c>
      <c r="E3777" s="868" t="s">
        <v>819</v>
      </c>
      <c r="F3777" s="867" t="s">
        <v>819</v>
      </c>
      <c r="G3777" s="867">
        <v>92377</v>
      </c>
      <c r="H3777" s="867" t="s">
        <v>10190</v>
      </c>
      <c r="I3777" s="867" t="s">
        <v>6228</v>
      </c>
      <c r="J3777" s="867" t="s">
        <v>6229</v>
      </c>
      <c r="K3777" s="868">
        <v>59.27</v>
      </c>
      <c r="L3777" s="867" t="s">
        <v>6143</v>
      </c>
    </row>
    <row r="3778" spans="1:12" ht="13.5">
      <c r="A3778" s="867" t="s">
        <v>9467</v>
      </c>
      <c r="B3778" s="867" t="s">
        <v>9468</v>
      </c>
      <c r="C3778" s="867" t="s">
        <v>8778</v>
      </c>
      <c r="D3778" s="867" t="s">
        <v>9692</v>
      </c>
      <c r="E3778" s="868" t="s">
        <v>819</v>
      </c>
      <c r="F3778" s="867" t="s">
        <v>819</v>
      </c>
      <c r="G3778" s="867">
        <v>92378</v>
      </c>
      <c r="H3778" s="867" t="s">
        <v>10191</v>
      </c>
      <c r="I3778" s="867" t="s">
        <v>6228</v>
      </c>
      <c r="J3778" s="867" t="s">
        <v>6229</v>
      </c>
      <c r="K3778" s="868">
        <v>64.98</v>
      </c>
      <c r="L3778" s="867" t="s">
        <v>6143</v>
      </c>
    </row>
    <row r="3779" spans="1:12" ht="13.5">
      <c r="A3779" s="867" t="s">
        <v>9467</v>
      </c>
      <c r="B3779" s="867" t="s">
        <v>9468</v>
      </c>
      <c r="C3779" s="867" t="s">
        <v>8778</v>
      </c>
      <c r="D3779" s="867" t="s">
        <v>9692</v>
      </c>
      <c r="E3779" s="868" t="s">
        <v>819</v>
      </c>
      <c r="F3779" s="867" t="s">
        <v>819</v>
      </c>
      <c r="G3779" s="867">
        <v>92379</v>
      </c>
      <c r="H3779" s="867" t="s">
        <v>10192</v>
      </c>
      <c r="I3779" s="867" t="s">
        <v>6228</v>
      </c>
      <c r="J3779" s="867" t="s">
        <v>6229</v>
      </c>
      <c r="K3779" s="868">
        <v>81.709999999999994</v>
      </c>
      <c r="L3779" s="867" t="s">
        <v>6143</v>
      </c>
    </row>
    <row r="3780" spans="1:12" ht="13.5">
      <c r="A3780" s="867" t="s">
        <v>9467</v>
      </c>
      <c r="B3780" s="867" t="s">
        <v>9468</v>
      </c>
      <c r="C3780" s="867" t="s">
        <v>8778</v>
      </c>
      <c r="D3780" s="867" t="s">
        <v>9692</v>
      </c>
      <c r="E3780" s="868" t="s">
        <v>819</v>
      </c>
      <c r="F3780" s="867" t="s">
        <v>819</v>
      </c>
      <c r="G3780" s="867">
        <v>92380</v>
      </c>
      <c r="H3780" s="867" t="s">
        <v>10193</v>
      </c>
      <c r="I3780" s="867" t="s">
        <v>6228</v>
      </c>
      <c r="J3780" s="867" t="s">
        <v>6229</v>
      </c>
      <c r="K3780" s="868">
        <v>86.79</v>
      </c>
      <c r="L3780" s="867" t="s">
        <v>6143</v>
      </c>
    </row>
    <row r="3781" spans="1:12" ht="13.5">
      <c r="A3781" s="867" t="s">
        <v>9467</v>
      </c>
      <c r="B3781" s="867" t="s">
        <v>9468</v>
      </c>
      <c r="C3781" s="867" t="s">
        <v>8778</v>
      </c>
      <c r="D3781" s="867" t="s">
        <v>9692</v>
      </c>
      <c r="E3781" s="868" t="s">
        <v>819</v>
      </c>
      <c r="F3781" s="867" t="s">
        <v>819</v>
      </c>
      <c r="G3781" s="867">
        <v>92381</v>
      </c>
      <c r="H3781" s="867" t="s">
        <v>10194</v>
      </c>
      <c r="I3781" s="867" t="s">
        <v>6228</v>
      </c>
      <c r="J3781" s="867" t="s">
        <v>6229</v>
      </c>
      <c r="K3781" s="868">
        <v>39.049999999999997</v>
      </c>
      <c r="L3781" s="867" t="s">
        <v>6143</v>
      </c>
    </row>
    <row r="3782" spans="1:12" ht="13.5">
      <c r="A3782" s="867" t="s">
        <v>9467</v>
      </c>
      <c r="B3782" s="867" t="s">
        <v>9468</v>
      </c>
      <c r="C3782" s="867" t="s">
        <v>8778</v>
      </c>
      <c r="D3782" s="867" t="s">
        <v>9692</v>
      </c>
      <c r="E3782" s="868" t="s">
        <v>819</v>
      </c>
      <c r="F3782" s="867" t="s">
        <v>819</v>
      </c>
      <c r="G3782" s="867">
        <v>92382</v>
      </c>
      <c r="H3782" s="867" t="s">
        <v>10195</v>
      </c>
      <c r="I3782" s="867" t="s">
        <v>6228</v>
      </c>
      <c r="J3782" s="867" t="s">
        <v>6229</v>
      </c>
      <c r="K3782" s="868">
        <v>37.68</v>
      </c>
      <c r="L3782" s="867" t="s">
        <v>6143</v>
      </c>
    </row>
    <row r="3783" spans="1:12" ht="13.5">
      <c r="A3783" s="867" t="s">
        <v>9467</v>
      </c>
      <c r="B3783" s="867" t="s">
        <v>9468</v>
      </c>
      <c r="C3783" s="867" t="s">
        <v>8778</v>
      </c>
      <c r="D3783" s="867" t="s">
        <v>9692</v>
      </c>
      <c r="E3783" s="868" t="s">
        <v>819</v>
      </c>
      <c r="F3783" s="867" t="s">
        <v>819</v>
      </c>
      <c r="G3783" s="867">
        <v>92383</v>
      </c>
      <c r="H3783" s="867" t="s">
        <v>10196</v>
      </c>
      <c r="I3783" s="867" t="s">
        <v>6228</v>
      </c>
      <c r="J3783" s="867" t="s">
        <v>6229</v>
      </c>
      <c r="K3783" s="868">
        <v>47.9</v>
      </c>
      <c r="L3783" s="867" t="s">
        <v>6143</v>
      </c>
    </row>
    <row r="3784" spans="1:12" ht="13.5">
      <c r="A3784" s="867" t="s">
        <v>9467</v>
      </c>
      <c r="B3784" s="867" t="s">
        <v>9468</v>
      </c>
      <c r="C3784" s="867" t="s">
        <v>8778</v>
      </c>
      <c r="D3784" s="867" t="s">
        <v>9692</v>
      </c>
      <c r="E3784" s="868" t="s">
        <v>819</v>
      </c>
      <c r="F3784" s="867" t="s">
        <v>819</v>
      </c>
      <c r="G3784" s="867">
        <v>92384</v>
      </c>
      <c r="H3784" s="867" t="s">
        <v>10197</v>
      </c>
      <c r="I3784" s="867" t="s">
        <v>6228</v>
      </c>
      <c r="J3784" s="867" t="s">
        <v>6229</v>
      </c>
      <c r="K3784" s="868">
        <v>45.18</v>
      </c>
      <c r="L3784" s="867" t="s">
        <v>6143</v>
      </c>
    </row>
    <row r="3785" spans="1:12" ht="13.5">
      <c r="A3785" s="867" t="s">
        <v>9467</v>
      </c>
      <c r="B3785" s="867" t="s">
        <v>9468</v>
      </c>
      <c r="C3785" s="867" t="s">
        <v>8778</v>
      </c>
      <c r="D3785" s="867" t="s">
        <v>9692</v>
      </c>
      <c r="E3785" s="868" t="s">
        <v>819</v>
      </c>
      <c r="F3785" s="867" t="s">
        <v>819</v>
      </c>
      <c r="G3785" s="867">
        <v>92385</v>
      </c>
      <c r="H3785" s="867" t="s">
        <v>10198</v>
      </c>
      <c r="I3785" s="867" t="s">
        <v>6228</v>
      </c>
      <c r="J3785" s="867" t="s">
        <v>6229</v>
      </c>
      <c r="K3785" s="868">
        <v>54.46</v>
      </c>
      <c r="L3785" s="867" t="s">
        <v>6143</v>
      </c>
    </row>
    <row r="3786" spans="1:12" ht="13.5">
      <c r="A3786" s="867" t="s">
        <v>9467</v>
      </c>
      <c r="B3786" s="867" t="s">
        <v>9468</v>
      </c>
      <c r="C3786" s="867" t="s">
        <v>8778</v>
      </c>
      <c r="D3786" s="867" t="s">
        <v>9692</v>
      </c>
      <c r="E3786" s="868" t="s">
        <v>819</v>
      </c>
      <c r="F3786" s="867" t="s">
        <v>819</v>
      </c>
      <c r="G3786" s="867">
        <v>92386</v>
      </c>
      <c r="H3786" s="867" t="s">
        <v>10199</v>
      </c>
      <c r="I3786" s="867" t="s">
        <v>6228</v>
      </c>
      <c r="J3786" s="867" t="s">
        <v>6229</v>
      </c>
      <c r="K3786" s="868">
        <v>52.59</v>
      </c>
      <c r="L3786" s="867" t="s">
        <v>6143</v>
      </c>
    </row>
    <row r="3787" spans="1:12" ht="13.5">
      <c r="A3787" s="867" t="s">
        <v>9467</v>
      </c>
      <c r="B3787" s="867" t="s">
        <v>9468</v>
      </c>
      <c r="C3787" s="867" t="s">
        <v>8778</v>
      </c>
      <c r="D3787" s="867" t="s">
        <v>9692</v>
      </c>
      <c r="E3787" s="868" t="s">
        <v>819</v>
      </c>
      <c r="F3787" s="867" t="s">
        <v>819</v>
      </c>
      <c r="G3787" s="867">
        <v>92387</v>
      </c>
      <c r="H3787" s="867" t="s">
        <v>10200</v>
      </c>
      <c r="I3787" s="867" t="s">
        <v>6228</v>
      </c>
      <c r="J3787" s="867" t="s">
        <v>6229</v>
      </c>
      <c r="K3787" s="868">
        <v>67.239999999999995</v>
      </c>
      <c r="L3787" s="867" t="s">
        <v>6143</v>
      </c>
    </row>
    <row r="3788" spans="1:12" ht="13.5">
      <c r="A3788" s="867" t="s">
        <v>9467</v>
      </c>
      <c r="B3788" s="867" t="s">
        <v>9468</v>
      </c>
      <c r="C3788" s="867" t="s">
        <v>8778</v>
      </c>
      <c r="D3788" s="867" t="s">
        <v>9692</v>
      </c>
      <c r="E3788" s="868" t="s">
        <v>819</v>
      </c>
      <c r="F3788" s="867" t="s">
        <v>819</v>
      </c>
      <c r="G3788" s="867">
        <v>92388</v>
      </c>
      <c r="H3788" s="867" t="s">
        <v>10201</v>
      </c>
      <c r="I3788" s="867" t="s">
        <v>6228</v>
      </c>
      <c r="J3788" s="867" t="s">
        <v>6229</v>
      </c>
      <c r="K3788" s="868">
        <v>65.97</v>
      </c>
      <c r="L3788" s="867" t="s">
        <v>6143</v>
      </c>
    </row>
    <row r="3789" spans="1:12" ht="13.5">
      <c r="A3789" s="867" t="s">
        <v>9467</v>
      </c>
      <c r="B3789" s="867" t="s">
        <v>9468</v>
      </c>
      <c r="C3789" s="867" t="s">
        <v>8778</v>
      </c>
      <c r="D3789" s="867" t="s">
        <v>9692</v>
      </c>
      <c r="E3789" s="868" t="s">
        <v>819</v>
      </c>
      <c r="F3789" s="867" t="s">
        <v>819</v>
      </c>
      <c r="G3789" s="867">
        <v>92389</v>
      </c>
      <c r="H3789" s="867" t="s">
        <v>10202</v>
      </c>
      <c r="I3789" s="867" t="s">
        <v>6228</v>
      </c>
      <c r="J3789" s="867" t="s">
        <v>6229</v>
      </c>
      <c r="K3789" s="868">
        <v>99.85</v>
      </c>
      <c r="L3789" s="867" t="s">
        <v>6143</v>
      </c>
    </row>
    <row r="3790" spans="1:12" ht="13.5">
      <c r="A3790" s="867" t="s">
        <v>9467</v>
      </c>
      <c r="B3790" s="867" t="s">
        <v>9468</v>
      </c>
      <c r="C3790" s="867" t="s">
        <v>8778</v>
      </c>
      <c r="D3790" s="867" t="s">
        <v>9692</v>
      </c>
      <c r="E3790" s="868" t="s">
        <v>819</v>
      </c>
      <c r="F3790" s="867" t="s">
        <v>819</v>
      </c>
      <c r="G3790" s="867">
        <v>92390</v>
      </c>
      <c r="H3790" s="867" t="s">
        <v>10203</v>
      </c>
      <c r="I3790" s="867" t="s">
        <v>6228</v>
      </c>
      <c r="J3790" s="867" t="s">
        <v>6229</v>
      </c>
      <c r="K3790" s="868">
        <v>94.27</v>
      </c>
      <c r="L3790" s="867" t="s">
        <v>6143</v>
      </c>
    </row>
    <row r="3791" spans="1:12" ht="13.5">
      <c r="A3791" s="867" t="s">
        <v>9467</v>
      </c>
      <c r="B3791" s="867" t="s">
        <v>9468</v>
      </c>
      <c r="C3791" s="867" t="s">
        <v>8778</v>
      </c>
      <c r="D3791" s="867" t="s">
        <v>9692</v>
      </c>
      <c r="E3791" s="868" t="s">
        <v>819</v>
      </c>
      <c r="F3791" s="867" t="s">
        <v>819</v>
      </c>
      <c r="G3791" s="867">
        <v>92635</v>
      </c>
      <c r="H3791" s="867" t="s">
        <v>10204</v>
      </c>
      <c r="I3791" s="867" t="s">
        <v>6228</v>
      </c>
      <c r="J3791" s="867" t="s">
        <v>6229</v>
      </c>
      <c r="K3791" s="868">
        <v>131.25</v>
      </c>
      <c r="L3791" s="867" t="s">
        <v>6143</v>
      </c>
    </row>
    <row r="3792" spans="1:12" ht="13.5">
      <c r="A3792" s="867" t="s">
        <v>9467</v>
      </c>
      <c r="B3792" s="867" t="s">
        <v>9468</v>
      </c>
      <c r="C3792" s="867" t="s">
        <v>8778</v>
      </c>
      <c r="D3792" s="867" t="s">
        <v>9692</v>
      </c>
      <c r="E3792" s="868" t="s">
        <v>819</v>
      </c>
      <c r="F3792" s="867" t="s">
        <v>819</v>
      </c>
      <c r="G3792" s="867">
        <v>92636</v>
      </c>
      <c r="H3792" s="867" t="s">
        <v>10205</v>
      </c>
      <c r="I3792" s="867" t="s">
        <v>6228</v>
      </c>
      <c r="J3792" s="867" t="s">
        <v>6229</v>
      </c>
      <c r="K3792" s="868">
        <v>120.48</v>
      </c>
      <c r="L3792" s="867" t="s">
        <v>6143</v>
      </c>
    </row>
    <row r="3793" spans="1:12" ht="13.5">
      <c r="A3793" s="867" t="s">
        <v>9467</v>
      </c>
      <c r="B3793" s="867" t="s">
        <v>9468</v>
      </c>
      <c r="C3793" s="867" t="s">
        <v>8778</v>
      </c>
      <c r="D3793" s="867" t="s">
        <v>9692</v>
      </c>
      <c r="E3793" s="868" t="s">
        <v>819</v>
      </c>
      <c r="F3793" s="867" t="s">
        <v>819</v>
      </c>
      <c r="G3793" s="867">
        <v>92637</v>
      </c>
      <c r="H3793" s="867" t="s">
        <v>10206</v>
      </c>
      <c r="I3793" s="867" t="s">
        <v>6228</v>
      </c>
      <c r="J3793" s="867" t="s">
        <v>6229</v>
      </c>
      <c r="K3793" s="868">
        <v>50.77</v>
      </c>
      <c r="L3793" s="867" t="s">
        <v>6143</v>
      </c>
    </row>
    <row r="3794" spans="1:12" ht="13.5">
      <c r="A3794" s="867" t="s">
        <v>9467</v>
      </c>
      <c r="B3794" s="867" t="s">
        <v>9468</v>
      </c>
      <c r="C3794" s="867" t="s">
        <v>8778</v>
      </c>
      <c r="D3794" s="867" t="s">
        <v>9692</v>
      </c>
      <c r="E3794" s="868" t="s">
        <v>819</v>
      </c>
      <c r="F3794" s="867" t="s">
        <v>819</v>
      </c>
      <c r="G3794" s="867">
        <v>92638</v>
      </c>
      <c r="H3794" s="867" t="s">
        <v>10207</v>
      </c>
      <c r="I3794" s="867" t="s">
        <v>6228</v>
      </c>
      <c r="J3794" s="867" t="s">
        <v>6229</v>
      </c>
      <c r="K3794" s="868">
        <v>60.6</v>
      </c>
      <c r="L3794" s="867" t="s">
        <v>6143</v>
      </c>
    </row>
    <row r="3795" spans="1:12" ht="13.5">
      <c r="A3795" s="867" t="s">
        <v>9467</v>
      </c>
      <c r="B3795" s="867" t="s">
        <v>9468</v>
      </c>
      <c r="C3795" s="867" t="s">
        <v>8778</v>
      </c>
      <c r="D3795" s="867" t="s">
        <v>9692</v>
      </c>
      <c r="E3795" s="868" t="s">
        <v>819</v>
      </c>
      <c r="F3795" s="867" t="s">
        <v>819</v>
      </c>
      <c r="G3795" s="867">
        <v>92639</v>
      </c>
      <c r="H3795" s="867" t="s">
        <v>10208</v>
      </c>
      <c r="I3795" s="867" t="s">
        <v>6228</v>
      </c>
      <c r="J3795" s="867" t="s">
        <v>6229</v>
      </c>
      <c r="K3795" s="868">
        <v>69.42</v>
      </c>
      <c r="L3795" s="867" t="s">
        <v>6143</v>
      </c>
    </row>
    <row r="3796" spans="1:12" ht="13.5">
      <c r="A3796" s="867" t="s">
        <v>9467</v>
      </c>
      <c r="B3796" s="867" t="s">
        <v>9468</v>
      </c>
      <c r="C3796" s="867" t="s">
        <v>8778</v>
      </c>
      <c r="D3796" s="867" t="s">
        <v>9692</v>
      </c>
      <c r="E3796" s="868" t="s">
        <v>819</v>
      </c>
      <c r="F3796" s="867" t="s">
        <v>819</v>
      </c>
      <c r="G3796" s="867">
        <v>92640</v>
      </c>
      <c r="H3796" s="867" t="s">
        <v>10209</v>
      </c>
      <c r="I3796" s="867" t="s">
        <v>6228</v>
      </c>
      <c r="J3796" s="867" t="s">
        <v>6229</v>
      </c>
      <c r="K3796" s="868">
        <v>87.98</v>
      </c>
      <c r="L3796" s="867" t="s">
        <v>6143</v>
      </c>
    </row>
    <row r="3797" spans="1:12" ht="13.5">
      <c r="A3797" s="867" t="s">
        <v>9467</v>
      </c>
      <c r="B3797" s="867" t="s">
        <v>9468</v>
      </c>
      <c r="C3797" s="867" t="s">
        <v>8778</v>
      </c>
      <c r="D3797" s="867" t="s">
        <v>9692</v>
      </c>
      <c r="E3797" s="868" t="s">
        <v>819</v>
      </c>
      <c r="F3797" s="867" t="s">
        <v>819</v>
      </c>
      <c r="G3797" s="867">
        <v>92642</v>
      </c>
      <c r="H3797" s="867" t="s">
        <v>10210</v>
      </c>
      <c r="I3797" s="867" t="s">
        <v>6228</v>
      </c>
      <c r="J3797" s="867" t="s">
        <v>6229</v>
      </c>
      <c r="K3797" s="868">
        <v>128.47999999999999</v>
      </c>
      <c r="L3797" s="867" t="s">
        <v>6143</v>
      </c>
    </row>
    <row r="3798" spans="1:12" ht="13.5">
      <c r="A3798" s="867" t="s">
        <v>9467</v>
      </c>
      <c r="B3798" s="867" t="s">
        <v>9468</v>
      </c>
      <c r="C3798" s="867" t="s">
        <v>8778</v>
      </c>
      <c r="D3798" s="867" t="s">
        <v>9692</v>
      </c>
      <c r="E3798" s="868" t="s">
        <v>819</v>
      </c>
      <c r="F3798" s="867" t="s">
        <v>819</v>
      </c>
      <c r="G3798" s="867">
        <v>92644</v>
      </c>
      <c r="H3798" s="867" t="s">
        <v>10211</v>
      </c>
      <c r="I3798" s="867" t="s">
        <v>6228</v>
      </c>
      <c r="J3798" s="867" t="s">
        <v>6229</v>
      </c>
      <c r="K3798" s="868">
        <v>159.63</v>
      </c>
      <c r="L3798" s="867" t="s">
        <v>6143</v>
      </c>
    </row>
    <row r="3799" spans="1:12" ht="13.5">
      <c r="A3799" s="867" t="s">
        <v>9467</v>
      </c>
      <c r="B3799" s="867" t="s">
        <v>9468</v>
      </c>
      <c r="C3799" s="867" t="s">
        <v>8778</v>
      </c>
      <c r="D3799" s="867" t="s">
        <v>9692</v>
      </c>
      <c r="E3799" s="868" t="s">
        <v>819</v>
      </c>
      <c r="F3799" s="867" t="s">
        <v>819</v>
      </c>
      <c r="G3799" s="867">
        <v>92657</v>
      </c>
      <c r="H3799" s="867" t="s">
        <v>10212</v>
      </c>
      <c r="I3799" s="867" t="s">
        <v>6228</v>
      </c>
      <c r="J3799" s="867" t="s">
        <v>6229</v>
      </c>
      <c r="K3799" s="868">
        <v>18.440000000000001</v>
      </c>
      <c r="L3799" s="867" t="s">
        <v>6143</v>
      </c>
    </row>
    <row r="3800" spans="1:12" ht="13.5">
      <c r="A3800" s="867" t="s">
        <v>9467</v>
      </c>
      <c r="B3800" s="867" t="s">
        <v>9468</v>
      </c>
      <c r="C3800" s="867" t="s">
        <v>8778</v>
      </c>
      <c r="D3800" s="867" t="s">
        <v>9692</v>
      </c>
      <c r="E3800" s="868" t="s">
        <v>819</v>
      </c>
      <c r="F3800" s="867" t="s">
        <v>819</v>
      </c>
      <c r="G3800" s="867">
        <v>92658</v>
      </c>
      <c r="H3800" s="867" t="s">
        <v>10213</v>
      </c>
      <c r="I3800" s="867" t="s">
        <v>6228</v>
      </c>
      <c r="J3800" s="867" t="s">
        <v>6229</v>
      </c>
      <c r="K3800" s="868">
        <v>19.47</v>
      </c>
      <c r="L3800" s="867" t="s">
        <v>6143</v>
      </c>
    </row>
    <row r="3801" spans="1:12" ht="13.5">
      <c r="A3801" s="867" t="s">
        <v>9467</v>
      </c>
      <c r="B3801" s="867" t="s">
        <v>9468</v>
      </c>
      <c r="C3801" s="867" t="s">
        <v>8778</v>
      </c>
      <c r="D3801" s="867" t="s">
        <v>9692</v>
      </c>
      <c r="E3801" s="868" t="s">
        <v>819</v>
      </c>
      <c r="F3801" s="867" t="s">
        <v>819</v>
      </c>
      <c r="G3801" s="867">
        <v>92659</v>
      </c>
      <c r="H3801" s="867" t="s">
        <v>10214</v>
      </c>
      <c r="I3801" s="867" t="s">
        <v>6228</v>
      </c>
      <c r="J3801" s="867" t="s">
        <v>6229</v>
      </c>
      <c r="K3801" s="868">
        <v>22.21</v>
      </c>
      <c r="L3801" s="867" t="s">
        <v>6143</v>
      </c>
    </row>
    <row r="3802" spans="1:12" ht="13.5">
      <c r="A3802" s="867" t="s">
        <v>9467</v>
      </c>
      <c r="B3802" s="867" t="s">
        <v>9468</v>
      </c>
      <c r="C3802" s="867" t="s">
        <v>8778</v>
      </c>
      <c r="D3802" s="867" t="s">
        <v>9692</v>
      </c>
      <c r="E3802" s="868" t="s">
        <v>819</v>
      </c>
      <c r="F3802" s="867" t="s">
        <v>819</v>
      </c>
      <c r="G3802" s="867">
        <v>92660</v>
      </c>
      <c r="H3802" s="867" t="s">
        <v>10215</v>
      </c>
      <c r="I3802" s="867" t="s">
        <v>6228</v>
      </c>
      <c r="J3802" s="867" t="s">
        <v>6229</v>
      </c>
      <c r="K3802" s="868">
        <v>23.17</v>
      </c>
      <c r="L3802" s="867" t="s">
        <v>6143</v>
      </c>
    </row>
    <row r="3803" spans="1:12" ht="13.5">
      <c r="A3803" s="867" t="s">
        <v>9467</v>
      </c>
      <c r="B3803" s="867" t="s">
        <v>9468</v>
      </c>
      <c r="C3803" s="867" t="s">
        <v>8778</v>
      </c>
      <c r="D3803" s="867" t="s">
        <v>9692</v>
      </c>
      <c r="E3803" s="868" t="s">
        <v>819</v>
      </c>
      <c r="F3803" s="867" t="s">
        <v>819</v>
      </c>
      <c r="G3803" s="867">
        <v>92661</v>
      </c>
      <c r="H3803" s="867" t="s">
        <v>10216</v>
      </c>
      <c r="I3803" s="867" t="s">
        <v>6228</v>
      </c>
      <c r="J3803" s="867" t="s">
        <v>6229</v>
      </c>
      <c r="K3803" s="868">
        <v>26.11</v>
      </c>
      <c r="L3803" s="867" t="s">
        <v>6143</v>
      </c>
    </row>
    <row r="3804" spans="1:12" ht="13.5">
      <c r="A3804" s="867" t="s">
        <v>9467</v>
      </c>
      <c r="B3804" s="867" t="s">
        <v>9468</v>
      </c>
      <c r="C3804" s="867" t="s">
        <v>8778</v>
      </c>
      <c r="D3804" s="867" t="s">
        <v>9692</v>
      </c>
      <c r="E3804" s="868" t="s">
        <v>819</v>
      </c>
      <c r="F3804" s="867" t="s">
        <v>819</v>
      </c>
      <c r="G3804" s="867">
        <v>92662</v>
      </c>
      <c r="H3804" s="867" t="s">
        <v>10217</v>
      </c>
      <c r="I3804" s="867" t="s">
        <v>6228</v>
      </c>
      <c r="J3804" s="867" t="s">
        <v>6229</v>
      </c>
      <c r="K3804" s="868">
        <v>26.29</v>
      </c>
      <c r="L3804" s="867" t="s">
        <v>6143</v>
      </c>
    </row>
    <row r="3805" spans="1:12" ht="13.5">
      <c r="A3805" s="867" t="s">
        <v>9467</v>
      </c>
      <c r="B3805" s="867" t="s">
        <v>9468</v>
      </c>
      <c r="C3805" s="867" t="s">
        <v>8778</v>
      </c>
      <c r="D3805" s="867" t="s">
        <v>9692</v>
      </c>
      <c r="E3805" s="868" t="s">
        <v>819</v>
      </c>
      <c r="F3805" s="867" t="s">
        <v>819</v>
      </c>
      <c r="G3805" s="867">
        <v>92663</v>
      </c>
      <c r="H3805" s="867" t="s">
        <v>10218</v>
      </c>
      <c r="I3805" s="867" t="s">
        <v>6228</v>
      </c>
      <c r="J3805" s="867" t="s">
        <v>6229</v>
      </c>
      <c r="K3805" s="868">
        <v>34.14</v>
      </c>
      <c r="L3805" s="867" t="s">
        <v>6143</v>
      </c>
    </row>
    <row r="3806" spans="1:12" ht="13.5">
      <c r="A3806" s="867" t="s">
        <v>9467</v>
      </c>
      <c r="B3806" s="867" t="s">
        <v>9468</v>
      </c>
      <c r="C3806" s="867" t="s">
        <v>8778</v>
      </c>
      <c r="D3806" s="867" t="s">
        <v>9692</v>
      </c>
      <c r="E3806" s="868" t="s">
        <v>819</v>
      </c>
      <c r="F3806" s="867" t="s">
        <v>819</v>
      </c>
      <c r="G3806" s="867">
        <v>92664</v>
      </c>
      <c r="H3806" s="867" t="s">
        <v>10219</v>
      </c>
      <c r="I3806" s="867" t="s">
        <v>6228</v>
      </c>
      <c r="J3806" s="867" t="s">
        <v>6229</v>
      </c>
      <c r="K3806" s="868">
        <v>34.130000000000003</v>
      </c>
      <c r="L3806" s="867" t="s">
        <v>6143</v>
      </c>
    </row>
    <row r="3807" spans="1:12" ht="13.5">
      <c r="A3807" s="867" t="s">
        <v>9467</v>
      </c>
      <c r="B3807" s="867" t="s">
        <v>9468</v>
      </c>
      <c r="C3807" s="867" t="s">
        <v>8778</v>
      </c>
      <c r="D3807" s="867" t="s">
        <v>9692</v>
      </c>
      <c r="E3807" s="868" t="s">
        <v>819</v>
      </c>
      <c r="F3807" s="867" t="s">
        <v>819</v>
      </c>
      <c r="G3807" s="867">
        <v>92665</v>
      </c>
      <c r="H3807" s="867" t="s">
        <v>10220</v>
      </c>
      <c r="I3807" s="867" t="s">
        <v>6228</v>
      </c>
      <c r="J3807" s="867" t="s">
        <v>6229</v>
      </c>
      <c r="K3807" s="868">
        <v>46.01</v>
      </c>
      <c r="L3807" s="867" t="s">
        <v>6143</v>
      </c>
    </row>
    <row r="3808" spans="1:12" ht="13.5">
      <c r="A3808" s="867" t="s">
        <v>9467</v>
      </c>
      <c r="B3808" s="867" t="s">
        <v>9468</v>
      </c>
      <c r="C3808" s="867" t="s">
        <v>8778</v>
      </c>
      <c r="D3808" s="867" t="s">
        <v>9692</v>
      </c>
      <c r="E3808" s="868" t="s">
        <v>819</v>
      </c>
      <c r="F3808" s="867" t="s">
        <v>819</v>
      </c>
      <c r="G3808" s="867">
        <v>92666</v>
      </c>
      <c r="H3808" s="867" t="s">
        <v>10221</v>
      </c>
      <c r="I3808" s="867" t="s">
        <v>6228</v>
      </c>
      <c r="J3808" s="867" t="s">
        <v>6229</v>
      </c>
      <c r="K3808" s="868">
        <v>51.72</v>
      </c>
      <c r="L3808" s="867" t="s">
        <v>6143</v>
      </c>
    </row>
    <row r="3809" spans="1:12" ht="13.5">
      <c r="A3809" s="867" t="s">
        <v>9467</v>
      </c>
      <c r="B3809" s="867" t="s">
        <v>9468</v>
      </c>
      <c r="C3809" s="867" t="s">
        <v>8778</v>
      </c>
      <c r="D3809" s="867" t="s">
        <v>9692</v>
      </c>
      <c r="E3809" s="868" t="s">
        <v>819</v>
      </c>
      <c r="F3809" s="867" t="s">
        <v>819</v>
      </c>
      <c r="G3809" s="867">
        <v>92667</v>
      </c>
      <c r="H3809" s="867" t="s">
        <v>10222</v>
      </c>
      <c r="I3809" s="867" t="s">
        <v>6228</v>
      </c>
      <c r="J3809" s="867" t="s">
        <v>6229</v>
      </c>
      <c r="K3809" s="868">
        <v>66.3</v>
      </c>
      <c r="L3809" s="867" t="s">
        <v>6143</v>
      </c>
    </row>
    <row r="3810" spans="1:12" ht="13.5">
      <c r="A3810" s="867" t="s">
        <v>9467</v>
      </c>
      <c r="B3810" s="867" t="s">
        <v>9468</v>
      </c>
      <c r="C3810" s="867" t="s">
        <v>8778</v>
      </c>
      <c r="D3810" s="867" t="s">
        <v>9692</v>
      </c>
      <c r="E3810" s="868" t="s">
        <v>819</v>
      </c>
      <c r="F3810" s="867" t="s">
        <v>819</v>
      </c>
      <c r="G3810" s="867">
        <v>92668</v>
      </c>
      <c r="H3810" s="867" t="s">
        <v>10223</v>
      </c>
      <c r="I3810" s="867" t="s">
        <v>6228</v>
      </c>
      <c r="J3810" s="867" t="s">
        <v>6229</v>
      </c>
      <c r="K3810" s="868">
        <v>71.38</v>
      </c>
      <c r="L3810" s="867" t="s">
        <v>6143</v>
      </c>
    </row>
    <row r="3811" spans="1:12" ht="13.5">
      <c r="A3811" s="867" t="s">
        <v>9467</v>
      </c>
      <c r="B3811" s="867" t="s">
        <v>9468</v>
      </c>
      <c r="C3811" s="867" t="s">
        <v>8778</v>
      </c>
      <c r="D3811" s="867" t="s">
        <v>9692</v>
      </c>
      <c r="E3811" s="868" t="s">
        <v>819</v>
      </c>
      <c r="F3811" s="867" t="s">
        <v>819</v>
      </c>
      <c r="G3811" s="867">
        <v>92669</v>
      </c>
      <c r="H3811" s="867" t="s">
        <v>10224</v>
      </c>
      <c r="I3811" s="867" t="s">
        <v>6228</v>
      </c>
      <c r="J3811" s="867" t="s">
        <v>6229</v>
      </c>
      <c r="K3811" s="868">
        <v>27.91</v>
      </c>
      <c r="L3811" s="867" t="s">
        <v>6143</v>
      </c>
    </row>
    <row r="3812" spans="1:12" ht="13.5">
      <c r="A3812" s="867" t="s">
        <v>9467</v>
      </c>
      <c r="B3812" s="867" t="s">
        <v>9468</v>
      </c>
      <c r="C3812" s="867" t="s">
        <v>8778</v>
      </c>
      <c r="D3812" s="867" t="s">
        <v>9692</v>
      </c>
      <c r="E3812" s="868" t="s">
        <v>819</v>
      </c>
      <c r="F3812" s="867" t="s">
        <v>819</v>
      </c>
      <c r="G3812" s="867">
        <v>92670</v>
      </c>
      <c r="H3812" s="867" t="s">
        <v>10225</v>
      </c>
      <c r="I3812" s="867" t="s">
        <v>6228</v>
      </c>
      <c r="J3812" s="867" t="s">
        <v>6229</v>
      </c>
      <c r="K3812" s="868">
        <v>26.54</v>
      </c>
      <c r="L3812" s="867" t="s">
        <v>6143</v>
      </c>
    </row>
    <row r="3813" spans="1:12" ht="13.5">
      <c r="A3813" s="867" t="s">
        <v>9467</v>
      </c>
      <c r="B3813" s="867" t="s">
        <v>9468</v>
      </c>
      <c r="C3813" s="867" t="s">
        <v>8778</v>
      </c>
      <c r="D3813" s="867" t="s">
        <v>9692</v>
      </c>
      <c r="E3813" s="868" t="s">
        <v>819</v>
      </c>
      <c r="F3813" s="867" t="s">
        <v>819</v>
      </c>
      <c r="G3813" s="867">
        <v>92671</v>
      </c>
      <c r="H3813" s="867" t="s">
        <v>10226</v>
      </c>
      <c r="I3813" s="867" t="s">
        <v>6228</v>
      </c>
      <c r="J3813" s="867" t="s">
        <v>6229</v>
      </c>
      <c r="K3813" s="868">
        <v>35.270000000000003</v>
      </c>
      <c r="L3813" s="867" t="s">
        <v>6143</v>
      </c>
    </row>
    <row r="3814" spans="1:12" ht="13.5">
      <c r="A3814" s="867" t="s">
        <v>9467</v>
      </c>
      <c r="B3814" s="867" t="s">
        <v>9468</v>
      </c>
      <c r="C3814" s="867" t="s">
        <v>8778</v>
      </c>
      <c r="D3814" s="867" t="s">
        <v>9692</v>
      </c>
      <c r="E3814" s="868" t="s">
        <v>819</v>
      </c>
      <c r="F3814" s="867" t="s">
        <v>819</v>
      </c>
      <c r="G3814" s="867">
        <v>92672</v>
      </c>
      <c r="H3814" s="867" t="s">
        <v>10227</v>
      </c>
      <c r="I3814" s="867" t="s">
        <v>6228</v>
      </c>
      <c r="J3814" s="867" t="s">
        <v>6229</v>
      </c>
      <c r="K3814" s="868">
        <v>32.549999999999997</v>
      </c>
      <c r="L3814" s="867" t="s">
        <v>6143</v>
      </c>
    </row>
    <row r="3815" spans="1:12" ht="13.5">
      <c r="A3815" s="867" t="s">
        <v>9467</v>
      </c>
      <c r="B3815" s="867" t="s">
        <v>9468</v>
      </c>
      <c r="C3815" s="867" t="s">
        <v>8778</v>
      </c>
      <c r="D3815" s="867" t="s">
        <v>9692</v>
      </c>
      <c r="E3815" s="868" t="s">
        <v>819</v>
      </c>
      <c r="F3815" s="867" t="s">
        <v>819</v>
      </c>
      <c r="G3815" s="867">
        <v>92673</v>
      </c>
      <c r="H3815" s="867" t="s">
        <v>10228</v>
      </c>
      <c r="I3815" s="867" t="s">
        <v>6228</v>
      </c>
      <c r="J3815" s="867" t="s">
        <v>6229</v>
      </c>
      <c r="K3815" s="868">
        <v>40.07</v>
      </c>
      <c r="L3815" s="867" t="s">
        <v>6143</v>
      </c>
    </row>
    <row r="3816" spans="1:12" ht="13.5">
      <c r="A3816" s="867" t="s">
        <v>9467</v>
      </c>
      <c r="B3816" s="867" t="s">
        <v>9468</v>
      </c>
      <c r="C3816" s="867" t="s">
        <v>8778</v>
      </c>
      <c r="D3816" s="867" t="s">
        <v>9692</v>
      </c>
      <c r="E3816" s="868" t="s">
        <v>819</v>
      </c>
      <c r="F3816" s="867" t="s">
        <v>819</v>
      </c>
      <c r="G3816" s="867">
        <v>92674</v>
      </c>
      <c r="H3816" s="867" t="s">
        <v>10229</v>
      </c>
      <c r="I3816" s="867" t="s">
        <v>6228</v>
      </c>
      <c r="J3816" s="867" t="s">
        <v>6229</v>
      </c>
      <c r="K3816" s="868">
        <v>38.200000000000003</v>
      </c>
      <c r="L3816" s="867" t="s">
        <v>6143</v>
      </c>
    </row>
    <row r="3817" spans="1:12" ht="13.5">
      <c r="A3817" s="867" t="s">
        <v>9467</v>
      </c>
      <c r="B3817" s="867" t="s">
        <v>9468</v>
      </c>
      <c r="C3817" s="867" t="s">
        <v>8778</v>
      </c>
      <c r="D3817" s="867" t="s">
        <v>9692</v>
      </c>
      <c r="E3817" s="868" t="s">
        <v>819</v>
      </c>
      <c r="F3817" s="867" t="s">
        <v>819</v>
      </c>
      <c r="G3817" s="867">
        <v>92675</v>
      </c>
      <c r="H3817" s="867" t="s">
        <v>10230</v>
      </c>
      <c r="I3817" s="867" t="s">
        <v>6228</v>
      </c>
      <c r="J3817" s="867" t="s">
        <v>6229</v>
      </c>
      <c r="K3817" s="868">
        <v>50.7</v>
      </c>
      <c r="L3817" s="867" t="s">
        <v>6143</v>
      </c>
    </row>
    <row r="3818" spans="1:12" ht="13.5">
      <c r="A3818" s="867" t="s">
        <v>9467</v>
      </c>
      <c r="B3818" s="867" t="s">
        <v>9468</v>
      </c>
      <c r="C3818" s="867" t="s">
        <v>8778</v>
      </c>
      <c r="D3818" s="867" t="s">
        <v>9692</v>
      </c>
      <c r="E3818" s="868" t="s">
        <v>819</v>
      </c>
      <c r="F3818" s="867" t="s">
        <v>819</v>
      </c>
      <c r="G3818" s="867">
        <v>92676</v>
      </c>
      <c r="H3818" s="867" t="s">
        <v>10231</v>
      </c>
      <c r="I3818" s="867" t="s">
        <v>6228</v>
      </c>
      <c r="J3818" s="867" t="s">
        <v>6229</v>
      </c>
      <c r="K3818" s="868">
        <v>49.43</v>
      </c>
      <c r="L3818" s="867" t="s">
        <v>6143</v>
      </c>
    </row>
    <row r="3819" spans="1:12" ht="13.5">
      <c r="A3819" s="867" t="s">
        <v>9467</v>
      </c>
      <c r="B3819" s="867" t="s">
        <v>9468</v>
      </c>
      <c r="C3819" s="867" t="s">
        <v>8778</v>
      </c>
      <c r="D3819" s="867" t="s">
        <v>9692</v>
      </c>
      <c r="E3819" s="868" t="s">
        <v>819</v>
      </c>
      <c r="F3819" s="867" t="s">
        <v>819</v>
      </c>
      <c r="G3819" s="867">
        <v>92677</v>
      </c>
      <c r="H3819" s="867" t="s">
        <v>10232</v>
      </c>
      <c r="I3819" s="867" t="s">
        <v>6228</v>
      </c>
      <c r="J3819" s="867" t="s">
        <v>6229</v>
      </c>
      <c r="K3819" s="868">
        <v>80.010000000000005</v>
      </c>
      <c r="L3819" s="867" t="s">
        <v>6143</v>
      </c>
    </row>
    <row r="3820" spans="1:12" ht="13.5">
      <c r="A3820" s="867" t="s">
        <v>9467</v>
      </c>
      <c r="B3820" s="867" t="s">
        <v>9468</v>
      </c>
      <c r="C3820" s="867" t="s">
        <v>8778</v>
      </c>
      <c r="D3820" s="867" t="s">
        <v>9692</v>
      </c>
      <c r="E3820" s="868" t="s">
        <v>819</v>
      </c>
      <c r="F3820" s="867" t="s">
        <v>819</v>
      </c>
      <c r="G3820" s="867">
        <v>92678</v>
      </c>
      <c r="H3820" s="867" t="s">
        <v>10233</v>
      </c>
      <c r="I3820" s="867" t="s">
        <v>6228</v>
      </c>
      <c r="J3820" s="867" t="s">
        <v>6229</v>
      </c>
      <c r="K3820" s="868">
        <v>74.430000000000007</v>
      </c>
      <c r="L3820" s="867" t="s">
        <v>6143</v>
      </c>
    </row>
    <row r="3821" spans="1:12" ht="13.5">
      <c r="A3821" s="867" t="s">
        <v>9467</v>
      </c>
      <c r="B3821" s="867" t="s">
        <v>9468</v>
      </c>
      <c r="C3821" s="867" t="s">
        <v>8778</v>
      </c>
      <c r="D3821" s="867" t="s">
        <v>9692</v>
      </c>
      <c r="E3821" s="868" t="s">
        <v>819</v>
      </c>
      <c r="F3821" s="867" t="s">
        <v>819</v>
      </c>
      <c r="G3821" s="867">
        <v>92679</v>
      </c>
      <c r="H3821" s="867" t="s">
        <v>10234</v>
      </c>
      <c r="I3821" s="867" t="s">
        <v>6228</v>
      </c>
      <c r="J3821" s="867" t="s">
        <v>6229</v>
      </c>
      <c r="K3821" s="868">
        <v>108.15</v>
      </c>
      <c r="L3821" s="867" t="s">
        <v>6143</v>
      </c>
    </row>
    <row r="3822" spans="1:12" ht="13.5">
      <c r="A3822" s="867" t="s">
        <v>9467</v>
      </c>
      <c r="B3822" s="867" t="s">
        <v>9468</v>
      </c>
      <c r="C3822" s="867" t="s">
        <v>8778</v>
      </c>
      <c r="D3822" s="867" t="s">
        <v>9692</v>
      </c>
      <c r="E3822" s="868" t="s">
        <v>819</v>
      </c>
      <c r="F3822" s="867" t="s">
        <v>819</v>
      </c>
      <c r="G3822" s="867">
        <v>92680</v>
      </c>
      <c r="H3822" s="867" t="s">
        <v>10235</v>
      </c>
      <c r="I3822" s="867" t="s">
        <v>6228</v>
      </c>
      <c r="J3822" s="867" t="s">
        <v>6229</v>
      </c>
      <c r="K3822" s="868">
        <v>97.38</v>
      </c>
      <c r="L3822" s="867" t="s">
        <v>6143</v>
      </c>
    </row>
    <row r="3823" spans="1:12" ht="13.5">
      <c r="A3823" s="867" t="s">
        <v>9467</v>
      </c>
      <c r="B3823" s="867" t="s">
        <v>9468</v>
      </c>
      <c r="C3823" s="867" t="s">
        <v>8778</v>
      </c>
      <c r="D3823" s="867" t="s">
        <v>9692</v>
      </c>
      <c r="E3823" s="868" t="s">
        <v>819</v>
      </c>
      <c r="F3823" s="867" t="s">
        <v>819</v>
      </c>
      <c r="G3823" s="867">
        <v>92681</v>
      </c>
      <c r="H3823" s="867" t="s">
        <v>10236</v>
      </c>
      <c r="I3823" s="867" t="s">
        <v>6228</v>
      </c>
      <c r="J3823" s="867" t="s">
        <v>6229</v>
      </c>
      <c r="K3823" s="868">
        <v>35.92</v>
      </c>
      <c r="L3823" s="867" t="s">
        <v>6143</v>
      </c>
    </row>
    <row r="3824" spans="1:12" ht="13.5">
      <c r="A3824" s="867" t="s">
        <v>9467</v>
      </c>
      <c r="B3824" s="867" t="s">
        <v>9468</v>
      </c>
      <c r="C3824" s="867" t="s">
        <v>8778</v>
      </c>
      <c r="D3824" s="867" t="s">
        <v>9692</v>
      </c>
      <c r="E3824" s="868" t="s">
        <v>819</v>
      </c>
      <c r="F3824" s="867" t="s">
        <v>819</v>
      </c>
      <c r="G3824" s="867">
        <v>92682</v>
      </c>
      <c r="H3824" s="867" t="s">
        <v>10237</v>
      </c>
      <c r="I3824" s="867" t="s">
        <v>6228</v>
      </c>
      <c r="J3824" s="867" t="s">
        <v>6229</v>
      </c>
      <c r="K3824" s="868">
        <v>43.69</v>
      </c>
      <c r="L3824" s="867" t="s">
        <v>6143</v>
      </c>
    </row>
    <row r="3825" spans="1:12" ht="13.5">
      <c r="A3825" s="867" t="s">
        <v>9467</v>
      </c>
      <c r="B3825" s="867" t="s">
        <v>9468</v>
      </c>
      <c r="C3825" s="867" t="s">
        <v>8778</v>
      </c>
      <c r="D3825" s="867" t="s">
        <v>9692</v>
      </c>
      <c r="E3825" s="868" t="s">
        <v>819</v>
      </c>
      <c r="F3825" s="867" t="s">
        <v>819</v>
      </c>
      <c r="G3825" s="867">
        <v>92683</v>
      </c>
      <c r="H3825" s="867" t="s">
        <v>10238</v>
      </c>
      <c r="I3825" s="867" t="s">
        <v>6228</v>
      </c>
      <c r="J3825" s="867" t="s">
        <v>6229</v>
      </c>
      <c r="K3825" s="868">
        <v>50.25</v>
      </c>
      <c r="L3825" s="867" t="s">
        <v>6143</v>
      </c>
    </row>
    <row r="3826" spans="1:12" ht="13.5">
      <c r="A3826" s="867" t="s">
        <v>9467</v>
      </c>
      <c r="B3826" s="867" t="s">
        <v>9468</v>
      </c>
      <c r="C3826" s="867" t="s">
        <v>8778</v>
      </c>
      <c r="D3826" s="867" t="s">
        <v>9692</v>
      </c>
      <c r="E3826" s="868" t="s">
        <v>819</v>
      </c>
      <c r="F3826" s="867" t="s">
        <v>819</v>
      </c>
      <c r="G3826" s="867">
        <v>92684</v>
      </c>
      <c r="H3826" s="867" t="s">
        <v>10239</v>
      </c>
      <c r="I3826" s="867" t="s">
        <v>6228</v>
      </c>
      <c r="J3826" s="867" t="s">
        <v>6229</v>
      </c>
      <c r="K3826" s="868">
        <v>65.89</v>
      </c>
      <c r="L3826" s="867" t="s">
        <v>6143</v>
      </c>
    </row>
    <row r="3827" spans="1:12" ht="13.5">
      <c r="A3827" s="867" t="s">
        <v>9467</v>
      </c>
      <c r="B3827" s="867" t="s">
        <v>9468</v>
      </c>
      <c r="C3827" s="867" t="s">
        <v>8778</v>
      </c>
      <c r="D3827" s="867" t="s">
        <v>9692</v>
      </c>
      <c r="E3827" s="868" t="s">
        <v>819</v>
      </c>
      <c r="F3827" s="867" t="s">
        <v>819</v>
      </c>
      <c r="G3827" s="867">
        <v>92685</v>
      </c>
      <c r="H3827" s="867" t="s">
        <v>10240</v>
      </c>
      <c r="I3827" s="867" t="s">
        <v>6228</v>
      </c>
      <c r="J3827" s="867" t="s">
        <v>6229</v>
      </c>
      <c r="K3827" s="868">
        <v>102.05</v>
      </c>
      <c r="L3827" s="867" t="s">
        <v>6143</v>
      </c>
    </row>
    <row r="3828" spans="1:12" ht="13.5">
      <c r="A3828" s="867" t="s">
        <v>9467</v>
      </c>
      <c r="B3828" s="867" t="s">
        <v>9468</v>
      </c>
      <c r="C3828" s="867" t="s">
        <v>8778</v>
      </c>
      <c r="D3828" s="867" t="s">
        <v>9692</v>
      </c>
      <c r="E3828" s="868" t="s">
        <v>819</v>
      </c>
      <c r="F3828" s="867" t="s">
        <v>819</v>
      </c>
      <c r="G3828" s="867">
        <v>92686</v>
      </c>
      <c r="H3828" s="867" t="s">
        <v>10241</v>
      </c>
      <c r="I3828" s="867" t="s">
        <v>6228</v>
      </c>
      <c r="J3828" s="867" t="s">
        <v>6229</v>
      </c>
      <c r="K3828" s="868">
        <v>128.80000000000001</v>
      </c>
      <c r="L3828" s="867" t="s">
        <v>6143</v>
      </c>
    </row>
    <row r="3829" spans="1:12" ht="13.5">
      <c r="A3829" s="867" t="s">
        <v>9467</v>
      </c>
      <c r="B3829" s="867" t="s">
        <v>9468</v>
      </c>
      <c r="C3829" s="867" t="s">
        <v>8778</v>
      </c>
      <c r="D3829" s="867" t="s">
        <v>9692</v>
      </c>
      <c r="E3829" s="868" t="s">
        <v>819</v>
      </c>
      <c r="F3829" s="867" t="s">
        <v>819</v>
      </c>
      <c r="G3829" s="867">
        <v>92692</v>
      </c>
      <c r="H3829" s="867" t="s">
        <v>10242</v>
      </c>
      <c r="I3829" s="867" t="s">
        <v>6228</v>
      </c>
      <c r="J3829" s="867" t="s">
        <v>6229</v>
      </c>
      <c r="K3829" s="868">
        <v>10.06</v>
      </c>
      <c r="L3829" s="867" t="s">
        <v>6143</v>
      </c>
    </row>
    <row r="3830" spans="1:12" ht="13.5">
      <c r="A3830" s="867" t="s">
        <v>9467</v>
      </c>
      <c r="B3830" s="867" t="s">
        <v>9468</v>
      </c>
      <c r="C3830" s="867" t="s">
        <v>8778</v>
      </c>
      <c r="D3830" s="867" t="s">
        <v>9692</v>
      </c>
      <c r="E3830" s="868" t="s">
        <v>819</v>
      </c>
      <c r="F3830" s="867" t="s">
        <v>819</v>
      </c>
      <c r="G3830" s="867">
        <v>92693</v>
      </c>
      <c r="H3830" s="867" t="s">
        <v>10243</v>
      </c>
      <c r="I3830" s="867" t="s">
        <v>6228</v>
      </c>
      <c r="J3830" s="867" t="s">
        <v>6229</v>
      </c>
      <c r="K3830" s="868">
        <v>10.28</v>
      </c>
      <c r="L3830" s="867" t="s">
        <v>6143</v>
      </c>
    </row>
    <row r="3831" spans="1:12" ht="13.5">
      <c r="A3831" s="867" t="s">
        <v>9467</v>
      </c>
      <c r="B3831" s="867" t="s">
        <v>9468</v>
      </c>
      <c r="C3831" s="867" t="s">
        <v>8778</v>
      </c>
      <c r="D3831" s="867" t="s">
        <v>9692</v>
      </c>
      <c r="E3831" s="868" t="s">
        <v>819</v>
      </c>
      <c r="F3831" s="867" t="s">
        <v>819</v>
      </c>
      <c r="G3831" s="867">
        <v>92694</v>
      </c>
      <c r="H3831" s="867" t="s">
        <v>10244</v>
      </c>
      <c r="I3831" s="867" t="s">
        <v>6228</v>
      </c>
      <c r="J3831" s="867" t="s">
        <v>6229</v>
      </c>
      <c r="K3831" s="868">
        <v>16.190000000000001</v>
      </c>
      <c r="L3831" s="867" t="s">
        <v>6143</v>
      </c>
    </row>
    <row r="3832" spans="1:12" ht="13.5">
      <c r="A3832" s="867" t="s">
        <v>9467</v>
      </c>
      <c r="B3832" s="867" t="s">
        <v>9468</v>
      </c>
      <c r="C3832" s="867" t="s">
        <v>8778</v>
      </c>
      <c r="D3832" s="867" t="s">
        <v>9692</v>
      </c>
      <c r="E3832" s="868" t="s">
        <v>819</v>
      </c>
      <c r="F3832" s="867" t="s">
        <v>819</v>
      </c>
      <c r="G3832" s="867">
        <v>92695</v>
      </c>
      <c r="H3832" s="867" t="s">
        <v>10245</v>
      </c>
      <c r="I3832" s="867" t="s">
        <v>6228</v>
      </c>
      <c r="J3832" s="867" t="s">
        <v>6229</v>
      </c>
      <c r="K3832" s="868">
        <v>16.420000000000002</v>
      </c>
      <c r="L3832" s="867" t="s">
        <v>6143</v>
      </c>
    </row>
    <row r="3833" spans="1:12" ht="13.5">
      <c r="A3833" s="867" t="s">
        <v>9467</v>
      </c>
      <c r="B3833" s="867" t="s">
        <v>9468</v>
      </c>
      <c r="C3833" s="867" t="s">
        <v>8778</v>
      </c>
      <c r="D3833" s="867" t="s">
        <v>9692</v>
      </c>
      <c r="E3833" s="868" t="s">
        <v>819</v>
      </c>
      <c r="F3833" s="867" t="s">
        <v>819</v>
      </c>
      <c r="G3833" s="867">
        <v>92696</v>
      </c>
      <c r="H3833" s="867" t="s">
        <v>10246</v>
      </c>
      <c r="I3833" s="867" t="s">
        <v>6228</v>
      </c>
      <c r="J3833" s="867" t="s">
        <v>6229</v>
      </c>
      <c r="K3833" s="868">
        <v>25.53</v>
      </c>
      <c r="L3833" s="867" t="s">
        <v>6143</v>
      </c>
    </row>
    <row r="3834" spans="1:12" ht="13.5">
      <c r="A3834" s="867" t="s">
        <v>9467</v>
      </c>
      <c r="B3834" s="867" t="s">
        <v>9468</v>
      </c>
      <c r="C3834" s="867" t="s">
        <v>8778</v>
      </c>
      <c r="D3834" s="867" t="s">
        <v>9692</v>
      </c>
      <c r="E3834" s="868" t="s">
        <v>819</v>
      </c>
      <c r="F3834" s="867" t="s">
        <v>819</v>
      </c>
      <c r="G3834" s="867">
        <v>92697</v>
      </c>
      <c r="H3834" s="867" t="s">
        <v>10247</v>
      </c>
      <c r="I3834" s="867" t="s">
        <v>6228</v>
      </c>
      <c r="J3834" s="867" t="s">
        <v>6229</v>
      </c>
      <c r="K3834" s="868">
        <v>26.56</v>
      </c>
      <c r="L3834" s="867" t="s">
        <v>6143</v>
      </c>
    </row>
    <row r="3835" spans="1:12" ht="13.5">
      <c r="A3835" s="867" t="s">
        <v>9467</v>
      </c>
      <c r="B3835" s="867" t="s">
        <v>9468</v>
      </c>
      <c r="C3835" s="867" t="s">
        <v>8778</v>
      </c>
      <c r="D3835" s="867" t="s">
        <v>9692</v>
      </c>
      <c r="E3835" s="868" t="s">
        <v>819</v>
      </c>
      <c r="F3835" s="867" t="s">
        <v>819</v>
      </c>
      <c r="G3835" s="867">
        <v>92698</v>
      </c>
      <c r="H3835" s="867" t="s">
        <v>10248</v>
      </c>
      <c r="I3835" s="867" t="s">
        <v>6228</v>
      </c>
      <c r="J3835" s="867" t="s">
        <v>6229</v>
      </c>
      <c r="K3835" s="868">
        <v>14.87</v>
      </c>
      <c r="L3835" s="867" t="s">
        <v>6143</v>
      </c>
    </row>
    <row r="3836" spans="1:12" ht="13.5">
      <c r="A3836" s="867" t="s">
        <v>9467</v>
      </c>
      <c r="B3836" s="867" t="s">
        <v>9468</v>
      </c>
      <c r="C3836" s="867" t="s">
        <v>8778</v>
      </c>
      <c r="D3836" s="867" t="s">
        <v>9692</v>
      </c>
      <c r="E3836" s="868" t="s">
        <v>819</v>
      </c>
      <c r="F3836" s="867" t="s">
        <v>819</v>
      </c>
      <c r="G3836" s="867">
        <v>92699</v>
      </c>
      <c r="H3836" s="867" t="s">
        <v>10249</v>
      </c>
      <c r="I3836" s="867" t="s">
        <v>6228</v>
      </c>
      <c r="J3836" s="867" t="s">
        <v>6229</v>
      </c>
      <c r="K3836" s="868">
        <v>14.13</v>
      </c>
      <c r="L3836" s="867" t="s">
        <v>6143</v>
      </c>
    </row>
    <row r="3837" spans="1:12" ht="13.5">
      <c r="A3837" s="867" t="s">
        <v>9467</v>
      </c>
      <c r="B3837" s="867" t="s">
        <v>9468</v>
      </c>
      <c r="C3837" s="867" t="s">
        <v>8778</v>
      </c>
      <c r="D3837" s="867" t="s">
        <v>9692</v>
      </c>
      <c r="E3837" s="868" t="s">
        <v>819</v>
      </c>
      <c r="F3837" s="867" t="s">
        <v>819</v>
      </c>
      <c r="G3837" s="867">
        <v>92700</v>
      </c>
      <c r="H3837" s="867" t="s">
        <v>10250</v>
      </c>
      <c r="I3837" s="867" t="s">
        <v>6228</v>
      </c>
      <c r="J3837" s="867" t="s">
        <v>6229</v>
      </c>
      <c r="K3837" s="868">
        <v>24.51</v>
      </c>
      <c r="L3837" s="867" t="s">
        <v>6143</v>
      </c>
    </row>
    <row r="3838" spans="1:12" ht="13.5">
      <c r="A3838" s="867" t="s">
        <v>9467</v>
      </c>
      <c r="B3838" s="867" t="s">
        <v>9468</v>
      </c>
      <c r="C3838" s="867" t="s">
        <v>8778</v>
      </c>
      <c r="D3838" s="867" t="s">
        <v>9692</v>
      </c>
      <c r="E3838" s="868" t="s">
        <v>819</v>
      </c>
      <c r="F3838" s="867" t="s">
        <v>819</v>
      </c>
      <c r="G3838" s="867">
        <v>92701</v>
      </c>
      <c r="H3838" s="867" t="s">
        <v>10251</v>
      </c>
      <c r="I3838" s="867" t="s">
        <v>6228</v>
      </c>
      <c r="J3838" s="867" t="s">
        <v>6229</v>
      </c>
      <c r="K3838" s="868">
        <v>23.4</v>
      </c>
      <c r="L3838" s="867" t="s">
        <v>6143</v>
      </c>
    </row>
    <row r="3839" spans="1:12" ht="13.5">
      <c r="A3839" s="867" t="s">
        <v>9467</v>
      </c>
      <c r="B3839" s="867" t="s">
        <v>9468</v>
      </c>
      <c r="C3839" s="867" t="s">
        <v>8778</v>
      </c>
      <c r="D3839" s="867" t="s">
        <v>9692</v>
      </c>
      <c r="E3839" s="868" t="s">
        <v>819</v>
      </c>
      <c r="F3839" s="867" t="s">
        <v>819</v>
      </c>
      <c r="G3839" s="867">
        <v>92702</v>
      </c>
      <c r="H3839" s="867" t="s">
        <v>10252</v>
      </c>
      <c r="I3839" s="867" t="s">
        <v>6228</v>
      </c>
      <c r="J3839" s="867" t="s">
        <v>6229</v>
      </c>
      <c r="K3839" s="868">
        <v>38.61</v>
      </c>
      <c r="L3839" s="867" t="s">
        <v>6143</v>
      </c>
    </row>
    <row r="3840" spans="1:12" ht="13.5">
      <c r="A3840" s="867" t="s">
        <v>9467</v>
      </c>
      <c r="B3840" s="867" t="s">
        <v>9468</v>
      </c>
      <c r="C3840" s="867" t="s">
        <v>8778</v>
      </c>
      <c r="D3840" s="867" t="s">
        <v>9692</v>
      </c>
      <c r="E3840" s="868" t="s">
        <v>819</v>
      </c>
      <c r="F3840" s="867" t="s">
        <v>819</v>
      </c>
      <c r="G3840" s="867">
        <v>92703</v>
      </c>
      <c r="H3840" s="867" t="s">
        <v>10253</v>
      </c>
      <c r="I3840" s="867" t="s">
        <v>6228</v>
      </c>
      <c r="J3840" s="867" t="s">
        <v>6229</v>
      </c>
      <c r="K3840" s="868">
        <v>37.24</v>
      </c>
      <c r="L3840" s="867" t="s">
        <v>6143</v>
      </c>
    </row>
    <row r="3841" spans="1:12" ht="13.5">
      <c r="A3841" s="867" t="s">
        <v>9467</v>
      </c>
      <c r="B3841" s="867" t="s">
        <v>9468</v>
      </c>
      <c r="C3841" s="867" t="s">
        <v>8778</v>
      </c>
      <c r="D3841" s="867" t="s">
        <v>9692</v>
      </c>
      <c r="E3841" s="868" t="s">
        <v>819</v>
      </c>
      <c r="F3841" s="867" t="s">
        <v>819</v>
      </c>
      <c r="G3841" s="867">
        <v>92704</v>
      </c>
      <c r="H3841" s="867" t="s">
        <v>10254</v>
      </c>
      <c r="I3841" s="867" t="s">
        <v>6228</v>
      </c>
      <c r="J3841" s="867" t="s">
        <v>6229</v>
      </c>
      <c r="K3841" s="868">
        <v>19.010000000000002</v>
      </c>
      <c r="L3841" s="867" t="s">
        <v>6143</v>
      </c>
    </row>
    <row r="3842" spans="1:12" ht="13.5">
      <c r="A3842" s="867" t="s">
        <v>9467</v>
      </c>
      <c r="B3842" s="867" t="s">
        <v>9468</v>
      </c>
      <c r="C3842" s="867" t="s">
        <v>8778</v>
      </c>
      <c r="D3842" s="867" t="s">
        <v>9692</v>
      </c>
      <c r="E3842" s="868" t="s">
        <v>819</v>
      </c>
      <c r="F3842" s="867" t="s">
        <v>819</v>
      </c>
      <c r="G3842" s="867">
        <v>92705</v>
      </c>
      <c r="H3842" s="867" t="s">
        <v>10255</v>
      </c>
      <c r="I3842" s="867" t="s">
        <v>6228</v>
      </c>
      <c r="J3842" s="867" t="s">
        <v>6229</v>
      </c>
      <c r="K3842" s="868">
        <v>30.98</v>
      </c>
      <c r="L3842" s="867" t="s">
        <v>6143</v>
      </c>
    </row>
    <row r="3843" spans="1:12" ht="13.5">
      <c r="A3843" s="867" t="s">
        <v>9467</v>
      </c>
      <c r="B3843" s="867" t="s">
        <v>9468</v>
      </c>
      <c r="C3843" s="867" t="s">
        <v>8778</v>
      </c>
      <c r="D3843" s="867" t="s">
        <v>9692</v>
      </c>
      <c r="E3843" s="868" t="s">
        <v>819</v>
      </c>
      <c r="F3843" s="867" t="s">
        <v>819</v>
      </c>
      <c r="G3843" s="867">
        <v>92706</v>
      </c>
      <c r="H3843" s="867" t="s">
        <v>10256</v>
      </c>
      <c r="I3843" s="867" t="s">
        <v>6228</v>
      </c>
      <c r="J3843" s="867" t="s">
        <v>6229</v>
      </c>
      <c r="K3843" s="868">
        <v>50.18</v>
      </c>
      <c r="L3843" s="867" t="s">
        <v>6143</v>
      </c>
    </row>
    <row r="3844" spans="1:12" ht="13.5">
      <c r="A3844" s="867" t="s">
        <v>9467</v>
      </c>
      <c r="B3844" s="867" t="s">
        <v>9468</v>
      </c>
      <c r="C3844" s="867" t="s">
        <v>8778</v>
      </c>
      <c r="D3844" s="867" t="s">
        <v>9692</v>
      </c>
      <c r="E3844" s="868" t="s">
        <v>819</v>
      </c>
      <c r="F3844" s="867" t="s">
        <v>819</v>
      </c>
      <c r="G3844" s="867">
        <v>92889</v>
      </c>
      <c r="H3844" s="867" t="s">
        <v>10257</v>
      </c>
      <c r="I3844" s="867" t="s">
        <v>6228</v>
      </c>
      <c r="J3844" s="867" t="s">
        <v>6229</v>
      </c>
      <c r="K3844" s="868">
        <v>82.3</v>
      </c>
      <c r="L3844" s="867" t="s">
        <v>6143</v>
      </c>
    </row>
    <row r="3845" spans="1:12" ht="13.5">
      <c r="A3845" s="867" t="s">
        <v>9467</v>
      </c>
      <c r="B3845" s="867" t="s">
        <v>9468</v>
      </c>
      <c r="C3845" s="867" t="s">
        <v>8778</v>
      </c>
      <c r="D3845" s="867" t="s">
        <v>9692</v>
      </c>
      <c r="E3845" s="868" t="s">
        <v>819</v>
      </c>
      <c r="F3845" s="867" t="s">
        <v>819</v>
      </c>
      <c r="G3845" s="867">
        <v>92890</v>
      </c>
      <c r="H3845" s="867" t="s">
        <v>10258</v>
      </c>
      <c r="I3845" s="867" t="s">
        <v>6228</v>
      </c>
      <c r="J3845" s="867" t="s">
        <v>6229</v>
      </c>
      <c r="K3845" s="868">
        <v>121.69</v>
      </c>
      <c r="L3845" s="867" t="s">
        <v>6143</v>
      </c>
    </row>
    <row r="3846" spans="1:12" ht="13.5">
      <c r="A3846" s="867" t="s">
        <v>9467</v>
      </c>
      <c r="B3846" s="867" t="s">
        <v>9468</v>
      </c>
      <c r="C3846" s="867" t="s">
        <v>8778</v>
      </c>
      <c r="D3846" s="867" t="s">
        <v>9692</v>
      </c>
      <c r="E3846" s="868" t="s">
        <v>819</v>
      </c>
      <c r="F3846" s="867" t="s">
        <v>819</v>
      </c>
      <c r="G3846" s="867">
        <v>92891</v>
      </c>
      <c r="H3846" s="867" t="s">
        <v>10259</v>
      </c>
      <c r="I3846" s="867" t="s">
        <v>6228</v>
      </c>
      <c r="J3846" s="867" t="s">
        <v>6229</v>
      </c>
      <c r="K3846" s="868">
        <v>175.4</v>
      </c>
      <c r="L3846" s="867" t="s">
        <v>6143</v>
      </c>
    </row>
    <row r="3847" spans="1:12" ht="13.5">
      <c r="A3847" s="867" t="s">
        <v>9467</v>
      </c>
      <c r="B3847" s="867" t="s">
        <v>9468</v>
      </c>
      <c r="C3847" s="867" t="s">
        <v>8778</v>
      </c>
      <c r="D3847" s="867" t="s">
        <v>9692</v>
      </c>
      <c r="E3847" s="868" t="s">
        <v>819</v>
      </c>
      <c r="F3847" s="867" t="s">
        <v>819</v>
      </c>
      <c r="G3847" s="867">
        <v>92892</v>
      </c>
      <c r="H3847" s="867" t="s">
        <v>10260</v>
      </c>
      <c r="I3847" s="867" t="s">
        <v>6228</v>
      </c>
      <c r="J3847" s="867" t="s">
        <v>6229</v>
      </c>
      <c r="K3847" s="868">
        <v>37.9</v>
      </c>
      <c r="L3847" s="867" t="s">
        <v>6143</v>
      </c>
    </row>
    <row r="3848" spans="1:12" ht="13.5">
      <c r="A3848" s="867" t="s">
        <v>9467</v>
      </c>
      <c r="B3848" s="867" t="s">
        <v>9468</v>
      </c>
      <c r="C3848" s="867" t="s">
        <v>8778</v>
      </c>
      <c r="D3848" s="867" t="s">
        <v>9692</v>
      </c>
      <c r="E3848" s="868" t="s">
        <v>819</v>
      </c>
      <c r="F3848" s="867" t="s">
        <v>819</v>
      </c>
      <c r="G3848" s="867">
        <v>92893</v>
      </c>
      <c r="H3848" s="867" t="s">
        <v>10261</v>
      </c>
      <c r="I3848" s="867" t="s">
        <v>6228</v>
      </c>
      <c r="J3848" s="867" t="s">
        <v>6229</v>
      </c>
      <c r="K3848" s="868">
        <v>52.11</v>
      </c>
      <c r="L3848" s="867" t="s">
        <v>6143</v>
      </c>
    </row>
    <row r="3849" spans="1:12" ht="13.5">
      <c r="A3849" s="867" t="s">
        <v>9467</v>
      </c>
      <c r="B3849" s="867" t="s">
        <v>9468</v>
      </c>
      <c r="C3849" s="867" t="s">
        <v>8778</v>
      </c>
      <c r="D3849" s="867" t="s">
        <v>9692</v>
      </c>
      <c r="E3849" s="868" t="s">
        <v>819</v>
      </c>
      <c r="F3849" s="867" t="s">
        <v>819</v>
      </c>
      <c r="G3849" s="867">
        <v>92894</v>
      </c>
      <c r="H3849" s="867" t="s">
        <v>10262</v>
      </c>
      <c r="I3849" s="867" t="s">
        <v>6228</v>
      </c>
      <c r="J3849" s="867" t="s">
        <v>6229</v>
      </c>
      <c r="K3849" s="868">
        <v>61.65</v>
      </c>
      <c r="L3849" s="867" t="s">
        <v>6143</v>
      </c>
    </row>
    <row r="3850" spans="1:12" ht="13.5">
      <c r="A3850" s="867" t="s">
        <v>9467</v>
      </c>
      <c r="B3850" s="867" t="s">
        <v>9468</v>
      </c>
      <c r="C3850" s="867" t="s">
        <v>8778</v>
      </c>
      <c r="D3850" s="867" t="s">
        <v>9692</v>
      </c>
      <c r="E3850" s="868" t="s">
        <v>819</v>
      </c>
      <c r="F3850" s="867" t="s">
        <v>819</v>
      </c>
      <c r="G3850" s="867">
        <v>92895</v>
      </c>
      <c r="H3850" s="867" t="s">
        <v>10263</v>
      </c>
      <c r="I3850" s="867" t="s">
        <v>6228</v>
      </c>
      <c r="J3850" s="867" t="s">
        <v>6229</v>
      </c>
      <c r="K3850" s="868">
        <v>82.26</v>
      </c>
      <c r="L3850" s="867" t="s">
        <v>6143</v>
      </c>
    </row>
    <row r="3851" spans="1:12" ht="13.5">
      <c r="A3851" s="867" t="s">
        <v>9467</v>
      </c>
      <c r="B3851" s="867" t="s">
        <v>9468</v>
      </c>
      <c r="C3851" s="867" t="s">
        <v>8778</v>
      </c>
      <c r="D3851" s="867" t="s">
        <v>9692</v>
      </c>
      <c r="E3851" s="868" t="s">
        <v>819</v>
      </c>
      <c r="F3851" s="867" t="s">
        <v>819</v>
      </c>
      <c r="G3851" s="867">
        <v>92896</v>
      </c>
      <c r="H3851" s="867" t="s">
        <v>10264</v>
      </c>
      <c r="I3851" s="867" t="s">
        <v>6228</v>
      </c>
      <c r="J3851" s="867" t="s">
        <v>6229</v>
      </c>
      <c r="K3851" s="868">
        <v>123.02</v>
      </c>
      <c r="L3851" s="867" t="s">
        <v>6143</v>
      </c>
    </row>
    <row r="3852" spans="1:12" ht="13.5">
      <c r="A3852" s="867" t="s">
        <v>9467</v>
      </c>
      <c r="B3852" s="867" t="s">
        <v>9468</v>
      </c>
      <c r="C3852" s="867" t="s">
        <v>8778</v>
      </c>
      <c r="D3852" s="867" t="s">
        <v>9692</v>
      </c>
      <c r="E3852" s="868" t="s">
        <v>819</v>
      </c>
      <c r="F3852" s="867" t="s">
        <v>819</v>
      </c>
      <c r="G3852" s="867">
        <v>92897</v>
      </c>
      <c r="H3852" s="867" t="s">
        <v>10265</v>
      </c>
      <c r="I3852" s="867" t="s">
        <v>6228</v>
      </c>
      <c r="J3852" s="867" t="s">
        <v>6229</v>
      </c>
      <c r="K3852" s="868">
        <v>178.15</v>
      </c>
      <c r="L3852" s="867" t="s">
        <v>6143</v>
      </c>
    </row>
    <row r="3853" spans="1:12" ht="13.5">
      <c r="A3853" s="867" t="s">
        <v>9467</v>
      </c>
      <c r="B3853" s="867" t="s">
        <v>9468</v>
      </c>
      <c r="C3853" s="867" t="s">
        <v>8778</v>
      </c>
      <c r="D3853" s="867" t="s">
        <v>9692</v>
      </c>
      <c r="E3853" s="868" t="s">
        <v>819</v>
      </c>
      <c r="F3853" s="867" t="s">
        <v>819</v>
      </c>
      <c r="G3853" s="867">
        <v>92898</v>
      </c>
      <c r="H3853" s="867" t="s">
        <v>10266</v>
      </c>
      <c r="I3853" s="867" t="s">
        <v>6228</v>
      </c>
      <c r="J3853" s="867" t="s">
        <v>6229</v>
      </c>
      <c r="K3853" s="868">
        <v>30.5</v>
      </c>
      <c r="L3853" s="867" t="s">
        <v>6143</v>
      </c>
    </row>
    <row r="3854" spans="1:12" ht="13.5">
      <c r="A3854" s="867" t="s">
        <v>9467</v>
      </c>
      <c r="B3854" s="867" t="s">
        <v>9468</v>
      </c>
      <c r="C3854" s="867" t="s">
        <v>8778</v>
      </c>
      <c r="D3854" s="867" t="s">
        <v>9692</v>
      </c>
      <c r="E3854" s="868" t="s">
        <v>819</v>
      </c>
      <c r="F3854" s="867" t="s">
        <v>819</v>
      </c>
      <c r="G3854" s="867">
        <v>92899</v>
      </c>
      <c r="H3854" s="867" t="s">
        <v>10267</v>
      </c>
      <c r="I3854" s="867" t="s">
        <v>6228</v>
      </c>
      <c r="J3854" s="867" t="s">
        <v>6229</v>
      </c>
      <c r="K3854" s="868">
        <v>43.68</v>
      </c>
      <c r="L3854" s="867" t="s">
        <v>6143</v>
      </c>
    </row>
    <row r="3855" spans="1:12" ht="13.5">
      <c r="A3855" s="867" t="s">
        <v>9467</v>
      </c>
      <c r="B3855" s="867" t="s">
        <v>9468</v>
      </c>
      <c r="C3855" s="867" t="s">
        <v>8778</v>
      </c>
      <c r="D3855" s="867" t="s">
        <v>9692</v>
      </c>
      <c r="E3855" s="868" t="s">
        <v>819</v>
      </c>
      <c r="F3855" s="867" t="s">
        <v>819</v>
      </c>
      <c r="G3855" s="867">
        <v>92900</v>
      </c>
      <c r="H3855" s="867" t="s">
        <v>10268</v>
      </c>
      <c r="I3855" s="867" t="s">
        <v>6228</v>
      </c>
      <c r="J3855" s="867" t="s">
        <v>6229</v>
      </c>
      <c r="K3855" s="868">
        <v>52.04</v>
      </c>
      <c r="L3855" s="867" t="s">
        <v>6143</v>
      </c>
    </row>
    <row r="3856" spans="1:12" ht="13.5">
      <c r="A3856" s="867" t="s">
        <v>9467</v>
      </c>
      <c r="B3856" s="867" t="s">
        <v>9468</v>
      </c>
      <c r="C3856" s="867" t="s">
        <v>8778</v>
      </c>
      <c r="D3856" s="867" t="s">
        <v>9692</v>
      </c>
      <c r="E3856" s="868" t="s">
        <v>819</v>
      </c>
      <c r="F3856" s="867" t="s">
        <v>819</v>
      </c>
      <c r="G3856" s="867">
        <v>92901</v>
      </c>
      <c r="H3856" s="867" t="s">
        <v>10269</v>
      </c>
      <c r="I3856" s="867" t="s">
        <v>6228</v>
      </c>
      <c r="J3856" s="867" t="s">
        <v>6229</v>
      </c>
      <c r="K3856" s="868">
        <v>71.2</v>
      </c>
      <c r="L3856" s="867" t="s">
        <v>6143</v>
      </c>
    </row>
    <row r="3857" spans="1:12" ht="13.5">
      <c r="A3857" s="867" t="s">
        <v>9467</v>
      </c>
      <c r="B3857" s="867" t="s">
        <v>9468</v>
      </c>
      <c r="C3857" s="867" t="s">
        <v>8778</v>
      </c>
      <c r="D3857" s="867" t="s">
        <v>9692</v>
      </c>
      <c r="E3857" s="868" t="s">
        <v>819</v>
      </c>
      <c r="F3857" s="867" t="s">
        <v>819</v>
      </c>
      <c r="G3857" s="867">
        <v>92902</v>
      </c>
      <c r="H3857" s="867" t="s">
        <v>10270</v>
      </c>
      <c r="I3857" s="867" t="s">
        <v>6228</v>
      </c>
      <c r="J3857" s="867" t="s">
        <v>6229</v>
      </c>
      <c r="K3857" s="868">
        <v>109.76</v>
      </c>
      <c r="L3857" s="867" t="s">
        <v>6143</v>
      </c>
    </row>
    <row r="3858" spans="1:12" ht="13.5">
      <c r="A3858" s="867" t="s">
        <v>9467</v>
      </c>
      <c r="B3858" s="867" t="s">
        <v>9468</v>
      </c>
      <c r="C3858" s="867" t="s">
        <v>8778</v>
      </c>
      <c r="D3858" s="867" t="s">
        <v>9692</v>
      </c>
      <c r="E3858" s="868" t="s">
        <v>819</v>
      </c>
      <c r="F3858" s="867" t="s">
        <v>819</v>
      </c>
      <c r="G3858" s="867">
        <v>92903</v>
      </c>
      <c r="H3858" s="867" t="s">
        <v>10271</v>
      </c>
      <c r="I3858" s="867" t="s">
        <v>6228</v>
      </c>
      <c r="J3858" s="867" t="s">
        <v>6229</v>
      </c>
      <c r="K3858" s="868">
        <v>162.74</v>
      </c>
      <c r="L3858" s="867" t="s">
        <v>6143</v>
      </c>
    </row>
    <row r="3859" spans="1:12" ht="13.5">
      <c r="A3859" s="867" t="s">
        <v>9467</v>
      </c>
      <c r="B3859" s="867" t="s">
        <v>9468</v>
      </c>
      <c r="C3859" s="867" t="s">
        <v>8778</v>
      </c>
      <c r="D3859" s="867" t="s">
        <v>9692</v>
      </c>
      <c r="E3859" s="868" t="s">
        <v>819</v>
      </c>
      <c r="F3859" s="867" t="s">
        <v>819</v>
      </c>
      <c r="G3859" s="867">
        <v>92904</v>
      </c>
      <c r="H3859" s="867" t="s">
        <v>10272</v>
      </c>
      <c r="I3859" s="867" t="s">
        <v>6228</v>
      </c>
      <c r="J3859" s="867" t="s">
        <v>6229</v>
      </c>
      <c r="K3859" s="868">
        <v>20.41</v>
      </c>
      <c r="L3859" s="867" t="s">
        <v>6143</v>
      </c>
    </row>
    <row r="3860" spans="1:12" ht="13.5">
      <c r="A3860" s="867" t="s">
        <v>9467</v>
      </c>
      <c r="B3860" s="867" t="s">
        <v>9468</v>
      </c>
      <c r="C3860" s="867" t="s">
        <v>8778</v>
      </c>
      <c r="D3860" s="867" t="s">
        <v>9692</v>
      </c>
      <c r="E3860" s="868" t="s">
        <v>819</v>
      </c>
      <c r="F3860" s="867" t="s">
        <v>819</v>
      </c>
      <c r="G3860" s="867">
        <v>92905</v>
      </c>
      <c r="H3860" s="867" t="s">
        <v>10273</v>
      </c>
      <c r="I3860" s="867" t="s">
        <v>6228</v>
      </c>
      <c r="J3860" s="867" t="s">
        <v>6229</v>
      </c>
      <c r="K3860" s="868">
        <v>29.71</v>
      </c>
      <c r="L3860" s="867" t="s">
        <v>6143</v>
      </c>
    </row>
    <row r="3861" spans="1:12" ht="13.5">
      <c r="A3861" s="867" t="s">
        <v>9467</v>
      </c>
      <c r="B3861" s="867" t="s">
        <v>9468</v>
      </c>
      <c r="C3861" s="867" t="s">
        <v>8778</v>
      </c>
      <c r="D3861" s="867" t="s">
        <v>9692</v>
      </c>
      <c r="E3861" s="868" t="s">
        <v>819</v>
      </c>
      <c r="F3861" s="867" t="s">
        <v>819</v>
      </c>
      <c r="G3861" s="867">
        <v>92906</v>
      </c>
      <c r="H3861" s="867" t="s">
        <v>10274</v>
      </c>
      <c r="I3861" s="867" t="s">
        <v>6228</v>
      </c>
      <c r="J3861" s="867" t="s">
        <v>6229</v>
      </c>
      <c r="K3861" s="868">
        <v>37.590000000000003</v>
      </c>
      <c r="L3861" s="867" t="s">
        <v>6143</v>
      </c>
    </row>
    <row r="3862" spans="1:12" ht="13.5">
      <c r="A3862" s="867" t="s">
        <v>9467</v>
      </c>
      <c r="B3862" s="867" t="s">
        <v>9468</v>
      </c>
      <c r="C3862" s="867" t="s">
        <v>8778</v>
      </c>
      <c r="D3862" s="867" t="s">
        <v>9692</v>
      </c>
      <c r="E3862" s="868" t="s">
        <v>819</v>
      </c>
      <c r="F3862" s="867" t="s">
        <v>819</v>
      </c>
      <c r="G3862" s="867">
        <v>92907</v>
      </c>
      <c r="H3862" s="867" t="s">
        <v>10275</v>
      </c>
      <c r="I3862" s="867" t="s">
        <v>6228</v>
      </c>
      <c r="J3862" s="867" t="s">
        <v>6229</v>
      </c>
      <c r="K3862" s="868">
        <v>47.38</v>
      </c>
      <c r="L3862" s="867" t="s">
        <v>6143</v>
      </c>
    </row>
    <row r="3863" spans="1:12" ht="13.5">
      <c r="A3863" s="867" t="s">
        <v>9467</v>
      </c>
      <c r="B3863" s="867" t="s">
        <v>9468</v>
      </c>
      <c r="C3863" s="867" t="s">
        <v>8778</v>
      </c>
      <c r="D3863" s="867" t="s">
        <v>9692</v>
      </c>
      <c r="E3863" s="868" t="s">
        <v>819</v>
      </c>
      <c r="F3863" s="867" t="s">
        <v>819</v>
      </c>
      <c r="G3863" s="867">
        <v>92908</v>
      </c>
      <c r="H3863" s="867" t="s">
        <v>10276</v>
      </c>
      <c r="I3863" s="867" t="s">
        <v>6228</v>
      </c>
      <c r="J3863" s="867" t="s">
        <v>6229</v>
      </c>
      <c r="K3863" s="868">
        <v>47.38</v>
      </c>
      <c r="L3863" s="867" t="s">
        <v>6143</v>
      </c>
    </row>
    <row r="3864" spans="1:12" ht="13.5">
      <c r="A3864" s="867" t="s">
        <v>9467</v>
      </c>
      <c r="B3864" s="867" t="s">
        <v>9468</v>
      </c>
      <c r="C3864" s="867" t="s">
        <v>8778</v>
      </c>
      <c r="D3864" s="867" t="s">
        <v>9692</v>
      </c>
      <c r="E3864" s="868" t="s">
        <v>819</v>
      </c>
      <c r="F3864" s="867" t="s">
        <v>819</v>
      </c>
      <c r="G3864" s="867">
        <v>92909</v>
      </c>
      <c r="H3864" s="867" t="s">
        <v>10277</v>
      </c>
      <c r="I3864" s="867" t="s">
        <v>6228</v>
      </c>
      <c r="J3864" s="867" t="s">
        <v>6229</v>
      </c>
      <c r="K3864" s="868">
        <v>47.38</v>
      </c>
      <c r="L3864" s="867" t="s">
        <v>6143</v>
      </c>
    </row>
    <row r="3865" spans="1:12" ht="13.5">
      <c r="A3865" s="867" t="s">
        <v>9467</v>
      </c>
      <c r="B3865" s="867" t="s">
        <v>9468</v>
      </c>
      <c r="C3865" s="867" t="s">
        <v>8778</v>
      </c>
      <c r="D3865" s="867" t="s">
        <v>9692</v>
      </c>
      <c r="E3865" s="868" t="s">
        <v>819</v>
      </c>
      <c r="F3865" s="867" t="s">
        <v>819</v>
      </c>
      <c r="G3865" s="867">
        <v>92910</v>
      </c>
      <c r="H3865" s="867" t="s">
        <v>10278</v>
      </c>
      <c r="I3865" s="867" t="s">
        <v>6228</v>
      </c>
      <c r="J3865" s="867" t="s">
        <v>6229</v>
      </c>
      <c r="K3865" s="868">
        <v>66.069999999999993</v>
      </c>
      <c r="L3865" s="867" t="s">
        <v>6143</v>
      </c>
    </row>
    <row r="3866" spans="1:12" ht="13.5">
      <c r="A3866" s="867" t="s">
        <v>9467</v>
      </c>
      <c r="B3866" s="867" t="s">
        <v>9468</v>
      </c>
      <c r="C3866" s="867" t="s">
        <v>8778</v>
      </c>
      <c r="D3866" s="867" t="s">
        <v>9692</v>
      </c>
      <c r="E3866" s="868" t="s">
        <v>819</v>
      </c>
      <c r="F3866" s="867" t="s">
        <v>819</v>
      </c>
      <c r="G3866" s="867">
        <v>92911</v>
      </c>
      <c r="H3866" s="867" t="s">
        <v>10279</v>
      </c>
      <c r="I3866" s="867" t="s">
        <v>6228</v>
      </c>
      <c r="J3866" s="867" t="s">
        <v>6229</v>
      </c>
      <c r="K3866" s="868">
        <v>66.069999999999993</v>
      </c>
      <c r="L3866" s="867" t="s">
        <v>6143</v>
      </c>
    </row>
    <row r="3867" spans="1:12" ht="13.5">
      <c r="A3867" s="867" t="s">
        <v>9467</v>
      </c>
      <c r="B3867" s="867" t="s">
        <v>9468</v>
      </c>
      <c r="C3867" s="867" t="s">
        <v>8778</v>
      </c>
      <c r="D3867" s="867" t="s">
        <v>9692</v>
      </c>
      <c r="E3867" s="868" t="s">
        <v>819</v>
      </c>
      <c r="F3867" s="867" t="s">
        <v>819</v>
      </c>
      <c r="G3867" s="867">
        <v>92912</v>
      </c>
      <c r="H3867" s="867" t="s">
        <v>10280</v>
      </c>
      <c r="I3867" s="867" t="s">
        <v>6228</v>
      </c>
      <c r="J3867" s="867" t="s">
        <v>6229</v>
      </c>
      <c r="K3867" s="868">
        <v>85.97</v>
      </c>
      <c r="L3867" s="867" t="s">
        <v>6143</v>
      </c>
    </row>
    <row r="3868" spans="1:12" ht="13.5">
      <c r="A3868" s="867" t="s">
        <v>9467</v>
      </c>
      <c r="B3868" s="867" t="s">
        <v>9468</v>
      </c>
      <c r="C3868" s="867" t="s">
        <v>8778</v>
      </c>
      <c r="D3868" s="867" t="s">
        <v>9692</v>
      </c>
      <c r="E3868" s="868" t="s">
        <v>819</v>
      </c>
      <c r="F3868" s="867" t="s">
        <v>819</v>
      </c>
      <c r="G3868" s="867">
        <v>92913</v>
      </c>
      <c r="H3868" s="867" t="s">
        <v>10281</v>
      </c>
      <c r="I3868" s="867" t="s">
        <v>6228</v>
      </c>
      <c r="J3868" s="867" t="s">
        <v>6229</v>
      </c>
      <c r="K3868" s="868">
        <v>88.25</v>
      </c>
      <c r="L3868" s="867" t="s">
        <v>6143</v>
      </c>
    </row>
    <row r="3869" spans="1:12" ht="13.5">
      <c r="A3869" s="867" t="s">
        <v>9467</v>
      </c>
      <c r="B3869" s="867" t="s">
        <v>9468</v>
      </c>
      <c r="C3869" s="867" t="s">
        <v>8778</v>
      </c>
      <c r="D3869" s="867" t="s">
        <v>9692</v>
      </c>
      <c r="E3869" s="868" t="s">
        <v>819</v>
      </c>
      <c r="F3869" s="867" t="s">
        <v>819</v>
      </c>
      <c r="G3869" s="867">
        <v>92914</v>
      </c>
      <c r="H3869" s="867" t="s">
        <v>10282</v>
      </c>
      <c r="I3869" s="867" t="s">
        <v>6228</v>
      </c>
      <c r="J3869" s="867" t="s">
        <v>6229</v>
      </c>
      <c r="K3869" s="868">
        <v>88.25</v>
      </c>
      <c r="L3869" s="867" t="s">
        <v>6143</v>
      </c>
    </row>
    <row r="3870" spans="1:12" ht="13.5">
      <c r="A3870" s="867" t="s">
        <v>9467</v>
      </c>
      <c r="B3870" s="867" t="s">
        <v>9468</v>
      </c>
      <c r="C3870" s="867" t="s">
        <v>8778</v>
      </c>
      <c r="D3870" s="867" t="s">
        <v>9692</v>
      </c>
      <c r="E3870" s="868" t="s">
        <v>819</v>
      </c>
      <c r="F3870" s="867" t="s">
        <v>819</v>
      </c>
      <c r="G3870" s="867">
        <v>92918</v>
      </c>
      <c r="H3870" s="867" t="s">
        <v>10283</v>
      </c>
      <c r="I3870" s="867" t="s">
        <v>6228</v>
      </c>
      <c r="J3870" s="867" t="s">
        <v>6229</v>
      </c>
      <c r="K3870" s="868">
        <v>26.78</v>
      </c>
      <c r="L3870" s="867" t="s">
        <v>6143</v>
      </c>
    </row>
    <row r="3871" spans="1:12" ht="13.5">
      <c r="A3871" s="867" t="s">
        <v>9467</v>
      </c>
      <c r="B3871" s="867" t="s">
        <v>9468</v>
      </c>
      <c r="C3871" s="867" t="s">
        <v>8778</v>
      </c>
      <c r="D3871" s="867" t="s">
        <v>9692</v>
      </c>
      <c r="E3871" s="868" t="s">
        <v>819</v>
      </c>
      <c r="F3871" s="867" t="s">
        <v>819</v>
      </c>
      <c r="G3871" s="867">
        <v>92920</v>
      </c>
      <c r="H3871" s="867" t="s">
        <v>10284</v>
      </c>
      <c r="I3871" s="867" t="s">
        <v>6228</v>
      </c>
      <c r="J3871" s="867" t="s">
        <v>6229</v>
      </c>
      <c r="K3871" s="868">
        <v>26.92</v>
      </c>
      <c r="L3871" s="867" t="s">
        <v>6143</v>
      </c>
    </row>
    <row r="3872" spans="1:12" ht="13.5">
      <c r="A3872" s="867" t="s">
        <v>9467</v>
      </c>
      <c r="B3872" s="867" t="s">
        <v>9468</v>
      </c>
      <c r="C3872" s="867" t="s">
        <v>8778</v>
      </c>
      <c r="D3872" s="867" t="s">
        <v>9692</v>
      </c>
      <c r="E3872" s="868" t="s">
        <v>819</v>
      </c>
      <c r="F3872" s="867" t="s">
        <v>819</v>
      </c>
      <c r="G3872" s="867">
        <v>92925</v>
      </c>
      <c r="H3872" s="867" t="s">
        <v>10285</v>
      </c>
      <c r="I3872" s="867" t="s">
        <v>6228</v>
      </c>
      <c r="J3872" s="867" t="s">
        <v>6229</v>
      </c>
      <c r="K3872" s="868">
        <v>32.36</v>
      </c>
      <c r="L3872" s="867" t="s">
        <v>6143</v>
      </c>
    </row>
    <row r="3873" spans="1:12" ht="13.5">
      <c r="A3873" s="867" t="s">
        <v>9467</v>
      </c>
      <c r="B3873" s="867" t="s">
        <v>9468</v>
      </c>
      <c r="C3873" s="867" t="s">
        <v>8778</v>
      </c>
      <c r="D3873" s="867" t="s">
        <v>9692</v>
      </c>
      <c r="E3873" s="868" t="s">
        <v>819</v>
      </c>
      <c r="F3873" s="867" t="s">
        <v>819</v>
      </c>
      <c r="G3873" s="867">
        <v>92926</v>
      </c>
      <c r="H3873" s="867" t="s">
        <v>10286</v>
      </c>
      <c r="I3873" s="867" t="s">
        <v>6228</v>
      </c>
      <c r="J3873" s="867" t="s">
        <v>6229</v>
      </c>
      <c r="K3873" s="868">
        <v>32.35</v>
      </c>
      <c r="L3873" s="867" t="s">
        <v>6143</v>
      </c>
    </row>
    <row r="3874" spans="1:12" ht="13.5">
      <c r="A3874" s="867" t="s">
        <v>9467</v>
      </c>
      <c r="B3874" s="867" t="s">
        <v>9468</v>
      </c>
      <c r="C3874" s="867" t="s">
        <v>8778</v>
      </c>
      <c r="D3874" s="867" t="s">
        <v>9692</v>
      </c>
      <c r="E3874" s="868" t="s">
        <v>819</v>
      </c>
      <c r="F3874" s="867" t="s">
        <v>819</v>
      </c>
      <c r="G3874" s="867">
        <v>92927</v>
      </c>
      <c r="H3874" s="867" t="s">
        <v>10287</v>
      </c>
      <c r="I3874" s="867" t="s">
        <v>6228</v>
      </c>
      <c r="J3874" s="867" t="s">
        <v>6229</v>
      </c>
      <c r="K3874" s="868">
        <v>32.35</v>
      </c>
      <c r="L3874" s="867" t="s">
        <v>6143</v>
      </c>
    </row>
    <row r="3875" spans="1:12" ht="13.5">
      <c r="A3875" s="867" t="s">
        <v>9467</v>
      </c>
      <c r="B3875" s="867" t="s">
        <v>9468</v>
      </c>
      <c r="C3875" s="867" t="s">
        <v>8778</v>
      </c>
      <c r="D3875" s="867" t="s">
        <v>9692</v>
      </c>
      <c r="E3875" s="868" t="s">
        <v>819</v>
      </c>
      <c r="F3875" s="867" t="s">
        <v>819</v>
      </c>
      <c r="G3875" s="867">
        <v>92928</v>
      </c>
      <c r="H3875" s="867" t="s">
        <v>10288</v>
      </c>
      <c r="I3875" s="867" t="s">
        <v>6228</v>
      </c>
      <c r="J3875" s="867" t="s">
        <v>6229</v>
      </c>
      <c r="K3875" s="868">
        <v>36.69</v>
      </c>
      <c r="L3875" s="867" t="s">
        <v>6143</v>
      </c>
    </row>
    <row r="3876" spans="1:12" ht="13.5">
      <c r="A3876" s="867" t="s">
        <v>9467</v>
      </c>
      <c r="B3876" s="867" t="s">
        <v>9468</v>
      </c>
      <c r="C3876" s="867" t="s">
        <v>8778</v>
      </c>
      <c r="D3876" s="867" t="s">
        <v>9692</v>
      </c>
      <c r="E3876" s="868" t="s">
        <v>819</v>
      </c>
      <c r="F3876" s="867" t="s">
        <v>819</v>
      </c>
      <c r="G3876" s="867">
        <v>92929</v>
      </c>
      <c r="H3876" s="867" t="s">
        <v>10289</v>
      </c>
      <c r="I3876" s="867" t="s">
        <v>6228</v>
      </c>
      <c r="J3876" s="867" t="s">
        <v>6229</v>
      </c>
      <c r="K3876" s="868">
        <v>36.69</v>
      </c>
      <c r="L3876" s="867" t="s">
        <v>6143</v>
      </c>
    </row>
    <row r="3877" spans="1:12" ht="13.5">
      <c r="A3877" s="867" t="s">
        <v>9467</v>
      </c>
      <c r="B3877" s="867" t="s">
        <v>9468</v>
      </c>
      <c r="C3877" s="867" t="s">
        <v>8778</v>
      </c>
      <c r="D3877" s="867" t="s">
        <v>9692</v>
      </c>
      <c r="E3877" s="868" t="s">
        <v>819</v>
      </c>
      <c r="F3877" s="867" t="s">
        <v>819</v>
      </c>
      <c r="G3877" s="867">
        <v>92930</v>
      </c>
      <c r="H3877" s="867" t="s">
        <v>10290</v>
      </c>
      <c r="I3877" s="867" t="s">
        <v>6228</v>
      </c>
      <c r="J3877" s="867" t="s">
        <v>6229</v>
      </c>
      <c r="K3877" s="868">
        <v>36.69</v>
      </c>
      <c r="L3877" s="867" t="s">
        <v>6143</v>
      </c>
    </row>
    <row r="3878" spans="1:12" ht="13.5">
      <c r="A3878" s="867" t="s">
        <v>9467</v>
      </c>
      <c r="B3878" s="867" t="s">
        <v>9468</v>
      </c>
      <c r="C3878" s="867" t="s">
        <v>8778</v>
      </c>
      <c r="D3878" s="867" t="s">
        <v>9692</v>
      </c>
      <c r="E3878" s="868" t="s">
        <v>819</v>
      </c>
      <c r="F3878" s="867" t="s">
        <v>819</v>
      </c>
      <c r="G3878" s="867">
        <v>92931</v>
      </c>
      <c r="H3878" s="867" t="s">
        <v>10291</v>
      </c>
      <c r="I3878" s="867" t="s">
        <v>6228</v>
      </c>
      <c r="J3878" s="867" t="s">
        <v>6229</v>
      </c>
      <c r="K3878" s="868">
        <v>47.34</v>
      </c>
      <c r="L3878" s="867" t="s">
        <v>6143</v>
      </c>
    </row>
    <row r="3879" spans="1:12" ht="13.5">
      <c r="A3879" s="867" t="s">
        <v>9467</v>
      </c>
      <c r="B3879" s="867" t="s">
        <v>9468</v>
      </c>
      <c r="C3879" s="867" t="s">
        <v>8778</v>
      </c>
      <c r="D3879" s="867" t="s">
        <v>9692</v>
      </c>
      <c r="E3879" s="868" t="s">
        <v>819</v>
      </c>
      <c r="F3879" s="867" t="s">
        <v>819</v>
      </c>
      <c r="G3879" s="867">
        <v>92932</v>
      </c>
      <c r="H3879" s="867" t="s">
        <v>10292</v>
      </c>
      <c r="I3879" s="867" t="s">
        <v>6228</v>
      </c>
      <c r="J3879" s="867" t="s">
        <v>6229</v>
      </c>
      <c r="K3879" s="868">
        <v>47.34</v>
      </c>
      <c r="L3879" s="867" t="s">
        <v>6143</v>
      </c>
    </row>
    <row r="3880" spans="1:12" ht="13.5">
      <c r="A3880" s="867" t="s">
        <v>9467</v>
      </c>
      <c r="B3880" s="867" t="s">
        <v>9468</v>
      </c>
      <c r="C3880" s="867" t="s">
        <v>8778</v>
      </c>
      <c r="D3880" s="867" t="s">
        <v>9692</v>
      </c>
      <c r="E3880" s="868" t="s">
        <v>819</v>
      </c>
      <c r="F3880" s="867" t="s">
        <v>819</v>
      </c>
      <c r="G3880" s="867">
        <v>92933</v>
      </c>
      <c r="H3880" s="867" t="s">
        <v>10293</v>
      </c>
      <c r="I3880" s="867" t="s">
        <v>6228</v>
      </c>
      <c r="J3880" s="867" t="s">
        <v>6229</v>
      </c>
      <c r="K3880" s="868">
        <v>47.34</v>
      </c>
      <c r="L3880" s="867" t="s">
        <v>6143</v>
      </c>
    </row>
    <row r="3881" spans="1:12" ht="13.5">
      <c r="A3881" s="867" t="s">
        <v>9467</v>
      </c>
      <c r="B3881" s="867" t="s">
        <v>9468</v>
      </c>
      <c r="C3881" s="867" t="s">
        <v>8778</v>
      </c>
      <c r="D3881" s="867" t="s">
        <v>9692</v>
      </c>
      <c r="E3881" s="868" t="s">
        <v>819</v>
      </c>
      <c r="F3881" s="867" t="s">
        <v>819</v>
      </c>
      <c r="G3881" s="867">
        <v>92934</v>
      </c>
      <c r="H3881" s="867" t="s">
        <v>10294</v>
      </c>
      <c r="I3881" s="867" t="s">
        <v>6228</v>
      </c>
      <c r="J3881" s="867" t="s">
        <v>6229</v>
      </c>
      <c r="K3881" s="868">
        <v>67.400000000000006</v>
      </c>
      <c r="L3881" s="867" t="s">
        <v>6143</v>
      </c>
    </row>
    <row r="3882" spans="1:12" ht="13.5">
      <c r="A3882" s="867" t="s">
        <v>9467</v>
      </c>
      <c r="B3882" s="867" t="s">
        <v>9468</v>
      </c>
      <c r="C3882" s="867" t="s">
        <v>8778</v>
      </c>
      <c r="D3882" s="867" t="s">
        <v>9692</v>
      </c>
      <c r="E3882" s="868" t="s">
        <v>819</v>
      </c>
      <c r="F3882" s="867" t="s">
        <v>819</v>
      </c>
      <c r="G3882" s="867">
        <v>92935</v>
      </c>
      <c r="H3882" s="867" t="s">
        <v>10295</v>
      </c>
      <c r="I3882" s="867" t="s">
        <v>6228</v>
      </c>
      <c r="J3882" s="867" t="s">
        <v>6229</v>
      </c>
      <c r="K3882" s="868">
        <v>67.400000000000006</v>
      </c>
      <c r="L3882" s="867" t="s">
        <v>6143</v>
      </c>
    </row>
    <row r="3883" spans="1:12" ht="13.5">
      <c r="A3883" s="867" t="s">
        <v>9467</v>
      </c>
      <c r="B3883" s="867" t="s">
        <v>9468</v>
      </c>
      <c r="C3883" s="867" t="s">
        <v>8778</v>
      </c>
      <c r="D3883" s="867" t="s">
        <v>9692</v>
      </c>
      <c r="E3883" s="868" t="s">
        <v>819</v>
      </c>
      <c r="F3883" s="867" t="s">
        <v>819</v>
      </c>
      <c r="G3883" s="867">
        <v>92936</v>
      </c>
      <c r="H3883" s="867" t="s">
        <v>10296</v>
      </c>
      <c r="I3883" s="867" t="s">
        <v>6228</v>
      </c>
      <c r="J3883" s="867" t="s">
        <v>6229</v>
      </c>
      <c r="K3883" s="868">
        <v>91</v>
      </c>
      <c r="L3883" s="867" t="s">
        <v>6143</v>
      </c>
    </row>
    <row r="3884" spans="1:12" ht="13.5">
      <c r="A3884" s="867" t="s">
        <v>9467</v>
      </c>
      <c r="B3884" s="867" t="s">
        <v>9468</v>
      </c>
      <c r="C3884" s="867" t="s">
        <v>8778</v>
      </c>
      <c r="D3884" s="867" t="s">
        <v>9692</v>
      </c>
      <c r="E3884" s="868" t="s">
        <v>819</v>
      </c>
      <c r="F3884" s="867" t="s">
        <v>819</v>
      </c>
      <c r="G3884" s="867">
        <v>92937</v>
      </c>
      <c r="H3884" s="867" t="s">
        <v>10297</v>
      </c>
      <c r="I3884" s="867" t="s">
        <v>6228</v>
      </c>
      <c r="J3884" s="867" t="s">
        <v>6229</v>
      </c>
      <c r="K3884" s="868">
        <v>91</v>
      </c>
      <c r="L3884" s="867" t="s">
        <v>6143</v>
      </c>
    </row>
    <row r="3885" spans="1:12" ht="13.5">
      <c r="A3885" s="867" t="s">
        <v>9467</v>
      </c>
      <c r="B3885" s="867" t="s">
        <v>9468</v>
      </c>
      <c r="C3885" s="867" t="s">
        <v>8778</v>
      </c>
      <c r="D3885" s="867" t="s">
        <v>9692</v>
      </c>
      <c r="E3885" s="868" t="s">
        <v>819</v>
      </c>
      <c r="F3885" s="867" t="s">
        <v>819</v>
      </c>
      <c r="G3885" s="867">
        <v>92938</v>
      </c>
      <c r="H3885" s="867" t="s">
        <v>10298</v>
      </c>
      <c r="I3885" s="867" t="s">
        <v>6228</v>
      </c>
      <c r="J3885" s="867" t="s">
        <v>6229</v>
      </c>
      <c r="K3885" s="868">
        <v>19.38</v>
      </c>
      <c r="L3885" s="867" t="s">
        <v>6143</v>
      </c>
    </row>
    <row r="3886" spans="1:12" ht="13.5">
      <c r="A3886" s="867" t="s">
        <v>9467</v>
      </c>
      <c r="B3886" s="867" t="s">
        <v>9468</v>
      </c>
      <c r="C3886" s="867" t="s">
        <v>8778</v>
      </c>
      <c r="D3886" s="867" t="s">
        <v>9692</v>
      </c>
      <c r="E3886" s="868" t="s">
        <v>819</v>
      </c>
      <c r="F3886" s="867" t="s">
        <v>819</v>
      </c>
      <c r="G3886" s="867">
        <v>92939</v>
      </c>
      <c r="H3886" s="867" t="s">
        <v>10299</v>
      </c>
      <c r="I3886" s="867" t="s">
        <v>6228</v>
      </c>
      <c r="J3886" s="867" t="s">
        <v>6229</v>
      </c>
      <c r="K3886" s="868">
        <v>19.52</v>
      </c>
      <c r="L3886" s="867" t="s">
        <v>6143</v>
      </c>
    </row>
    <row r="3887" spans="1:12" ht="13.5">
      <c r="A3887" s="867" t="s">
        <v>9467</v>
      </c>
      <c r="B3887" s="867" t="s">
        <v>9468</v>
      </c>
      <c r="C3887" s="867" t="s">
        <v>8778</v>
      </c>
      <c r="D3887" s="867" t="s">
        <v>9692</v>
      </c>
      <c r="E3887" s="868" t="s">
        <v>819</v>
      </c>
      <c r="F3887" s="867" t="s">
        <v>819</v>
      </c>
      <c r="G3887" s="867">
        <v>92940</v>
      </c>
      <c r="H3887" s="867" t="s">
        <v>10300</v>
      </c>
      <c r="I3887" s="867" t="s">
        <v>6228</v>
      </c>
      <c r="J3887" s="867" t="s">
        <v>6229</v>
      </c>
      <c r="K3887" s="868">
        <v>23.93</v>
      </c>
      <c r="L3887" s="867" t="s">
        <v>6143</v>
      </c>
    </row>
    <row r="3888" spans="1:12" ht="13.5">
      <c r="A3888" s="867" t="s">
        <v>9467</v>
      </c>
      <c r="B3888" s="867" t="s">
        <v>9468</v>
      </c>
      <c r="C3888" s="867" t="s">
        <v>8778</v>
      </c>
      <c r="D3888" s="867" t="s">
        <v>9692</v>
      </c>
      <c r="E3888" s="868" t="s">
        <v>819</v>
      </c>
      <c r="F3888" s="867" t="s">
        <v>819</v>
      </c>
      <c r="G3888" s="867">
        <v>92941</v>
      </c>
      <c r="H3888" s="867" t="s">
        <v>10301</v>
      </c>
      <c r="I3888" s="867" t="s">
        <v>6228</v>
      </c>
      <c r="J3888" s="867" t="s">
        <v>6229</v>
      </c>
      <c r="K3888" s="868">
        <v>23.92</v>
      </c>
      <c r="L3888" s="867" t="s">
        <v>6143</v>
      </c>
    </row>
    <row r="3889" spans="1:12" ht="13.5">
      <c r="A3889" s="867" t="s">
        <v>9467</v>
      </c>
      <c r="B3889" s="867" t="s">
        <v>9468</v>
      </c>
      <c r="C3889" s="867" t="s">
        <v>8778</v>
      </c>
      <c r="D3889" s="867" t="s">
        <v>9692</v>
      </c>
      <c r="E3889" s="868" t="s">
        <v>819</v>
      </c>
      <c r="F3889" s="867" t="s">
        <v>819</v>
      </c>
      <c r="G3889" s="867">
        <v>92942</v>
      </c>
      <c r="H3889" s="867" t="s">
        <v>10302</v>
      </c>
      <c r="I3889" s="867" t="s">
        <v>6228</v>
      </c>
      <c r="J3889" s="867" t="s">
        <v>6229</v>
      </c>
      <c r="K3889" s="868">
        <v>23.92</v>
      </c>
      <c r="L3889" s="867" t="s">
        <v>6143</v>
      </c>
    </row>
    <row r="3890" spans="1:12" ht="13.5">
      <c r="A3890" s="867" t="s">
        <v>9467</v>
      </c>
      <c r="B3890" s="867" t="s">
        <v>9468</v>
      </c>
      <c r="C3890" s="867" t="s">
        <v>8778</v>
      </c>
      <c r="D3890" s="867" t="s">
        <v>9692</v>
      </c>
      <c r="E3890" s="868" t="s">
        <v>819</v>
      </c>
      <c r="F3890" s="867" t="s">
        <v>819</v>
      </c>
      <c r="G3890" s="867">
        <v>92943</v>
      </c>
      <c r="H3890" s="867" t="s">
        <v>10303</v>
      </c>
      <c r="I3890" s="867" t="s">
        <v>6228</v>
      </c>
      <c r="J3890" s="867" t="s">
        <v>6229</v>
      </c>
      <c r="K3890" s="868">
        <v>27.08</v>
      </c>
      <c r="L3890" s="867" t="s">
        <v>6143</v>
      </c>
    </row>
    <row r="3891" spans="1:12" ht="13.5">
      <c r="A3891" s="867" t="s">
        <v>9467</v>
      </c>
      <c r="B3891" s="867" t="s">
        <v>9468</v>
      </c>
      <c r="C3891" s="867" t="s">
        <v>8778</v>
      </c>
      <c r="D3891" s="867" t="s">
        <v>9692</v>
      </c>
      <c r="E3891" s="868" t="s">
        <v>819</v>
      </c>
      <c r="F3891" s="867" t="s">
        <v>819</v>
      </c>
      <c r="G3891" s="867">
        <v>92944</v>
      </c>
      <c r="H3891" s="867" t="s">
        <v>10304</v>
      </c>
      <c r="I3891" s="867" t="s">
        <v>6228</v>
      </c>
      <c r="J3891" s="867" t="s">
        <v>6229</v>
      </c>
      <c r="K3891" s="868">
        <v>27.08</v>
      </c>
      <c r="L3891" s="867" t="s">
        <v>6143</v>
      </c>
    </row>
    <row r="3892" spans="1:12" ht="13.5">
      <c r="A3892" s="867" t="s">
        <v>9467</v>
      </c>
      <c r="B3892" s="867" t="s">
        <v>9468</v>
      </c>
      <c r="C3892" s="867" t="s">
        <v>8778</v>
      </c>
      <c r="D3892" s="867" t="s">
        <v>9692</v>
      </c>
      <c r="E3892" s="868" t="s">
        <v>819</v>
      </c>
      <c r="F3892" s="867" t="s">
        <v>819</v>
      </c>
      <c r="G3892" s="867">
        <v>92945</v>
      </c>
      <c r="H3892" s="867" t="s">
        <v>10305</v>
      </c>
      <c r="I3892" s="867" t="s">
        <v>6228</v>
      </c>
      <c r="J3892" s="867" t="s">
        <v>6229</v>
      </c>
      <c r="K3892" s="868">
        <v>27.08</v>
      </c>
      <c r="L3892" s="867" t="s">
        <v>6143</v>
      </c>
    </row>
    <row r="3893" spans="1:12" ht="13.5">
      <c r="A3893" s="867" t="s">
        <v>9467</v>
      </c>
      <c r="B3893" s="867" t="s">
        <v>9468</v>
      </c>
      <c r="C3893" s="867" t="s">
        <v>8778</v>
      </c>
      <c r="D3893" s="867" t="s">
        <v>9692</v>
      </c>
      <c r="E3893" s="868" t="s">
        <v>819</v>
      </c>
      <c r="F3893" s="867" t="s">
        <v>819</v>
      </c>
      <c r="G3893" s="867">
        <v>92946</v>
      </c>
      <c r="H3893" s="867" t="s">
        <v>10306</v>
      </c>
      <c r="I3893" s="867" t="s">
        <v>6228</v>
      </c>
      <c r="J3893" s="867" t="s">
        <v>6229</v>
      </c>
      <c r="K3893" s="868">
        <v>36.28</v>
      </c>
      <c r="L3893" s="867" t="s">
        <v>6143</v>
      </c>
    </row>
    <row r="3894" spans="1:12" ht="13.5">
      <c r="A3894" s="867" t="s">
        <v>9467</v>
      </c>
      <c r="B3894" s="867" t="s">
        <v>9468</v>
      </c>
      <c r="C3894" s="867" t="s">
        <v>8778</v>
      </c>
      <c r="D3894" s="867" t="s">
        <v>9692</v>
      </c>
      <c r="E3894" s="868" t="s">
        <v>819</v>
      </c>
      <c r="F3894" s="867" t="s">
        <v>819</v>
      </c>
      <c r="G3894" s="867">
        <v>92947</v>
      </c>
      <c r="H3894" s="867" t="s">
        <v>10307</v>
      </c>
      <c r="I3894" s="867" t="s">
        <v>6228</v>
      </c>
      <c r="J3894" s="867" t="s">
        <v>6229</v>
      </c>
      <c r="K3894" s="868">
        <v>36.28</v>
      </c>
      <c r="L3894" s="867" t="s">
        <v>6143</v>
      </c>
    </row>
    <row r="3895" spans="1:12" ht="13.5">
      <c r="A3895" s="867" t="s">
        <v>9467</v>
      </c>
      <c r="B3895" s="867" t="s">
        <v>9468</v>
      </c>
      <c r="C3895" s="867" t="s">
        <v>8778</v>
      </c>
      <c r="D3895" s="867" t="s">
        <v>9692</v>
      </c>
      <c r="E3895" s="868" t="s">
        <v>819</v>
      </c>
      <c r="F3895" s="867" t="s">
        <v>819</v>
      </c>
      <c r="G3895" s="867">
        <v>92948</v>
      </c>
      <c r="H3895" s="867" t="s">
        <v>10308</v>
      </c>
      <c r="I3895" s="867" t="s">
        <v>6228</v>
      </c>
      <c r="J3895" s="867" t="s">
        <v>6229</v>
      </c>
      <c r="K3895" s="868">
        <v>36.28</v>
      </c>
      <c r="L3895" s="867" t="s">
        <v>6143</v>
      </c>
    </row>
    <row r="3896" spans="1:12" ht="13.5">
      <c r="A3896" s="867" t="s">
        <v>9467</v>
      </c>
      <c r="B3896" s="867" t="s">
        <v>9468</v>
      </c>
      <c r="C3896" s="867" t="s">
        <v>8778</v>
      </c>
      <c r="D3896" s="867" t="s">
        <v>9692</v>
      </c>
      <c r="E3896" s="868" t="s">
        <v>819</v>
      </c>
      <c r="F3896" s="867" t="s">
        <v>819</v>
      </c>
      <c r="G3896" s="867">
        <v>92949</v>
      </c>
      <c r="H3896" s="867" t="s">
        <v>10309</v>
      </c>
      <c r="I3896" s="867" t="s">
        <v>6228</v>
      </c>
      <c r="J3896" s="867" t="s">
        <v>6229</v>
      </c>
      <c r="K3896" s="868">
        <v>54.14</v>
      </c>
      <c r="L3896" s="867" t="s">
        <v>6143</v>
      </c>
    </row>
    <row r="3897" spans="1:12" ht="13.5">
      <c r="A3897" s="867" t="s">
        <v>9467</v>
      </c>
      <c r="B3897" s="867" t="s">
        <v>9468</v>
      </c>
      <c r="C3897" s="867" t="s">
        <v>8778</v>
      </c>
      <c r="D3897" s="867" t="s">
        <v>9692</v>
      </c>
      <c r="E3897" s="868" t="s">
        <v>819</v>
      </c>
      <c r="F3897" s="867" t="s">
        <v>819</v>
      </c>
      <c r="G3897" s="867">
        <v>92950</v>
      </c>
      <c r="H3897" s="867" t="s">
        <v>10310</v>
      </c>
      <c r="I3897" s="867" t="s">
        <v>6228</v>
      </c>
      <c r="J3897" s="867" t="s">
        <v>6229</v>
      </c>
      <c r="K3897" s="868">
        <v>54.14</v>
      </c>
      <c r="L3897" s="867" t="s">
        <v>6143</v>
      </c>
    </row>
    <row r="3898" spans="1:12" ht="13.5">
      <c r="A3898" s="867" t="s">
        <v>9467</v>
      </c>
      <c r="B3898" s="867" t="s">
        <v>9468</v>
      </c>
      <c r="C3898" s="867" t="s">
        <v>8778</v>
      </c>
      <c r="D3898" s="867" t="s">
        <v>9692</v>
      </c>
      <c r="E3898" s="868" t="s">
        <v>819</v>
      </c>
      <c r="F3898" s="867" t="s">
        <v>819</v>
      </c>
      <c r="G3898" s="867">
        <v>92951</v>
      </c>
      <c r="H3898" s="867" t="s">
        <v>10311</v>
      </c>
      <c r="I3898" s="867" t="s">
        <v>6228</v>
      </c>
      <c r="J3898" s="867" t="s">
        <v>6229</v>
      </c>
      <c r="K3898" s="868">
        <v>75.59</v>
      </c>
      <c r="L3898" s="867" t="s">
        <v>6143</v>
      </c>
    </row>
    <row r="3899" spans="1:12" ht="13.5">
      <c r="A3899" s="867" t="s">
        <v>9467</v>
      </c>
      <c r="B3899" s="867" t="s">
        <v>9468</v>
      </c>
      <c r="C3899" s="867" t="s">
        <v>8778</v>
      </c>
      <c r="D3899" s="867" t="s">
        <v>9692</v>
      </c>
      <c r="E3899" s="868" t="s">
        <v>819</v>
      </c>
      <c r="F3899" s="867" t="s">
        <v>819</v>
      </c>
      <c r="G3899" s="867">
        <v>92952</v>
      </c>
      <c r="H3899" s="867" t="s">
        <v>10312</v>
      </c>
      <c r="I3899" s="867" t="s">
        <v>6228</v>
      </c>
      <c r="J3899" s="867" t="s">
        <v>6229</v>
      </c>
      <c r="K3899" s="868">
        <v>75.59</v>
      </c>
      <c r="L3899" s="867" t="s">
        <v>6143</v>
      </c>
    </row>
    <row r="3900" spans="1:12" ht="13.5">
      <c r="A3900" s="867" t="s">
        <v>9467</v>
      </c>
      <c r="B3900" s="867" t="s">
        <v>9468</v>
      </c>
      <c r="C3900" s="867" t="s">
        <v>8778</v>
      </c>
      <c r="D3900" s="867" t="s">
        <v>9692</v>
      </c>
      <c r="E3900" s="868" t="s">
        <v>819</v>
      </c>
      <c r="F3900" s="867" t="s">
        <v>819</v>
      </c>
      <c r="G3900" s="867">
        <v>92953</v>
      </c>
      <c r="H3900" s="867" t="s">
        <v>10313</v>
      </c>
      <c r="I3900" s="867" t="s">
        <v>6228</v>
      </c>
      <c r="J3900" s="867" t="s">
        <v>6229</v>
      </c>
      <c r="K3900" s="868">
        <v>17.16</v>
      </c>
      <c r="L3900" s="867" t="s">
        <v>6143</v>
      </c>
    </row>
    <row r="3901" spans="1:12" ht="13.5">
      <c r="A3901" s="867" t="s">
        <v>9467</v>
      </c>
      <c r="B3901" s="867" t="s">
        <v>9468</v>
      </c>
      <c r="C3901" s="867" t="s">
        <v>8778</v>
      </c>
      <c r="D3901" s="867" t="s">
        <v>9692</v>
      </c>
      <c r="E3901" s="868" t="s">
        <v>819</v>
      </c>
      <c r="F3901" s="867" t="s">
        <v>819</v>
      </c>
      <c r="G3901" s="867">
        <v>93050</v>
      </c>
      <c r="H3901" s="867" t="s">
        <v>10314</v>
      </c>
      <c r="I3901" s="867" t="s">
        <v>6228</v>
      </c>
      <c r="J3901" s="867" t="s">
        <v>6142</v>
      </c>
      <c r="K3901" s="868">
        <v>8.2899999999999991</v>
      </c>
      <c r="L3901" s="867" t="s">
        <v>6143</v>
      </c>
    </row>
    <row r="3902" spans="1:12" ht="13.5">
      <c r="A3902" s="867" t="s">
        <v>9467</v>
      </c>
      <c r="B3902" s="867" t="s">
        <v>9468</v>
      </c>
      <c r="C3902" s="867" t="s">
        <v>8778</v>
      </c>
      <c r="D3902" s="867" t="s">
        <v>9692</v>
      </c>
      <c r="E3902" s="868" t="s">
        <v>819</v>
      </c>
      <c r="F3902" s="867" t="s">
        <v>819</v>
      </c>
      <c r="G3902" s="867">
        <v>93051</v>
      </c>
      <c r="H3902" s="867" t="s">
        <v>10315</v>
      </c>
      <c r="I3902" s="867" t="s">
        <v>6228</v>
      </c>
      <c r="J3902" s="867" t="s">
        <v>6142</v>
      </c>
      <c r="K3902" s="868">
        <v>7.69</v>
      </c>
      <c r="L3902" s="867" t="s">
        <v>6143</v>
      </c>
    </row>
    <row r="3903" spans="1:12" ht="13.5">
      <c r="A3903" s="867" t="s">
        <v>9467</v>
      </c>
      <c r="B3903" s="867" t="s">
        <v>9468</v>
      </c>
      <c r="C3903" s="867" t="s">
        <v>8778</v>
      </c>
      <c r="D3903" s="867" t="s">
        <v>9692</v>
      </c>
      <c r="E3903" s="868" t="s">
        <v>819</v>
      </c>
      <c r="F3903" s="867" t="s">
        <v>819</v>
      </c>
      <c r="G3903" s="867">
        <v>93052</v>
      </c>
      <c r="H3903" s="867" t="s">
        <v>10316</v>
      </c>
      <c r="I3903" s="867" t="s">
        <v>6228</v>
      </c>
      <c r="J3903" s="867" t="s">
        <v>6142</v>
      </c>
      <c r="K3903" s="868">
        <v>349.78</v>
      </c>
      <c r="L3903" s="867" t="s">
        <v>6143</v>
      </c>
    </row>
    <row r="3904" spans="1:12" ht="13.5">
      <c r="A3904" s="867" t="s">
        <v>9467</v>
      </c>
      <c r="B3904" s="867" t="s">
        <v>9468</v>
      </c>
      <c r="C3904" s="867" t="s">
        <v>8778</v>
      </c>
      <c r="D3904" s="867" t="s">
        <v>9692</v>
      </c>
      <c r="E3904" s="868" t="s">
        <v>819</v>
      </c>
      <c r="F3904" s="867" t="s">
        <v>819</v>
      </c>
      <c r="G3904" s="867">
        <v>93054</v>
      </c>
      <c r="H3904" s="867" t="s">
        <v>10317</v>
      </c>
      <c r="I3904" s="867" t="s">
        <v>6228</v>
      </c>
      <c r="J3904" s="867" t="s">
        <v>6142</v>
      </c>
      <c r="K3904" s="868">
        <v>15.41</v>
      </c>
      <c r="L3904" s="867" t="s">
        <v>6143</v>
      </c>
    </row>
    <row r="3905" spans="1:12" ht="13.5">
      <c r="A3905" s="867" t="s">
        <v>9467</v>
      </c>
      <c r="B3905" s="867" t="s">
        <v>9468</v>
      </c>
      <c r="C3905" s="867" t="s">
        <v>8778</v>
      </c>
      <c r="D3905" s="867" t="s">
        <v>9692</v>
      </c>
      <c r="E3905" s="868" t="s">
        <v>819</v>
      </c>
      <c r="F3905" s="867" t="s">
        <v>819</v>
      </c>
      <c r="G3905" s="867">
        <v>93055</v>
      </c>
      <c r="H3905" s="867" t="s">
        <v>10318</v>
      </c>
      <c r="I3905" s="867" t="s">
        <v>6228</v>
      </c>
      <c r="J3905" s="867" t="s">
        <v>6142</v>
      </c>
      <c r="K3905" s="868">
        <v>30.91</v>
      </c>
      <c r="L3905" s="867" t="s">
        <v>6143</v>
      </c>
    </row>
    <row r="3906" spans="1:12" ht="13.5">
      <c r="A3906" s="867" t="s">
        <v>9467</v>
      </c>
      <c r="B3906" s="867" t="s">
        <v>9468</v>
      </c>
      <c r="C3906" s="867" t="s">
        <v>8778</v>
      </c>
      <c r="D3906" s="867" t="s">
        <v>9692</v>
      </c>
      <c r="E3906" s="868" t="s">
        <v>819</v>
      </c>
      <c r="F3906" s="867" t="s">
        <v>819</v>
      </c>
      <c r="G3906" s="867">
        <v>93056</v>
      </c>
      <c r="H3906" s="867" t="s">
        <v>10319</v>
      </c>
      <c r="I3906" s="867" t="s">
        <v>6228</v>
      </c>
      <c r="J3906" s="867" t="s">
        <v>6142</v>
      </c>
      <c r="K3906" s="868">
        <v>12</v>
      </c>
      <c r="L3906" s="867" t="s">
        <v>6143</v>
      </c>
    </row>
    <row r="3907" spans="1:12" ht="13.5">
      <c r="A3907" s="867" t="s">
        <v>9467</v>
      </c>
      <c r="B3907" s="867" t="s">
        <v>9468</v>
      </c>
      <c r="C3907" s="867" t="s">
        <v>8778</v>
      </c>
      <c r="D3907" s="867" t="s">
        <v>9692</v>
      </c>
      <c r="E3907" s="868" t="s">
        <v>819</v>
      </c>
      <c r="F3907" s="867" t="s">
        <v>819</v>
      </c>
      <c r="G3907" s="867">
        <v>93057</v>
      </c>
      <c r="H3907" s="867" t="s">
        <v>10320</v>
      </c>
      <c r="I3907" s="867" t="s">
        <v>6228</v>
      </c>
      <c r="J3907" s="867" t="s">
        <v>6142</v>
      </c>
      <c r="K3907" s="868">
        <v>10.55</v>
      </c>
      <c r="L3907" s="867" t="s">
        <v>6143</v>
      </c>
    </row>
    <row r="3908" spans="1:12" ht="13.5">
      <c r="A3908" s="867" t="s">
        <v>9467</v>
      </c>
      <c r="B3908" s="867" t="s">
        <v>9468</v>
      </c>
      <c r="C3908" s="867" t="s">
        <v>8778</v>
      </c>
      <c r="D3908" s="867" t="s">
        <v>9692</v>
      </c>
      <c r="E3908" s="868" t="s">
        <v>819</v>
      </c>
      <c r="F3908" s="867" t="s">
        <v>819</v>
      </c>
      <c r="G3908" s="867">
        <v>93058</v>
      </c>
      <c r="H3908" s="867" t="s">
        <v>10321</v>
      </c>
      <c r="I3908" s="867" t="s">
        <v>6228</v>
      </c>
      <c r="J3908" s="867" t="s">
        <v>6142</v>
      </c>
      <c r="K3908" s="868">
        <v>384.69</v>
      </c>
      <c r="L3908" s="867" t="s">
        <v>6143</v>
      </c>
    </row>
    <row r="3909" spans="1:12" ht="13.5">
      <c r="A3909" s="867" t="s">
        <v>9467</v>
      </c>
      <c r="B3909" s="867" t="s">
        <v>9468</v>
      </c>
      <c r="C3909" s="867" t="s">
        <v>8778</v>
      </c>
      <c r="D3909" s="867" t="s">
        <v>9692</v>
      </c>
      <c r="E3909" s="868" t="s">
        <v>819</v>
      </c>
      <c r="F3909" s="867" t="s">
        <v>819</v>
      </c>
      <c r="G3909" s="867">
        <v>93059</v>
      </c>
      <c r="H3909" s="867" t="s">
        <v>10322</v>
      </c>
      <c r="I3909" s="867" t="s">
        <v>6228</v>
      </c>
      <c r="J3909" s="867" t="s">
        <v>6142</v>
      </c>
      <c r="K3909" s="868">
        <v>21.08</v>
      </c>
      <c r="L3909" s="867" t="s">
        <v>6143</v>
      </c>
    </row>
    <row r="3910" spans="1:12" ht="13.5">
      <c r="A3910" s="867" t="s">
        <v>9467</v>
      </c>
      <c r="B3910" s="867" t="s">
        <v>9468</v>
      </c>
      <c r="C3910" s="867" t="s">
        <v>8778</v>
      </c>
      <c r="D3910" s="867" t="s">
        <v>9692</v>
      </c>
      <c r="E3910" s="868" t="s">
        <v>819</v>
      </c>
      <c r="F3910" s="867" t="s">
        <v>819</v>
      </c>
      <c r="G3910" s="867">
        <v>93060</v>
      </c>
      <c r="H3910" s="867" t="s">
        <v>10323</v>
      </c>
      <c r="I3910" s="867" t="s">
        <v>6228</v>
      </c>
      <c r="J3910" s="867" t="s">
        <v>6142</v>
      </c>
      <c r="K3910" s="868">
        <v>53.58</v>
      </c>
      <c r="L3910" s="867" t="s">
        <v>6143</v>
      </c>
    </row>
    <row r="3911" spans="1:12" ht="13.5">
      <c r="A3911" s="867" t="s">
        <v>9467</v>
      </c>
      <c r="B3911" s="867" t="s">
        <v>9468</v>
      </c>
      <c r="C3911" s="867" t="s">
        <v>8778</v>
      </c>
      <c r="D3911" s="867" t="s">
        <v>9692</v>
      </c>
      <c r="E3911" s="868" t="s">
        <v>819</v>
      </c>
      <c r="F3911" s="867" t="s">
        <v>819</v>
      </c>
      <c r="G3911" s="867">
        <v>93061</v>
      </c>
      <c r="H3911" s="867" t="s">
        <v>10324</v>
      </c>
      <c r="I3911" s="867" t="s">
        <v>6228</v>
      </c>
      <c r="J3911" s="867" t="s">
        <v>6142</v>
      </c>
      <c r="K3911" s="868">
        <v>22.04</v>
      </c>
      <c r="L3911" s="867" t="s">
        <v>6143</v>
      </c>
    </row>
    <row r="3912" spans="1:12" ht="13.5">
      <c r="A3912" s="867" t="s">
        <v>9467</v>
      </c>
      <c r="B3912" s="867" t="s">
        <v>9468</v>
      </c>
      <c r="C3912" s="867" t="s">
        <v>8778</v>
      </c>
      <c r="D3912" s="867" t="s">
        <v>9692</v>
      </c>
      <c r="E3912" s="868" t="s">
        <v>819</v>
      </c>
      <c r="F3912" s="867" t="s">
        <v>819</v>
      </c>
      <c r="G3912" s="867">
        <v>93062</v>
      </c>
      <c r="H3912" s="867" t="s">
        <v>10325</v>
      </c>
      <c r="I3912" s="867" t="s">
        <v>6228</v>
      </c>
      <c r="J3912" s="867" t="s">
        <v>6142</v>
      </c>
      <c r="K3912" s="868">
        <v>19.23</v>
      </c>
      <c r="L3912" s="867" t="s">
        <v>6143</v>
      </c>
    </row>
    <row r="3913" spans="1:12" ht="13.5">
      <c r="A3913" s="867" t="s">
        <v>9467</v>
      </c>
      <c r="B3913" s="867" t="s">
        <v>9468</v>
      </c>
      <c r="C3913" s="867" t="s">
        <v>8778</v>
      </c>
      <c r="D3913" s="867" t="s">
        <v>9692</v>
      </c>
      <c r="E3913" s="868" t="s">
        <v>819</v>
      </c>
      <c r="F3913" s="867" t="s">
        <v>819</v>
      </c>
      <c r="G3913" s="867">
        <v>93063</v>
      </c>
      <c r="H3913" s="867" t="s">
        <v>10326</v>
      </c>
      <c r="I3913" s="867" t="s">
        <v>6228</v>
      </c>
      <c r="J3913" s="867" t="s">
        <v>6142</v>
      </c>
      <c r="K3913" s="868">
        <v>440.63</v>
      </c>
      <c r="L3913" s="867" t="s">
        <v>6143</v>
      </c>
    </row>
    <row r="3914" spans="1:12" ht="13.5">
      <c r="A3914" s="867" t="s">
        <v>9467</v>
      </c>
      <c r="B3914" s="867" t="s">
        <v>9468</v>
      </c>
      <c r="C3914" s="867" t="s">
        <v>8778</v>
      </c>
      <c r="D3914" s="867" t="s">
        <v>9692</v>
      </c>
      <c r="E3914" s="868" t="s">
        <v>819</v>
      </c>
      <c r="F3914" s="867" t="s">
        <v>819</v>
      </c>
      <c r="G3914" s="867">
        <v>93064</v>
      </c>
      <c r="H3914" s="867" t="s">
        <v>10327</v>
      </c>
      <c r="I3914" s="867" t="s">
        <v>6228</v>
      </c>
      <c r="J3914" s="867" t="s">
        <v>6142</v>
      </c>
      <c r="K3914" s="868">
        <v>33.74</v>
      </c>
      <c r="L3914" s="867" t="s">
        <v>6143</v>
      </c>
    </row>
    <row r="3915" spans="1:12" ht="13.5">
      <c r="A3915" s="867" t="s">
        <v>9467</v>
      </c>
      <c r="B3915" s="867" t="s">
        <v>9468</v>
      </c>
      <c r="C3915" s="867" t="s">
        <v>8778</v>
      </c>
      <c r="D3915" s="867" t="s">
        <v>9692</v>
      </c>
      <c r="E3915" s="868" t="s">
        <v>819</v>
      </c>
      <c r="F3915" s="867" t="s">
        <v>819</v>
      </c>
      <c r="G3915" s="867">
        <v>93065</v>
      </c>
      <c r="H3915" s="867" t="s">
        <v>10328</v>
      </c>
      <c r="I3915" s="867" t="s">
        <v>6228</v>
      </c>
      <c r="J3915" s="867" t="s">
        <v>6142</v>
      </c>
      <c r="K3915" s="868">
        <v>31.66</v>
      </c>
      <c r="L3915" s="867" t="s">
        <v>6143</v>
      </c>
    </row>
    <row r="3916" spans="1:12" ht="13.5">
      <c r="A3916" s="867" t="s">
        <v>9467</v>
      </c>
      <c r="B3916" s="867" t="s">
        <v>9468</v>
      </c>
      <c r="C3916" s="867" t="s">
        <v>8778</v>
      </c>
      <c r="D3916" s="867" t="s">
        <v>9692</v>
      </c>
      <c r="E3916" s="868" t="s">
        <v>819</v>
      </c>
      <c r="F3916" s="867" t="s">
        <v>819</v>
      </c>
      <c r="G3916" s="867">
        <v>93066</v>
      </c>
      <c r="H3916" s="867" t="s">
        <v>10329</v>
      </c>
      <c r="I3916" s="867" t="s">
        <v>6228</v>
      </c>
      <c r="J3916" s="867" t="s">
        <v>6142</v>
      </c>
      <c r="K3916" s="868">
        <v>553.04999999999995</v>
      </c>
      <c r="L3916" s="867" t="s">
        <v>6143</v>
      </c>
    </row>
    <row r="3917" spans="1:12" ht="13.5">
      <c r="A3917" s="867" t="s">
        <v>9467</v>
      </c>
      <c r="B3917" s="867" t="s">
        <v>9468</v>
      </c>
      <c r="C3917" s="867" t="s">
        <v>8778</v>
      </c>
      <c r="D3917" s="867" t="s">
        <v>9692</v>
      </c>
      <c r="E3917" s="868" t="s">
        <v>819</v>
      </c>
      <c r="F3917" s="867" t="s">
        <v>819</v>
      </c>
      <c r="G3917" s="867">
        <v>93067</v>
      </c>
      <c r="H3917" s="867" t="s">
        <v>10330</v>
      </c>
      <c r="I3917" s="867" t="s">
        <v>6228</v>
      </c>
      <c r="J3917" s="867" t="s">
        <v>6142</v>
      </c>
      <c r="K3917" s="868">
        <v>49.84</v>
      </c>
      <c r="L3917" s="867" t="s">
        <v>6143</v>
      </c>
    </row>
    <row r="3918" spans="1:12" ht="13.5">
      <c r="A3918" s="867" t="s">
        <v>9467</v>
      </c>
      <c r="B3918" s="867" t="s">
        <v>9468</v>
      </c>
      <c r="C3918" s="867" t="s">
        <v>8778</v>
      </c>
      <c r="D3918" s="867" t="s">
        <v>9692</v>
      </c>
      <c r="E3918" s="868" t="s">
        <v>819</v>
      </c>
      <c r="F3918" s="867" t="s">
        <v>819</v>
      </c>
      <c r="G3918" s="867">
        <v>93068</v>
      </c>
      <c r="H3918" s="867" t="s">
        <v>10331</v>
      </c>
      <c r="I3918" s="867" t="s">
        <v>6228</v>
      </c>
      <c r="J3918" s="867" t="s">
        <v>6142</v>
      </c>
      <c r="K3918" s="868">
        <v>43.75</v>
      </c>
      <c r="L3918" s="867" t="s">
        <v>6143</v>
      </c>
    </row>
    <row r="3919" spans="1:12" ht="13.5">
      <c r="A3919" s="867" t="s">
        <v>9467</v>
      </c>
      <c r="B3919" s="867" t="s">
        <v>9468</v>
      </c>
      <c r="C3919" s="867" t="s">
        <v>8778</v>
      </c>
      <c r="D3919" s="867" t="s">
        <v>9692</v>
      </c>
      <c r="E3919" s="868" t="s">
        <v>819</v>
      </c>
      <c r="F3919" s="867" t="s">
        <v>819</v>
      </c>
      <c r="G3919" s="867">
        <v>93069</v>
      </c>
      <c r="H3919" s="867" t="s">
        <v>10332</v>
      </c>
      <c r="I3919" s="867" t="s">
        <v>6228</v>
      </c>
      <c r="J3919" s="867" t="s">
        <v>6142</v>
      </c>
      <c r="K3919" s="868">
        <v>766.35</v>
      </c>
      <c r="L3919" s="867" t="s">
        <v>6143</v>
      </c>
    </row>
    <row r="3920" spans="1:12" ht="13.5">
      <c r="A3920" s="867" t="s">
        <v>9467</v>
      </c>
      <c r="B3920" s="867" t="s">
        <v>9468</v>
      </c>
      <c r="C3920" s="867" t="s">
        <v>8778</v>
      </c>
      <c r="D3920" s="867" t="s">
        <v>9692</v>
      </c>
      <c r="E3920" s="868" t="s">
        <v>819</v>
      </c>
      <c r="F3920" s="867" t="s">
        <v>819</v>
      </c>
      <c r="G3920" s="867">
        <v>93070</v>
      </c>
      <c r="H3920" s="867" t="s">
        <v>10333</v>
      </c>
      <c r="I3920" s="867" t="s">
        <v>6228</v>
      </c>
      <c r="J3920" s="867" t="s">
        <v>6142</v>
      </c>
      <c r="K3920" s="868">
        <v>124.34</v>
      </c>
      <c r="L3920" s="867" t="s">
        <v>6143</v>
      </c>
    </row>
    <row r="3921" spans="1:12" ht="13.5">
      <c r="A3921" s="867" t="s">
        <v>9467</v>
      </c>
      <c r="B3921" s="867" t="s">
        <v>9468</v>
      </c>
      <c r="C3921" s="867" t="s">
        <v>8778</v>
      </c>
      <c r="D3921" s="867" t="s">
        <v>9692</v>
      </c>
      <c r="E3921" s="868" t="s">
        <v>819</v>
      </c>
      <c r="F3921" s="867" t="s">
        <v>819</v>
      </c>
      <c r="G3921" s="867">
        <v>93071</v>
      </c>
      <c r="H3921" s="867" t="s">
        <v>10334</v>
      </c>
      <c r="I3921" s="867" t="s">
        <v>6228</v>
      </c>
      <c r="J3921" s="867" t="s">
        <v>6142</v>
      </c>
      <c r="K3921" s="868">
        <v>115.55</v>
      </c>
      <c r="L3921" s="867" t="s">
        <v>6143</v>
      </c>
    </row>
    <row r="3922" spans="1:12" ht="13.5">
      <c r="A3922" s="867" t="s">
        <v>9467</v>
      </c>
      <c r="B3922" s="867" t="s">
        <v>9468</v>
      </c>
      <c r="C3922" s="867" t="s">
        <v>8778</v>
      </c>
      <c r="D3922" s="867" t="s">
        <v>9692</v>
      </c>
      <c r="E3922" s="868" t="s">
        <v>819</v>
      </c>
      <c r="F3922" s="867" t="s">
        <v>819</v>
      </c>
      <c r="G3922" s="867">
        <v>93072</v>
      </c>
      <c r="H3922" s="867" t="s">
        <v>10335</v>
      </c>
      <c r="I3922" s="867" t="s">
        <v>6228</v>
      </c>
      <c r="J3922" s="867" t="s">
        <v>6142</v>
      </c>
      <c r="K3922" s="869">
        <v>1010.97</v>
      </c>
      <c r="L3922" s="867" t="s">
        <v>6143</v>
      </c>
    </row>
    <row r="3923" spans="1:12" ht="13.5">
      <c r="A3923" s="867" t="s">
        <v>9467</v>
      </c>
      <c r="B3923" s="867" t="s">
        <v>9468</v>
      </c>
      <c r="C3923" s="867" t="s">
        <v>8778</v>
      </c>
      <c r="D3923" s="867" t="s">
        <v>9692</v>
      </c>
      <c r="E3923" s="868" t="s">
        <v>819</v>
      </c>
      <c r="F3923" s="867" t="s">
        <v>819</v>
      </c>
      <c r="G3923" s="867">
        <v>93073</v>
      </c>
      <c r="H3923" s="867" t="s">
        <v>10336</v>
      </c>
      <c r="I3923" s="867" t="s">
        <v>6228</v>
      </c>
      <c r="J3923" s="867" t="s">
        <v>6142</v>
      </c>
      <c r="K3923" s="868">
        <v>56.62</v>
      </c>
      <c r="L3923" s="867" t="s">
        <v>6143</v>
      </c>
    </row>
    <row r="3924" spans="1:12" ht="13.5">
      <c r="A3924" s="867" t="s">
        <v>9467</v>
      </c>
      <c r="B3924" s="867" t="s">
        <v>9468</v>
      </c>
      <c r="C3924" s="867" t="s">
        <v>8778</v>
      </c>
      <c r="D3924" s="867" t="s">
        <v>9692</v>
      </c>
      <c r="E3924" s="868" t="s">
        <v>819</v>
      </c>
      <c r="F3924" s="867" t="s">
        <v>819</v>
      </c>
      <c r="G3924" s="867">
        <v>93074</v>
      </c>
      <c r="H3924" s="867" t="s">
        <v>10337</v>
      </c>
      <c r="I3924" s="867" t="s">
        <v>6228</v>
      </c>
      <c r="J3924" s="867" t="s">
        <v>6142</v>
      </c>
      <c r="K3924" s="868">
        <v>9.5399999999999991</v>
      </c>
      <c r="L3924" s="867" t="s">
        <v>6143</v>
      </c>
    </row>
    <row r="3925" spans="1:12" ht="13.5">
      <c r="A3925" s="867" t="s">
        <v>9467</v>
      </c>
      <c r="B3925" s="867" t="s">
        <v>9468</v>
      </c>
      <c r="C3925" s="867" t="s">
        <v>8778</v>
      </c>
      <c r="D3925" s="867" t="s">
        <v>9692</v>
      </c>
      <c r="E3925" s="868" t="s">
        <v>819</v>
      </c>
      <c r="F3925" s="867" t="s">
        <v>819</v>
      </c>
      <c r="G3925" s="867">
        <v>93075</v>
      </c>
      <c r="H3925" s="867" t="s">
        <v>10338</v>
      </c>
      <c r="I3925" s="867" t="s">
        <v>6228</v>
      </c>
      <c r="J3925" s="867" t="s">
        <v>6142</v>
      </c>
      <c r="K3925" s="868">
        <v>15.34</v>
      </c>
      <c r="L3925" s="867" t="s">
        <v>6143</v>
      </c>
    </row>
    <row r="3926" spans="1:12" ht="13.5">
      <c r="A3926" s="867" t="s">
        <v>9467</v>
      </c>
      <c r="B3926" s="867" t="s">
        <v>9468</v>
      </c>
      <c r="C3926" s="867" t="s">
        <v>8778</v>
      </c>
      <c r="D3926" s="867" t="s">
        <v>9692</v>
      </c>
      <c r="E3926" s="868" t="s">
        <v>819</v>
      </c>
      <c r="F3926" s="867" t="s">
        <v>819</v>
      </c>
      <c r="G3926" s="867">
        <v>93076</v>
      </c>
      <c r="H3926" s="867" t="s">
        <v>10339</v>
      </c>
      <c r="I3926" s="867" t="s">
        <v>6228</v>
      </c>
      <c r="J3926" s="867" t="s">
        <v>6142</v>
      </c>
      <c r="K3926" s="868">
        <v>15.03</v>
      </c>
      <c r="L3926" s="867" t="s">
        <v>6143</v>
      </c>
    </row>
    <row r="3927" spans="1:12" ht="13.5">
      <c r="A3927" s="867" t="s">
        <v>9467</v>
      </c>
      <c r="B3927" s="867" t="s">
        <v>9468</v>
      </c>
      <c r="C3927" s="867" t="s">
        <v>8778</v>
      </c>
      <c r="D3927" s="867" t="s">
        <v>9692</v>
      </c>
      <c r="E3927" s="868" t="s">
        <v>819</v>
      </c>
      <c r="F3927" s="867" t="s">
        <v>819</v>
      </c>
      <c r="G3927" s="867">
        <v>93077</v>
      </c>
      <c r="H3927" s="867" t="s">
        <v>10340</v>
      </c>
      <c r="I3927" s="867" t="s">
        <v>6228</v>
      </c>
      <c r="J3927" s="867" t="s">
        <v>6142</v>
      </c>
      <c r="K3927" s="868">
        <v>21.55</v>
      </c>
      <c r="L3927" s="867" t="s">
        <v>6143</v>
      </c>
    </row>
    <row r="3928" spans="1:12" ht="13.5">
      <c r="A3928" s="867" t="s">
        <v>9467</v>
      </c>
      <c r="B3928" s="867" t="s">
        <v>9468</v>
      </c>
      <c r="C3928" s="867" t="s">
        <v>8778</v>
      </c>
      <c r="D3928" s="867" t="s">
        <v>9692</v>
      </c>
      <c r="E3928" s="868" t="s">
        <v>819</v>
      </c>
      <c r="F3928" s="867" t="s">
        <v>819</v>
      </c>
      <c r="G3928" s="867">
        <v>93078</v>
      </c>
      <c r="H3928" s="867" t="s">
        <v>10341</v>
      </c>
      <c r="I3928" s="867" t="s">
        <v>6228</v>
      </c>
      <c r="J3928" s="867" t="s">
        <v>6142</v>
      </c>
      <c r="K3928" s="868">
        <v>23.26</v>
      </c>
      <c r="L3928" s="867" t="s">
        <v>6143</v>
      </c>
    </row>
    <row r="3929" spans="1:12" ht="13.5">
      <c r="A3929" s="867" t="s">
        <v>9467</v>
      </c>
      <c r="B3929" s="867" t="s">
        <v>9468</v>
      </c>
      <c r="C3929" s="867" t="s">
        <v>8778</v>
      </c>
      <c r="D3929" s="867" t="s">
        <v>9692</v>
      </c>
      <c r="E3929" s="868" t="s">
        <v>819</v>
      </c>
      <c r="F3929" s="867" t="s">
        <v>819</v>
      </c>
      <c r="G3929" s="867">
        <v>93079</v>
      </c>
      <c r="H3929" s="867" t="s">
        <v>10342</v>
      </c>
      <c r="I3929" s="867" t="s">
        <v>6228</v>
      </c>
      <c r="J3929" s="867" t="s">
        <v>6142</v>
      </c>
      <c r="K3929" s="868">
        <v>20.73</v>
      </c>
      <c r="L3929" s="867" t="s">
        <v>6143</v>
      </c>
    </row>
    <row r="3930" spans="1:12" ht="13.5">
      <c r="A3930" s="867" t="s">
        <v>9467</v>
      </c>
      <c r="B3930" s="867" t="s">
        <v>9468</v>
      </c>
      <c r="C3930" s="867" t="s">
        <v>8778</v>
      </c>
      <c r="D3930" s="867" t="s">
        <v>9692</v>
      </c>
      <c r="E3930" s="868" t="s">
        <v>819</v>
      </c>
      <c r="F3930" s="867" t="s">
        <v>819</v>
      </c>
      <c r="G3930" s="867">
        <v>93080</v>
      </c>
      <c r="H3930" s="867" t="s">
        <v>10343</v>
      </c>
      <c r="I3930" s="867" t="s">
        <v>6228</v>
      </c>
      <c r="J3930" s="867" t="s">
        <v>6142</v>
      </c>
      <c r="K3930" s="868">
        <v>6.24</v>
      </c>
      <c r="L3930" s="867" t="s">
        <v>6143</v>
      </c>
    </row>
    <row r="3931" spans="1:12" ht="13.5">
      <c r="A3931" s="867" t="s">
        <v>9467</v>
      </c>
      <c r="B3931" s="867" t="s">
        <v>9468</v>
      </c>
      <c r="C3931" s="867" t="s">
        <v>8778</v>
      </c>
      <c r="D3931" s="867" t="s">
        <v>9692</v>
      </c>
      <c r="E3931" s="868" t="s">
        <v>819</v>
      </c>
      <c r="F3931" s="867" t="s">
        <v>819</v>
      </c>
      <c r="G3931" s="867">
        <v>93081</v>
      </c>
      <c r="H3931" s="867" t="s">
        <v>10344</v>
      </c>
      <c r="I3931" s="867" t="s">
        <v>6228</v>
      </c>
      <c r="J3931" s="867" t="s">
        <v>6142</v>
      </c>
      <c r="K3931" s="868">
        <v>13.6</v>
      </c>
      <c r="L3931" s="867" t="s">
        <v>6143</v>
      </c>
    </row>
    <row r="3932" spans="1:12" ht="13.5">
      <c r="A3932" s="867" t="s">
        <v>9467</v>
      </c>
      <c r="B3932" s="867" t="s">
        <v>9468</v>
      </c>
      <c r="C3932" s="867" t="s">
        <v>8778</v>
      </c>
      <c r="D3932" s="867" t="s">
        <v>9692</v>
      </c>
      <c r="E3932" s="868" t="s">
        <v>819</v>
      </c>
      <c r="F3932" s="867" t="s">
        <v>819</v>
      </c>
      <c r="G3932" s="867">
        <v>93082</v>
      </c>
      <c r="H3932" s="867" t="s">
        <v>10345</v>
      </c>
      <c r="I3932" s="867" t="s">
        <v>6228</v>
      </c>
      <c r="J3932" s="867" t="s">
        <v>6142</v>
      </c>
      <c r="K3932" s="868">
        <v>16.53</v>
      </c>
      <c r="L3932" s="867" t="s">
        <v>6143</v>
      </c>
    </row>
    <row r="3933" spans="1:12" ht="13.5">
      <c r="A3933" s="867" t="s">
        <v>9467</v>
      </c>
      <c r="B3933" s="867" t="s">
        <v>9468</v>
      </c>
      <c r="C3933" s="867" t="s">
        <v>8778</v>
      </c>
      <c r="D3933" s="867" t="s">
        <v>9692</v>
      </c>
      <c r="E3933" s="868" t="s">
        <v>819</v>
      </c>
      <c r="F3933" s="867" t="s">
        <v>819</v>
      </c>
      <c r="G3933" s="867">
        <v>93083</v>
      </c>
      <c r="H3933" s="867" t="s">
        <v>10346</v>
      </c>
      <c r="I3933" s="867" t="s">
        <v>6228</v>
      </c>
      <c r="J3933" s="867" t="s">
        <v>6142</v>
      </c>
      <c r="K3933" s="868">
        <v>302.64999999999998</v>
      </c>
      <c r="L3933" s="867" t="s">
        <v>6143</v>
      </c>
    </row>
    <row r="3934" spans="1:12" ht="13.5">
      <c r="A3934" s="867" t="s">
        <v>9467</v>
      </c>
      <c r="B3934" s="867" t="s">
        <v>9468</v>
      </c>
      <c r="C3934" s="867" t="s">
        <v>8778</v>
      </c>
      <c r="D3934" s="867" t="s">
        <v>9692</v>
      </c>
      <c r="E3934" s="868" t="s">
        <v>819</v>
      </c>
      <c r="F3934" s="867" t="s">
        <v>819</v>
      </c>
      <c r="G3934" s="867">
        <v>93084</v>
      </c>
      <c r="H3934" s="867" t="s">
        <v>10347</v>
      </c>
      <c r="I3934" s="867" t="s">
        <v>6228</v>
      </c>
      <c r="J3934" s="867" t="s">
        <v>6142</v>
      </c>
      <c r="K3934" s="868">
        <v>9.9600000000000009</v>
      </c>
      <c r="L3934" s="867" t="s">
        <v>6143</v>
      </c>
    </row>
    <row r="3935" spans="1:12" ht="13.5">
      <c r="A3935" s="867" t="s">
        <v>9467</v>
      </c>
      <c r="B3935" s="867" t="s">
        <v>9468</v>
      </c>
      <c r="C3935" s="867" t="s">
        <v>8778</v>
      </c>
      <c r="D3935" s="867" t="s">
        <v>9692</v>
      </c>
      <c r="E3935" s="868" t="s">
        <v>819</v>
      </c>
      <c r="F3935" s="867" t="s">
        <v>819</v>
      </c>
      <c r="G3935" s="867">
        <v>93085</v>
      </c>
      <c r="H3935" s="867" t="s">
        <v>10348</v>
      </c>
      <c r="I3935" s="867" t="s">
        <v>6228</v>
      </c>
      <c r="J3935" s="867" t="s">
        <v>6142</v>
      </c>
      <c r="K3935" s="868">
        <v>9.36</v>
      </c>
      <c r="L3935" s="867" t="s">
        <v>6143</v>
      </c>
    </row>
    <row r="3936" spans="1:12" ht="13.5">
      <c r="A3936" s="867" t="s">
        <v>9467</v>
      </c>
      <c r="B3936" s="867" t="s">
        <v>9468</v>
      </c>
      <c r="C3936" s="867" t="s">
        <v>8778</v>
      </c>
      <c r="D3936" s="867" t="s">
        <v>9692</v>
      </c>
      <c r="E3936" s="868" t="s">
        <v>819</v>
      </c>
      <c r="F3936" s="867" t="s">
        <v>819</v>
      </c>
      <c r="G3936" s="867">
        <v>93086</v>
      </c>
      <c r="H3936" s="867" t="s">
        <v>10349</v>
      </c>
      <c r="I3936" s="867" t="s">
        <v>6228</v>
      </c>
      <c r="J3936" s="867" t="s">
        <v>6142</v>
      </c>
      <c r="K3936" s="868">
        <v>351.45</v>
      </c>
      <c r="L3936" s="867" t="s">
        <v>6143</v>
      </c>
    </row>
    <row r="3937" spans="1:12" ht="13.5">
      <c r="A3937" s="867" t="s">
        <v>9467</v>
      </c>
      <c r="B3937" s="867" t="s">
        <v>9468</v>
      </c>
      <c r="C3937" s="867" t="s">
        <v>8778</v>
      </c>
      <c r="D3937" s="867" t="s">
        <v>9692</v>
      </c>
      <c r="E3937" s="868" t="s">
        <v>819</v>
      </c>
      <c r="F3937" s="867" t="s">
        <v>819</v>
      </c>
      <c r="G3937" s="867">
        <v>93087</v>
      </c>
      <c r="H3937" s="867" t="s">
        <v>10350</v>
      </c>
      <c r="I3937" s="867" t="s">
        <v>6228</v>
      </c>
      <c r="J3937" s="867" t="s">
        <v>6142</v>
      </c>
      <c r="K3937" s="868">
        <v>14.81</v>
      </c>
      <c r="L3937" s="867" t="s">
        <v>6143</v>
      </c>
    </row>
    <row r="3938" spans="1:12" ht="13.5">
      <c r="A3938" s="867" t="s">
        <v>9467</v>
      </c>
      <c r="B3938" s="867" t="s">
        <v>9468</v>
      </c>
      <c r="C3938" s="867" t="s">
        <v>8778</v>
      </c>
      <c r="D3938" s="867" t="s">
        <v>9692</v>
      </c>
      <c r="E3938" s="868" t="s">
        <v>819</v>
      </c>
      <c r="F3938" s="867" t="s">
        <v>819</v>
      </c>
      <c r="G3938" s="867">
        <v>93088</v>
      </c>
      <c r="H3938" s="867" t="s">
        <v>10351</v>
      </c>
      <c r="I3938" s="867" t="s">
        <v>6228</v>
      </c>
      <c r="J3938" s="867" t="s">
        <v>6142</v>
      </c>
      <c r="K3938" s="868">
        <v>17.21</v>
      </c>
      <c r="L3938" s="867" t="s">
        <v>6143</v>
      </c>
    </row>
    <row r="3939" spans="1:12" ht="13.5">
      <c r="A3939" s="867" t="s">
        <v>9467</v>
      </c>
      <c r="B3939" s="867" t="s">
        <v>9468</v>
      </c>
      <c r="C3939" s="867" t="s">
        <v>8778</v>
      </c>
      <c r="D3939" s="867" t="s">
        <v>9692</v>
      </c>
      <c r="E3939" s="868" t="s">
        <v>819</v>
      </c>
      <c r="F3939" s="867" t="s">
        <v>819</v>
      </c>
      <c r="G3939" s="867">
        <v>93089</v>
      </c>
      <c r="H3939" s="867" t="s">
        <v>10352</v>
      </c>
      <c r="I3939" s="867" t="s">
        <v>6228</v>
      </c>
      <c r="J3939" s="867" t="s">
        <v>6142</v>
      </c>
      <c r="K3939" s="868">
        <v>32.58</v>
      </c>
      <c r="L3939" s="867" t="s">
        <v>6143</v>
      </c>
    </row>
    <row r="3940" spans="1:12" ht="13.5">
      <c r="A3940" s="867" t="s">
        <v>9467</v>
      </c>
      <c r="B3940" s="867" t="s">
        <v>9468</v>
      </c>
      <c r="C3940" s="867" t="s">
        <v>8778</v>
      </c>
      <c r="D3940" s="867" t="s">
        <v>9692</v>
      </c>
      <c r="E3940" s="868" t="s">
        <v>819</v>
      </c>
      <c r="F3940" s="867" t="s">
        <v>819</v>
      </c>
      <c r="G3940" s="867">
        <v>93090</v>
      </c>
      <c r="H3940" s="867" t="s">
        <v>10353</v>
      </c>
      <c r="I3940" s="867" t="s">
        <v>6228</v>
      </c>
      <c r="J3940" s="867" t="s">
        <v>6142</v>
      </c>
      <c r="K3940" s="868">
        <v>13.65</v>
      </c>
      <c r="L3940" s="867" t="s">
        <v>6143</v>
      </c>
    </row>
    <row r="3941" spans="1:12" ht="13.5">
      <c r="A3941" s="867" t="s">
        <v>9467</v>
      </c>
      <c r="B3941" s="867" t="s">
        <v>9468</v>
      </c>
      <c r="C3941" s="867" t="s">
        <v>8778</v>
      </c>
      <c r="D3941" s="867" t="s">
        <v>9692</v>
      </c>
      <c r="E3941" s="868" t="s">
        <v>819</v>
      </c>
      <c r="F3941" s="867" t="s">
        <v>819</v>
      </c>
      <c r="G3941" s="867">
        <v>93091</v>
      </c>
      <c r="H3941" s="867" t="s">
        <v>10354</v>
      </c>
      <c r="I3941" s="867" t="s">
        <v>6228</v>
      </c>
      <c r="J3941" s="867" t="s">
        <v>6142</v>
      </c>
      <c r="K3941" s="868">
        <v>12.2</v>
      </c>
      <c r="L3941" s="867" t="s">
        <v>6143</v>
      </c>
    </row>
    <row r="3942" spans="1:12" ht="13.5">
      <c r="A3942" s="867" t="s">
        <v>9467</v>
      </c>
      <c r="B3942" s="867" t="s">
        <v>9468</v>
      </c>
      <c r="C3942" s="867" t="s">
        <v>8778</v>
      </c>
      <c r="D3942" s="867" t="s">
        <v>9692</v>
      </c>
      <c r="E3942" s="868" t="s">
        <v>819</v>
      </c>
      <c r="F3942" s="867" t="s">
        <v>819</v>
      </c>
      <c r="G3942" s="867">
        <v>93092</v>
      </c>
      <c r="H3942" s="867" t="s">
        <v>10355</v>
      </c>
      <c r="I3942" s="867" t="s">
        <v>6228</v>
      </c>
      <c r="J3942" s="867" t="s">
        <v>6142</v>
      </c>
      <c r="K3942" s="868">
        <v>386.34</v>
      </c>
      <c r="L3942" s="867" t="s">
        <v>6143</v>
      </c>
    </row>
    <row r="3943" spans="1:12" ht="13.5">
      <c r="A3943" s="867" t="s">
        <v>9467</v>
      </c>
      <c r="B3943" s="867" t="s">
        <v>9468</v>
      </c>
      <c r="C3943" s="867" t="s">
        <v>8778</v>
      </c>
      <c r="D3943" s="867" t="s">
        <v>9692</v>
      </c>
      <c r="E3943" s="868" t="s">
        <v>819</v>
      </c>
      <c r="F3943" s="867" t="s">
        <v>819</v>
      </c>
      <c r="G3943" s="867">
        <v>93093</v>
      </c>
      <c r="H3943" s="867" t="s">
        <v>10356</v>
      </c>
      <c r="I3943" s="867" t="s">
        <v>6228</v>
      </c>
      <c r="J3943" s="867" t="s">
        <v>6142</v>
      </c>
      <c r="K3943" s="868">
        <v>22.73</v>
      </c>
      <c r="L3943" s="867" t="s">
        <v>6143</v>
      </c>
    </row>
    <row r="3944" spans="1:12" ht="13.5">
      <c r="A3944" s="867" t="s">
        <v>9467</v>
      </c>
      <c r="B3944" s="867" t="s">
        <v>9468</v>
      </c>
      <c r="C3944" s="867" t="s">
        <v>8778</v>
      </c>
      <c r="D3944" s="867" t="s">
        <v>9692</v>
      </c>
      <c r="E3944" s="868" t="s">
        <v>819</v>
      </c>
      <c r="F3944" s="867" t="s">
        <v>819</v>
      </c>
      <c r="G3944" s="867">
        <v>93094</v>
      </c>
      <c r="H3944" s="867" t="s">
        <v>10357</v>
      </c>
      <c r="I3944" s="867" t="s">
        <v>6228</v>
      </c>
      <c r="J3944" s="867" t="s">
        <v>6142</v>
      </c>
      <c r="K3944" s="868">
        <v>55.23</v>
      </c>
      <c r="L3944" s="867" t="s">
        <v>6143</v>
      </c>
    </row>
    <row r="3945" spans="1:12" ht="13.5">
      <c r="A3945" s="867" t="s">
        <v>9467</v>
      </c>
      <c r="B3945" s="867" t="s">
        <v>9468</v>
      </c>
      <c r="C3945" s="867" t="s">
        <v>8778</v>
      </c>
      <c r="D3945" s="867" t="s">
        <v>9692</v>
      </c>
      <c r="E3945" s="868" t="s">
        <v>819</v>
      </c>
      <c r="F3945" s="867" t="s">
        <v>819</v>
      </c>
      <c r="G3945" s="867">
        <v>93095</v>
      </c>
      <c r="H3945" s="867" t="s">
        <v>10358</v>
      </c>
      <c r="I3945" s="867" t="s">
        <v>6228</v>
      </c>
      <c r="J3945" s="867" t="s">
        <v>6142</v>
      </c>
      <c r="K3945" s="868">
        <v>42.25</v>
      </c>
      <c r="L3945" s="867" t="s">
        <v>6143</v>
      </c>
    </row>
    <row r="3946" spans="1:12" ht="13.5">
      <c r="A3946" s="867" t="s">
        <v>9467</v>
      </c>
      <c r="B3946" s="867" t="s">
        <v>9468</v>
      </c>
      <c r="C3946" s="867" t="s">
        <v>8778</v>
      </c>
      <c r="D3946" s="867" t="s">
        <v>9692</v>
      </c>
      <c r="E3946" s="868" t="s">
        <v>819</v>
      </c>
      <c r="F3946" s="867" t="s">
        <v>819</v>
      </c>
      <c r="G3946" s="867">
        <v>93096</v>
      </c>
      <c r="H3946" s="867" t="s">
        <v>10359</v>
      </c>
      <c r="I3946" s="867" t="s">
        <v>6228</v>
      </c>
      <c r="J3946" s="867" t="s">
        <v>6142</v>
      </c>
      <c r="K3946" s="868">
        <v>59.91</v>
      </c>
      <c r="L3946" s="867" t="s">
        <v>6143</v>
      </c>
    </row>
    <row r="3947" spans="1:12" ht="13.5">
      <c r="A3947" s="867" t="s">
        <v>9467</v>
      </c>
      <c r="B3947" s="867" t="s">
        <v>9468</v>
      </c>
      <c r="C3947" s="867" t="s">
        <v>8778</v>
      </c>
      <c r="D3947" s="867" t="s">
        <v>9692</v>
      </c>
      <c r="E3947" s="868" t="s">
        <v>819</v>
      </c>
      <c r="F3947" s="867" t="s">
        <v>819</v>
      </c>
      <c r="G3947" s="867">
        <v>93097</v>
      </c>
      <c r="H3947" s="867" t="s">
        <v>10360</v>
      </c>
      <c r="I3947" s="867" t="s">
        <v>6228</v>
      </c>
      <c r="J3947" s="867" t="s">
        <v>6142</v>
      </c>
      <c r="K3947" s="868">
        <v>9.73</v>
      </c>
      <c r="L3947" s="867" t="s">
        <v>6143</v>
      </c>
    </row>
    <row r="3948" spans="1:12" ht="13.5">
      <c r="A3948" s="867" t="s">
        <v>9467</v>
      </c>
      <c r="B3948" s="867" t="s">
        <v>9468</v>
      </c>
      <c r="C3948" s="867" t="s">
        <v>8778</v>
      </c>
      <c r="D3948" s="867" t="s">
        <v>9692</v>
      </c>
      <c r="E3948" s="868" t="s">
        <v>819</v>
      </c>
      <c r="F3948" s="867" t="s">
        <v>819</v>
      </c>
      <c r="G3948" s="867">
        <v>93098</v>
      </c>
      <c r="H3948" s="867" t="s">
        <v>10361</v>
      </c>
      <c r="I3948" s="867" t="s">
        <v>6228</v>
      </c>
      <c r="J3948" s="867" t="s">
        <v>6142</v>
      </c>
      <c r="K3948" s="868">
        <v>15.53</v>
      </c>
      <c r="L3948" s="867" t="s">
        <v>6143</v>
      </c>
    </row>
    <row r="3949" spans="1:12" ht="13.5">
      <c r="A3949" s="867" t="s">
        <v>9467</v>
      </c>
      <c r="B3949" s="867" t="s">
        <v>9468</v>
      </c>
      <c r="C3949" s="867" t="s">
        <v>8778</v>
      </c>
      <c r="D3949" s="867" t="s">
        <v>9692</v>
      </c>
      <c r="E3949" s="868" t="s">
        <v>819</v>
      </c>
      <c r="F3949" s="867" t="s">
        <v>819</v>
      </c>
      <c r="G3949" s="867">
        <v>93099</v>
      </c>
      <c r="H3949" s="867" t="s">
        <v>10362</v>
      </c>
      <c r="I3949" s="867" t="s">
        <v>6228</v>
      </c>
      <c r="J3949" s="867" t="s">
        <v>6142</v>
      </c>
      <c r="K3949" s="868">
        <v>17.29</v>
      </c>
      <c r="L3949" s="867" t="s">
        <v>6143</v>
      </c>
    </row>
    <row r="3950" spans="1:12" ht="13.5">
      <c r="A3950" s="867" t="s">
        <v>9467</v>
      </c>
      <c r="B3950" s="867" t="s">
        <v>9468</v>
      </c>
      <c r="C3950" s="867" t="s">
        <v>8778</v>
      </c>
      <c r="D3950" s="867" t="s">
        <v>9692</v>
      </c>
      <c r="E3950" s="868" t="s">
        <v>819</v>
      </c>
      <c r="F3950" s="867" t="s">
        <v>819</v>
      </c>
      <c r="G3950" s="867">
        <v>93100</v>
      </c>
      <c r="H3950" s="867" t="s">
        <v>10363</v>
      </c>
      <c r="I3950" s="867" t="s">
        <v>6228</v>
      </c>
      <c r="J3950" s="867" t="s">
        <v>6142</v>
      </c>
      <c r="K3950" s="868">
        <v>23.81</v>
      </c>
      <c r="L3950" s="867" t="s">
        <v>6143</v>
      </c>
    </row>
    <row r="3951" spans="1:12" ht="13.5">
      <c r="A3951" s="867" t="s">
        <v>9467</v>
      </c>
      <c r="B3951" s="867" t="s">
        <v>9468</v>
      </c>
      <c r="C3951" s="867" t="s">
        <v>8778</v>
      </c>
      <c r="D3951" s="867" t="s">
        <v>9692</v>
      </c>
      <c r="E3951" s="868" t="s">
        <v>819</v>
      </c>
      <c r="F3951" s="867" t="s">
        <v>819</v>
      </c>
      <c r="G3951" s="867">
        <v>93101</v>
      </c>
      <c r="H3951" s="867" t="s">
        <v>10364</v>
      </c>
      <c r="I3951" s="867" t="s">
        <v>6228</v>
      </c>
      <c r="J3951" s="867" t="s">
        <v>6142</v>
      </c>
      <c r="K3951" s="868">
        <v>25.52</v>
      </c>
      <c r="L3951" s="867" t="s">
        <v>6143</v>
      </c>
    </row>
    <row r="3952" spans="1:12" ht="13.5">
      <c r="A3952" s="867" t="s">
        <v>9467</v>
      </c>
      <c r="B3952" s="867" t="s">
        <v>9468</v>
      </c>
      <c r="C3952" s="867" t="s">
        <v>8778</v>
      </c>
      <c r="D3952" s="867" t="s">
        <v>9692</v>
      </c>
      <c r="E3952" s="868" t="s">
        <v>819</v>
      </c>
      <c r="F3952" s="867" t="s">
        <v>819</v>
      </c>
      <c r="G3952" s="867">
        <v>93102</v>
      </c>
      <c r="H3952" s="867" t="s">
        <v>10365</v>
      </c>
      <c r="I3952" s="867" t="s">
        <v>6228</v>
      </c>
      <c r="J3952" s="867" t="s">
        <v>6142</v>
      </c>
      <c r="K3952" s="868">
        <v>22.79</v>
      </c>
      <c r="L3952" s="867" t="s">
        <v>6143</v>
      </c>
    </row>
    <row r="3953" spans="1:12" ht="13.5">
      <c r="A3953" s="867" t="s">
        <v>9467</v>
      </c>
      <c r="B3953" s="867" t="s">
        <v>9468</v>
      </c>
      <c r="C3953" s="867" t="s">
        <v>8778</v>
      </c>
      <c r="D3953" s="867" t="s">
        <v>9692</v>
      </c>
      <c r="E3953" s="868" t="s">
        <v>819</v>
      </c>
      <c r="F3953" s="867" t="s">
        <v>819</v>
      </c>
      <c r="G3953" s="867">
        <v>93103</v>
      </c>
      <c r="H3953" s="867" t="s">
        <v>10366</v>
      </c>
      <c r="I3953" s="867" t="s">
        <v>6228</v>
      </c>
      <c r="J3953" s="867" t="s">
        <v>6142</v>
      </c>
      <c r="K3953" s="868">
        <v>6.4</v>
      </c>
      <c r="L3953" s="867" t="s">
        <v>6143</v>
      </c>
    </row>
    <row r="3954" spans="1:12" ht="13.5">
      <c r="A3954" s="867" t="s">
        <v>9467</v>
      </c>
      <c r="B3954" s="867" t="s">
        <v>9468</v>
      </c>
      <c r="C3954" s="867" t="s">
        <v>8778</v>
      </c>
      <c r="D3954" s="867" t="s">
        <v>9692</v>
      </c>
      <c r="E3954" s="868" t="s">
        <v>819</v>
      </c>
      <c r="F3954" s="867" t="s">
        <v>819</v>
      </c>
      <c r="G3954" s="867">
        <v>93104</v>
      </c>
      <c r="H3954" s="867" t="s">
        <v>10367</v>
      </c>
      <c r="I3954" s="867" t="s">
        <v>6228</v>
      </c>
      <c r="J3954" s="867" t="s">
        <v>6142</v>
      </c>
      <c r="K3954" s="868">
        <v>13.76</v>
      </c>
      <c r="L3954" s="867" t="s">
        <v>6143</v>
      </c>
    </row>
    <row r="3955" spans="1:12" ht="13.5">
      <c r="A3955" s="867" t="s">
        <v>9467</v>
      </c>
      <c r="B3955" s="867" t="s">
        <v>9468</v>
      </c>
      <c r="C3955" s="867" t="s">
        <v>8778</v>
      </c>
      <c r="D3955" s="867" t="s">
        <v>9692</v>
      </c>
      <c r="E3955" s="868" t="s">
        <v>819</v>
      </c>
      <c r="F3955" s="867" t="s">
        <v>819</v>
      </c>
      <c r="G3955" s="867">
        <v>93105</v>
      </c>
      <c r="H3955" s="867" t="s">
        <v>10368</v>
      </c>
      <c r="I3955" s="867" t="s">
        <v>6228</v>
      </c>
      <c r="J3955" s="867" t="s">
        <v>6142</v>
      </c>
      <c r="K3955" s="868">
        <v>16.690000000000001</v>
      </c>
      <c r="L3955" s="867" t="s">
        <v>6143</v>
      </c>
    </row>
    <row r="3956" spans="1:12" ht="13.5">
      <c r="A3956" s="867" t="s">
        <v>9467</v>
      </c>
      <c r="B3956" s="867" t="s">
        <v>9468</v>
      </c>
      <c r="C3956" s="867" t="s">
        <v>8778</v>
      </c>
      <c r="D3956" s="867" t="s">
        <v>9692</v>
      </c>
      <c r="E3956" s="868" t="s">
        <v>819</v>
      </c>
      <c r="F3956" s="867" t="s">
        <v>819</v>
      </c>
      <c r="G3956" s="867">
        <v>93106</v>
      </c>
      <c r="H3956" s="867" t="s">
        <v>10369</v>
      </c>
      <c r="I3956" s="867" t="s">
        <v>6228</v>
      </c>
      <c r="J3956" s="867" t="s">
        <v>6142</v>
      </c>
      <c r="K3956" s="868">
        <v>302.81</v>
      </c>
      <c r="L3956" s="867" t="s">
        <v>6143</v>
      </c>
    </row>
    <row r="3957" spans="1:12" ht="13.5">
      <c r="A3957" s="867" t="s">
        <v>9467</v>
      </c>
      <c r="B3957" s="867" t="s">
        <v>9468</v>
      </c>
      <c r="C3957" s="867" t="s">
        <v>8778</v>
      </c>
      <c r="D3957" s="867" t="s">
        <v>9692</v>
      </c>
      <c r="E3957" s="868" t="s">
        <v>819</v>
      </c>
      <c r="F3957" s="867" t="s">
        <v>819</v>
      </c>
      <c r="G3957" s="867">
        <v>93107</v>
      </c>
      <c r="H3957" s="867" t="s">
        <v>10370</v>
      </c>
      <c r="I3957" s="867" t="s">
        <v>6228</v>
      </c>
      <c r="J3957" s="867" t="s">
        <v>6142</v>
      </c>
      <c r="K3957" s="868">
        <v>11.44</v>
      </c>
      <c r="L3957" s="867" t="s">
        <v>6143</v>
      </c>
    </row>
    <row r="3958" spans="1:12" ht="13.5">
      <c r="A3958" s="867" t="s">
        <v>9467</v>
      </c>
      <c r="B3958" s="867" t="s">
        <v>9468</v>
      </c>
      <c r="C3958" s="867" t="s">
        <v>8778</v>
      </c>
      <c r="D3958" s="867" t="s">
        <v>9692</v>
      </c>
      <c r="E3958" s="868" t="s">
        <v>819</v>
      </c>
      <c r="F3958" s="867" t="s">
        <v>819</v>
      </c>
      <c r="G3958" s="867">
        <v>93108</v>
      </c>
      <c r="H3958" s="867" t="s">
        <v>10371</v>
      </c>
      <c r="I3958" s="867" t="s">
        <v>6228</v>
      </c>
      <c r="J3958" s="867" t="s">
        <v>6142</v>
      </c>
      <c r="K3958" s="868">
        <v>10.84</v>
      </c>
      <c r="L3958" s="867" t="s">
        <v>6143</v>
      </c>
    </row>
    <row r="3959" spans="1:12" ht="13.5">
      <c r="A3959" s="867" t="s">
        <v>9467</v>
      </c>
      <c r="B3959" s="867" t="s">
        <v>9468</v>
      </c>
      <c r="C3959" s="867" t="s">
        <v>8778</v>
      </c>
      <c r="D3959" s="867" t="s">
        <v>9692</v>
      </c>
      <c r="E3959" s="868" t="s">
        <v>819</v>
      </c>
      <c r="F3959" s="867" t="s">
        <v>819</v>
      </c>
      <c r="G3959" s="867">
        <v>93109</v>
      </c>
      <c r="H3959" s="867" t="s">
        <v>10372</v>
      </c>
      <c r="I3959" s="867" t="s">
        <v>6228</v>
      </c>
      <c r="J3959" s="867" t="s">
        <v>6142</v>
      </c>
      <c r="K3959" s="868">
        <v>352.93</v>
      </c>
      <c r="L3959" s="867" t="s">
        <v>6143</v>
      </c>
    </row>
    <row r="3960" spans="1:12" ht="13.5">
      <c r="A3960" s="867" t="s">
        <v>9467</v>
      </c>
      <c r="B3960" s="867" t="s">
        <v>9468</v>
      </c>
      <c r="C3960" s="867" t="s">
        <v>8778</v>
      </c>
      <c r="D3960" s="867" t="s">
        <v>9692</v>
      </c>
      <c r="E3960" s="868" t="s">
        <v>819</v>
      </c>
      <c r="F3960" s="867" t="s">
        <v>819</v>
      </c>
      <c r="G3960" s="867">
        <v>93110</v>
      </c>
      <c r="H3960" s="867" t="s">
        <v>10373</v>
      </c>
      <c r="I3960" s="867" t="s">
        <v>6228</v>
      </c>
      <c r="J3960" s="867" t="s">
        <v>6142</v>
      </c>
      <c r="K3960" s="868">
        <v>16.29</v>
      </c>
      <c r="L3960" s="867" t="s">
        <v>6143</v>
      </c>
    </row>
    <row r="3961" spans="1:12" ht="13.5">
      <c r="A3961" s="867" t="s">
        <v>9467</v>
      </c>
      <c r="B3961" s="867" t="s">
        <v>9468</v>
      </c>
      <c r="C3961" s="867" t="s">
        <v>8778</v>
      </c>
      <c r="D3961" s="867" t="s">
        <v>9692</v>
      </c>
      <c r="E3961" s="868" t="s">
        <v>819</v>
      </c>
      <c r="F3961" s="867" t="s">
        <v>819</v>
      </c>
      <c r="G3961" s="867">
        <v>93111</v>
      </c>
      <c r="H3961" s="867" t="s">
        <v>10374</v>
      </c>
      <c r="I3961" s="867" t="s">
        <v>6228</v>
      </c>
      <c r="J3961" s="867" t="s">
        <v>6142</v>
      </c>
      <c r="K3961" s="868">
        <v>18.559999999999999</v>
      </c>
      <c r="L3961" s="867" t="s">
        <v>6143</v>
      </c>
    </row>
    <row r="3962" spans="1:12" ht="13.5">
      <c r="A3962" s="867" t="s">
        <v>9467</v>
      </c>
      <c r="B3962" s="867" t="s">
        <v>9468</v>
      </c>
      <c r="C3962" s="867" t="s">
        <v>8778</v>
      </c>
      <c r="D3962" s="867" t="s">
        <v>9692</v>
      </c>
      <c r="E3962" s="868" t="s">
        <v>819</v>
      </c>
      <c r="F3962" s="867" t="s">
        <v>819</v>
      </c>
      <c r="G3962" s="867">
        <v>93112</v>
      </c>
      <c r="H3962" s="867" t="s">
        <v>10375</v>
      </c>
      <c r="I3962" s="867" t="s">
        <v>6228</v>
      </c>
      <c r="J3962" s="867" t="s">
        <v>6142</v>
      </c>
      <c r="K3962" s="868">
        <v>34.06</v>
      </c>
      <c r="L3962" s="867" t="s">
        <v>6143</v>
      </c>
    </row>
    <row r="3963" spans="1:12" ht="13.5">
      <c r="A3963" s="867" t="s">
        <v>9467</v>
      </c>
      <c r="B3963" s="867" t="s">
        <v>9468</v>
      </c>
      <c r="C3963" s="867" t="s">
        <v>8778</v>
      </c>
      <c r="D3963" s="867" t="s">
        <v>9692</v>
      </c>
      <c r="E3963" s="868" t="s">
        <v>819</v>
      </c>
      <c r="F3963" s="867" t="s">
        <v>819</v>
      </c>
      <c r="G3963" s="867">
        <v>93113</v>
      </c>
      <c r="H3963" s="867" t="s">
        <v>10376</v>
      </c>
      <c r="I3963" s="867" t="s">
        <v>6228</v>
      </c>
      <c r="J3963" s="867" t="s">
        <v>6142</v>
      </c>
      <c r="K3963" s="868">
        <v>16.34</v>
      </c>
      <c r="L3963" s="867" t="s">
        <v>6143</v>
      </c>
    </row>
    <row r="3964" spans="1:12" ht="13.5">
      <c r="A3964" s="867" t="s">
        <v>9467</v>
      </c>
      <c r="B3964" s="867" t="s">
        <v>9468</v>
      </c>
      <c r="C3964" s="867" t="s">
        <v>8778</v>
      </c>
      <c r="D3964" s="867" t="s">
        <v>9692</v>
      </c>
      <c r="E3964" s="868" t="s">
        <v>819</v>
      </c>
      <c r="F3964" s="867" t="s">
        <v>819</v>
      </c>
      <c r="G3964" s="867">
        <v>93114</v>
      </c>
      <c r="H3964" s="867" t="s">
        <v>10377</v>
      </c>
      <c r="I3964" s="867" t="s">
        <v>6228</v>
      </c>
      <c r="J3964" s="867" t="s">
        <v>6142</v>
      </c>
      <c r="K3964" s="868">
        <v>25.42</v>
      </c>
      <c r="L3964" s="867" t="s">
        <v>6143</v>
      </c>
    </row>
    <row r="3965" spans="1:12" ht="13.5">
      <c r="A3965" s="867" t="s">
        <v>9467</v>
      </c>
      <c r="B3965" s="867" t="s">
        <v>9468</v>
      </c>
      <c r="C3965" s="867" t="s">
        <v>8778</v>
      </c>
      <c r="D3965" s="867" t="s">
        <v>9692</v>
      </c>
      <c r="E3965" s="868" t="s">
        <v>819</v>
      </c>
      <c r="F3965" s="867" t="s">
        <v>819</v>
      </c>
      <c r="G3965" s="867">
        <v>93115</v>
      </c>
      <c r="H3965" s="867" t="s">
        <v>10378</v>
      </c>
      <c r="I3965" s="867" t="s">
        <v>6228</v>
      </c>
      <c r="J3965" s="867" t="s">
        <v>6142</v>
      </c>
      <c r="K3965" s="868">
        <v>57.92</v>
      </c>
      <c r="L3965" s="867" t="s">
        <v>6143</v>
      </c>
    </row>
    <row r="3966" spans="1:12" ht="13.5">
      <c r="A3966" s="867" t="s">
        <v>9467</v>
      </c>
      <c r="B3966" s="867" t="s">
        <v>9468</v>
      </c>
      <c r="C3966" s="867" t="s">
        <v>8778</v>
      </c>
      <c r="D3966" s="867" t="s">
        <v>9692</v>
      </c>
      <c r="E3966" s="868" t="s">
        <v>819</v>
      </c>
      <c r="F3966" s="867" t="s">
        <v>819</v>
      </c>
      <c r="G3966" s="867">
        <v>93116</v>
      </c>
      <c r="H3966" s="867" t="s">
        <v>10379</v>
      </c>
      <c r="I3966" s="867" t="s">
        <v>6228</v>
      </c>
      <c r="J3966" s="867" t="s">
        <v>6142</v>
      </c>
      <c r="K3966" s="868">
        <v>389.03</v>
      </c>
      <c r="L3966" s="867" t="s">
        <v>6143</v>
      </c>
    </row>
    <row r="3967" spans="1:12" ht="13.5">
      <c r="A3967" s="867" t="s">
        <v>9467</v>
      </c>
      <c r="B3967" s="867" t="s">
        <v>9468</v>
      </c>
      <c r="C3967" s="867" t="s">
        <v>8778</v>
      </c>
      <c r="D3967" s="867" t="s">
        <v>9692</v>
      </c>
      <c r="E3967" s="868" t="s">
        <v>819</v>
      </c>
      <c r="F3967" s="867" t="s">
        <v>819</v>
      </c>
      <c r="G3967" s="867">
        <v>93117</v>
      </c>
      <c r="H3967" s="867" t="s">
        <v>10380</v>
      </c>
      <c r="I3967" s="867" t="s">
        <v>6228</v>
      </c>
      <c r="J3967" s="867" t="s">
        <v>6142</v>
      </c>
      <c r="K3967" s="868">
        <v>42.48</v>
      </c>
      <c r="L3967" s="867" t="s">
        <v>6143</v>
      </c>
    </row>
    <row r="3968" spans="1:12" ht="13.5">
      <c r="A3968" s="867" t="s">
        <v>9467</v>
      </c>
      <c r="B3968" s="867" t="s">
        <v>9468</v>
      </c>
      <c r="C3968" s="867" t="s">
        <v>8778</v>
      </c>
      <c r="D3968" s="867" t="s">
        <v>9692</v>
      </c>
      <c r="E3968" s="868" t="s">
        <v>819</v>
      </c>
      <c r="F3968" s="867" t="s">
        <v>819</v>
      </c>
      <c r="G3968" s="867">
        <v>93118</v>
      </c>
      <c r="H3968" s="867" t="s">
        <v>10381</v>
      </c>
      <c r="I3968" s="867" t="s">
        <v>6228</v>
      </c>
      <c r="J3968" s="867" t="s">
        <v>6142</v>
      </c>
      <c r="K3968" s="868">
        <v>62.9</v>
      </c>
      <c r="L3968" s="867" t="s">
        <v>6143</v>
      </c>
    </row>
    <row r="3969" spans="1:12" ht="13.5">
      <c r="A3969" s="867" t="s">
        <v>9467</v>
      </c>
      <c r="B3969" s="867" t="s">
        <v>9468</v>
      </c>
      <c r="C3969" s="867" t="s">
        <v>8778</v>
      </c>
      <c r="D3969" s="867" t="s">
        <v>9692</v>
      </c>
      <c r="E3969" s="868" t="s">
        <v>819</v>
      </c>
      <c r="F3969" s="867" t="s">
        <v>819</v>
      </c>
      <c r="G3969" s="867">
        <v>93119</v>
      </c>
      <c r="H3969" s="867" t="s">
        <v>10382</v>
      </c>
      <c r="I3969" s="867" t="s">
        <v>6228</v>
      </c>
      <c r="J3969" s="867" t="s">
        <v>6142</v>
      </c>
      <c r="K3969" s="868">
        <v>12.58</v>
      </c>
      <c r="L3969" s="867" t="s">
        <v>6143</v>
      </c>
    </row>
    <row r="3970" spans="1:12" ht="13.5">
      <c r="A3970" s="867" t="s">
        <v>9467</v>
      </c>
      <c r="B3970" s="867" t="s">
        <v>9468</v>
      </c>
      <c r="C3970" s="867" t="s">
        <v>8778</v>
      </c>
      <c r="D3970" s="867" t="s">
        <v>9692</v>
      </c>
      <c r="E3970" s="868" t="s">
        <v>819</v>
      </c>
      <c r="F3970" s="867" t="s">
        <v>819</v>
      </c>
      <c r="G3970" s="867">
        <v>93120</v>
      </c>
      <c r="H3970" s="867" t="s">
        <v>10383</v>
      </c>
      <c r="I3970" s="867" t="s">
        <v>6228</v>
      </c>
      <c r="J3970" s="867" t="s">
        <v>6142</v>
      </c>
      <c r="K3970" s="868">
        <v>19.100000000000001</v>
      </c>
      <c r="L3970" s="867" t="s">
        <v>6143</v>
      </c>
    </row>
    <row r="3971" spans="1:12" ht="13.5">
      <c r="A3971" s="867" t="s">
        <v>9467</v>
      </c>
      <c r="B3971" s="867" t="s">
        <v>9468</v>
      </c>
      <c r="C3971" s="867" t="s">
        <v>8778</v>
      </c>
      <c r="D3971" s="867" t="s">
        <v>9692</v>
      </c>
      <c r="E3971" s="868" t="s">
        <v>819</v>
      </c>
      <c r="F3971" s="867" t="s">
        <v>819</v>
      </c>
      <c r="G3971" s="867">
        <v>93121</v>
      </c>
      <c r="H3971" s="867" t="s">
        <v>10384</v>
      </c>
      <c r="I3971" s="867" t="s">
        <v>6228</v>
      </c>
      <c r="J3971" s="867" t="s">
        <v>6142</v>
      </c>
      <c r="K3971" s="868">
        <v>20.81</v>
      </c>
      <c r="L3971" s="867" t="s">
        <v>6143</v>
      </c>
    </row>
    <row r="3972" spans="1:12" ht="13.5">
      <c r="A3972" s="867" t="s">
        <v>9467</v>
      </c>
      <c r="B3972" s="867" t="s">
        <v>9468</v>
      </c>
      <c r="C3972" s="867" t="s">
        <v>8778</v>
      </c>
      <c r="D3972" s="867" t="s">
        <v>9692</v>
      </c>
      <c r="E3972" s="868" t="s">
        <v>819</v>
      </c>
      <c r="F3972" s="867" t="s">
        <v>819</v>
      </c>
      <c r="G3972" s="867">
        <v>93122</v>
      </c>
      <c r="H3972" s="867" t="s">
        <v>10385</v>
      </c>
      <c r="I3972" s="867" t="s">
        <v>6228</v>
      </c>
      <c r="J3972" s="867" t="s">
        <v>6142</v>
      </c>
      <c r="K3972" s="868">
        <v>18.29</v>
      </c>
      <c r="L3972" s="867" t="s">
        <v>6143</v>
      </c>
    </row>
    <row r="3973" spans="1:12" ht="13.5">
      <c r="A3973" s="867" t="s">
        <v>9467</v>
      </c>
      <c r="B3973" s="867" t="s">
        <v>9468</v>
      </c>
      <c r="C3973" s="867" t="s">
        <v>8778</v>
      </c>
      <c r="D3973" s="867" t="s">
        <v>9692</v>
      </c>
      <c r="E3973" s="868" t="s">
        <v>819</v>
      </c>
      <c r="F3973" s="867" t="s">
        <v>819</v>
      </c>
      <c r="G3973" s="867">
        <v>93123</v>
      </c>
      <c r="H3973" s="867" t="s">
        <v>10386</v>
      </c>
      <c r="I3973" s="867" t="s">
        <v>6228</v>
      </c>
      <c r="J3973" s="867" t="s">
        <v>6142</v>
      </c>
      <c r="K3973" s="868">
        <v>39.549999999999997</v>
      </c>
      <c r="L3973" s="867" t="s">
        <v>6143</v>
      </c>
    </row>
    <row r="3974" spans="1:12" ht="13.5">
      <c r="A3974" s="867" t="s">
        <v>9467</v>
      </c>
      <c r="B3974" s="867" t="s">
        <v>9468</v>
      </c>
      <c r="C3974" s="867" t="s">
        <v>8778</v>
      </c>
      <c r="D3974" s="867" t="s">
        <v>9692</v>
      </c>
      <c r="E3974" s="868" t="s">
        <v>819</v>
      </c>
      <c r="F3974" s="867" t="s">
        <v>819</v>
      </c>
      <c r="G3974" s="867">
        <v>93124</v>
      </c>
      <c r="H3974" s="867" t="s">
        <v>10387</v>
      </c>
      <c r="I3974" s="867" t="s">
        <v>6228</v>
      </c>
      <c r="J3974" s="867" t="s">
        <v>6142</v>
      </c>
      <c r="K3974" s="868">
        <v>61.82</v>
      </c>
      <c r="L3974" s="867" t="s">
        <v>6143</v>
      </c>
    </row>
    <row r="3975" spans="1:12" ht="13.5">
      <c r="A3975" s="867" t="s">
        <v>9467</v>
      </c>
      <c r="B3975" s="867" t="s">
        <v>9468</v>
      </c>
      <c r="C3975" s="867" t="s">
        <v>8778</v>
      </c>
      <c r="D3975" s="867" t="s">
        <v>9692</v>
      </c>
      <c r="E3975" s="868" t="s">
        <v>819</v>
      </c>
      <c r="F3975" s="867" t="s">
        <v>819</v>
      </c>
      <c r="G3975" s="867">
        <v>93125</v>
      </c>
      <c r="H3975" s="867" t="s">
        <v>10388</v>
      </c>
      <c r="I3975" s="867" t="s">
        <v>6228</v>
      </c>
      <c r="J3975" s="867" t="s">
        <v>6142</v>
      </c>
      <c r="K3975" s="868">
        <v>89.73</v>
      </c>
      <c r="L3975" s="867" t="s">
        <v>6143</v>
      </c>
    </row>
    <row r="3976" spans="1:12" ht="13.5">
      <c r="A3976" s="867" t="s">
        <v>9467</v>
      </c>
      <c r="B3976" s="867" t="s">
        <v>9468</v>
      </c>
      <c r="C3976" s="867" t="s">
        <v>8778</v>
      </c>
      <c r="D3976" s="867" t="s">
        <v>9692</v>
      </c>
      <c r="E3976" s="868" t="s">
        <v>819</v>
      </c>
      <c r="F3976" s="867" t="s">
        <v>819</v>
      </c>
      <c r="G3976" s="867">
        <v>93126</v>
      </c>
      <c r="H3976" s="867" t="s">
        <v>10389</v>
      </c>
      <c r="I3976" s="867" t="s">
        <v>6228</v>
      </c>
      <c r="J3976" s="867" t="s">
        <v>6142</v>
      </c>
      <c r="K3976" s="868">
        <v>197.57</v>
      </c>
      <c r="L3976" s="867" t="s">
        <v>6143</v>
      </c>
    </row>
    <row r="3977" spans="1:12" ht="13.5">
      <c r="A3977" s="867" t="s">
        <v>9467</v>
      </c>
      <c r="B3977" s="867" t="s">
        <v>9468</v>
      </c>
      <c r="C3977" s="867" t="s">
        <v>8778</v>
      </c>
      <c r="D3977" s="867" t="s">
        <v>9692</v>
      </c>
      <c r="E3977" s="868" t="s">
        <v>819</v>
      </c>
      <c r="F3977" s="867" t="s">
        <v>819</v>
      </c>
      <c r="G3977" s="867">
        <v>93133</v>
      </c>
      <c r="H3977" s="867" t="s">
        <v>10390</v>
      </c>
      <c r="I3977" s="867" t="s">
        <v>6228</v>
      </c>
      <c r="J3977" s="867" t="s">
        <v>6142</v>
      </c>
      <c r="K3977" s="868">
        <v>14.89</v>
      </c>
      <c r="L3977" s="867" t="s">
        <v>6143</v>
      </c>
    </row>
    <row r="3978" spans="1:12" ht="13.5">
      <c r="A3978" s="867" t="s">
        <v>9467</v>
      </c>
      <c r="B3978" s="867" t="s">
        <v>9468</v>
      </c>
      <c r="C3978" s="867" t="s">
        <v>8778</v>
      </c>
      <c r="D3978" s="867" t="s">
        <v>9692</v>
      </c>
      <c r="E3978" s="868" t="s">
        <v>819</v>
      </c>
      <c r="F3978" s="867" t="s">
        <v>819</v>
      </c>
      <c r="G3978" s="867">
        <v>94465</v>
      </c>
      <c r="H3978" s="867" t="s">
        <v>10391</v>
      </c>
      <c r="I3978" s="867" t="s">
        <v>6228</v>
      </c>
      <c r="J3978" s="867" t="s">
        <v>6229</v>
      </c>
      <c r="K3978" s="868">
        <v>33.53</v>
      </c>
      <c r="L3978" s="867" t="s">
        <v>6143</v>
      </c>
    </row>
    <row r="3979" spans="1:12" ht="13.5">
      <c r="A3979" s="867" t="s">
        <v>9467</v>
      </c>
      <c r="B3979" s="867" t="s">
        <v>9468</v>
      </c>
      <c r="C3979" s="867" t="s">
        <v>8778</v>
      </c>
      <c r="D3979" s="867" t="s">
        <v>9692</v>
      </c>
      <c r="E3979" s="868" t="s">
        <v>819</v>
      </c>
      <c r="F3979" s="867" t="s">
        <v>819</v>
      </c>
      <c r="G3979" s="867">
        <v>94466</v>
      </c>
      <c r="H3979" s="867" t="s">
        <v>10392</v>
      </c>
      <c r="I3979" s="867" t="s">
        <v>6228</v>
      </c>
      <c r="J3979" s="867" t="s">
        <v>6229</v>
      </c>
      <c r="K3979" s="868">
        <v>33.54</v>
      </c>
      <c r="L3979" s="867" t="s">
        <v>6143</v>
      </c>
    </row>
    <row r="3980" spans="1:12" ht="13.5">
      <c r="A3980" s="867" t="s">
        <v>9467</v>
      </c>
      <c r="B3980" s="867" t="s">
        <v>9468</v>
      </c>
      <c r="C3980" s="867" t="s">
        <v>8778</v>
      </c>
      <c r="D3980" s="867" t="s">
        <v>9692</v>
      </c>
      <c r="E3980" s="868" t="s">
        <v>819</v>
      </c>
      <c r="F3980" s="867" t="s">
        <v>819</v>
      </c>
      <c r="G3980" s="867">
        <v>94467</v>
      </c>
      <c r="H3980" s="867" t="s">
        <v>10393</v>
      </c>
      <c r="I3980" s="867" t="s">
        <v>6228</v>
      </c>
      <c r="J3980" s="867" t="s">
        <v>6229</v>
      </c>
      <c r="K3980" s="868">
        <v>49.61</v>
      </c>
      <c r="L3980" s="867" t="s">
        <v>6143</v>
      </c>
    </row>
    <row r="3981" spans="1:12" ht="13.5">
      <c r="A3981" s="867" t="s">
        <v>9467</v>
      </c>
      <c r="B3981" s="867" t="s">
        <v>9468</v>
      </c>
      <c r="C3981" s="867" t="s">
        <v>8778</v>
      </c>
      <c r="D3981" s="867" t="s">
        <v>9692</v>
      </c>
      <c r="E3981" s="868" t="s">
        <v>819</v>
      </c>
      <c r="F3981" s="867" t="s">
        <v>819</v>
      </c>
      <c r="G3981" s="867">
        <v>94468</v>
      </c>
      <c r="H3981" s="867" t="s">
        <v>10394</v>
      </c>
      <c r="I3981" s="867" t="s">
        <v>6228</v>
      </c>
      <c r="J3981" s="867" t="s">
        <v>6229</v>
      </c>
      <c r="K3981" s="868">
        <v>43.9</v>
      </c>
      <c r="L3981" s="867" t="s">
        <v>6143</v>
      </c>
    </row>
    <row r="3982" spans="1:12" ht="13.5">
      <c r="A3982" s="867" t="s">
        <v>9467</v>
      </c>
      <c r="B3982" s="867" t="s">
        <v>9468</v>
      </c>
      <c r="C3982" s="867" t="s">
        <v>8778</v>
      </c>
      <c r="D3982" s="867" t="s">
        <v>9692</v>
      </c>
      <c r="E3982" s="868" t="s">
        <v>819</v>
      </c>
      <c r="F3982" s="867" t="s">
        <v>819</v>
      </c>
      <c r="G3982" s="867">
        <v>94469</v>
      </c>
      <c r="H3982" s="867" t="s">
        <v>10395</v>
      </c>
      <c r="I3982" s="867" t="s">
        <v>6228</v>
      </c>
      <c r="J3982" s="867" t="s">
        <v>6229</v>
      </c>
      <c r="K3982" s="868">
        <v>71.27</v>
      </c>
      <c r="L3982" s="867" t="s">
        <v>6143</v>
      </c>
    </row>
    <row r="3983" spans="1:12" ht="13.5">
      <c r="A3983" s="867" t="s">
        <v>9467</v>
      </c>
      <c r="B3983" s="867" t="s">
        <v>9468</v>
      </c>
      <c r="C3983" s="867" t="s">
        <v>8778</v>
      </c>
      <c r="D3983" s="867" t="s">
        <v>9692</v>
      </c>
      <c r="E3983" s="868" t="s">
        <v>819</v>
      </c>
      <c r="F3983" s="867" t="s">
        <v>819</v>
      </c>
      <c r="G3983" s="867">
        <v>94470</v>
      </c>
      <c r="H3983" s="867" t="s">
        <v>10396</v>
      </c>
      <c r="I3983" s="867" t="s">
        <v>6228</v>
      </c>
      <c r="J3983" s="867" t="s">
        <v>6229</v>
      </c>
      <c r="K3983" s="868">
        <v>66.19</v>
      </c>
      <c r="L3983" s="867" t="s">
        <v>6143</v>
      </c>
    </row>
    <row r="3984" spans="1:12" ht="13.5">
      <c r="A3984" s="867" t="s">
        <v>9467</v>
      </c>
      <c r="B3984" s="867" t="s">
        <v>9468</v>
      </c>
      <c r="C3984" s="867" t="s">
        <v>8778</v>
      </c>
      <c r="D3984" s="867" t="s">
        <v>9692</v>
      </c>
      <c r="E3984" s="868" t="s">
        <v>819</v>
      </c>
      <c r="F3984" s="867" t="s">
        <v>819</v>
      </c>
      <c r="G3984" s="867">
        <v>94471</v>
      </c>
      <c r="H3984" s="867" t="s">
        <v>10397</v>
      </c>
      <c r="I3984" s="867" t="s">
        <v>6228</v>
      </c>
      <c r="J3984" s="867" t="s">
        <v>6229</v>
      </c>
      <c r="K3984" s="868">
        <v>48.55</v>
      </c>
      <c r="L3984" s="867" t="s">
        <v>6143</v>
      </c>
    </row>
    <row r="3985" spans="1:12" ht="13.5">
      <c r="A3985" s="867" t="s">
        <v>9467</v>
      </c>
      <c r="B3985" s="867" t="s">
        <v>9468</v>
      </c>
      <c r="C3985" s="867" t="s">
        <v>8778</v>
      </c>
      <c r="D3985" s="867" t="s">
        <v>9692</v>
      </c>
      <c r="E3985" s="868" t="s">
        <v>819</v>
      </c>
      <c r="F3985" s="867" t="s">
        <v>819</v>
      </c>
      <c r="G3985" s="867">
        <v>94472</v>
      </c>
      <c r="H3985" s="867" t="s">
        <v>10398</v>
      </c>
      <c r="I3985" s="867" t="s">
        <v>6228</v>
      </c>
      <c r="J3985" s="867" t="s">
        <v>6229</v>
      </c>
      <c r="K3985" s="868">
        <v>49.82</v>
      </c>
      <c r="L3985" s="867" t="s">
        <v>6143</v>
      </c>
    </row>
    <row r="3986" spans="1:12" ht="13.5">
      <c r="A3986" s="867" t="s">
        <v>9467</v>
      </c>
      <c r="B3986" s="867" t="s">
        <v>9468</v>
      </c>
      <c r="C3986" s="867" t="s">
        <v>8778</v>
      </c>
      <c r="D3986" s="867" t="s">
        <v>9692</v>
      </c>
      <c r="E3986" s="868" t="s">
        <v>819</v>
      </c>
      <c r="F3986" s="867" t="s">
        <v>819</v>
      </c>
      <c r="G3986" s="867">
        <v>94473</v>
      </c>
      <c r="H3986" s="867" t="s">
        <v>10399</v>
      </c>
      <c r="I3986" s="867" t="s">
        <v>6228</v>
      </c>
      <c r="J3986" s="867" t="s">
        <v>6229</v>
      </c>
      <c r="K3986" s="868">
        <v>71.290000000000006</v>
      </c>
      <c r="L3986" s="867" t="s">
        <v>6143</v>
      </c>
    </row>
    <row r="3987" spans="1:12" ht="13.5">
      <c r="A3987" s="867" t="s">
        <v>9467</v>
      </c>
      <c r="B3987" s="867" t="s">
        <v>9468</v>
      </c>
      <c r="C3987" s="867" t="s">
        <v>8778</v>
      </c>
      <c r="D3987" s="867" t="s">
        <v>9692</v>
      </c>
      <c r="E3987" s="868" t="s">
        <v>819</v>
      </c>
      <c r="F3987" s="867" t="s">
        <v>819</v>
      </c>
      <c r="G3987" s="867">
        <v>94474</v>
      </c>
      <c r="H3987" s="867" t="s">
        <v>10400</v>
      </c>
      <c r="I3987" s="867" t="s">
        <v>6228</v>
      </c>
      <c r="J3987" s="867" t="s">
        <v>6229</v>
      </c>
      <c r="K3987" s="868">
        <v>76.87</v>
      </c>
      <c r="L3987" s="867" t="s">
        <v>6143</v>
      </c>
    </row>
    <row r="3988" spans="1:12" ht="13.5">
      <c r="A3988" s="867" t="s">
        <v>9467</v>
      </c>
      <c r="B3988" s="867" t="s">
        <v>9468</v>
      </c>
      <c r="C3988" s="867" t="s">
        <v>8778</v>
      </c>
      <c r="D3988" s="867" t="s">
        <v>9692</v>
      </c>
      <c r="E3988" s="868" t="s">
        <v>819</v>
      </c>
      <c r="F3988" s="867" t="s">
        <v>819</v>
      </c>
      <c r="G3988" s="867">
        <v>94475</v>
      </c>
      <c r="H3988" s="867" t="s">
        <v>10401</v>
      </c>
      <c r="I3988" s="867" t="s">
        <v>6228</v>
      </c>
      <c r="J3988" s="867" t="s">
        <v>6229</v>
      </c>
      <c r="K3988" s="868">
        <v>97.24</v>
      </c>
      <c r="L3988" s="867" t="s">
        <v>6143</v>
      </c>
    </row>
    <row r="3989" spans="1:12" ht="13.5">
      <c r="A3989" s="867" t="s">
        <v>9467</v>
      </c>
      <c r="B3989" s="867" t="s">
        <v>9468</v>
      </c>
      <c r="C3989" s="867" t="s">
        <v>8778</v>
      </c>
      <c r="D3989" s="867" t="s">
        <v>9692</v>
      </c>
      <c r="E3989" s="868" t="s">
        <v>819</v>
      </c>
      <c r="F3989" s="867" t="s">
        <v>819</v>
      </c>
      <c r="G3989" s="867">
        <v>94476</v>
      </c>
      <c r="H3989" s="867" t="s">
        <v>10402</v>
      </c>
      <c r="I3989" s="867" t="s">
        <v>6228</v>
      </c>
      <c r="J3989" s="867" t="s">
        <v>6229</v>
      </c>
      <c r="K3989" s="868">
        <v>108.01</v>
      </c>
      <c r="L3989" s="867" t="s">
        <v>6143</v>
      </c>
    </row>
    <row r="3990" spans="1:12" ht="13.5">
      <c r="A3990" s="867" t="s">
        <v>9467</v>
      </c>
      <c r="B3990" s="867" t="s">
        <v>9468</v>
      </c>
      <c r="C3990" s="867" t="s">
        <v>8778</v>
      </c>
      <c r="D3990" s="867" t="s">
        <v>9692</v>
      </c>
      <c r="E3990" s="868" t="s">
        <v>819</v>
      </c>
      <c r="F3990" s="867" t="s">
        <v>819</v>
      </c>
      <c r="G3990" s="867">
        <v>94477</v>
      </c>
      <c r="H3990" s="867" t="s">
        <v>10403</v>
      </c>
      <c r="I3990" s="867" t="s">
        <v>6228</v>
      </c>
      <c r="J3990" s="867" t="s">
        <v>6229</v>
      </c>
      <c r="K3990" s="868">
        <v>64.650000000000006</v>
      </c>
      <c r="L3990" s="867" t="s">
        <v>6143</v>
      </c>
    </row>
    <row r="3991" spans="1:12" ht="13.5">
      <c r="A3991" s="867" t="s">
        <v>9467</v>
      </c>
      <c r="B3991" s="867" t="s">
        <v>9468</v>
      </c>
      <c r="C3991" s="867" t="s">
        <v>8778</v>
      </c>
      <c r="D3991" s="867" t="s">
        <v>9692</v>
      </c>
      <c r="E3991" s="868" t="s">
        <v>819</v>
      </c>
      <c r="F3991" s="867" t="s">
        <v>819</v>
      </c>
      <c r="G3991" s="867">
        <v>94478</v>
      </c>
      <c r="H3991" s="867" t="s">
        <v>10404</v>
      </c>
      <c r="I3991" s="867" t="s">
        <v>6228</v>
      </c>
      <c r="J3991" s="867" t="s">
        <v>6229</v>
      </c>
      <c r="K3991" s="868">
        <v>97.78</v>
      </c>
      <c r="L3991" s="867" t="s">
        <v>6143</v>
      </c>
    </row>
    <row r="3992" spans="1:12" ht="13.5">
      <c r="A3992" s="867" t="s">
        <v>9467</v>
      </c>
      <c r="B3992" s="867" t="s">
        <v>9468</v>
      </c>
      <c r="C3992" s="867" t="s">
        <v>8778</v>
      </c>
      <c r="D3992" s="867" t="s">
        <v>9692</v>
      </c>
      <c r="E3992" s="868" t="s">
        <v>819</v>
      </c>
      <c r="F3992" s="867" t="s">
        <v>819</v>
      </c>
      <c r="G3992" s="867">
        <v>94479</v>
      </c>
      <c r="H3992" s="867" t="s">
        <v>10405</v>
      </c>
      <c r="I3992" s="867" t="s">
        <v>6228</v>
      </c>
      <c r="J3992" s="867" t="s">
        <v>6229</v>
      </c>
      <c r="K3992" s="868">
        <v>128.51</v>
      </c>
      <c r="L3992" s="867" t="s">
        <v>6143</v>
      </c>
    </row>
    <row r="3993" spans="1:12" ht="13.5">
      <c r="A3993" s="867" t="s">
        <v>9467</v>
      </c>
      <c r="B3993" s="867" t="s">
        <v>9468</v>
      </c>
      <c r="C3993" s="867" t="s">
        <v>8778</v>
      </c>
      <c r="D3993" s="867" t="s">
        <v>9692</v>
      </c>
      <c r="E3993" s="868" t="s">
        <v>819</v>
      </c>
      <c r="F3993" s="867" t="s">
        <v>819</v>
      </c>
      <c r="G3993" s="867">
        <v>94606</v>
      </c>
      <c r="H3993" s="867" t="s">
        <v>10406</v>
      </c>
      <c r="I3993" s="867" t="s">
        <v>6228</v>
      </c>
      <c r="J3993" s="867" t="s">
        <v>6142</v>
      </c>
      <c r="K3993" s="868">
        <v>56.44</v>
      </c>
      <c r="L3993" s="867" t="s">
        <v>6143</v>
      </c>
    </row>
    <row r="3994" spans="1:12" ht="13.5">
      <c r="A3994" s="867" t="s">
        <v>9467</v>
      </c>
      <c r="B3994" s="867" t="s">
        <v>9468</v>
      </c>
      <c r="C3994" s="867" t="s">
        <v>8778</v>
      </c>
      <c r="D3994" s="867" t="s">
        <v>9692</v>
      </c>
      <c r="E3994" s="868" t="s">
        <v>819</v>
      </c>
      <c r="F3994" s="867" t="s">
        <v>819</v>
      </c>
      <c r="G3994" s="867">
        <v>94608</v>
      </c>
      <c r="H3994" s="867" t="s">
        <v>10407</v>
      </c>
      <c r="I3994" s="867" t="s">
        <v>6228</v>
      </c>
      <c r="J3994" s="867" t="s">
        <v>6142</v>
      </c>
      <c r="K3994" s="868">
        <v>133.72</v>
      </c>
      <c r="L3994" s="867" t="s">
        <v>6143</v>
      </c>
    </row>
    <row r="3995" spans="1:12" ht="13.5">
      <c r="A3995" s="867" t="s">
        <v>9467</v>
      </c>
      <c r="B3995" s="867" t="s">
        <v>9468</v>
      </c>
      <c r="C3995" s="867" t="s">
        <v>8778</v>
      </c>
      <c r="D3995" s="867" t="s">
        <v>9692</v>
      </c>
      <c r="E3995" s="868" t="s">
        <v>819</v>
      </c>
      <c r="F3995" s="867" t="s">
        <v>819</v>
      </c>
      <c r="G3995" s="867">
        <v>94610</v>
      </c>
      <c r="H3995" s="867" t="s">
        <v>10408</v>
      </c>
      <c r="I3995" s="867" t="s">
        <v>6228</v>
      </c>
      <c r="J3995" s="867" t="s">
        <v>6142</v>
      </c>
      <c r="K3995" s="868">
        <v>197.29</v>
      </c>
      <c r="L3995" s="867" t="s">
        <v>6143</v>
      </c>
    </row>
    <row r="3996" spans="1:12" ht="13.5">
      <c r="A3996" s="867" t="s">
        <v>9467</v>
      </c>
      <c r="B3996" s="867" t="s">
        <v>9468</v>
      </c>
      <c r="C3996" s="867" t="s">
        <v>8778</v>
      </c>
      <c r="D3996" s="867" t="s">
        <v>9692</v>
      </c>
      <c r="E3996" s="868" t="s">
        <v>819</v>
      </c>
      <c r="F3996" s="867" t="s">
        <v>819</v>
      </c>
      <c r="G3996" s="867">
        <v>94612</v>
      </c>
      <c r="H3996" s="867" t="s">
        <v>10409</v>
      </c>
      <c r="I3996" s="867" t="s">
        <v>6228</v>
      </c>
      <c r="J3996" s="867" t="s">
        <v>6142</v>
      </c>
      <c r="K3996" s="868">
        <v>275.3</v>
      </c>
      <c r="L3996" s="867" t="s">
        <v>6143</v>
      </c>
    </row>
    <row r="3997" spans="1:12" ht="13.5">
      <c r="A3997" s="867" t="s">
        <v>9467</v>
      </c>
      <c r="B3997" s="867" t="s">
        <v>9468</v>
      </c>
      <c r="C3997" s="867" t="s">
        <v>8778</v>
      </c>
      <c r="D3997" s="867" t="s">
        <v>9692</v>
      </c>
      <c r="E3997" s="868" t="s">
        <v>819</v>
      </c>
      <c r="F3997" s="867" t="s">
        <v>819</v>
      </c>
      <c r="G3997" s="867">
        <v>94614</v>
      </c>
      <c r="H3997" s="867" t="s">
        <v>10410</v>
      </c>
      <c r="I3997" s="867" t="s">
        <v>6228</v>
      </c>
      <c r="J3997" s="867" t="s">
        <v>6142</v>
      </c>
      <c r="K3997" s="868">
        <v>94.82</v>
      </c>
      <c r="L3997" s="867" t="s">
        <v>6143</v>
      </c>
    </row>
    <row r="3998" spans="1:12" ht="13.5">
      <c r="A3998" s="867" t="s">
        <v>9467</v>
      </c>
      <c r="B3998" s="867" t="s">
        <v>9468</v>
      </c>
      <c r="C3998" s="867" t="s">
        <v>8778</v>
      </c>
      <c r="D3998" s="867" t="s">
        <v>9692</v>
      </c>
      <c r="E3998" s="868" t="s">
        <v>819</v>
      </c>
      <c r="F3998" s="867" t="s">
        <v>819</v>
      </c>
      <c r="G3998" s="867">
        <v>94615</v>
      </c>
      <c r="H3998" s="867" t="s">
        <v>10411</v>
      </c>
      <c r="I3998" s="867" t="s">
        <v>6228</v>
      </c>
      <c r="J3998" s="867" t="s">
        <v>6142</v>
      </c>
      <c r="K3998" s="868">
        <v>106.95</v>
      </c>
      <c r="L3998" s="867" t="s">
        <v>6143</v>
      </c>
    </row>
    <row r="3999" spans="1:12" ht="13.5">
      <c r="A3999" s="867" t="s">
        <v>9467</v>
      </c>
      <c r="B3999" s="867" t="s">
        <v>9468</v>
      </c>
      <c r="C3999" s="867" t="s">
        <v>8778</v>
      </c>
      <c r="D3999" s="867" t="s">
        <v>9692</v>
      </c>
      <c r="E3999" s="868" t="s">
        <v>819</v>
      </c>
      <c r="F3999" s="867" t="s">
        <v>819</v>
      </c>
      <c r="G3999" s="867">
        <v>94616</v>
      </c>
      <c r="H3999" s="867" t="s">
        <v>10412</v>
      </c>
      <c r="I3999" s="867" t="s">
        <v>6228</v>
      </c>
      <c r="J3999" s="867" t="s">
        <v>6142</v>
      </c>
      <c r="K3999" s="868">
        <v>254.26</v>
      </c>
      <c r="L3999" s="867" t="s">
        <v>6143</v>
      </c>
    </row>
    <row r="4000" spans="1:12" ht="13.5">
      <c r="A4000" s="867" t="s">
        <v>9467</v>
      </c>
      <c r="B4000" s="867" t="s">
        <v>9468</v>
      </c>
      <c r="C4000" s="867" t="s">
        <v>8778</v>
      </c>
      <c r="D4000" s="867" t="s">
        <v>9692</v>
      </c>
      <c r="E4000" s="868" t="s">
        <v>819</v>
      </c>
      <c r="F4000" s="867" t="s">
        <v>819</v>
      </c>
      <c r="G4000" s="867">
        <v>94617</v>
      </c>
      <c r="H4000" s="867" t="s">
        <v>10413</v>
      </c>
      <c r="I4000" s="867" t="s">
        <v>6228</v>
      </c>
      <c r="J4000" s="867" t="s">
        <v>6142</v>
      </c>
      <c r="K4000" s="868">
        <v>212.08</v>
      </c>
      <c r="L4000" s="867" t="s">
        <v>6143</v>
      </c>
    </row>
    <row r="4001" spans="1:12" ht="13.5">
      <c r="A4001" s="867" t="s">
        <v>9467</v>
      </c>
      <c r="B4001" s="867" t="s">
        <v>9468</v>
      </c>
      <c r="C4001" s="867" t="s">
        <v>8778</v>
      </c>
      <c r="D4001" s="867" t="s">
        <v>9692</v>
      </c>
      <c r="E4001" s="868" t="s">
        <v>819</v>
      </c>
      <c r="F4001" s="867" t="s">
        <v>819</v>
      </c>
      <c r="G4001" s="867">
        <v>94618</v>
      </c>
      <c r="H4001" s="867" t="s">
        <v>10414</v>
      </c>
      <c r="I4001" s="867" t="s">
        <v>6228</v>
      </c>
      <c r="J4001" s="867" t="s">
        <v>6142</v>
      </c>
      <c r="K4001" s="868">
        <v>250.25</v>
      </c>
      <c r="L4001" s="867" t="s">
        <v>6143</v>
      </c>
    </row>
    <row r="4002" spans="1:12" ht="13.5">
      <c r="A4002" s="867" t="s">
        <v>9467</v>
      </c>
      <c r="B4002" s="867" t="s">
        <v>9468</v>
      </c>
      <c r="C4002" s="867" t="s">
        <v>8778</v>
      </c>
      <c r="D4002" s="867" t="s">
        <v>9692</v>
      </c>
      <c r="E4002" s="868" t="s">
        <v>819</v>
      </c>
      <c r="F4002" s="867" t="s">
        <v>819</v>
      </c>
      <c r="G4002" s="867">
        <v>94620</v>
      </c>
      <c r="H4002" s="867" t="s">
        <v>10415</v>
      </c>
      <c r="I4002" s="867" t="s">
        <v>6228</v>
      </c>
      <c r="J4002" s="867" t="s">
        <v>6142</v>
      </c>
      <c r="K4002" s="868">
        <v>565.76</v>
      </c>
      <c r="L4002" s="867" t="s">
        <v>6143</v>
      </c>
    </row>
    <row r="4003" spans="1:12" ht="13.5">
      <c r="A4003" s="867" t="s">
        <v>9467</v>
      </c>
      <c r="B4003" s="867" t="s">
        <v>9468</v>
      </c>
      <c r="C4003" s="867" t="s">
        <v>8778</v>
      </c>
      <c r="D4003" s="867" t="s">
        <v>9692</v>
      </c>
      <c r="E4003" s="868" t="s">
        <v>819</v>
      </c>
      <c r="F4003" s="867" t="s">
        <v>819</v>
      </c>
      <c r="G4003" s="867">
        <v>94622</v>
      </c>
      <c r="H4003" s="867" t="s">
        <v>10416</v>
      </c>
      <c r="I4003" s="867" t="s">
        <v>6228</v>
      </c>
      <c r="J4003" s="867" t="s">
        <v>6142</v>
      </c>
      <c r="K4003" s="868">
        <v>138.07</v>
      </c>
      <c r="L4003" s="867" t="s">
        <v>6143</v>
      </c>
    </row>
    <row r="4004" spans="1:12" ht="13.5">
      <c r="A4004" s="867" t="s">
        <v>9467</v>
      </c>
      <c r="B4004" s="867" t="s">
        <v>9468</v>
      </c>
      <c r="C4004" s="867" t="s">
        <v>8778</v>
      </c>
      <c r="D4004" s="867" t="s">
        <v>9692</v>
      </c>
      <c r="E4004" s="868" t="s">
        <v>819</v>
      </c>
      <c r="F4004" s="867" t="s">
        <v>819</v>
      </c>
      <c r="G4004" s="867">
        <v>94623</v>
      </c>
      <c r="H4004" s="867" t="s">
        <v>10417</v>
      </c>
      <c r="I4004" s="867" t="s">
        <v>6228</v>
      </c>
      <c r="J4004" s="867" t="s">
        <v>6142</v>
      </c>
      <c r="K4004" s="868">
        <v>315.41000000000003</v>
      </c>
      <c r="L4004" s="867" t="s">
        <v>6143</v>
      </c>
    </row>
    <row r="4005" spans="1:12" ht="13.5">
      <c r="A4005" s="867" t="s">
        <v>9467</v>
      </c>
      <c r="B4005" s="867" t="s">
        <v>9468</v>
      </c>
      <c r="C4005" s="867" t="s">
        <v>8778</v>
      </c>
      <c r="D4005" s="867" t="s">
        <v>9692</v>
      </c>
      <c r="E4005" s="868" t="s">
        <v>819</v>
      </c>
      <c r="F4005" s="867" t="s">
        <v>819</v>
      </c>
      <c r="G4005" s="867">
        <v>94624</v>
      </c>
      <c r="H4005" s="867" t="s">
        <v>10418</v>
      </c>
      <c r="I4005" s="867" t="s">
        <v>6228</v>
      </c>
      <c r="J4005" s="867" t="s">
        <v>6142</v>
      </c>
      <c r="K4005" s="868">
        <v>476.99</v>
      </c>
      <c r="L4005" s="867" t="s">
        <v>6143</v>
      </c>
    </row>
    <row r="4006" spans="1:12" ht="13.5">
      <c r="A4006" s="867" t="s">
        <v>9467</v>
      </c>
      <c r="B4006" s="867" t="s">
        <v>9468</v>
      </c>
      <c r="C4006" s="867" t="s">
        <v>8778</v>
      </c>
      <c r="D4006" s="867" t="s">
        <v>9692</v>
      </c>
      <c r="E4006" s="868" t="s">
        <v>819</v>
      </c>
      <c r="F4006" s="867" t="s">
        <v>819</v>
      </c>
      <c r="G4006" s="867">
        <v>94625</v>
      </c>
      <c r="H4006" s="867" t="s">
        <v>10419</v>
      </c>
      <c r="I4006" s="867" t="s">
        <v>6228</v>
      </c>
      <c r="J4006" s="867" t="s">
        <v>6142</v>
      </c>
      <c r="K4006" s="868">
        <v>984.47</v>
      </c>
      <c r="L4006" s="867" t="s">
        <v>6143</v>
      </c>
    </row>
    <row r="4007" spans="1:12" ht="13.5">
      <c r="A4007" s="867" t="s">
        <v>9467</v>
      </c>
      <c r="B4007" s="867" t="s">
        <v>9468</v>
      </c>
      <c r="C4007" s="867" t="s">
        <v>8778</v>
      </c>
      <c r="D4007" s="867" t="s">
        <v>9692</v>
      </c>
      <c r="E4007" s="868" t="s">
        <v>819</v>
      </c>
      <c r="F4007" s="867" t="s">
        <v>819</v>
      </c>
      <c r="G4007" s="867">
        <v>94656</v>
      </c>
      <c r="H4007" s="867" t="s">
        <v>10420</v>
      </c>
      <c r="I4007" s="867" t="s">
        <v>6228</v>
      </c>
      <c r="J4007" s="867" t="s">
        <v>6229</v>
      </c>
      <c r="K4007" s="868">
        <v>5.01</v>
      </c>
      <c r="L4007" s="867" t="s">
        <v>6143</v>
      </c>
    </row>
    <row r="4008" spans="1:12" ht="13.5">
      <c r="A4008" s="867" t="s">
        <v>9467</v>
      </c>
      <c r="B4008" s="867" t="s">
        <v>9468</v>
      </c>
      <c r="C4008" s="867" t="s">
        <v>8778</v>
      </c>
      <c r="D4008" s="867" t="s">
        <v>9692</v>
      </c>
      <c r="E4008" s="868" t="s">
        <v>819</v>
      </c>
      <c r="F4008" s="867" t="s">
        <v>819</v>
      </c>
      <c r="G4008" s="867">
        <v>94657</v>
      </c>
      <c r="H4008" s="867" t="s">
        <v>10421</v>
      </c>
      <c r="I4008" s="867" t="s">
        <v>6228</v>
      </c>
      <c r="J4008" s="867" t="s">
        <v>6229</v>
      </c>
      <c r="K4008" s="868">
        <v>4.9400000000000004</v>
      </c>
      <c r="L4008" s="867" t="s">
        <v>6143</v>
      </c>
    </row>
    <row r="4009" spans="1:12" ht="13.5">
      <c r="A4009" s="867" t="s">
        <v>9467</v>
      </c>
      <c r="B4009" s="867" t="s">
        <v>9468</v>
      </c>
      <c r="C4009" s="867" t="s">
        <v>8778</v>
      </c>
      <c r="D4009" s="867" t="s">
        <v>9692</v>
      </c>
      <c r="E4009" s="868" t="s">
        <v>819</v>
      </c>
      <c r="F4009" s="867" t="s">
        <v>819</v>
      </c>
      <c r="G4009" s="867">
        <v>94658</v>
      </c>
      <c r="H4009" s="867" t="s">
        <v>10422</v>
      </c>
      <c r="I4009" s="867" t="s">
        <v>6228</v>
      </c>
      <c r="J4009" s="867" t="s">
        <v>6229</v>
      </c>
      <c r="K4009" s="868">
        <v>5.72</v>
      </c>
      <c r="L4009" s="867" t="s">
        <v>6143</v>
      </c>
    </row>
    <row r="4010" spans="1:12" ht="13.5">
      <c r="A4010" s="867" t="s">
        <v>9467</v>
      </c>
      <c r="B4010" s="867" t="s">
        <v>9468</v>
      </c>
      <c r="C4010" s="867" t="s">
        <v>8778</v>
      </c>
      <c r="D4010" s="867" t="s">
        <v>9692</v>
      </c>
      <c r="E4010" s="868" t="s">
        <v>819</v>
      </c>
      <c r="F4010" s="867" t="s">
        <v>819</v>
      </c>
      <c r="G4010" s="867">
        <v>94659</v>
      </c>
      <c r="H4010" s="867" t="s">
        <v>10423</v>
      </c>
      <c r="I4010" s="867" t="s">
        <v>6228</v>
      </c>
      <c r="J4010" s="867" t="s">
        <v>6229</v>
      </c>
      <c r="K4010" s="868">
        <v>5.79</v>
      </c>
      <c r="L4010" s="867" t="s">
        <v>6143</v>
      </c>
    </row>
    <row r="4011" spans="1:12" ht="13.5">
      <c r="A4011" s="867" t="s">
        <v>9467</v>
      </c>
      <c r="B4011" s="867" t="s">
        <v>9468</v>
      </c>
      <c r="C4011" s="867" t="s">
        <v>8778</v>
      </c>
      <c r="D4011" s="867" t="s">
        <v>9692</v>
      </c>
      <c r="E4011" s="868" t="s">
        <v>819</v>
      </c>
      <c r="F4011" s="867" t="s">
        <v>819</v>
      </c>
      <c r="G4011" s="867">
        <v>94660</v>
      </c>
      <c r="H4011" s="867" t="s">
        <v>10424</v>
      </c>
      <c r="I4011" s="867" t="s">
        <v>6228</v>
      </c>
      <c r="J4011" s="867" t="s">
        <v>6229</v>
      </c>
      <c r="K4011" s="868">
        <v>9.23</v>
      </c>
      <c r="L4011" s="867" t="s">
        <v>6143</v>
      </c>
    </row>
    <row r="4012" spans="1:12" ht="13.5">
      <c r="A4012" s="867" t="s">
        <v>9467</v>
      </c>
      <c r="B4012" s="867" t="s">
        <v>9468</v>
      </c>
      <c r="C4012" s="867" t="s">
        <v>8778</v>
      </c>
      <c r="D4012" s="867" t="s">
        <v>9692</v>
      </c>
      <c r="E4012" s="868" t="s">
        <v>819</v>
      </c>
      <c r="F4012" s="867" t="s">
        <v>819</v>
      </c>
      <c r="G4012" s="867">
        <v>94661</v>
      </c>
      <c r="H4012" s="867" t="s">
        <v>10425</v>
      </c>
      <c r="I4012" s="867" t="s">
        <v>6228</v>
      </c>
      <c r="J4012" s="867" t="s">
        <v>6229</v>
      </c>
      <c r="K4012" s="868">
        <v>9.57</v>
      </c>
      <c r="L4012" s="867" t="s">
        <v>6143</v>
      </c>
    </row>
    <row r="4013" spans="1:12" ht="13.5">
      <c r="A4013" s="867" t="s">
        <v>9467</v>
      </c>
      <c r="B4013" s="867" t="s">
        <v>9468</v>
      </c>
      <c r="C4013" s="867" t="s">
        <v>8778</v>
      </c>
      <c r="D4013" s="867" t="s">
        <v>9692</v>
      </c>
      <c r="E4013" s="868" t="s">
        <v>819</v>
      </c>
      <c r="F4013" s="867" t="s">
        <v>819</v>
      </c>
      <c r="G4013" s="867">
        <v>94662</v>
      </c>
      <c r="H4013" s="867" t="s">
        <v>10426</v>
      </c>
      <c r="I4013" s="867" t="s">
        <v>6228</v>
      </c>
      <c r="J4013" s="867" t="s">
        <v>6229</v>
      </c>
      <c r="K4013" s="868">
        <v>9.9499999999999993</v>
      </c>
      <c r="L4013" s="867" t="s">
        <v>6143</v>
      </c>
    </row>
    <row r="4014" spans="1:12" ht="13.5">
      <c r="A4014" s="867" t="s">
        <v>9467</v>
      </c>
      <c r="B4014" s="867" t="s">
        <v>9468</v>
      </c>
      <c r="C4014" s="867" t="s">
        <v>8778</v>
      </c>
      <c r="D4014" s="867" t="s">
        <v>9692</v>
      </c>
      <c r="E4014" s="868" t="s">
        <v>819</v>
      </c>
      <c r="F4014" s="867" t="s">
        <v>819</v>
      </c>
      <c r="G4014" s="867">
        <v>94663</v>
      </c>
      <c r="H4014" s="867" t="s">
        <v>10427</v>
      </c>
      <c r="I4014" s="867" t="s">
        <v>6228</v>
      </c>
      <c r="J4014" s="867" t="s">
        <v>6229</v>
      </c>
      <c r="K4014" s="868">
        <v>10.08</v>
      </c>
      <c r="L4014" s="867" t="s">
        <v>6143</v>
      </c>
    </row>
    <row r="4015" spans="1:12" ht="13.5">
      <c r="A4015" s="867" t="s">
        <v>9467</v>
      </c>
      <c r="B4015" s="867" t="s">
        <v>9468</v>
      </c>
      <c r="C4015" s="867" t="s">
        <v>8778</v>
      </c>
      <c r="D4015" s="867" t="s">
        <v>9692</v>
      </c>
      <c r="E4015" s="868" t="s">
        <v>819</v>
      </c>
      <c r="F4015" s="867" t="s">
        <v>819</v>
      </c>
      <c r="G4015" s="867">
        <v>94664</v>
      </c>
      <c r="H4015" s="867" t="s">
        <v>10428</v>
      </c>
      <c r="I4015" s="867" t="s">
        <v>6228</v>
      </c>
      <c r="J4015" s="867" t="s">
        <v>6229</v>
      </c>
      <c r="K4015" s="868">
        <v>21.04</v>
      </c>
      <c r="L4015" s="867" t="s">
        <v>6143</v>
      </c>
    </row>
    <row r="4016" spans="1:12" ht="13.5">
      <c r="A4016" s="867" t="s">
        <v>9467</v>
      </c>
      <c r="B4016" s="867" t="s">
        <v>9468</v>
      </c>
      <c r="C4016" s="867" t="s">
        <v>8778</v>
      </c>
      <c r="D4016" s="867" t="s">
        <v>9692</v>
      </c>
      <c r="E4016" s="868" t="s">
        <v>819</v>
      </c>
      <c r="F4016" s="867" t="s">
        <v>819</v>
      </c>
      <c r="G4016" s="867">
        <v>94665</v>
      </c>
      <c r="H4016" s="867" t="s">
        <v>10429</v>
      </c>
      <c r="I4016" s="867" t="s">
        <v>6228</v>
      </c>
      <c r="J4016" s="867" t="s">
        <v>6229</v>
      </c>
      <c r="K4016" s="868">
        <v>21.03</v>
      </c>
      <c r="L4016" s="867" t="s">
        <v>6143</v>
      </c>
    </row>
    <row r="4017" spans="1:12" ht="13.5">
      <c r="A4017" s="867" t="s">
        <v>9467</v>
      </c>
      <c r="B4017" s="867" t="s">
        <v>9468</v>
      </c>
      <c r="C4017" s="867" t="s">
        <v>8778</v>
      </c>
      <c r="D4017" s="867" t="s">
        <v>9692</v>
      </c>
      <c r="E4017" s="868" t="s">
        <v>819</v>
      </c>
      <c r="F4017" s="867" t="s">
        <v>819</v>
      </c>
      <c r="G4017" s="867">
        <v>94666</v>
      </c>
      <c r="H4017" s="867" t="s">
        <v>10430</v>
      </c>
      <c r="I4017" s="867" t="s">
        <v>6228</v>
      </c>
      <c r="J4017" s="867" t="s">
        <v>6229</v>
      </c>
      <c r="K4017" s="868">
        <v>25.13</v>
      </c>
      <c r="L4017" s="867" t="s">
        <v>6143</v>
      </c>
    </row>
    <row r="4018" spans="1:12" ht="13.5">
      <c r="A4018" s="867" t="s">
        <v>9467</v>
      </c>
      <c r="B4018" s="867" t="s">
        <v>9468</v>
      </c>
      <c r="C4018" s="867" t="s">
        <v>8778</v>
      </c>
      <c r="D4018" s="867" t="s">
        <v>9692</v>
      </c>
      <c r="E4018" s="868" t="s">
        <v>819</v>
      </c>
      <c r="F4018" s="867" t="s">
        <v>819</v>
      </c>
      <c r="G4018" s="867">
        <v>94667</v>
      </c>
      <c r="H4018" s="867" t="s">
        <v>10431</v>
      </c>
      <c r="I4018" s="867" t="s">
        <v>6228</v>
      </c>
      <c r="J4018" s="867" t="s">
        <v>6229</v>
      </c>
      <c r="K4018" s="868">
        <v>27.68</v>
      </c>
      <c r="L4018" s="867" t="s">
        <v>6143</v>
      </c>
    </row>
    <row r="4019" spans="1:12" ht="13.5">
      <c r="A4019" s="867" t="s">
        <v>9467</v>
      </c>
      <c r="B4019" s="867" t="s">
        <v>9468</v>
      </c>
      <c r="C4019" s="867" t="s">
        <v>8778</v>
      </c>
      <c r="D4019" s="867" t="s">
        <v>9692</v>
      </c>
      <c r="E4019" s="868" t="s">
        <v>819</v>
      </c>
      <c r="F4019" s="867" t="s">
        <v>819</v>
      </c>
      <c r="G4019" s="867">
        <v>94668</v>
      </c>
      <c r="H4019" s="867" t="s">
        <v>10432</v>
      </c>
      <c r="I4019" s="867" t="s">
        <v>6228</v>
      </c>
      <c r="J4019" s="867" t="s">
        <v>6229</v>
      </c>
      <c r="K4019" s="868">
        <v>43.16</v>
      </c>
      <c r="L4019" s="867" t="s">
        <v>6143</v>
      </c>
    </row>
    <row r="4020" spans="1:12" ht="13.5">
      <c r="A4020" s="867" t="s">
        <v>9467</v>
      </c>
      <c r="B4020" s="867" t="s">
        <v>9468</v>
      </c>
      <c r="C4020" s="867" t="s">
        <v>8778</v>
      </c>
      <c r="D4020" s="867" t="s">
        <v>9692</v>
      </c>
      <c r="E4020" s="868" t="s">
        <v>819</v>
      </c>
      <c r="F4020" s="867" t="s">
        <v>819</v>
      </c>
      <c r="G4020" s="867">
        <v>94669</v>
      </c>
      <c r="H4020" s="867" t="s">
        <v>10433</v>
      </c>
      <c r="I4020" s="867" t="s">
        <v>6228</v>
      </c>
      <c r="J4020" s="867" t="s">
        <v>6229</v>
      </c>
      <c r="K4020" s="868">
        <v>57.47</v>
      </c>
      <c r="L4020" s="867" t="s">
        <v>6143</v>
      </c>
    </row>
    <row r="4021" spans="1:12" ht="13.5">
      <c r="A4021" s="867" t="s">
        <v>9467</v>
      </c>
      <c r="B4021" s="867" t="s">
        <v>9468</v>
      </c>
      <c r="C4021" s="867" t="s">
        <v>8778</v>
      </c>
      <c r="D4021" s="867" t="s">
        <v>9692</v>
      </c>
      <c r="E4021" s="868" t="s">
        <v>819</v>
      </c>
      <c r="F4021" s="867" t="s">
        <v>819</v>
      </c>
      <c r="G4021" s="867">
        <v>94670</v>
      </c>
      <c r="H4021" s="867" t="s">
        <v>10434</v>
      </c>
      <c r="I4021" s="867" t="s">
        <v>6228</v>
      </c>
      <c r="J4021" s="867" t="s">
        <v>6229</v>
      </c>
      <c r="K4021" s="868">
        <v>55.9</v>
      </c>
      <c r="L4021" s="867" t="s">
        <v>6143</v>
      </c>
    </row>
    <row r="4022" spans="1:12" ht="13.5">
      <c r="A4022" s="867" t="s">
        <v>9467</v>
      </c>
      <c r="B4022" s="867" t="s">
        <v>9468</v>
      </c>
      <c r="C4022" s="867" t="s">
        <v>8778</v>
      </c>
      <c r="D4022" s="867" t="s">
        <v>9692</v>
      </c>
      <c r="E4022" s="868" t="s">
        <v>819</v>
      </c>
      <c r="F4022" s="867" t="s">
        <v>819</v>
      </c>
      <c r="G4022" s="867">
        <v>94671</v>
      </c>
      <c r="H4022" s="867" t="s">
        <v>10435</v>
      </c>
      <c r="I4022" s="867" t="s">
        <v>6228</v>
      </c>
      <c r="J4022" s="867" t="s">
        <v>6229</v>
      </c>
      <c r="K4022" s="868">
        <v>79.77</v>
      </c>
      <c r="L4022" s="867" t="s">
        <v>6143</v>
      </c>
    </row>
    <row r="4023" spans="1:12" ht="13.5">
      <c r="A4023" s="867" t="s">
        <v>9467</v>
      </c>
      <c r="B4023" s="867" t="s">
        <v>9468</v>
      </c>
      <c r="C4023" s="867" t="s">
        <v>8778</v>
      </c>
      <c r="D4023" s="867" t="s">
        <v>9692</v>
      </c>
      <c r="E4023" s="868" t="s">
        <v>819</v>
      </c>
      <c r="F4023" s="867" t="s">
        <v>819</v>
      </c>
      <c r="G4023" s="867">
        <v>94672</v>
      </c>
      <c r="H4023" s="867" t="s">
        <v>10436</v>
      </c>
      <c r="I4023" s="867" t="s">
        <v>6228</v>
      </c>
      <c r="J4023" s="867" t="s">
        <v>6229</v>
      </c>
      <c r="K4023" s="868">
        <v>8.43</v>
      </c>
      <c r="L4023" s="867" t="s">
        <v>6143</v>
      </c>
    </row>
    <row r="4024" spans="1:12" ht="13.5">
      <c r="A4024" s="867" t="s">
        <v>9467</v>
      </c>
      <c r="B4024" s="867" t="s">
        <v>9468</v>
      </c>
      <c r="C4024" s="867" t="s">
        <v>8778</v>
      </c>
      <c r="D4024" s="867" t="s">
        <v>9692</v>
      </c>
      <c r="E4024" s="868" t="s">
        <v>819</v>
      </c>
      <c r="F4024" s="867" t="s">
        <v>819</v>
      </c>
      <c r="G4024" s="867">
        <v>94673</v>
      </c>
      <c r="H4024" s="867" t="s">
        <v>10437</v>
      </c>
      <c r="I4024" s="867" t="s">
        <v>6228</v>
      </c>
      <c r="J4024" s="867" t="s">
        <v>6229</v>
      </c>
      <c r="K4024" s="868">
        <v>8.24</v>
      </c>
      <c r="L4024" s="867" t="s">
        <v>6143</v>
      </c>
    </row>
    <row r="4025" spans="1:12" ht="13.5">
      <c r="A4025" s="867" t="s">
        <v>9467</v>
      </c>
      <c r="B4025" s="867" t="s">
        <v>9468</v>
      </c>
      <c r="C4025" s="867" t="s">
        <v>8778</v>
      </c>
      <c r="D4025" s="867" t="s">
        <v>9692</v>
      </c>
      <c r="E4025" s="868" t="s">
        <v>819</v>
      </c>
      <c r="F4025" s="867" t="s">
        <v>819</v>
      </c>
      <c r="G4025" s="867">
        <v>94674</v>
      </c>
      <c r="H4025" s="867" t="s">
        <v>10438</v>
      </c>
      <c r="I4025" s="867" t="s">
        <v>6228</v>
      </c>
      <c r="J4025" s="867" t="s">
        <v>6229</v>
      </c>
      <c r="K4025" s="868">
        <v>7.57</v>
      </c>
      <c r="L4025" s="867" t="s">
        <v>6143</v>
      </c>
    </row>
    <row r="4026" spans="1:12" ht="13.5">
      <c r="A4026" s="867" t="s">
        <v>9467</v>
      </c>
      <c r="B4026" s="867" t="s">
        <v>9468</v>
      </c>
      <c r="C4026" s="867" t="s">
        <v>8778</v>
      </c>
      <c r="D4026" s="867" t="s">
        <v>9692</v>
      </c>
      <c r="E4026" s="868" t="s">
        <v>819</v>
      </c>
      <c r="F4026" s="867" t="s">
        <v>819</v>
      </c>
      <c r="G4026" s="867">
        <v>94675</v>
      </c>
      <c r="H4026" s="867" t="s">
        <v>10439</v>
      </c>
      <c r="I4026" s="867" t="s">
        <v>6228</v>
      </c>
      <c r="J4026" s="867" t="s">
        <v>6229</v>
      </c>
      <c r="K4026" s="868">
        <v>11.18</v>
      </c>
      <c r="L4026" s="867" t="s">
        <v>6143</v>
      </c>
    </row>
    <row r="4027" spans="1:12" ht="13.5">
      <c r="A4027" s="867" t="s">
        <v>9467</v>
      </c>
      <c r="B4027" s="867" t="s">
        <v>9468</v>
      </c>
      <c r="C4027" s="867" t="s">
        <v>8778</v>
      </c>
      <c r="D4027" s="867" t="s">
        <v>9692</v>
      </c>
      <c r="E4027" s="868" t="s">
        <v>819</v>
      </c>
      <c r="F4027" s="867" t="s">
        <v>819</v>
      </c>
      <c r="G4027" s="867">
        <v>94676</v>
      </c>
      <c r="H4027" s="867" t="s">
        <v>10440</v>
      </c>
      <c r="I4027" s="867" t="s">
        <v>6228</v>
      </c>
      <c r="J4027" s="867" t="s">
        <v>6229</v>
      </c>
      <c r="K4027" s="868">
        <v>12.76</v>
      </c>
      <c r="L4027" s="867" t="s">
        <v>6143</v>
      </c>
    </row>
    <row r="4028" spans="1:12" ht="13.5">
      <c r="A4028" s="867" t="s">
        <v>9467</v>
      </c>
      <c r="B4028" s="867" t="s">
        <v>9468</v>
      </c>
      <c r="C4028" s="867" t="s">
        <v>8778</v>
      </c>
      <c r="D4028" s="867" t="s">
        <v>9692</v>
      </c>
      <c r="E4028" s="868" t="s">
        <v>819</v>
      </c>
      <c r="F4028" s="867" t="s">
        <v>819</v>
      </c>
      <c r="G4028" s="867">
        <v>94677</v>
      </c>
      <c r="H4028" s="867" t="s">
        <v>10441</v>
      </c>
      <c r="I4028" s="867" t="s">
        <v>6228</v>
      </c>
      <c r="J4028" s="867" t="s">
        <v>6229</v>
      </c>
      <c r="K4028" s="868">
        <v>18.190000000000001</v>
      </c>
      <c r="L4028" s="867" t="s">
        <v>6143</v>
      </c>
    </row>
    <row r="4029" spans="1:12" ht="13.5">
      <c r="A4029" s="867" t="s">
        <v>9467</v>
      </c>
      <c r="B4029" s="867" t="s">
        <v>9468</v>
      </c>
      <c r="C4029" s="867" t="s">
        <v>8778</v>
      </c>
      <c r="D4029" s="867" t="s">
        <v>9692</v>
      </c>
      <c r="E4029" s="868" t="s">
        <v>819</v>
      </c>
      <c r="F4029" s="867" t="s">
        <v>819</v>
      </c>
      <c r="G4029" s="867">
        <v>94678</v>
      </c>
      <c r="H4029" s="867" t="s">
        <v>10442</v>
      </c>
      <c r="I4029" s="867" t="s">
        <v>6228</v>
      </c>
      <c r="J4029" s="867" t="s">
        <v>6229</v>
      </c>
      <c r="K4029" s="868">
        <v>13.08</v>
      </c>
      <c r="L4029" s="867" t="s">
        <v>6143</v>
      </c>
    </row>
    <row r="4030" spans="1:12" ht="13.5">
      <c r="A4030" s="867" t="s">
        <v>9467</v>
      </c>
      <c r="B4030" s="867" t="s">
        <v>9468</v>
      </c>
      <c r="C4030" s="867" t="s">
        <v>8778</v>
      </c>
      <c r="D4030" s="867" t="s">
        <v>9692</v>
      </c>
      <c r="E4030" s="868" t="s">
        <v>819</v>
      </c>
      <c r="F4030" s="867" t="s">
        <v>819</v>
      </c>
      <c r="G4030" s="867">
        <v>94679</v>
      </c>
      <c r="H4030" s="867" t="s">
        <v>10443</v>
      </c>
      <c r="I4030" s="867" t="s">
        <v>6228</v>
      </c>
      <c r="J4030" s="867" t="s">
        <v>6229</v>
      </c>
      <c r="K4030" s="868">
        <v>20.23</v>
      </c>
      <c r="L4030" s="867" t="s">
        <v>6143</v>
      </c>
    </row>
    <row r="4031" spans="1:12" ht="13.5">
      <c r="A4031" s="867" t="s">
        <v>9467</v>
      </c>
      <c r="B4031" s="867" t="s">
        <v>9468</v>
      </c>
      <c r="C4031" s="867" t="s">
        <v>8778</v>
      </c>
      <c r="D4031" s="867" t="s">
        <v>9692</v>
      </c>
      <c r="E4031" s="868" t="s">
        <v>819</v>
      </c>
      <c r="F4031" s="867" t="s">
        <v>819</v>
      </c>
      <c r="G4031" s="867">
        <v>94680</v>
      </c>
      <c r="H4031" s="867" t="s">
        <v>10444</v>
      </c>
      <c r="I4031" s="867" t="s">
        <v>6228</v>
      </c>
      <c r="J4031" s="867" t="s">
        <v>6229</v>
      </c>
      <c r="K4031" s="868">
        <v>33.950000000000003</v>
      </c>
      <c r="L4031" s="867" t="s">
        <v>6143</v>
      </c>
    </row>
    <row r="4032" spans="1:12" ht="13.5">
      <c r="A4032" s="867" t="s">
        <v>9467</v>
      </c>
      <c r="B4032" s="867" t="s">
        <v>9468</v>
      </c>
      <c r="C4032" s="867" t="s">
        <v>8778</v>
      </c>
      <c r="D4032" s="867" t="s">
        <v>9692</v>
      </c>
      <c r="E4032" s="868" t="s">
        <v>819</v>
      </c>
      <c r="F4032" s="867" t="s">
        <v>819</v>
      </c>
      <c r="G4032" s="867">
        <v>94681</v>
      </c>
      <c r="H4032" s="867" t="s">
        <v>10445</v>
      </c>
      <c r="I4032" s="867" t="s">
        <v>6228</v>
      </c>
      <c r="J4032" s="867" t="s">
        <v>6229</v>
      </c>
      <c r="K4032" s="868">
        <v>43.74</v>
      </c>
      <c r="L4032" s="867" t="s">
        <v>6143</v>
      </c>
    </row>
    <row r="4033" spans="1:12" ht="13.5">
      <c r="A4033" s="867" t="s">
        <v>9467</v>
      </c>
      <c r="B4033" s="867" t="s">
        <v>9468</v>
      </c>
      <c r="C4033" s="867" t="s">
        <v>8778</v>
      </c>
      <c r="D4033" s="867" t="s">
        <v>9692</v>
      </c>
      <c r="E4033" s="868" t="s">
        <v>819</v>
      </c>
      <c r="F4033" s="867" t="s">
        <v>819</v>
      </c>
      <c r="G4033" s="867">
        <v>94682</v>
      </c>
      <c r="H4033" s="867" t="s">
        <v>10446</v>
      </c>
      <c r="I4033" s="867" t="s">
        <v>6228</v>
      </c>
      <c r="J4033" s="867" t="s">
        <v>6229</v>
      </c>
      <c r="K4033" s="868">
        <v>84.34</v>
      </c>
      <c r="L4033" s="867" t="s">
        <v>6143</v>
      </c>
    </row>
    <row r="4034" spans="1:12" ht="13.5">
      <c r="A4034" s="867" t="s">
        <v>9467</v>
      </c>
      <c r="B4034" s="867" t="s">
        <v>9468</v>
      </c>
      <c r="C4034" s="867" t="s">
        <v>8778</v>
      </c>
      <c r="D4034" s="867" t="s">
        <v>9692</v>
      </c>
      <c r="E4034" s="868" t="s">
        <v>819</v>
      </c>
      <c r="F4034" s="867" t="s">
        <v>819</v>
      </c>
      <c r="G4034" s="867">
        <v>94683</v>
      </c>
      <c r="H4034" s="867" t="s">
        <v>10447</v>
      </c>
      <c r="I4034" s="867" t="s">
        <v>6228</v>
      </c>
      <c r="J4034" s="867" t="s">
        <v>6229</v>
      </c>
      <c r="K4034" s="868">
        <v>55.58</v>
      </c>
      <c r="L4034" s="867" t="s">
        <v>6143</v>
      </c>
    </row>
    <row r="4035" spans="1:12" ht="13.5">
      <c r="A4035" s="867" t="s">
        <v>9467</v>
      </c>
      <c r="B4035" s="867" t="s">
        <v>9468</v>
      </c>
      <c r="C4035" s="867" t="s">
        <v>8778</v>
      </c>
      <c r="D4035" s="867" t="s">
        <v>9692</v>
      </c>
      <c r="E4035" s="868" t="s">
        <v>819</v>
      </c>
      <c r="F4035" s="867" t="s">
        <v>819</v>
      </c>
      <c r="G4035" s="867">
        <v>94684</v>
      </c>
      <c r="H4035" s="867" t="s">
        <v>10448</v>
      </c>
      <c r="I4035" s="867" t="s">
        <v>6228</v>
      </c>
      <c r="J4035" s="867" t="s">
        <v>6229</v>
      </c>
      <c r="K4035" s="868">
        <v>109.36</v>
      </c>
      <c r="L4035" s="867" t="s">
        <v>6143</v>
      </c>
    </row>
    <row r="4036" spans="1:12" ht="13.5">
      <c r="A4036" s="867" t="s">
        <v>9467</v>
      </c>
      <c r="B4036" s="867" t="s">
        <v>9468</v>
      </c>
      <c r="C4036" s="867" t="s">
        <v>8778</v>
      </c>
      <c r="D4036" s="867" t="s">
        <v>9692</v>
      </c>
      <c r="E4036" s="868" t="s">
        <v>819</v>
      </c>
      <c r="F4036" s="867" t="s">
        <v>819</v>
      </c>
      <c r="G4036" s="867">
        <v>94685</v>
      </c>
      <c r="H4036" s="867" t="s">
        <v>10449</v>
      </c>
      <c r="I4036" s="867" t="s">
        <v>6228</v>
      </c>
      <c r="J4036" s="867" t="s">
        <v>6229</v>
      </c>
      <c r="K4036" s="868">
        <v>85.43</v>
      </c>
      <c r="L4036" s="867" t="s">
        <v>6143</v>
      </c>
    </row>
    <row r="4037" spans="1:12" ht="13.5">
      <c r="A4037" s="867" t="s">
        <v>9467</v>
      </c>
      <c r="B4037" s="867" t="s">
        <v>9468</v>
      </c>
      <c r="C4037" s="867" t="s">
        <v>8778</v>
      </c>
      <c r="D4037" s="867" t="s">
        <v>9692</v>
      </c>
      <c r="E4037" s="868" t="s">
        <v>819</v>
      </c>
      <c r="F4037" s="867" t="s">
        <v>819</v>
      </c>
      <c r="G4037" s="867">
        <v>94686</v>
      </c>
      <c r="H4037" s="867" t="s">
        <v>10450</v>
      </c>
      <c r="I4037" s="867" t="s">
        <v>6228</v>
      </c>
      <c r="J4037" s="867" t="s">
        <v>6229</v>
      </c>
      <c r="K4037" s="868">
        <v>199.59</v>
      </c>
      <c r="L4037" s="867" t="s">
        <v>6143</v>
      </c>
    </row>
    <row r="4038" spans="1:12" ht="13.5">
      <c r="A4038" s="867" t="s">
        <v>9467</v>
      </c>
      <c r="B4038" s="867" t="s">
        <v>9468</v>
      </c>
      <c r="C4038" s="867" t="s">
        <v>8778</v>
      </c>
      <c r="D4038" s="867" t="s">
        <v>9692</v>
      </c>
      <c r="E4038" s="868" t="s">
        <v>819</v>
      </c>
      <c r="F4038" s="867" t="s">
        <v>819</v>
      </c>
      <c r="G4038" s="867">
        <v>94687</v>
      </c>
      <c r="H4038" s="867" t="s">
        <v>10451</v>
      </c>
      <c r="I4038" s="867" t="s">
        <v>6228</v>
      </c>
      <c r="J4038" s="867" t="s">
        <v>6229</v>
      </c>
      <c r="K4038" s="868">
        <v>163.51</v>
      </c>
      <c r="L4038" s="867" t="s">
        <v>6143</v>
      </c>
    </row>
    <row r="4039" spans="1:12" ht="13.5">
      <c r="A4039" s="867" t="s">
        <v>9467</v>
      </c>
      <c r="B4039" s="867" t="s">
        <v>9468</v>
      </c>
      <c r="C4039" s="867" t="s">
        <v>8778</v>
      </c>
      <c r="D4039" s="867" t="s">
        <v>9692</v>
      </c>
      <c r="E4039" s="868" t="s">
        <v>819</v>
      </c>
      <c r="F4039" s="867" t="s">
        <v>819</v>
      </c>
      <c r="G4039" s="867">
        <v>94688</v>
      </c>
      <c r="H4039" s="867" t="s">
        <v>10452</v>
      </c>
      <c r="I4039" s="867" t="s">
        <v>6228</v>
      </c>
      <c r="J4039" s="867" t="s">
        <v>6229</v>
      </c>
      <c r="K4039" s="868">
        <v>8.9700000000000006</v>
      </c>
      <c r="L4039" s="867" t="s">
        <v>6143</v>
      </c>
    </row>
    <row r="4040" spans="1:12" ht="13.5">
      <c r="A4040" s="867" t="s">
        <v>9467</v>
      </c>
      <c r="B4040" s="867" t="s">
        <v>9468</v>
      </c>
      <c r="C4040" s="867" t="s">
        <v>8778</v>
      </c>
      <c r="D4040" s="867" t="s">
        <v>9692</v>
      </c>
      <c r="E4040" s="868" t="s">
        <v>819</v>
      </c>
      <c r="F4040" s="867" t="s">
        <v>819</v>
      </c>
      <c r="G4040" s="867">
        <v>94689</v>
      </c>
      <c r="H4040" s="867" t="s">
        <v>10453</v>
      </c>
      <c r="I4040" s="867" t="s">
        <v>6228</v>
      </c>
      <c r="J4040" s="867" t="s">
        <v>6229</v>
      </c>
      <c r="K4040" s="868">
        <v>11.56</v>
      </c>
      <c r="L4040" s="867" t="s">
        <v>6143</v>
      </c>
    </row>
    <row r="4041" spans="1:12" ht="13.5">
      <c r="A4041" s="867" t="s">
        <v>9467</v>
      </c>
      <c r="B4041" s="867" t="s">
        <v>9468</v>
      </c>
      <c r="C4041" s="867" t="s">
        <v>8778</v>
      </c>
      <c r="D4041" s="867" t="s">
        <v>9692</v>
      </c>
      <c r="E4041" s="868" t="s">
        <v>819</v>
      </c>
      <c r="F4041" s="867" t="s">
        <v>819</v>
      </c>
      <c r="G4041" s="867">
        <v>94690</v>
      </c>
      <c r="H4041" s="867" t="s">
        <v>10454</v>
      </c>
      <c r="I4041" s="867" t="s">
        <v>6228</v>
      </c>
      <c r="J4041" s="867" t="s">
        <v>6229</v>
      </c>
      <c r="K4041" s="868">
        <v>11.14</v>
      </c>
      <c r="L4041" s="867" t="s">
        <v>6143</v>
      </c>
    </row>
    <row r="4042" spans="1:12" ht="13.5">
      <c r="A4042" s="867" t="s">
        <v>9467</v>
      </c>
      <c r="B4042" s="867" t="s">
        <v>9468</v>
      </c>
      <c r="C4042" s="867" t="s">
        <v>8778</v>
      </c>
      <c r="D4042" s="867" t="s">
        <v>9692</v>
      </c>
      <c r="E4042" s="868" t="s">
        <v>819</v>
      </c>
      <c r="F4042" s="867" t="s">
        <v>819</v>
      </c>
      <c r="G4042" s="867">
        <v>94691</v>
      </c>
      <c r="H4042" s="867" t="s">
        <v>10455</v>
      </c>
      <c r="I4042" s="867" t="s">
        <v>6228</v>
      </c>
      <c r="J4042" s="867" t="s">
        <v>6229</v>
      </c>
      <c r="K4042" s="868">
        <v>12.64</v>
      </c>
      <c r="L4042" s="867" t="s">
        <v>6143</v>
      </c>
    </row>
    <row r="4043" spans="1:12" ht="13.5">
      <c r="A4043" s="867" t="s">
        <v>9467</v>
      </c>
      <c r="B4043" s="867" t="s">
        <v>9468</v>
      </c>
      <c r="C4043" s="867" t="s">
        <v>8778</v>
      </c>
      <c r="D4043" s="867" t="s">
        <v>9692</v>
      </c>
      <c r="E4043" s="868" t="s">
        <v>819</v>
      </c>
      <c r="F4043" s="867" t="s">
        <v>819</v>
      </c>
      <c r="G4043" s="867">
        <v>94692</v>
      </c>
      <c r="H4043" s="867" t="s">
        <v>10456</v>
      </c>
      <c r="I4043" s="867" t="s">
        <v>6228</v>
      </c>
      <c r="J4043" s="867" t="s">
        <v>6229</v>
      </c>
      <c r="K4043" s="868">
        <v>18.98</v>
      </c>
      <c r="L4043" s="867" t="s">
        <v>6143</v>
      </c>
    </row>
    <row r="4044" spans="1:12" ht="13.5">
      <c r="A4044" s="867" t="s">
        <v>9467</v>
      </c>
      <c r="B4044" s="867" t="s">
        <v>9468</v>
      </c>
      <c r="C4044" s="867" t="s">
        <v>8778</v>
      </c>
      <c r="D4044" s="867" t="s">
        <v>9692</v>
      </c>
      <c r="E4044" s="868" t="s">
        <v>819</v>
      </c>
      <c r="F4044" s="867" t="s">
        <v>819</v>
      </c>
      <c r="G4044" s="867">
        <v>94693</v>
      </c>
      <c r="H4044" s="867" t="s">
        <v>10457</v>
      </c>
      <c r="I4044" s="867" t="s">
        <v>6228</v>
      </c>
      <c r="J4044" s="867" t="s">
        <v>6229</v>
      </c>
      <c r="K4044" s="868">
        <v>19.739999999999998</v>
      </c>
      <c r="L4044" s="867" t="s">
        <v>6143</v>
      </c>
    </row>
    <row r="4045" spans="1:12" ht="13.5">
      <c r="A4045" s="867" t="s">
        <v>9467</v>
      </c>
      <c r="B4045" s="867" t="s">
        <v>9468</v>
      </c>
      <c r="C4045" s="867" t="s">
        <v>8778</v>
      </c>
      <c r="D4045" s="867" t="s">
        <v>9692</v>
      </c>
      <c r="E4045" s="868" t="s">
        <v>819</v>
      </c>
      <c r="F4045" s="867" t="s">
        <v>819</v>
      </c>
      <c r="G4045" s="867">
        <v>94694</v>
      </c>
      <c r="H4045" s="867" t="s">
        <v>10458</v>
      </c>
      <c r="I4045" s="867" t="s">
        <v>6228</v>
      </c>
      <c r="J4045" s="867" t="s">
        <v>6229</v>
      </c>
      <c r="K4045" s="868">
        <v>19.78</v>
      </c>
      <c r="L4045" s="867" t="s">
        <v>6143</v>
      </c>
    </row>
    <row r="4046" spans="1:12" ht="13.5">
      <c r="A4046" s="867" t="s">
        <v>9467</v>
      </c>
      <c r="B4046" s="867" t="s">
        <v>9468</v>
      </c>
      <c r="C4046" s="867" t="s">
        <v>8778</v>
      </c>
      <c r="D4046" s="867" t="s">
        <v>9692</v>
      </c>
      <c r="E4046" s="868" t="s">
        <v>819</v>
      </c>
      <c r="F4046" s="867" t="s">
        <v>819</v>
      </c>
      <c r="G4046" s="867">
        <v>94695</v>
      </c>
      <c r="H4046" s="867" t="s">
        <v>10459</v>
      </c>
      <c r="I4046" s="867" t="s">
        <v>6228</v>
      </c>
      <c r="J4046" s="867" t="s">
        <v>6229</v>
      </c>
      <c r="K4046" s="868">
        <v>25.62</v>
      </c>
      <c r="L4046" s="867" t="s">
        <v>6143</v>
      </c>
    </row>
    <row r="4047" spans="1:12" ht="13.5">
      <c r="A4047" s="867" t="s">
        <v>9467</v>
      </c>
      <c r="B4047" s="867" t="s">
        <v>9468</v>
      </c>
      <c r="C4047" s="867" t="s">
        <v>8778</v>
      </c>
      <c r="D4047" s="867" t="s">
        <v>9692</v>
      </c>
      <c r="E4047" s="868" t="s">
        <v>819</v>
      </c>
      <c r="F4047" s="867" t="s">
        <v>819</v>
      </c>
      <c r="G4047" s="867">
        <v>94696</v>
      </c>
      <c r="H4047" s="867" t="s">
        <v>10460</v>
      </c>
      <c r="I4047" s="867" t="s">
        <v>6228</v>
      </c>
      <c r="J4047" s="867" t="s">
        <v>6229</v>
      </c>
      <c r="K4047" s="868">
        <v>44.34</v>
      </c>
      <c r="L4047" s="867" t="s">
        <v>6143</v>
      </c>
    </row>
    <row r="4048" spans="1:12" ht="13.5">
      <c r="A4048" s="867" t="s">
        <v>9467</v>
      </c>
      <c r="B4048" s="867" t="s">
        <v>9468</v>
      </c>
      <c r="C4048" s="867" t="s">
        <v>8778</v>
      </c>
      <c r="D4048" s="867" t="s">
        <v>9692</v>
      </c>
      <c r="E4048" s="868" t="s">
        <v>819</v>
      </c>
      <c r="F4048" s="867" t="s">
        <v>819</v>
      </c>
      <c r="G4048" s="867">
        <v>94697</v>
      </c>
      <c r="H4048" s="867" t="s">
        <v>10461</v>
      </c>
      <c r="I4048" s="867" t="s">
        <v>6228</v>
      </c>
      <c r="J4048" s="867" t="s">
        <v>6229</v>
      </c>
      <c r="K4048" s="868">
        <v>66.97</v>
      </c>
      <c r="L4048" s="867" t="s">
        <v>6143</v>
      </c>
    </row>
    <row r="4049" spans="1:12" ht="13.5">
      <c r="A4049" s="867" t="s">
        <v>9467</v>
      </c>
      <c r="B4049" s="867" t="s">
        <v>9468</v>
      </c>
      <c r="C4049" s="867" t="s">
        <v>8778</v>
      </c>
      <c r="D4049" s="867" t="s">
        <v>9692</v>
      </c>
      <c r="E4049" s="868" t="s">
        <v>819</v>
      </c>
      <c r="F4049" s="867" t="s">
        <v>819</v>
      </c>
      <c r="G4049" s="867">
        <v>94698</v>
      </c>
      <c r="H4049" s="867" t="s">
        <v>10462</v>
      </c>
      <c r="I4049" s="867" t="s">
        <v>6228</v>
      </c>
      <c r="J4049" s="867" t="s">
        <v>6229</v>
      </c>
      <c r="K4049" s="868">
        <v>59.01</v>
      </c>
      <c r="L4049" s="867" t="s">
        <v>6143</v>
      </c>
    </row>
    <row r="4050" spans="1:12" ht="13.5">
      <c r="A4050" s="867" t="s">
        <v>9467</v>
      </c>
      <c r="B4050" s="867" t="s">
        <v>9468</v>
      </c>
      <c r="C4050" s="867" t="s">
        <v>8778</v>
      </c>
      <c r="D4050" s="867" t="s">
        <v>9692</v>
      </c>
      <c r="E4050" s="868" t="s">
        <v>819</v>
      </c>
      <c r="F4050" s="867" t="s">
        <v>819</v>
      </c>
      <c r="G4050" s="867">
        <v>94699</v>
      </c>
      <c r="H4050" s="867" t="s">
        <v>10463</v>
      </c>
      <c r="I4050" s="867" t="s">
        <v>6228</v>
      </c>
      <c r="J4050" s="867" t="s">
        <v>6229</v>
      </c>
      <c r="K4050" s="868">
        <v>113.11</v>
      </c>
      <c r="L4050" s="867" t="s">
        <v>6143</v>
      </c>
    </row>
    <row r="4051" spans="1:12" ht="13.5">
      <c r="A4051" s="867" t="s">
        <v>9467</v>
      </c>
      <c r="B4051" s="867" t="s">
        <v>9468</v>
      </c>
      <c r="C4051" s="867" t="s">
        <v>8778</v>
      </c>
      <c r="D4051" s="867" t="s">
        <v>9692</v>
      </c>
      <c r="E4051" s="868" t="s">
        <v>819</v>
      </c>
      <c r="F4051" s="867" t="s">
        <v>819</v>
      </c>
      <c r="G4051" s="867">
        <v>94700</v>
      </c>
      <c r="H4051" s="867" t="s">
        <v>10464</v>
      </c>
      <c r="I4051" s="867" t="s">
        <v>6228</v>
      </c>
      <c r="J4051" s="867" t="s">
        <v>6229</v>
      </c>
      <c r="K4051" s="868">
        <v>96.83</v>
      </c>
      <c r="L4051" s="867" t="s">
        <v>6143</v>
      </c>
    </row>
    <row r="4052" spans="1:12" ht="13.5">
      <c r="A4052" s="867" t="s">
        <v>9467</v>
      </c>
      <c r="B4052" s="867" t="s">
        <v>9468</v>
      </c>
      <c r="C4052" s="867" t="s">
        <v>8778</v>
      </c>
      <c r="D4052" s="867" t="s">
        <v>9692</v>
      </c>
      <c r="E4052" s="868" t="s">
        <v>819</v>
      </c>
      <c r="F4052" s="867" t="s">
        <v>819</v>
      </c>
      <c r="G4052" s="867">
        <v>94701</v>
      </c>
      <c r="H4052" s="867" t="s">
        <v>10465</v>
      </c>
      <c r="I4052" s="867" t="s">
        <v>6228</v>
      </c>
      <c r="J4052" s="867" t="s">
        <v>6229</v>
      </c>
      <c r="K4052" s="868">
        <v>164.76</v>
      </c>
      <c r="L4052" s="867" t="s">
        <v>6143</v>
      </c>
    </row>
    <row r="4053" spans="1:12" ht="13.5">
      <c r="A4053" s="867" t="s">
        <v>9467</v>
      </c>
      <c r="B4053" s="867" t="s">
        <v>9468</v>
      </c>
      <c r="C4053" s="867" t="s">
        <v>8778</v>
      </c>
      <c r="D4053" s="867" t="s">
        <v>9692</v>
      </c>
      <c r="E4053" s="868" t="s">
        <v>819</v>
      </c>
      <c r="F4053" s="867" t="s">
        <v>819</v>
      </c>
      <c r="G4053" s="867">
        <v>94702</v>
      </c>
      <c r="H4053" s="867" t="s">
        <v>10466</v>
      </c>
      <c r="I4053" s="867" t="s">
        <v>6228</v>
      </c>
      <c r="J4053" s="867" t="s">
        <v>6229</v>
      </c>
      <c r="K4053" s="868">
        <v>156.43</v>
      </c>
      <c r="L4053" s="867" t="s">
        <v>6143</v>
      </c>
    </row>
    <row r="4054" spans="1:12" ht="13.5">
      <c r="A4054" s="867" t="s">
        <v>9467</v>
      </c>
      <c r="B4054" s="867" t="s">
        <v>9468</v>
      </c>
      <c r="C4054" s="867" t="s">
        <v>8778</v>
      </c>
      <c r="D4054" s="867" t="s">
        <v>9692</v>
      </c>
      <c r="E4054" s="868" t="s">
        <v>819</v>
      </c>
      <c r="F4054" s="867" t="s">
        <v>819</v>
      </c>
      <c r="G4054" s="867">
        <v>94703</v>
      </c>
      <c r="H4054" s="867" t="s">
        <v>10467</v>
      </c>
      <c r="I4054" s="867" t="s">
        <v>6228</v>
      </c>
      <c r="J4054" s="867" t="s">
        <v>6229</v>
      </c>
      <c r="K4054" s="868">
        <v>15.07</v>
      </c>
      <c r="L4054" s="867" t="s">
        <v>6143</v>
      </c>
    </row>
    <row r="4055" spans="1:12" ht="13.5">
      <c r="A4055" s="867" t="s">
        <v>9467</v>
      </c>
      <c r="B4055" s="867" t="s">
        <v>9468</v>
      </c>
      <c r="C4055" s="867" t="s">
        <v>8778</v>
      </c>
      <c r="D4055" s="867" t="s">
        <v>9692</v>
      </c>
      <c r="E4055" s="868" t="s">
        <v>819</v>
      </c>
      <c r="F4055" s="867" t="s">
        <v>819</v>
      </c>
      <c r="G4055" s="867">
        <v>94704</v>
      </c>
      <c r="H4055" s="867" t="s">
        <v>10468</v>
      </c>
      <c r="I4055" s="867" t="s">
        <v>6228</v>
      </c>
      <c r="J4055" s="867" t="s">
        <v>6229</v>
      </c>
      <c r="K4055" s="868">
        <v>17.57</v>
      </c>
      <c r="L4055" s="867" t="s">
        <v>6143</v>
      </c>
    </row>
    <row r="4056" spans="1:12" ht="13.5">
      <c r="A4056" s="867" t="s">
        <v>9467</v>
      </c>
      <c r="B4056" s="867" t="s">
        <v>9468</v>
      </c>
      <c r="C4056" s="867" t="s">
        <v>8778</v>
      </c>
      <c r="D4056" s="867" t="s">
        <v>9692</v>
      </c>
      <c r="E4056" s="868" t="s">
        <v>819</v>
      </c>
      <c r="F4056" s="867" t="s">
        <v>819</v>
      </c>
      <c r="G4056" s="867">
        <v>94705</v>
      </c>
      <c r="H4056" s="867" t="s">
        <v>10469</v>
      </c>
      <c r="I4056" s="867" t="s">
        <v>6228</v>
      </c>
      <c r="J4056" s="867" t="s">
        <v>6229</v>
      </c>
      <c r="K4056" s="868">
        <v>21.36</v>
      </c>
      <c r="L4056" s="867" t="s">
        <v>6143</v>
      </c>
    </row>
    <row r="4057" spans="1:12" ht="13.5">
      <c r="A4057" s="867" t="s">
        <v>9467</v>
      </c>
      <c r="B4057" s="867" t="s">
        <v>9468</v>
      </c>
      <c r="C4057" s="867" t="s">
        <v>8778</v>
      </c>
      <c r="D4057" s="867" t="s">
        <v>9692</v>
      </c>
      <c r="E4057" s="868" t="s">
        <v>819</v>
      </c>
      <c r="F4057" s="867" t="s">
        <v>819</v>
      </c>
      <c r="G4057" s="867">
        <v>94706</v>
      </c>
      <c r="H4057" s="867" t="s">
        <v>10470</v>
      </c>
      <c r="I4057" s="867" t="s">
        <v>6228</v>
      </c>
      <c r="J4057" s="867" t="s">
        <v>6229</v>
      </c>
      <c r="K4057" s="868">
        <v>30.94</v>
      </c>
      <c r="L4057" s="867" t="s">
        <v>6143</v>
      </c>
    </row>
    <row r="4058" spans="1:12" ht="13.5">
      <c r="A4058" s="867" t="s">
        <v>9467</v>
      </c>
      <c r="B4058" s="867" t="s">
        <v>9468</v>
      </c>
      <c r="C4058" s="867" t="s">
        <v>8778</v>
      </c>
      <c r="D4058" s="867" t="s">
        <v>9692</v>
      </c>
      <c r="E4058" s="868" t="s">
        <v>819</v>
      </c>
      <c r="F4058" s="867" t="s">
        <v>819</v>
      </c>
      <c r="G4058" s="867">
        <v>94707</v>
      </c>
      <c r="H4058" s="867" t="s">
        <v>10471</v>
      </c>
      <c r="I4058" s="867" t="s">
        <v>6228</v>
      </c>
      <c r="J4058" s="867" t="s">
        <v>6229</v>
      </c>
      <c r="K4058" s="868">
        <v>37.96</v>
      </c>
      <c r="L4058" s="867" t="s">
        <v>6143</v>
      </c>
    </row>
    <row r="4059" spans="1:12" ht="13.5">
      <c r="A4059" s="867" t="s">
        <v>9467</v>
      </c>
      <c r="B4059" s="867" t="s">
        <v>9468</v>
      </c>
      <c r="C4059" s="867" t="s">
        <v>8778</v>
      </c>
      <c r="D4059" s="867" t="s">
        <v>9692</v>
      </c>
      <c r="E4059" s="868" t="s">
        <v>819</v>
      </c>
      <c r="F4059" s="867" t="s">
        <v>819</v>
      </c>
      <c r="G4059" s="867">
        <v>94708</v>
      </c>
      <c r="H4059" s="867" t="s">
        <v>10472</v>
      </c>
      <c r="I4059" s="867" t="s">
        <v>6228</v>
      </c>
      <c r="J4059" s="867" t="s">
        <v>6229</v>
      </c>
      <c r="K4059" s="868">
        <v>19.850000000000001</v>
      </c>
      <c r="L4059" s="867" t="s">
        <v>6143</v>
      </c>
    </row>
    <row r="4060" spans="1:12" ht="13.5">
      <c r="A4060" s="867" t="s">
        <v>9467</v>
      </c>
      <c r="B4060" s="867" t="s">
        <v>9468</v>
      </c>
      <c r="C4060" s="867" t="s">
        <v>8778</v>
      </c>
      <c r="D4060" s="867" t="s">
        <v>9692</v>
      </c>
      <c r="E4060" s="868" t="s">
        <v>819</v>
      </c>
      <c r="F4060" s="867" t="s">
        <v>819</v>
      </c>
      <c r="G4060" s="867">
        <v>94709</v>
      </c>
      <c r="H4060" s="867" t="s">
        <v>10473</v>
      </c>
      <c r="I4060" s="867" t="s">
        <v>6228</v>
      </c>
      <c r="J4060" s="867" t="s">
        <v>6229</v>
      </c>
      <c r="K4060" s="868">
        <v>24.83</v>
      </c>
      <c r="L4060" s="867" t="s">
        <v>6143</v>
      </c>
    </row>
    <row r="4061" spans="1:12" ht="13.5">
      <c r="A4061" s="867" t="s">
        <v>9467</v>
      </c>
      <c r="B4061" s="867" t="s">
        <v>9468</v>
      </c>
      <c r="C4061" s="867" t="s">
        <v>8778</v>
      </c>
      <c r="D4061" s="867" t="s">
        <v>9692</v>
      </c>
      <c r="E4061" s="868" t="s">
        <v>819</v>
      </c>
      <c r="F4061" s="867" t="s">
        <v>819</v>
      </c>
      <c r="G4061" s="867">
        <v>94710</v>
      </c>
      <c r="H4061" s="867" t="s">
        <v>10474</v>
      </c>
      <c r="I4061" s="867" t="s">
        <v>6228</v>
      </c>
      <c r="J4061" s="867" t="s">
        <v>6229</v>
      </c>
      <c r="K4061" s="868">
        <v>37.200000000000003</v>
      </c>
      <c r="L4061" s="867" t="s">
        <v>6143</v>
      </c>
    </row>
    <row r="4062" spans="1:12" ht="13.5">
      <c r="A4062" s="867" t="s">
        <v>9467</v>
      </c>
      <c r="B4062" s="867" t="s">
        <v>9468</v>
      </c>
      <c r="C4062" s="867" t="s">
        <v>8778</v>
      </c>
      <c r="D4062" s="867" t="s">
        <v>9692</v>
      </c>
      <c r="E4062" s="868" t="s">
        <v>819</v>
      </c>
      <c r="F4062" s="867" t="s">
        <v>819</v>
      </c>
      <c r="G4062" s="867">
        <v>94711</v>
      </c>
      <c r="H4062" s="867" t="s">
        <v>10475</v>
      </c>
      <c r="I4062" s="867" t="s">
        <v>6228</v>
      </c>
      <c r="J4062" s="867" t="s">
        <v>6229</v>
      </c>
      <c r="K4062" s="868">
        <v>45.04</v>
      </c>
      <c r="L4062" s="867" t="s">
        <v>6143</v>
      </c>
    </row>
    <row r="4063" spans="1:12" ht="13.5">
      <c r="A4063" s="867" t="s">
        <v>9467</v>
      </c>
      <c r="B4063" s="867" t="s">
        <v>9468</v>
      </c>
      <c r="C4063" s="867" t="s">
        <v>8778</v>
      </c>
      <c r="D4063" s="867" t="s">
        <v>9692</v>
      </c>
      <c r="E4063" s="868" t="s">
        <v>819</v>
      </c>
      <c r="F4063" s="867" t="s">
        <v>819</v>
      </c>
      <c r="G4063" s="867">
        <v>94712</v>
      </c>
      <c r="H4063" s="867" t="s">
        <v>10476</v>
      </c>
      <c r="I4063" s="867" t="s">
        <v>6228</v>
      </c>
      <c r="J4063" s="867" t="s">
        <v>6229</v>
      </c>
      <c r="K4063" s="868">
        <v>59.24</v>
      </c>
      <c r="L4063" s="867" t="s">
        <v>6143</v>
      </c>
    </row>
    <row r="4064" spans="1:12" ht="13.5">
      <c r="A4064" s="867" t="s">
        <v>9467</v>
      </c>
      <c r="B4064" s="867" t="s">
        <v>9468</v>
      </c>
      <c r="C4064" s="867" t="s">
        <v>8778</v>
      </c>
      <c r="D4064" s="867" t="s">
        <v>9692</v>
      </c>
      <c r="E4064" s="868" t="s">
        <v>819</v>
      </c>
      <c r="F4064" s="867" t="s">
        <v>819</v>
      </c>
      <c r="G4064" s="867">
        <v>94713</v>
      </c>
      <c r="H4064" s="867" t="s">
        <v>10477</v>
      </c>
      <c r="I4064" s="867" t="s">
        <v>6228</v>
      </c>
      <c r="J4064" s="867" t="s">
        <v>6229</v>
      </c>
      <c r="K4064" s="868">
        <v>149.35</v>
      </c>
      <c r="L4064" s="867" t="s">
        <v>6143</v>
      </c>
    </row>
    <row r="4065" spans="1:12" ht="13.5">
      <c r="A4065" s="867" t="s">
        <v>9467</v>
      </c>
      <c r="B4065" s="867" t="s">
        <v>9468</v>
      </c>
      <c r="C4065" s="867" t="s">
        <v>8778</v>
      </c>
      <c r="D4065" s="867" t="s">
        <v>9692</v>
      </c>
      <c r="E4065" s="868" t="s">
        <v>819</v>
      </c>
      <c r="F4065" s="867" t="s">
        <v>819</v>
      </c>
      <c r="G4065" s="867">
        <v>94714</v>
      </c>
      <c r="H4065" s="867" t="s">
        <v>10478</v>
      </c>
      <c r="I4065" s="867" t="s">
        <v>6228</v>
      </c>
      <c r="J4065" s="867" t="s">
        <v>6229</v>
      </c>
      <c r="K4065" s="868">
        <v>201.31</v>
      </c>
      <c r="L4065" s="867" t="s">
        <v>6143</v>
      </c>
    </row>
    <row r="4066" spans="1:12" ht="13.5">
      <c r="A4066" s="867" t="s">
        <v>9467</v>
      </c>
      <c r="B4066" s="867" t="s">
        <v>9468</v>
      </c>
      <c r="C4066" s="867" t="s">
        <v>8778</v>
      </c>
      <c r="D4066" s="867" t="s">
        <v>9692</v>
      </c>
      <c r="E4066" s="868" t="s">
        <v>819</v>
      </c>
      <c r="F4066" s="867" t="s">
        <v>819</v>
      </c>
      <c r="G4066" s="867">
        <v>94715</v>
      </c>
      <c r="H4066" s="867" t="s">
        <v>10479</v>
      </c>
      <c r="I4066" s="867" t="s">
        <v>6228</v>
      </c>
      <c r="J4066" s="867" t="s">
        <v>6229</v>
      </c>
      <c r="K4066" s="868">
        <v>276.64999999999998</v>
      </c>
      <c r="L4066" s="867" t="s">
        <v>6143</v>
      </c>
    </row>
    <row r="4067" spans="1:12" ht="13.5">
      <c r="A4067" s="867" t="s">
        <v>9467</v>
      </c>
      <c r="B4067" s="867" t="s">
        <v>9468</v>
      </c>
      <c r="C4067" s="867" t="s">
        <v>8778</v>
      </c>
      <c r="D4067" s="867" t="s">
        <v>9692</v>
      </c>
      <c r="E4067" s="868" t="s">
        <v>819</v>
      </c>
      <c r="F4067" s="867" t="s">
        <v>819</v>
      </c>
      <c r="G4067" s="867">
        <v>94724</v>
      </c>
      <c r="H4067" s="867" t="s">
        <v>10480</v>
      </c>
      <c r="I4067" s="867" t="s">
        <v>6228</v>
      </c>
      <c r="J4067" s="867" t="s">
        <v>6229</v>
      </c>
      <c r="K4067" s="868">
        <v>16.78</v>
      </c>
      <c r="L4067" s="867" t="s">
        <v>6143</v>
      </c>
    </row>
    <row r="4068" spans="1:12" ht="13.5">
      <c r="A4068" s="867" t="s">
        <v>9467</v>
      </c>
      <c r="B4068" s="867" t="s">
        <v>9468</v>
      </c>
      <c r="C4068" s="867" t="s">
        <v>8778</v>
      </c>
      <c r="D4068" s="867" t="s">
        <v>9692</v>
      </c>
      <c r="E4068" s="868" t="s">
        <v>819</v>
      </c>
      <c r="F4068" s="867" t="s">
        <v>819</v>
      </c>
      <c r="G4068" s="867">
        <v>94725</v>
      </c>
      <c r="H4068" s="867" t="s">
        <v>10481</v>
      </c>
      <c r="I4068" s="867" t="s">
        <v>6228</v>
      </c>
      <c r="J4068" s="867" t="s">
        <v>6229</v>
      </c>
      <c r="K4068" s="868">
        <v>4.9000000000000004</v>
      </c>
      <c r="L4068" s="867" t="s">
        <v>6143</v>
      </c>
    </row>
    <row r="4069" spans="1:12" ht="13.5">
      <c r="A4069" s="867" t="s">
        <v>9467</v>
      </c>
      <c r="B4069" s="867" t="s">
        <v>9468</v>
      </c>
      <c r="C4069" s="867" t="s">
        <v>8778</v>
      </c>
      <c r="D4069" s="867" t="s">
        <v>9692</v>
      </c>
      <c r="E4069" s="868" t="s">
        <v>819</v>
      </c>
      <c r="F4069" s="867" t="s">
        <v>819</v>
      </c>
      <c r="G4069" s="867">
        <v>94726</v>
      </c>
      <c r="H4069" s="867" t="s">
        <v>10482</v>
      </c>
      <c r="I4069" s="867" t="s">
        <v>6228</v>
      </c>
      <c r="J4069" s="867" t="s">
        <v>6229</v>
      </c>
      <c r="K4069" s="868">
        <v>25.27</v>
      </c>
      <c r="L4069" s="867" t="s">
        <v>6143</v>
      </c>
    </row>
    <row r="4070" spans="1:12" ht="13.5">
      <c r="A4070" s="867" t="s">
        <v>9467</v>
      </c>
      <c r="B4070" s="867" t="s">
        <v>9468</v>
      </c>
      <c r="C4070" s="867" t="s">
        <v>8778</v>
      </c>
      <c r="D4070" s="867" t="s">
        <v>9692</v>
      </c>
      <c r="E4070" s="868" t="s">
        <v>819</v>
      </c>
      <c r="F4070" s="867" t="s">
        <v>819</v>
      </c>
      <c r="G4070" s="867">
        <v>94727</v>
      </c>
      <c r="H4070" s="867" t="s">
        <v>10483</v>
      </c>
      <c r="I4070" s="867" t="s">
        <v>6228</v>
      </c>
      <c r="J4070" s="867" t="s">
        <v>6229</v>
      </c>
      <c r="K4070" s="868">
        <v>6.48</v>
      </c>
      <c r="L4070" s="867" t="s">
        <v>6143</v>
      </c>
    </row>
    <row r="4071" spans="1:12" ht="13.5">
      <c r="A4071" s="867" t="s">
        <v>9467</v>
      </c>
      <c r="B4071" s="867" t="s">
        <v>9468</v>
      </c>
      <c r="C4071" s="867" t="s">
        <v>8778</v>
      </c>
      <c r="D4071" s="867" t="s">
        <v>9692</v>
      </c>
      <c r="E4071" s="868" t="s">
        <v>819</v>
      </c>
      <c r="F4071" s="867" t="s">
        <v>819</v>
      </c>
      <c r="G4071" s="867">
        <v>94728</v>
      </c>
      <c r="H4071" s="867" t="s">
        <v>10484</v>
      </c>
      <c r="I4071" s="867" t="s">
        <v>6228</v>
      </c>
      <c r="J4071" s="867" t="s">
        <v>6229</v>
      </c>
      <c r="K4071" s="868">
        <v>92.79</v>
      </c>
      <c r="L4071" s="867" t="s">
        <v>6143</v>
      </c>
    </row>
    <row r="4072" spans="1:12" ht="13.5">
      <c r="A4072" s="867" t="s">
        <v>9467</v>
      </c>
      <c r="B4072" s="867" t="s">
        <v>9468</v>
      </c>
      <c r="C4072" s="867" t="s">
        <v>8778</v>
      </c>
      <c r="D4072" s="867" t="s">
        <v>9692</v>
      </c>
      <c r="E4072" s="868" t="s">
        <v>819</v>
      </c>
      <c r="F4072" s="867" t="s">
        <v>819</v>
      </c>
      <c r="G4072" s="867">
        <v>94729</v>
      </c>
      <c r="H4072" s="867" t="s">
        <v>10485</v>
      </c>
      <c r="I4072" s="867" t="s">
        <v>6228</v>
      </c>
      <c r="J4072" s="867" t="s">
        <v>6229</v>
      </c>
      <c r="K4072" s="868">
        <v>10.96</v>
      </c>
      <c r="L4072" s="867" t="s">
        <v>6143</v>
      </c>
    </row>
    <row r="4073" spans="1:12" ht="13.5">
      <c r="A4073" s="867" t="s">
        <v>9467</v>
      </c>
      <c r="B4073" s="867" t="s">
        <v>9468</v>
      </c>
      <c r="C4073" s="867" t="s">
        <v>8778</v>
      </c>
      <c r="D4073" s="867" t="s">
        <v>9692</v>
      </c>
      <c r="E4073" s="868" t="s">
        <v>819</v>
      </c>
      <c r="F4073" s="867" t="s">
        <v>819</v>
      </c>
      <c r="G4073" s="867">
        <v>94730</v>
      </c>
      <c r="H4073" s="867" t="s">
        <v>10486</v>
      </c>
      <c r="I4073" s="867" t="s">
        <v>6228</v>
      </c>
      <c r="J4073" s="867" t="s">
        <v>6229</v>
      </c>
      <c r="K4073" s="868">
        <v>112.38</v>
      </c>
      <c r="L4073" s="867" t="s">
        <v>6143</v>
      </c>
    </row>
    <row r="4074" spans="1:12" ht="13.5">
      <c r="A4074" s="867" t="s">
        <v>9467</v>
      </c>
      <c r="B4074" s="867" t="s">
        <v>9468</v>
      </c>
      <c r="C4074" s="867" t="s">
        <v>8778</v>
      </c>
      <c r="D4074" s="867" t="s">
        <v>9692</v>
      </c>
      <c r="E4074" s="868" t="s">
        <v>819</v>
      </c>
      <c r="F4074" s="867" t="s">
        <v>819</v>
      </c>
      <c r="G4074" s="867">
        <v>94731</v>
      </c>
      <c r="H4074" s="867" t="s">
        <v>10487</v>
      </c>
      <c r="I4074" s="867" t="s">
        <v>6228</v>
      </c>
      <c r="J4074" s="867" t="s">
        <v>6229</v>
      </c>
      <c r="K4074" s="868">
        <v>13.35</v>
      </c>
      <c r="L4074" s="867" t="s">
        <v>6143</v>
      </c>
    </row>
    <row r="4075" spans="1:12" ht="13.5">
      <c r="A4075" s="867" t="s">
        <v>9467</v>
      </c>
      <c r="B4075" s="867" t="s">
        <v>9468</v>
      </c>
      <c r="C4075" s="867" t="s">
        <v>8778</v>
      </c>
      <c r="D4075" s="867" t="s">
        <v>9692</v>
      </c>
      <c r="E4075" s="868" t="s">
        <v>819</v>
      </c>
      <c r="F4075" s="867" t="s">
        <v>819</v>
      </c>
      <c r="G4075" s="867">
        <v>94733</v>
      </c>
      <c r="H4075" s="867" t="s">
        <v>10488</v>
      </c>
      <c r="I4075" s="867" t="s">
        <v>6228</v>
      </c>
      <c r="J4075" s="867" t="s">
        <v>6229</v>
      </c>
      <c r="K4075" s="868">
        <v>25.48</v>
      </c>
      <c r="L4075" s="867" t="s">
        <v>6143</v>
      </c>
    </row>
    <row r="4076" spans="1:12" ht="13.5">
      <c r="A4076" s="867" t="s">
        <v>9467</v>
      </c>
      <c r="B4076" s="867" t="s">
        <v>9468</v>
      </c>
      <c r="C4076" s="867" t="s">
        <v>8778</v>
      </c>
      <c r="D4076" s="867" t="s">
        <v>9692</v>
      </c>
      <c r="E4076" s="868" t="s">
        <v>819</v>
      </c>
      <c r="F4076" s="867" t="s">
        <v>819</v>
      </c>
      <c r="G4076" s="867">
        <v>94737</v>
      </c>
      <c r="H4076" s="867" t="s">
        <v>10489</v>
      </c>
      <c r="I4076" s="867" t="s">
        <v>6228</v>
      </c>
      <c r="J4076" s="867" t="s">
        <v>6229</v>
      </c>
      <c r="K4076" s="868">
        <v>100.53</v>
      </c>
      <c r="L4076" s="867" t="s">
        <v>6143</v>
      </c>
    </row>
    <row r="4077" spans="1:12" ht="13.5">
      <c r="A4077" s="867" t="s">
        <v>9467</v>
      </c>
      <c r="B4077" s="867" t="s">
        <v>9468</v>
      </c>
      <c r="C4077" s="867" t="s">
        <v>8778</v>
      </c>
      <c r="D4077" s="867" t="s">
        <v>9692</v>
      </c>
      <c r="E4077" s="868" t="s">
        <v>819</v>
      </c>
      <c r="F4077" s="867" t="s">
        <v>819</v>
      </c>
      <c r="G4077" s="867">
        <v>94740</v>
      </c>
      <c r="H4077" s="867" t="s">
        <v>10490</v>
      </c>
      <c r="I4077" s="867" t="s">
        <v>6228</v>
      </c>
      <c r="J4077" s="867" t="s">
        <v>6229</v>
      </c>
      <c r="K4077" s="868">
        <v>7.57</v>
      </c>
      <c r="L4077" s="867" t="s">
        <v>6143</v>
      </c>
    </row>
    <row r="4078" spans="1:12" ht="13.5">
      <c r="A4078" s="867" t="s">
        <v>9467</v>
      </c>
      <c r="B4078" s="867" t="s">
        <v>9468</v>
      </c>
      <c r="C4078" s="867" t="s">
        <v>8778</v>
      </c>
      <c r="D4078" s="867" t="s">
        <v>9692</v>
      </c>
      <c r="E4078" s="868" t="s">
        <v>819</v>
      </c>
      <c r="F4078" s="867" t="s">
        <v>819</v>
      </c>
      <c r="G4078" s="867">
        <v>94741</v>
      </c>
      <c r="H4078" s="867" t="s">
        <v>10491</v>
      </c>
      <c r="I4078" s="867" t="s">
        <v>6228</v>
      </c>
      <c r="J4078" s="867" t="s">
        <v>6229</v>
      </c>
      <c r="K4078" s="868">
        <v>9</v>
      </c>
      <c r="L4078" s="867" t="s">
        <v>6143</v>
      </c>
    </row>
    <row r="4079" spans="1:12" ht="13.5">
      <c r="A4079" s="867" t="s">
        <v>9467</v>
      </c>
      <c r="B4079" s="867" t="s">
        <v>9468</v>
      </c>
      <c r="C4079" s="867" t="s">
        <v>8778</v>
      </c>
      <c r="D4079" s="867" t="s">
        <v>9692</v>
      </c>
      <c r="E4079" s="868" t="s">
        <v>819</v>
      </c>
      <c r="F4079" s="867" t="s">
        <v>819</v>
      </c>
      <c r="G4079" s="867">
        <v>94742</v>
      </c>
      <c r="H4079" s="867" t="s">
        <v>10492</v>
      </c>
      <c r="I4079" s="867" t="s">
        <v>6228</v>
      </c>
      <c r="J4079" s="867" t="s">
        <v>6229</v>
      </c>
      <c r="K4079" s="868">
        <v>10.61</v>
      </c>
      <c r="L4079" s="867" t="s">
        <v>6143</v>
      </c>
    </row>
    <row r="4080" spans="1:12" ht="13.5">
      <c r="A4080" s="867" t="s">
        <v>9467</v>
      </c>
      <c r="B4080" s="867" t="s">
        <v>9468</v>
      </c>
      <c r="C4080" s="867" t="s">
        <v>8778</v>
      </c>
      <c r="D4080" s="867" t="s">
        <v>9692</v>
      </c>
      <c r="E4080" s="868" t="s">
        <v>819</v>
      </c>
      <c r="F4080" s="867" t="s">
        <v>819</v>
      </c>
      <c r="G4080" s="867">
        <v>94743</v>
      </c>
      <c r="H4080" s="867" t="s">
        <v>10493</v>
      </c>
      <c r="I4080" s="867" t="s">
        <v>6228</v>
      </c>
      <c r="J4080" s="867" t="s">
        <v>6229</v>
      </c>
      <c r="K4080" s="868">
        <v>11.51</v>
      </c>
      <c r="L4080" s="867" t="s">
        <v>6143</v>
      </c>
    </row>
    <row r="4081" spans="1:12" ht="13.5">
      <c r="A4081" s="867" t="s">
        <v>9467</v>
      </c>
      <c r="B4081" s="867" t="s">
        <v>9468</v>
      </c>
      <c r="C4081" s="867" t="s">
        <v>8778</v>
      </c>
      <c r="D4081" s="867" t="s">
        <v>9692</v>
      </c>
      <c r="E4081" s="868" t="s">
        <v>819</v>
      </c>
      <c r="F4081" s="867" t="s">
        <v>819</v>
      </c>
      <c r="G4081" s="867">
        <v>94744</v>
      </c>
      <c r="H4081" s="867" t="s">
        <v>10494</v>
      </c>
      <c r="I4081" s="867" t="s">
        <v>6228</v>
      </c>
      <c r="J4081" s="867" t="s">
        <v>6229</v>
      </c>
      <c r="K4081" s="868">
        <v>16.5</v>
      </c>
      <c r="L4081" s="867" t="s">
        <v>6143</v>
      </c>
    </row>
    <row r="4082" spans="1:12" ht="13.5">
      <c r="A4082" s="867" t="s">
        <v>9467</v>
      </c>
      <c r="B4082" s="867" t="s">
        <v>9468</v>
      </c>
      <c r="C4082" s="867" t="s">
        <v>8778</v>
      </c>
      <c r="D4082" s="867" t="s">
        <v>9692</v>
      </c>
      <c r="E4082" s="868" t="s">
        <v>819</v>
      </c>
      <c r="F4082" s="867" t="s">
        <v>819</v>
      </c>
      <c r="G4082" s="867">
        <v>94746</v>
      </c>
      <c r="H4082" s="867" t="s">
        <v>10495</v>
      </c>
      <c r="I4082" s="867" t="s">
        <v>6228</v>
      </c>
      <c r="J4082" s="867" t="s">
        <v>6229</v>
      </c>
      <c r="K4082" s="868">
        <v>22.54</v>
      </c>
      <c r="L4082" s="867" t="s">
        <v>6143</v>
      </c>
    </row>
    <row r="4083" spans="1:12" ht="13.5">
      <c r="A4083" s="867" t="s">
        <v>9467</v>
      </c>
      <c r="B4083" s="867" t="s">
        <v>9468</v>
      </c>
      <c r="C4083" s="867" t="s">
        <v>8778</v>
      </c>
      <c r="D4083" s="867" t="s">
        <v>9692</v>
      </c>
      <c r="E4083" s="868" t="s">
        <v>819</v>
      </c>
      <c r="F4083" s="867" t="s">
        <v>819</v>
      </c>
      <c r="G4083" s="867">
        <v>94748</v>
      </c>
      <c r="H4083" s="867" t="s">
        <v>10496</v>
      </c>
      <c r="I4083" s="867" t="s">
        <v>6228</v>
      </c>
      <c r="J4083" s="867" t="s">
        <v>6229</v>
      </c>
      <c r="K4083" s="868">
        <v>45.69</v>
      </c>
      <c r="L4083" s="867" t="s">
        <v>6143</v>
      </c>
    </row>
    <row r="4084" spans="1:12" ht="13.5">
      <c r="A4084" s="867" t="s">
        <v>9467</v>
      </c>
      <c r="B4084" s="867" t="s">
        <v>9468</v>
      </c>
      <c r="C4084" s="867" t="s">
        <v>8778</v>
      </c>
      <c r="D4084" s="867" t="s">
        <v>9692</v>
      </c>
      <c r="E4084" s="868" t="s">
        <v>819</v>
      </c>
      <c r="F4084" s="867" t="s">
        <v>819</v>
      </c>
      <c r="G4084" s="867">
        <v>94750</v>
      </c>
      <c r="H4084" s="867" t="s">
        <v>10497</v>
      </c>
      <c r="I4084" s="867" t="s">
        <v>6228</v>
      </c>
      <c r="J4084" s="867" t="s">
        <v>6229</v>
      </c>
      <c r="K4084" s="868">
        <v>102.88</v>
      </c>
      <c r="L4084" s="867" t="s">
        <v>6143</v>
      </c>
    </row>
    <row r="4085" spans="1:12" ht="13.5">
      <c r="A4085" s="867" t="s">
        <v>9467</v>
      </c>
      <c r="B4085" s="867" t="s">
        <v>9468</v>
      </c>
      <c r="C4085" s="867" t="s">
        <v>8778</v>
      </c>
      <c r="D4085" s="867" t="s">
        <v>9692</v>
      </c>
      <c r="E4085" s="868" t="s">
        <v>819</v>
      </c>
      <c r="F4085" s="867" t="s">
        <v>819</v>
      </c>
      <c r="G4085" s="867">
        <v>94752</v>
      </c>
      <c r="H4085" s="867" t="s">
        <v>10498</v>
      </c>
      <c r="I4085" s="867" t="s">
        <v>6228</v>
      </c>
      <c r="J4085" s="867" t="s">
        <v>6229</v>
      </c>
      <c r="K4085" s="868">
        <v>128.43</v>
      </c>
      <c r="L4085" s="867" t="s">
        <v>6143</v>
      </c>
    </row>
    <row r="4086" spans="1:12" ht="13.5">
      <c r="A4086" s="867" t="s">
        <v>9467</v>
      </c>
      <c r="B4086" s="867" t="s">
        <v>9468</v>
      </c>
      <c r="C4086" s="867" t="s">
        <v>8778</v>
      </c>
      <c r="D4086" s="867" t="s">
        <v>9692</v>
      </c>
      <c r="E4086" s="868" t="s">
        <v>819</v>
      </c>
      <c r="F4086" s="867" t="s">
        <v>819</v>
      </c>
      <c r="G4086" s="867">
        <v>94756</v>
      </c>
      <c r="H4086" s="867" t="s">
        <v>10499</v>
      </c>
      <c r="I4086" s="867" t="s">
        <v>6228</v>
      </c>
      <c r="J4086" s="867" t="s">
        <v>6229</v>
      </c>
      <c r="K4086" s="868">
        <v>9.7200000000000006</v>
      </c>
      <c r="L4086" s="867" t="s">
        <v>6143</v>
      </c>
    </row>
    <row r="4087" spans="1:12" ht="13.5">
      <c r="A4087" s="867" t="s">
        <v>9467</v>
      </c>
      <c r="B4087" s="867" t="s">
        <v>9468</v>
      </c>
      <c r="C4087" s="867" t="s">
        <v>8778</v>
      </c>
      <c r="D4087" s="867" t="s">
        <v>9692</v>
      </c>
      <c r="E4087" s="868" t="s">
        <v>819</v>
      </c>
      <c r="F4087" s="867" t="s">
        <v>819</v>
      </c>
      <c r="G4087" s="867">
        <v>94757</v>
      </c>
      <c r="H4087" s="867" t="s">
        <v>10500</v>
      </c>
      <c r="I4087" s="867" t="s">
        <v>6228</v>
      </c>
      <c r="J4087" s="867" t="s">
        <v>6229</v>
      </c>
      <c r="K4087" s="868">
        <v>12.43</v>
      </c>
      <c r="L4087" s="867" t="s">
        <v>6143</v>
      </c>
    </row>
    <row r="4088" spans="1:12" ht="13.5">
      <c r="A4088" s="867" t="s">
        <v>9467</v>
      </c>
      <c r="B4088" s="867" t="s">
        <v>9468</v>
      </c>
      <c r="C4088" s="867" t="s">
        <v>8778</v>
      </c>
      <c r="D4088" s="867" t="s">
        <v>9692</v>
      </c>
      <c r="E4088" s="868" t="s">
        <v>819</v>
      </c>
      <c r="F4088" s="867" t="s">
        <v>819</v>
      </c>
      <c r="G4088" s="867">
        <v>94758</v>
      </c>
      <c r="H4088" s="867" t="s">
        <v>10501</v>
      </c>
      <c r="I4088" s="867" t="s">
        <v>6228</v>
      </c>
      <c r="J4088" s="867" t="s">
        <v>6229</v>
      </c>
      <c r="K4088" s="868">
        <v>28.97</v>
      </c>
      <c r="L4088" s="867" t="s">
        <v>6143</v>
      </c>
    </row>
    <row r="4089" spans="1:12" ht="13.5">
      <c r="A4089" s="867" t="s">
        <v>9467</v>
      </c>
      <c r="B4089" s="867" t="s">
        <v>9468</v>
      </c>
      <c r="C4089" s="867" t="s">
        <v>8778</v>
      </c>
      <c r="D4089" s="867" t="s">
        <v>9692</v>
      </c>
      <c r="E4089" s="868" t="s">
        <v>819</v>
      </c>
      <c r="F4089" s="867" t="s">
        <v>819</v>
      </c>
      <c r="G4089" s="867">
        <v>94759</v>
      </c>
      <c r="H4089" s="867" t="s">
        <v>10502</v>
      </c>
      <c r="I4089" s="867" t="s">
        <v>6228</v>
      </c>
      <c r="J4089" s="867" t="s">
        <v>6229</v>
      </c>
      <c r="K4089" s="868">
        <v>35</v>
      </c>
      <c r="L4089" s="867" t="s">
        <v>6143</v>
      </c>
    </row>
    <row r="4090" spans="1:12" ht="13.5">
      <c r="A4090" s="867" t="s">
        <v>9467</v>
      </c>
      <c r="B4090" s="867" t="s">
        <v>9468</v>
      </c>
      <c r="C4090" s="867" t="s">
        <v>8778</v>
      </c>
      <c r="D4090" s="867" t="s">
        <v>9692</v>
      </c>
      <c r="E4090" s="868" t="s">
        <v>819</v>
      </c>
      <c r="F4090" s="867" t="s">
        <v>819</v>
      </c>
      <c r="G4090" s="867">
        <v>94760</v>
      </c>
      <c r="H4090" s="867" t="s">
        <v>10503</v>
      </c>
      <c r="I4090" s="867" t="s">
        <v>6228</v>
      </c>
      <c r="J4090" s="867" t="s">
        <v>6229</v>
      </c>
      <c r="K4090" s="868">
        <v>57.73</v>
      </c>
      <c r="L4090" s="867" t="s">
        <v>6143</v>
      </c>
    </row>
    <row r="4091" spans="1:12" ht="13.5">
      <c r="A4091" s="867" t="s">
        <v>9467</v>
      </c>
      <c r="B4091" s="867" t="s">
        <v>9468</v>
      </c>
      <c r="C4091" s="867" t="s">
        <v>8778</v>
      </c>
      <c r="D4091" s="867" t="s">
        <v>9692</v>
      </c>
      <c r="E4091" s="868" t="s">
        <v>819</v>
      </c>
      <c r="F4091" s="867" t="s">
        <v>819</v>
      </c>
      <c r="G4091" s="867">
        <v>94761</v>
      </c>
      <c r="H4091" s="867" t="s">
        <v>10504</v>
      </c>
      <c r="I4091" s="867" t="s">
        <v>6228</v>
      </c>
      <c r="J4091" s="867" t="s">
        <v>6229</v>
      </c>
      <c r="K4091" s="868">
        <v>118.19</v>
      </c>
      <c r="L4091" s="867" t="s">
        <v>6143</v>
      </c>
    </row>
    <row r="4092" spans="1:12" ht="13.5">
      <c r="A4092" s="867" t="s">
        <v>9467</v>
      </c>
      <c r="B4092" s="867" t="s">
        <v>9468</v>
      </c>
      <c r="C4092" s="867" t="s">
        <v>8778</v>
      </c>
      <c r="D4092" s="867" t="s">
        <v>9692</v>
      </c>
      <c r="E4092" s="868" t="s">
        <v>819</v>
      </c>
      <c r="F4092" s="867" t="s">
        <v>819</v>
      </c>
      <c r="G4092" s="867">
        <v>94762</v>
      </c>
      <c r="H4092" s="867" t="s">
        <v>10505</v>
      </c>
      <c r="I4092" s="867" t="s">
        <v>6228</v>
      </c>
      <c r="J4092" s="867" t="s">
        <v>6229</v>
      </c>
      <c r="K4092" s="868">
        <v>154.87</v>
      </c>
      <c r="L4092" s="867" t="s">
        <v>6143</v>
      </c>
    </row>
    <row r="4093" spans="1:12" ht="13.5">
      <c r="A4093" s="867" t="s">
        <v>9467</v>
      </c>
      <c r="B4093" s="867" t="s">
        <v>9468</v>
      </c>
      <c r="C4093" s="867" t="s">
        <v>8778</v>
      </c>
      <c r="D4093" s="867" t="s">
        <v>9692</v>
      </c>
      <c r="E4093" s="868" t="s">
        <v>819</v>
      </c>
      <c r="F4093" s="867" t="s">
        <v>819</v>
      </c>
      <c r="G4093" s="867">
        <v>94783</v>
      </c>
      <c r="H4093" s="867" t="s">
        <v>10506</v>
      </c>
      <c r="I4093" s="867" t="s">
        <v>6228</v>
      </c>
      <c r="J4093" s="867" t="s">
        <v>6229</v>
      </c>
      <c r="K4093" s="868">
        <v>13.98</v>
      </c>
      <c r="L4093" s="867" t="s">
        <v>6143</v>
      </c>
    </row>
    <row r="4094" spans="1:12" ht="13.5">
      <c r="A4094" s="867" t="s">
        <v>9467</v>
      </c>
      <c r="B4094" s="867" t="s">
        <v>9468</v>
      </c>
      <c r="C4094" s="867" t="s">
        <v>8778</v>
      </c>
      <c r="D4094" s="867" t="s">
        <v>9692</v>
      </c>
      <c r="E4094" s="868" t="s">
        <v>819</v>
      </c>
      <c r="F4094" s="867" t="s">
        <v>819</v>
      </c>
      <c r="G4094" s="867">
        <v>94785</v>
      </c>
      <c r="H4094" s="867" t="s">
        <v>10507</v>
      </c>
      <c r="I4094" s="867" t="s">
        <v>6228</v>
      </c>
      <c r="J4094" s="867" t="s">
        <v>6229</v>
      </c>
      <c r="K4094" s="868">
        <v>25.19</v>
      </c>
      <c r="L4094" s="867" t="s">
        <v>6143</v>
      </c>
    </row>
    <row r="4095" spans="1:12" ht="13.5">
      <c r="A4095" s="867" t="s">
        <v>9467</v>
      </c>
      <c r="B4095" s="867" t="s">
        <v>9468</v>
      </c>
      <c r="C4095" s="867" t="s">
        <v>8778</v>
      </c>
      <c r="D4095" s="867" t="s">
        <v>9692</v>
      </c>
      <c r="E4095" s="868" t="s">
        <v>819</v>
      </c>
      <c r="F4095" s="867" t="s">
        <v>819</v>
      </c>
      <c r="G4095" s="867">
        <v>94786</v>
      </c>
      <c r="H4095" s="867" t="s">
        <v>10508</v>
      </c>
      <c r="I4095" s="867" t="s">
        <v>6228</v>
      </c>
      <c r="J4095" s="867" t="s">
        <v>6229</v>
      </c>
      <c r="K4095" s="868">
        <v>32.25</v>
      </c>
      <c r="L4095" s="867" t="s">
        <v>6143</v>
      </c>
    </row>
    <row r="4096" spans="1:12" ht="13.5">
      <c r="A4096" s="867" t="s">
        <v>9467</v>
      </c>
      <c r="B4096" s="867" t="s">
        <v>9468</v>
      </c>
      <c r="C4096" s="867" t="s">
        <v>8778</v>
      </c>
      <c r="D4096" s="867" t="s">
        <v>9692</v>
      </c>
      <c r="E4096" s="868" t="s">
        <v>819</v>
      </c>
      <c r="F4096" s="867" t="s">
        <v>819</v>
      </c>
      <c r="G4096" s="867">
        <v>94787</v>
      </c>
      <c r="H4096" s="867" t="s">
        <v>10509</v>
      </c>
      <c r="I4096" s="867" t="s">
        <v>6228</v>
      </c>
      <c r="J4096" s="867" t="s">
        <v>6229</v>
      </c>
      <c r="K4096" s="868">
        <v>43.17</v>
      </c>
      <c r="L4096" s="867" t="s">
        <v>6143</v>
      </c>
    </row>
    <row r="4097" spans="1:12" ht="13.5">
      <c r="A4097" s="867" t="s">
        <v>9467</v>
      </c>
      <c r="B4097" s="867" t="s">
        <v>9468</v>
      </c>
      <c r="C4097" s="867" t="s">
        <v>8778</v>
      </c>
      <c r="D4097" s="867" t="s">
        <v>9692</v>
      </c>
      <c r="E4097" s="868" t="s">
        <v>819</v>
      </c>
      <c r="F4097" s="867" t="s">
        <v>819</v>
      </c>
      <c r="G4097" s="867">
        <v>94788</v>
      </c>
      <c r="H4097" s="867" t="s">
        <v>10510</v>
      </c>
      <c r="I4097" s="867" t="s">
        <v>6228</v>
      </c>
      <c r="J4097" s="867" t="s">
        <v>6229</v>
      </c>
      <c r="K4097" s="868">
        <v>60.93</v>
      </c>
      <c r="L4097" s="867" t="s">
        <v>6143</v>
      </c>
    </row>
    <row r="4098" spans="1:12" ht="13.5">
      <c r="A4098" s="867" t="s">
        <v>9467</v>
      </c>
      <c r="B4098" s="867" t="s">
        <v>9468</v>
      </c>
      <c r="C4098" s="867" t="s">
        <v>8778</v>
      </c>
      <c r="D4098" s="867" t="s">
        <v>9692</v>
      </c>
      <c r="E4098" s="868" t="s">
        <v>819</v>
      </c>
      <c r="F4098" s="867" t="s">
        <v>819</v>
      </c>
      <c r="G4098" s="867">
        <v>94789</v>
      </c>
      <c r="H4098" s="867" t="s">
        <v>10511</v>
      </c>
      <c r="I4098" s="867" t="s">
        <v>6228</v>
      </c>
      <c r="J4098" s="867" t="s">
        <v>6229</v>
      </c>
      <c r="K4098" s="868">
        <v>184.17</v>
      </c>
      <c r="L4098" s="867" t="s">
        <v>6143</v>
      </c>
    </row>
    <row r="4099" spans="1:12" ht="13.5">
      <c r="A4099" s="867" t="s">
        <v>9467</v>
      </c>
      <c r="B4099" s="867" t="s">
        <v>9468</v>
      </c>
      <c r="C4099" s="867" t="s">
        <v>8778</v>
      </c>
      <c r="D4099" s="867" t="s">
        <v>9692</v>
      </c>
      <c r="E4099" s="868" t="s">
        <v>819</v>
      </c>
      <c r="F4099" s="867" t="s">
        <v>819</v>
      </c>
      <c r="G4099" s="867">
        <v>94790</v>
      </c>
      <c r="H4099" s="867" t="s">
        <v>10512</v>
      </c>
      <c r="I4099" s="867" t="s">
        <v>6228</v>
      </c>
      <c r="J4099" s="867" t="s">
        <v>6229</v>
      </c>
      <c r="K4099" s="868">
        <v>212.52</v>
      </c>
      <c r="L4099" s="867" t="s">
        <v>6143</v>
      </c>
    </row>
    <row r="4100" spans="1:12" ht="13.5">
      <c r="A4100" s="867" t="s">
        <v>9467</v>
      </c>
      <c r="B4100" s="867" t="s">
        <v>9468</v>
      </c>
      <c r="C4100" s="867" t="s">
        <v>8778</v>
      </c>
      <c r="D4100" s="867" t="s">
        <v>9692</v>
      </c>
      <c r="E4100" s="868" t="s">
        <v>819</v>
      </c>
      <c r="F4100" s="867" t="s">
        <v>819</v>
      </c>
      <c r="G4100" s="867">
        <v>94791</v>
      </c>
      <c r="H4100" s="867" t="s">
        <v>10513</v>
      </c>
      <c r="I4100" s="867" t="s">
        <v>6228</v>
      </c>
      <c r="J4100" s="867" t="s">
        <v>6229</v>
      </c>
      <c r="K4100" s="868">
        <v>296.39</v>
      </c>
      <c r="L4100" s="867" t="s">
        <v>6143</v>
      </c>
    </row>
    <row r="4101" spans="1:12" ht="13.5">
      <c r="A4101" s="867" t="s">
        <v>9467</v>
      </c>
      <c r="B4101" s="867" t="s">
        <v>9468</v>
      </c>
      <c r="C4101" s="867" t="s">
        <v>8778</v>
      </c>
      <c r="D4101" s="867" t="s">
        <v>9692</v>
      </c>
      <c r="E4101" s="868" t="s">
        <v>819</v>
      </c>
      <c r="F4101" s="867" t="s">
        <v>819</v>
      </c>
      <c r="G4101" s="867">
        <v>94863</v>
      </c>
      <c r="H4101" s="867" t="s">
        <v>10514</v>
      </c>
      <c r="I4101" s="867" t="s">
        <v>6228</v>
      </c>
      <c r="J4101" s="867" t="s">
        <v>6229</v>
      </c>
      <c r="K4101" s="868">
        <v>83.88</v>
      </c>
      <c r="L4101" s="867" t="s">
        <v>6143</v>
      </c>
    </row>
    <row r="4102" spans="1:12" ht="13.5">
      <c r="A4102" s="867" t="s">
        <v>9467</v>
      </c>
      <c r="B4102" s="867" t="s">
        <v>9468</v>
      </c>
      <c r="C4102" s="867" t="s">
        <v>8778</v>
      </c>
      <c r="D4102" s="867" t="s">
        <v>9692</v>
      </c>
      <c r="E4102" s="868" t="s">
        <v>819</v>
      </c>
      <c r="F4102" s="867" t="s">
        <v>819</v>
      </c>
      <c r="G4102" s="867">
        <v>95141</v>
      </c>
      <c r="H4102" s="867" t="s">
        <v>10515</v>
      </c>
      <c r="I4102" s="867" t="s">
        <v>6228</v>
      </c>
      <c r="J4102" s="867" t="s">
        <v>6229</v>
      </c>
      <c r="K4102" s="868">
        <v>23.65</v>
      </c>
      <c r="L4102" s="867" t="s">
        <v>6143</v>
      </c>
    </row>
    <row r="4103" spans="1:12" ht="13.5">
      <c r="A4103" s="867" t="s">
        <v>9467</v>
      </c>
      <c r="B4103" s="867" t="s">
        <v>9468</v>
      </c>
      <c r="C4103" s="867" t="s">
        <v>8778</v>
      </c>
      <c r="D4103" s="867" t="s">
        <v>9692</v>
      </c>
      <c r="E4103" s="868" t="s">
        <v>819</v>
      </c>
      <c r="F4103" s="867" t="s">
        <v>819</v>
      </c>
      <c r="G4103" s="867">
        <v>95237</v>
      </c>
      <c r="H4103" s="867" t="s">
        <v>10516</v>
      </c>
      <c r="I4103" s="867" t="s">
        <v>6228</v>
      </c>
      <c r="J4103" s="867" t="s">
        <v>6229</v>
      </c>
      <c r="K4103" s="868">
        <v>17.670000000000002</v>
      </c>
      <c r="L4103" s="867" t="s">
        <v>6143</v>
      </c>
    </row>
    <row r="4104" spans="1:12" ht="13.5">
      <c r="A4104" s="867" t="s">
        <v>9467</v>
      </c>
      <c r="B4104" s="867" t="s">
        <v>9468</v>
      </c>
      <c r="C4104" s="867" t="s">
        <v>8778</v>
      </c>
      <c r="D4104" s="867" t="s">
        <v>9692</v>
      </c>
      <c r="E4104" s="868" t="s">
        <v>819</v>
      </c>
      <c r="F4104" s="867" t="s">
        <v>819</v>
      </c>
      <c r="G4104" s="867">
        <v>95693</v>
      </c>
      <c r="H4104" s="867" t="s">
        <v>10517</v>
      </c>
      <c r="I4104" s="867" t="s">
        <v>6228</v>
      </c>
      <c r="J4104" s="867" t="s">
        <v>6229</v>
      </c>
      <c r="K4104" s="868">
        <v>35.51</v>
      </c>
      <c r="L4104" s="867" t="s">
        <v>6143</v>
      </c>
    </row>
    <row r="4105" spans="1:12" ht="13.5">
      <c r="A4105" s="867" t="s">
        <v>9467</v>
      </c>
      <c r="B4105" s="867" t="s">
        <v>9468</v>
      </c>
      <c r="C4105" s="867" t="s">
        <v>8778</v>
      </c>
      <c r="D4105" s="867" t="s">
        <v>9692</v>
      </c>
      <c r="E4105" s="868" t="s">
        <v>819</v>
      </c>
      <c r="F4105" s="867" t="s">
        <v>819</v>
      </c>
      <c r="G4105" s="867">
        <v>95694</v>
      </c>
      <c r="H4105" s="867" t="s">
        <v>10518</v>
      </c>
      <c r="I4105" s="867" t="s">
        <v>6228</v>
      </c>
      <c r="J4105" s="867" t="s">
        <v>6229</v>
      </c>
      <c r="K4105" s="868">
        <v>44.55</v>
      </c>
      <c r="L4105" s="867" t="s">
        <v>6143</v>
      </c>
    </row>
    <row r="4106" spans="1:12" ht="13.5">
      <c r="A4106" s="867" t="s">
        <v>9467</v>
      </c>
      <c r="B4106" s="867" t="s">
        <v>9468</v>
      </c>
      <c r="C4106" s="867" t="s">
        <v>8778</v>
      </c>
      <c r="D4106" s="867" t="s">
        <v>9692</v>
      </c>
      <c r="E4106" s="868" t="s">
        <v>819</v>
      </c>
      <c r="F4106" s="867" t="s">
        <v>819</v>
      </c>
      <c r="G4106" s="867">
        <v>95695</v>
      </c>
      <c r="H4106" s="867" t="s">
        <v>10519</v>
      </c>
      <c r="I4106" s="867" t="s">
        <v>6228</v>
      </c>
      <c r="J4106" s="867" t="s">
        <v>6229</v>
      </c>
      <c r="K4106" s="868">
        <v>42.98</v>
      </c>
      <c r="L4106" s="867" t="s">
        <v>6143</v>
      </c>
    </row>
    <row r="4107" spans="1:12" ht="13.5">
      <c r="A4107" s="867" t="s">
        <v>9467</v>
      </c>
      <c r="B4107" s="867" t="s">
        <v>9468</v>
      </c>
      <c r="C4107" s="867" t="s">
        <v>8778</v>
      </c>
      <c r="D4107" s="867" t="s">
        <v>9692</v>
      </c>
      <c r="E4107" s="868" t="s">
        <v>819</v>
      </c>
      <c r="F4107" s="867" t="s">
        <v>819</v>
      </c>
      <c r="G4107" s="867">
        <v>95696</v>
      </c>
      <c r="H4107" s="867" t="s">
        <v>10520</v>
      </c>
      <c r="I4107" s="867" t="s">
        <v>6228</v>
      </c>
      <c r="J4107" s="867" t="s">
        <v>6229</v>
      </c>
      <c r="K4107" s="868">
        <v>31.86</v>
      </c>
      <c r="L4107" s="867" t="s">
        <v>6143</v>
      </c>
    </row>
    <row r="4108" spans="1:12" ht="13.5">
      <c r="A4108" s="867" t="s">
        <v>9467</v>
      </c>
      <c r="B4108" s="867" t="s">
        <v>9468</v>
      </c>
      <c r="C4108" s="867" t="s">
        <v>8778</v>
      </c>
      <c r="D4108" s="867" t="s">
        <v>9692</v>
      </c>
      <c r="E4108" s="868" t="s">
        <v>819</v>
      </c>
      <c r="F4108" s="867" t="s">
        <v>819</v>
      </c>
      <c r="G4108" s="867">
        <v>96637</v>
      </c>
      <c r="H4108" s="867" t="s">
        <v>10521</v>
      </c>
      <c r="I4108" s="867" t="s">
        <v>6228</v>
      </c>
      <c r="J4108" s="867" t="s">
        <v>6142</v>
      </c>
      <c r="K4108" s="868">
        <v>11.17</v>
      </c>
      <c r="L4108" s="867" t="s">
        <v>6143</v>
      </c>
    </row>
    <row r="4109" spans="1:12" ht="13.5">
      <c r="A4109" s="867" t="s">
        <v>9467</v>
      </c>
      <c r="B4109" s="867" t="s">
        <v>9468</v>
      </c>
      <c r="C4109" s="867" t="s">
        <v>8778</v>
      </c>
      <c r="D4109" s="867" t="s">
        <v>9692</v>
      </c>
      <c r="E4109" s="868" t="s">
        <v>819</v>
      </c>
      <c r="F4109" s="867" t="s">
        <v>819</v>
      </c>
      <c r="G4109" s="867">
        <v>96638</v>
      </c>
      <c r="H4109" s="867" t="s">
        <v>10522</v>
      </c>
      <c r="I4109" s="867" t="s">
        <v>6228</v>
      </c>
      <c r="J4109" s="867" t="s">
        <v>6142</v>
      </c>
      <c r="K4109" s="868">
        <v>10.82</v>
      </c>
      <c r="L4109" s="867" t="s">
        <v>6143</v>
      </c>
    </row>
    <row r="4110" spans="1:12" ht="13.5">
      <c r="A4110" s="867" t="s">
        <v>9467</v>
      </c>
      <c r="B4110" s="867" t="s">
        <v>9468</v>
      </c>
      <c r="C4110" s="867" t="s">
        <v>8778</v>
      </c>
      <c r="D4110" s="867" t="s">
        <v>9692</v>
      </c>
      <c r="E4110" s="868" t="s">
        <v>819</v>
      </c>
      <c r="F4110" s="867" t="s">
        <v>819</v>
      </c>
      <c r="G4110" s="867">
        <v>96639</v>
      </c>
      <c r="H4110" s="867" t="s">
        <v>10523</v>
      </c>
      <c r="I4110" s="867" t="s">
        <v>6228</v>
      </c>
      <c r="J4110" s="867" t="s">
        <v>6142</v>
      </c>
      <c r="K4110" s="868">
        <v>7.73</v>
      </c>
      <c r="L4110" s="867" t="s">
        <v>6143</v>
      </c>
    </row>
    <row r="4111" spans="1:12" ht="13.5">
      <c r="A4111" s="867" t="s">
        <v>9467</v>
      </c>
      <c r="B4111" s="867" t="s">
        <v>9468</v>
      </c>
      <c r="C4111" s="867" t="s">
        <v>8778</v>
      </c>
      <c r="D4111" s="867" t="s">
        <v>9692</v>
      </c>
      <c r="E4111" s="868" t="s">
        <v>819</v>
      </c>
      <c r="F4111" s="867" t="s">
        <v>819</v>
      </c>
      <c r="G4111" s="867">
        <v>96640</v>
      </c>
      <c r="H4111" s="867" t="s">
        <v>10524</v>
      </c>
      <c r="I4111" s="867" t="s">
        <v>6228</v>
      </c>
      <c r="J4111" s="867" t="s">
        <v>6142</v>
      </c>
      <c r="K4111" s="868">
        <v>17.68</v>
      </c>
      <c r="L4111" s="867" t="s">
        <v>6143</v>
      </c>
    </row>
    <row r="4112" spans="1:12" ht="13.5">
      <c r="A4112" s="867" t="s">
        <v>9467</v>
      </c>
      <c r="B4112" s="867" t="s">
        <v>9468</v>
      </c>
      <c r="C4112" s="867" t="s">
        <v>8778</v>
      </c>
      <c r="D4112" s="867" t="s">
        <v>9692</v>
      </c>
      <c r="E4112" s="868" t="s">
        <v>819</v>
      </c>
      <c r="F4112" s="867" t="s">
        <v>819</v>
      </c>
      <c r="G4112" s="867">
        <v>96641</v>
      </c>
      <c r="H4112" s="867" t="s">
        <v>10525</v>
      </c>
      <c r="I4112" s="867" t="s">
        <v>6228</v>
      </c>
      <c r="J4112" s="867" t="s">
        <v>6142</v>
      </c>
      <c r="K4112" s="868">
        <v>14.13</v>
      </c>
      <c r="L4112" s="867" t="s">
        <v>6143</v>
      </c>
    </row>
    <row r="4113" spans="1:12" ht="13.5">
      <c r="A4113" s="867" t="s">
        <v>9467</v>
      </c>
      <c r="B4113" s="867" t="s">
        <v>9468</v>
      </c>
      <c r="C4113" s="867" t="s">
        <v>8778</v>
      </c>
      <c r="D4113" s="867" t="s">
        <v>9692</v>
      </c>
      <c r="E4113" s="868" t="s">
        <v>819</v>
      </c>
      <c r="F4113" s="867" t="s">
        <v>819</v>
      </c>
      <c r="G4113" s="867">
        <v>96642</v>
      </c>
      <c r="H4113" s="867" t="s">
        <v>10526</v>
      </c>
      <c r="I4113" s="867" t="s">
        <v>6228</v>
      </c>
      <c r="J4113" s="867" t="s">
        <v>6142</v>
      </c>
      <c r="K4113" s="868">
        <v>14.82</v>
      </c>
      <c r="L4113" s="867" t="s">
        <v>6143</v>
      </c>
    </row>
    <row r="4114" spans="1:12" ht="13.5">
      <c r="A4114" s="867" t="s">
        <v>9467</v>
      </c>
      <c r="B4114" s="867" t="s">
        <v>9468</v>
      </c>
      <c r="C4114" s="867" t="s">
        <v>8778</v>
      </c>
      <c r="D4114" s="867" t="s">
        <v>9692</v>
      </c>
      <c r="E4114" s="868" t="s">
        <v>819</v>
      </c>
      <c r="F4114" s="867" t="s">
        <v>819</v>
      </c>
      <c r="G4114" s="867">
        <v>96643</v>
      </c>
      <c r="H4114" s="867" t="s">
        <v>10527</v>
      </c>
      <c r="I4114" s="867" t="s">
        <v>6228</v>
      </c>
      <c r="J4114" s="867" t="s">
        <v>6142</v>
      </c>
      <c r="K4114" s="868">
        <v>35.64</v>
      </c>
      <c r="L4114" s="867" t="s">
        <v>6143</v>
      </c>
    </row>
    <row r="4115" spans="1:12" ht="13.5">
      <c r="A4115" s="867" t="s">
        <v>9467</v>
      </c>
      <c r="B4115" s="867" t="s">
        <v>9468</v>
      </c>
      <c r="C4115" s="867" t="s">
        <v>8778</v>
      </c>
      <c r="D4115" s="867" t="s">
        <v>9692</v>
      </c>
      <c r="E4115" s="868" t="s">
        <v>819</v>
      </c>
      <c r="F4115" s="867" t="s">
        <v>819</v>
      </c>
      <c r="G4115" s="867">
        <v>96650</v>
      </c>
      <c r="H4115" s="867" t="s">
        <v>10528</v>
      </c>
      <c r="I4115" s="867" t="s">
        <v>6228</v>
      </c>
      <c r="J4115" s="867" t="s">
        <v>6142</v>
      </c>
      <c r="K4115" s="868">
        <v>8.19</v>
      </c>
      <c r="L4115" s="867" t="s">
        <v>6143</v>
      </c>
    </row>
    <row r="4116" spans="1:12" ht="13.5">
      <c r="A4116" s="867" t="s">
        <v>9467</v>
      </c>
      <c r="B4116" s="867" t="s">
        <v>9468</v>
      </c>
      <c r="C4116" s="867" t="s">
        <v>8778</v>
      </c>
      <c r="D4116" s="867" t="s">
        <v>9692</v>
      </c>
      <c r="E4116" s="868" t="s">
        <v>819</v>
      </c>
      <c r="F4116" s="867" t="s">
        <v>819</v>
      </c>
      <c r="G4116" s="867">
        <v>96651</v>
      </c>
      <c r="H4116" s="867" t="s">
        <v>10529</v>
      </c>
      <c r="I4116" s="867" t="s">
        <v>6228</v>
      </c>
      <c r="J4116" s="867" t="s">
        <v>6142</v>
      </c>
      <c r="K4116" s="868">
        <v>7.84</v>
      </c>
      <c r="L4116" s="867" t="s">
        <v>6143</v>
      </c>
    </row>
    <row r="4117" spans="1:12" ht="13.5">
      <c r="A4117" s="867" t="s">
        <v>9467</v>
      </c>
      <c r="B4117" s="867" t="s">
        <v>9468</v>
      </c>
      <c r="C4117" s="867" t="s">
        <v>8778</v>
      </c>
      <c r="D4117" s="867" t="s">
        <v>9692</v>
      </c>
      <c r="E4117" s="868" t="s">
        <v>819</v>
      </c>
      <c r="F4117" s="867" t="s">
        <v>819</v>
      </c>
      <c r="G4117" s="867">
        <v>96652</v>
      </c>
      <c r="H4117" s="867" t="s">
        <v>10530</v>
      </c>
      <c r="I4117" s="867" t="s">
        <v>6228</v>
      </c>
      <c r="J4117" s="867" t="s">
        <v>6142</v>
      </c>
      <c r="K4117" s="868">
        <v>15.81</v>
      </c>
      <c r="L4117" s="867" t="s">
        <v>6143</v>
      </c>
    </row>
    <row r="4118" spans="1:12" ht="13.5">
      <c r="A4118" s="867" t="s">
        <v>9467</v>
      </c>
      <c r="B4118" s="867" t="s">
        <v>9468</v>
      </c>
      <c r="C4118" s="867" t="s">
        <v>8778</v>
      </c>
      <c r="D4118" s="867" t="s">
        <v>9692</v>
      </c>
      <c r="E4118" s="868" t="s">
        <v>819</v>
      </c>
      <c r="F4118" s="867" t="s">
        <v>819</v>
      </c>
      <c r="G4118" s="867">
        <v>96653</v>
      </c>
      <c r="H4118" s="867" t="s">
        <v>10531</v>
      </c>
      <c r="I4118" s="867" t="s">
        <v>6228</v>
      </c>
      <c r="J4118" s="867" t="s">
        <v>6142</v>
      </c>
      <c r="K4118" s="868">
        <v>15.78</v>
      </c>
      <c r="L4118" s="867" t="s">
        <v>6143</v>
      </c>
    </row>
    <row r="4119" spans="1:12" ht="13.5">
      <c r="A4119" s="867" t="s">
        <v>9467</v>
      </c>
      <c r="B4119" s="867" t="s">
        <v>9468</v>
      </c>
      <c r="C4119" s="867" t="s">
        <v>8778</v>
      </c>
      <c r="D4119" s="867" t="s">
        <v>9692</v>
      </c>
      <c r="E4119" s="868" t="s">
        <v>819</v>
      </c>
      <c r="F4119" s="867" t="s">
        <v>819</v>
      </c>
      <c r="G4119" s="867">
        <v>96654</v>
      </c>
      <c r="H4119" s="867" t="s">
        <v>10532</v>
      </c>
      <c r="I4119" s="867" t="s">
        <v>6228</v>
      </c>
      <c r="J4119" s="867" t="s">
        <v>6142</v>
      </c>
      <c r="K4119" s="868">
        <v>26.01</v>
      </c>
      <c r="L4119" s="867" t="s">
        <v>6143</v>
      </c>
    </row>
    <row r="4120" spans="1:12" ht="13.5">
      <c r="A4120" s="867" t="s">
        <v>9467</v>
      </c>
      <c r="B4120" s="867" t="s">
        <v>9468</v>
      </c>
      <c r="C4120" s="867" t="s">
        <v>8778</v>
      </c>
      <c r="D4120" s="867" t="s">
        <v>9692</v>
      </c>
      <c r="E4120" s="868" t="s">
        <v>819</v>
      </c>
      <c r="F4120" s="867" t="s">
        <v>819</v>
      </c>
      <c r="G4120" s="867">
        <v>96655</v>
      </c>
      <c r="H4120" s="867" t="s">
        <v>10533</v>
      </c>
      <c r="I4120" s="867" t="s">
        <v>6228</v>
      </c>
      <c r="J4120" s="867" t="s">
        <v>6142</v>
      </c>
      <c r="K4120" s="868">
        <v>25.62</v>
      </c>
      <c r="L4120" s="867" t="s">
        <v>6143</v>
      </c>
    </row>
    <row r="4121" spans="1:12" ht="13.5">
      <c r="A4121" s="867" t="s">
        <v>9467</v>
      </c>
      <c r="B4121" s="867" t="s">
        <v>9468</v>
      </c>
      <c r="C4121" s="867" t="s">
        <v>8778</v>
      </c>
      <c r="D4121" s="867" t="s">
        <v>9692</v>
      </c>
      <c r="E4121" s="868" t="s">
        <v>819</v>
      </c>
      <c r="F4121" s="867" t="s">
        <v>819</v>
      </c>
      <c r="G4121" s="867">
        <v>96656</v>
      </c>
      <c r="H4121" s="867" t="s">
        <v>10534</v>
      </c>
      <c r="I4121" s="867" t="s">
        <v>6228</v>
      </c>
      <c r="J4121" s="867" t="s">
        <v>6142</v>
      </c>
      <c r="K4121" s="868">
        <v>5.77</v>
      </c>
      <c r="L4121" s="867" t="s">
        <v>6143</v>
      </c>
    </row>
    <row r="4122" spans="1:12" ht="13.5">
      <c r="A4122" s="867" t="s">
        <v>9467</v>
      </c>
      <c r="B4122" s="867" t="s">
        <v>9468</v>
      </c>
      <c r="C4122" s="867" t="s">
        <v>8778</v>
      </c>
      <c r="D4122" s="867" t="s">
        <v>9692</v>
      </c>
      <c r="E4122" s="868" t="s">
        <v>819</v>
      </c>
      <c r="F4122" s="867" t="s">
        <v>819</v>
      </c>
      <c r="G4122" s="867">
        <v>96657</v>
      </c>
      <c r="H4122" s="867" t="s">
        <v>10535</v>
      </c>
      <c r="I4122" s="867" t="s">
        <v>6228</v>
      </c>
      <c r="J4122" s="867" t="s">
        <v>6142</v>
      </c>
      <c r="K4122" s="868">
        <v>15.72</v>
      </c>
      <c r="L4122" s="867" t="s">
        <v>6143</v>
      </c>
    </row>
    <row r="4123" spans="1:12" ht="13.5">
      <c r="A4123" s="867" t="s">
        <v>9467</v>
      </c>
      <c r="B4123" s="867" t="s">
        <v>9468</v>
      </c>
      <c r="C4123" s="867" t="s">
        <v>8778</v>
      </c>
      <c r="D4123" s="867" t="s">
        <v>9692</v>
      </c>
      <c r="E4123" s="868" t="s">
        <v>819</v>
      </c>
      <c r="F4123" s="867" t="s">
        <v>819</v>
      </c>
      <c r="G4123" s="867">
        <v>96658</v>
      </c>
      <c r="H4123" s="867" t="s">
        <v>10536</v>
      </c>
      <c r="I4123" s="867" t="s">
        <v>6228</v>
      </c>
      <c r="J4123" s="867" t="s">
        <v>6142</v>
      </c>
      <c r="K4123" s="868">
        <v>12.17</v>
      </c>
      <c r="L4123" s="867" t="s">
        <v>6143</v>
      </c>
    </row>
    <row r="4124" spans="1:12" ht="13.5">
      <c r="A4124" s="867" t="s">
        <v>9467</v>
      </c>
      <c r="B4124" s="867" t="s">
        <v>9468</v>
      </c>
      <c r="C4124" s="867" t="s">
        <v>8778</v>
      </c>
      <c r="D4124" s="867" t="s">
        <v>9692</v>
      </c>
      <c r="E4124" s="868" t="s">
        <v>819</v>
      </c>
      <c r="F4124" s="867" t="s">
        <v>819</v>
      </c>
      <c r="G4124" s="867">
        <v>96659</v>
      </c>
      <c r="H4124" s="867" t="s">
        <v>10537</v>
      </c>
      <c r="I4124" s="867" t="s">
        <v>6228</v>
      </c>
      <c r="J4124" s="867" t="s">
        <v>6142</v>
      </c>
      <c r="K4124" s="868">
        <v>10.67</v>
      </c>
      <c r="L4124" s="867" t="s">
        <v>6143</v>
      </c>
    </row>
    <row r="4125" spans="1:12" ht="13.5">
      <c r="A4125" s="867" t="s">
        <v>9467</v>
      </c>
      <c r="B4125" s="867" t="s">
        <v>9468</v>
      </c>
      <c r="C4125" s="867" t="s">
        <v>8778</v>
      </c>
      <c r="D4125" s="867" t="s">
        <v>9692</v>
      </c>
      <c r="E4125" s="868" t="s">
        <v>819</v>
      </c>
      <c r="F4125" s="867" t="s">
        <v>819</v>
      </c>
      <c r="G4125" s="867">
        <v>96660</v>
      </c>
      <c r="H4125" s="867" t="s">
        <v>10538</v>
      </c>
      <c r="I4125" s="867" t="s">
        <v>6228</v>
      </c>
      <c r="J4125" s="867" t="s">
        <v>6142</v>
      </c>
      <c r="K4125" s="868">
        <v>27.26</v>
      </c>
      <c r="L4125" s="867" t="s">
        <v>6143</v>
      </c>
    </row>
    <row r="4126" spans="1:12" ht="13.5">
      <c r="A4126" s="867" t="s">
        <v>9467</v>
      </c>
      <c r="B4126" s="867" t="s">
        <v>9468</v>
      </c>
      <c r="C4126" s="867" t="s">
        <v>8778</v>
      </c>
      <c r="D4126" s="867" t="s">
        <v>9692</v>
      </c>
      <c r="E4126" s="868" t="s">
        <v>819</v>
      </c>
      <c r="F4126" s="867" t="s">
        <v>819</v>
      </c>
      <c r="G4126" s="867">
        <v>96661</v>
      </c>
      <c r="H4126" s="867" t="s">
        <v>10539</v>
      </c>
      <c r="I4126" s="867" t="s">
        <v>6228</v>
      </c>
      <c r="J4126" s="867" t="s">
        <v>6142</v>
      </c>
      <c r="K4126" s="868">
        <v>21.79</v>
      </c>
      <c r="L4126" s="867" t="s">
        <v>6143</v>
      </c>
    </row>
    <row r="4127" spans="1:12" ht="13.5">
      <c r="A4127" s="867" t="s">
        <v>9467</v>
      </c>
      <c r="B4127" s="867" t="s">
        <v>9468</v>
      </c>
      <c r="C4127" s="867" t="s">
        <v>8778</v>
      </c>
      <c r="D4127" s="867" t="s">
        <v>9692</v>
      </c>
      <c r="E4127" s="868" t="s">
        <v>819</v>
      </c>
      <c r="F4127" s="867" t="s">
        <v>819</v>
      </c>
      <c r="G4127" s="867">
        <v>96662</v>
      </c>
      <c r="H4127" s="867" t="s">
        <v>10540</v>
      </c>
      <c r="I4127" s="867" t="s">
        <v>6228</v>
      </c>
      <c r="J4127" s="867" t="s">
        <v>6142</v>
      </c>
      <c r="K4127" s="868">
        <v>10.86</v>
      </c>
      <c r="L4127" s="867" t="s">
        <v>6143</v>
      </c>
    </row>
    <row r="4128" spans="1:12" ht="13.5">
      <c r="A4128" s="867" t="s">
        <v>9467</v>
      </c>
      <c r="B4128" s="867" t="s">
        <v>9468</v>
      </c>
      <c r="C4128" s="867" t="s">
        <v>8778</v>
      </c>
      <c r="D4128" s="867" t="s">
        <v>9692</v>
      </c>
      <c r="E4128" s="868" t="s">
        <v>819</v>
      </c>
      <c r="F4128" s="867" t="s">
        <v>819</v>
      </c>
      <c r="G4128" s="867">
        <v>96663</v>
      </c>
      <c r="H4128" s="867" t="s">
        <v>10541</v>
      </c>
      <c r="I4128" s="867" t="s">
        <v>6228</v>
      </c>
      <c r="J4128" s="867" t="s">
        <v>6142</v>
      </c>
      <c r="K4128" s="868">
        <v>18.93</v>
      </c>
      <c r="L4128" s="867" t="s">
        <v>6143</v>
      </c>
    </row>
    <row r="4129" spans="1:12" ht="13.5">
      <c r="A4129" s="867" t="s">
        <v>9467</v>
      </c>
      <c r="B4129" s="867" t="s">
        <v>9468</v>
      </c>
      <c r="C4129" s="867" t="s">
        <v>8778</v>
      </c>
      <c r="D4129" s="867" t="s">
        <v>9692</v>
      </c>
      <c r="E4129" s="868" t="s">
        <v>819</v>
      </c>
      <c r="F4129" s="867" t="s">
        <v>819</v>
      </c>
      <c r="G4129" s="867">
        <v>96664</v>
      </c>
      <c r="H4129" s="867" t="s">
        <v>10542</v>
      </c>
      <c r="I4129" s="867" t="s">
        <v>6228</v>
      </c>
      <c r="J4129" s="867" t="s">
        <v>6142</v>
      </c>
      <c r="K4129" s="868">
        <v>20.100000000000001</v>
      </c>
      <c r="L4129" s="867" t="s">
        <v>6143</v>
      </c>
    </row>
    <row r="4130" spans="1:12" ht="13.5">
      <c r="A4130" s="867" t="s">
        <v>9467</v>
      </c>
      <c r="B4130" s="867" t="s">
        <v>9468</v>
      </c>
      <c r="C4130" s="867" t="s">
        <v>8778</v>
      </c>
      <c r="D4130" s="867" t="s">
        <v>9692</v>
      </c>
      <c r="E4130" s="868" t="s">
        <v>819</v>
      </c>
      <c r="F4130" s="867" t="s">
        <v>819</v>
      </c>
      <c r="G4130" s="867">
        <v>96665</v>
      </c>
      <c r="H4130" s="867" t="s">
        <v>10543</v>
      </c>
      <c r="I4130" s="867" t="s">
        <v>6228</v>
      </c>
      <c r="J4130" s="867" t="s">
        <v>6142</v>
      </c>
      <c r="K4130" s="868">
        <v>10.82</v>
      </c>
      <c r="L4130" s="867" t="s">
        <v>6143</v>
      </c>
    </row>
    <row r="4131" spans="1:12" ht="13.5">
      <c r="A4131" s="867" t="s">
        <v>9467</v>
      </c>
      <c r="B4131" s="867" t="s">
        <v>9468</v>
      </c>
      <c r="C4131" s="867" t="s">
        <v>8778</v>
      </c>
      <c r="D4131" s="867" t="s">
        <v>9692</v>
      </c>
      <c r="E4131" s="868" t="s">
        <v>819</v>
      </c>
      <c r="F4131" s="867" t="s">
        <v>819</v>
      </c>
      <c r="G4131" s="867">
        <v>96666</v>
      </c>
      <c r="H4131" s="867" t="s">
        <v>10544</v>
      </c>
      <c r="I4131" s="867" t="s">
        <v>6228</v>
      </c>
      <c r="J4131" s="867" t="s">
        <v>6142</v>
      </c>
      <c r="K4131" s="868">
        <v>21.16</v>
      </c>
      <c r="L4131" s="867" t="s">
        <v>6143</v>
      </c>
    </row>
    <row r="4132" spans="1:12" ht="13.5">
      <c r="A4132" s="867" t="s">
        <v>9467</v>
      </c>
      <c r="B4132" s="867" t="s">
        <v>9468</v>
      </c>
      <c r="C4132" s="867" t="s">
        <v>8778</v>
      </c>
      <c r="D4132" s="867" t="s">
        <v>9692</v>
      </c>
      <c r="E4132" s="868" t="s">
        <v>819</v>
      </c>
      <c r="F4132" s="867" t="s">
        <v>819</v>
      </c>
      <c r="G4132" s="867">
        <v>96667</v>
      </c>
      <c r="H4132" s="867" t="s">
        <v>10545</v>
      </c>
      <c r="I4132" s="867" t="s">
        <v>6228</v>
      </c>
      <c r="J4132" s="867" t="s">
        <v>6142</v>
      </c>
      <c r="K4132" s="868">
        <v>36.31</v>
      </c>
      <c r="L4132" s="867" t="s">
        <v>6143</v>
      </c>
    </row>
    <row r="4133" spans="1:12" ht="13.5">
      <c r="A4133" s="867" t="s">
        <v>9467</v>
      </c>
      <c r="B4133" s="867" t="s">
        <v>9468</v>
      </c>
      <c r="C4133" s="867" t="s">
        <v>8778</v>
      </c>
      <c r="D4133" s="867" t="s">
        <v>9692</v>
      </c>
      <c r="E4133" s="868" t="s">
        <v>819</v>
      </c>
      <c r="F4133" s="867" t="s">
        <v>819</v>
      </c>
      <c r="G4133" s="867">
        <v>96684</v>
      </c>
      <c r="H4133" s="867" t="s">
        <v>10546</v>
      </c>
      <c r="I4133" s="867" t="s">
        <v>6228</v>
      </c>
      <c r="J4133" s="867" t="s">
        <v>6142</v>
      </c>
      <c r="K4133" s="868">
        <v>3.73</v>
      </c>
      <c r="L4133" s="867" t="s">
        <v>6143</v>
      </c>
    </row>
    <row r="4134" spans="1:12" ht="13.5">
      <c r="A4134" s="867" t="s">
        <v>9467</v>
      </c>
      <c r="B4134" s="867" t="s">
        <v>9468</v>
      </c>
      <c r="C4134" s="867" t="s">
        <v>8778</v>
      </c>
      <c r="D4134" s="867" t="s">
        <v>9692</v>
      </c>
      <c r="E4134" s="868" t="s">
        <v>819</v>
      </c>
      <c r="F4134" s="867" t="s">
        <v>819</v>
      </c>
      <c r="G4134" s="867">
        <v>96685</v>
      </c>
      <c r="H4134" s="867" t="s">
        <v>10547</v>
      </c>
      <c r="I4134" s="867" t="s">
        <v>6228</v>
      </c>
      <c r="J4134" s="867" t="s">
        <v>6142</v>
      </c>
      <c r="K4134" s="868">
        <v>3.38</v>
      </c>
      <c r="L4134" s="867" t="s">
        <v>6143</v>
      </c>
    </row>
    <row r="4135" spans="1:12" ht="13.5">
      <c r="A4135" s="867" t="s">
        <v>9467</v>
      </c>
      <c r="B4135" s="867" t="s">
        <v>9468</v>
      </c>
      <c r="C4135" s="867" t="s">
        <v>8778</v>
      </c>
      <c r="D4135" s="867" t="s">
        <v>9692</v>
      </c>
      <c r="E4135" s="868" t="s">
        <v>819</v>
      </c>
      <c r="F4135" s="867" t="s">
        <v>819</v>
      </c>
      <c r="G4135" s="867">
        <v>96686</v>
      </c>
      <c r="H4135" s="867" t="s">
        <v>10548</v>
      </c>
      <c r="I4135" s="867" t="s">
        <v>6228</v>
      </c>
      <c r="J4135" s="867" t="s">
        <v>6142</v>
      </c>
      <c r="K4135" s="868">
        <v>5.58</v>
      </c>
      <c r="L4135" s="867" t="s">
        <v>6143</v>
      </c>
    </row>
    <row r="4136" spans="1:12" ht="13.5">
      <c r="A4136" s="867" t="s">
        <v>9467</v>
      </c>
      <c r="B4136" s="867" t="s">
        <v>9468</v>
      </c>
      <c r="C4136" s="867" t="s">
        <v>8778</v>
      </c>
      <c r="D4136" s="867" t="s">
        <v>9692</v>
      </c>
      <c r="E4136" s="868" t="s">
        <v>819</v>
      </c>
      <c r="F4136" s="867" t="s">
        <v>819</v>
      </c>
      <c r="G4136" s="867">
        <v>96687</v>
      </c>
      <c r="H4136" s="867" t="s">
        <v>10549</v>
      </c>
      <c r="I4136" s="867" t="s">
        <v>6228</v>
      </c>
      <c r="J4136" s="867" t="s">
        <v>6142</v>
      </c>
      <c r="K4136" s="868">
        <v>5.55</v>
      </c>
      <c r="L4136" s="867" t="s">
        <v>6143</v>
      </c>
    </row>
    <row r="4137" spans="1:12" ht="13.5">
      <c r="A4137" s="867" t="s">
        <v>9467</v>
      </c>
      <c r="B4137" s="867" t="s">
        <v>9468</v>
      </c>
      <c r="C4137" s="867" t="s">
        <v>8778</v>
      </c>
      <c r="D4137" s="867" t="s">
        <v>9692</v>
      </c>
      <c r="E4137" s="868" t="s">
        <v>819</v>
      </c>
      <c r="F4137" s="867" t="s">
        <v>819</v>
      </c>
      <c r="G4137" s="867">
        <v>96688</v>
      </c>
      <c r="H4137" s="867" t="s">
        <v>10550</v>
      </c>
      <c r="I4137" s="867" t="s">
        <v>6228</v>
      </c>
      <c r="J4137" s="867" t="s">
        <v>6142</v>
      </c>
      <c r="K4137" s="868">
        <v>9.4600000000000009</v>
      </c>
      <c r="L4137" s="867" t="s">
        <v>6143</v>
      </c>
    </row>
    <row r="4138" spans="1:12" ht="13.5">
      <c r="A4138" s="867" t="s">
        <v>9467</v>
      </c>
      <c r="B4138" s="867" t="s">
        <v>9468</v>
      </c>
      <c r="C4138" s="867" t="s">
        <v>8778</v>
      </c>
      <c r="D4138" s="867" t="s">
        <v>9692</v>
      </c>
      <c r="E4138" s="868" t="s">
        <v>819</v>
      </c>
      <c r="F4138" s="867" t="s">
        <v>819</v>
      </c>
      <c r="G4138" s="867">
        <v>96689</v>
      </c>
      <c r="H4138" s="867" t="s">
        <v>10551</v>
      </c>
      <c r="I4138" s="867" t="s">
        <v>6228</v>
      </c>
      <c r="J4138" s="867" t="s">
        <v>6142</v>
      </c>
      <c r="K4138" s="868">
        <v>9.07</v>
      </c>
      <c r="L4138" s="867" t="s">
        <v>6143</v>
      </c>
    </row>
    <row r="4139" spans="1:12" ht="13.5">
      <c r="A4139" s="867" t="s">
        <v>9467</v>
      </c>
      <c r="B4139" s="867" t="s">
        <v>9468</v>
      </c>
      <c r="C4139" s="867" t="s">
        <v>8778</v>
      </c>
      <c r="D4139" s="867" t="s">
        <v>9692</v>
      </c>
      <c r="E4139" s="868" t="s">
        <v>819</v>
      </c>
      <c r="F4139" s="867" t="s">
        <v>819</v>
      </c>
      <c r="G4139" s="867">
        <v>96690</v>
      </c>
      <c r="H4139" s="867" t="s">
        <v>10552</v>
      </c>
      <c r="I4139" s="867" t="s">
        <v>6228</v>
      </c>
      <c r="J4139" s="867" t="s">
        <v>6142</v>
      </c>
      <c r="K4139" s="868">
        <v>17.32</v>
      </c>
      <c r="L4139" s="867" t="s">
        <v>6143</v>
      </c>
    </row>
    <row r="4140" spans="1:12" ht="13.5">
      <c r="A4140" s="867" t="s">
        <v>9467</v>
      </c>
      <c r="B4140" s="867" t="s">
        <v>9468</v>
      </c>
      <c r="C4140" s="867" t="s">
        <v>8778</v>
      </c>
      <c r="D4140" s="867" t="s">
        <v>9692</v>
      </c>
      <c r="E4140" s="868" t="s">
        <v>819</v>
      </c>
      <c r="F4140" s="867" t="s">
        <v>819</v>
      </c>
      <c r="G4140" s="867">
        <v>96691</v>
      </c>
      <c r="H4140" s="867" t="s">
        <v>10553</v>
      </c>
      <c r="I4140" s="867" t="s">
        <v>6228</v>
      </c>
      <c r="J4140" s="867" t="s">
        <v>6142</v>
      </c>
      <c r="K4140" s="868">
        <v>17.850000000000001</v>
      </c>
      <c r="L4140" s="867" t="s">
        <v>6143</v>
      </c>
    </row>
    <row r="4141" spans="1:12" ht="13.5">
      <c r="A4141" s="867" t="s">
        <v>9467</v>
      </c>
      <c r="B4141" s="867" t="s">
        <v>9468</v>
      </c>
      <c r="C4141" s="867" t="s">
        <v>8778</v>
      </c>
      <c r="D4141" s="867" t="s">
        <v>9692</v>
      </c>
      <c r="E4141" s="868" t="s">
        <v>819</v>
      </c>
      <c r="F4141" s="867" t="s">
        <v>819</v>
      </c>
      <c r="G4141" s="867">
        <v>96692</v>
      </c>
      <c r="H4141" s="867" t="s">
        <v>10554</v>
      </c>
      <c r="I4141" s="867" t="s">
        <v>6228</v>
      </c>
      <c r="J4141" s="867" t="s">
        <v>6142</v>
      </c>
      <c r="K4141" s="868">
        <v>26.22</v>
      </c>
      <c r="L4141" s="867" t="s">
        <v>6143</v>
      </c>
    </row>
    <row r="4142" spans="1:12" ht="13.5">
      <c r="A4142" s="867" t="s">
        <v>9467</v>
      </c>
      <c r="B4142" s="867" t="s">
        <v>9468</v>
      </c>
      <c r="C4142" s="867" t="s">
        <v>8778</v>
      </c>
      <c r="D4142" s="867" t="s">
        <v>9692</v>
      </c>
      <c r="E4142" s="868" t="s">
        <v>819</v>
      </c>
      <c r="F4142" s="867" t="s">
        <v>819</v>
      </c>
      <c r="G4142" s="867">
        <v>96693</v>
      </c>
      <c r="H4142" s="867" t="s">
        <v>10555</v>
      </c>
      <c r="I4142" s="867" t="s">
        <v>6228</v>
      </c>
      <c r="J4142" s="867" t="s">
        <v>6142</v>
      </c>
      <c r="K4142" s="868">
        <v>24.92</v>
      </c>
      <c r="L4142" s="867" t="s">
        <v>6143</v>
      </c>
    </row>
    <row r="4143" spans="1:12" ht="13.5">
      <c r="A4143" s="867" t="s">
        <v>9467</v>
      </c>
      <c r="B4143" s="867" t="s">
        <v>9468</v>
      </c>
      <c r="C4143" s="867" t="s">
        <v>8778</v>
      </c>
      <c r="D4143" s="867" t="s">
        <v>9692</v>
      </c>
      <c r="E4143" s="868" t="s">
        <v>819</v>
      </c>
      <c r="F4143" s="867" t="s">
        <v>819</v>
      </c>
      <c r="G4143" s="867">
        <v>96694</v>
      </c>
      <c r="H4143" s="867" t="s">
        <v>10556</v>
      </c>
      <c r="I4143" s="867" t="s">
        <v>6228</v>
      </c>
      <c r="J4143" s="867" t="s">
        <v>6142</v>
      </c>
      <c r="K4143" s="868">
        <v>56.32</v>
      </c>
      <c r="L4143" s="867" t="s">
        <v>6143</v>
      </c>
    </row>
    <row r="4144" spans="1:12" ht="13.5">
      <c r="A4144" s="867" t="s">
        <v>9467</v>
      </c>
      <c r="B4144" s="867" t="s">
        <v>9468</v>
      </c>
      <c r="C4144" s="867" t="s">
        <v>8778</v>
      </c>
      <c r="D4144" s="867" t="s">
        <v>9692</v>
      </c>
      <c r="E4144" s="868" t="s">
        <v>819</v>
      </c>
      <c r="F4144" s="867" t="s">
        <v>819</v>
      </c>
      <c r="G4144" s="867">
        <v>96695</v>
      </c>
      <c r="H4144" s="867" t="s">
        <v>10557</v>
      </c>
      <c r="I4144" s="867" t="s">
        <v>6228</v>
      </c>
      <c r="J4144" s="867" t="s">
        <v>6142</v>
      </c>
      <c r="K4144" s="868">
        <v>54.79</v>
      </c>
      <c r="L4144" s="867" t="s">
        <v>6143</v>
      </c>
    </row>
    <row r="4145" spans="1:12" ht="13.5">
      <c r="A4145" s="867" t="s">
        <v>9467</v>
      </c>
      <c r="B4145" s="867" t="s">
        <v>9468</v>
      </c>
      <c r="C4145" s="867" t="s">
        <v>8778</v>
      </c>
      <c r="D4145" s="867" t="s">
        <v>9692</v>
      </c>
      <c r="E4145" s="868" t="s">
        <v>819</v>
      </c>
      <c r="F4145" s="867" t="s">
        <v>819</v>
      </c>
      <c r="G4145" s="867">
        <v>96696</v>
      </c>
      <c r="H4145" s="867" t="s">
        <v>10558</v>
      </c>
      <c r="I4145" s="867" t="s">
        <v>6228</v>
      </c>
      <c r="J4145" s="867" t="s">
        <v>6142</v>
      </c>
      <c r="K4145" s="868">
        <v>84.62</v>
      </c>
      <c r="L4145" s="867" t="s">
        <v>6143</v>
      </c>
    </row>
    <row r="4146" spans="1:12" ht="13.5">
      <c r="A4146" s="867" t="s">
        <v>9467</v>
      </c>
      <c r="B4146" s="867" t="s">
        <v>9468</v>
      </c>
      <c r="C4146" s="867" t="s">
        <v>8778</v>
      </c>
      <c r="D4146" s="867" t="s">
        <v>9692</v>
      </c>
      <c r="E4146" s="868" t="s">
        <v>819</v>
      </c>
      <c r="F4146" s="867" t="s">
        <v>819</v>
      </c>
      <c r="G4146" s="867">
        <v>96697</v>
      </c>
      <c r="H4146" s="867" t="s">
        <v>10559</v>
      </c>
      <c r="I4146" s="867" t="s">
        <v>6228</v>
      </c>
      <c r="J4146" s="867" t="s">
        <v>6142</v>
      </c>
      <c r="K4146" s="868">
        <v>126.56</v>
      </c>
      <c r="L4146" s="867" t="s">
        <v>6143</v>
      </c>
    </row>
    <row r="4147" spans="1:12" ht="13.5">
      <c r="A4147" s="867" t="s">
        <v>9467</v>
      </c>
      <c r="B4147" s="867" t="s">
        <v>9468</v>
      </c>
      <c r="C4147" s="867" t="s">
        <v>8778</v>
      </c>
      <c r="D4147" s="867" t="s">
        <v>9692</v>
      </c>
      <c r="E4147" s="868" t="s">
        <v>819</v>
      </c>
      <c r="F4147" s="867" t="s">
        <v>819</v>
      </c>
      <c r="G4147" s="867">
        <v>96698</v>
      </c>
      <c r="H4147" s="867" t="s">
        <v>10560</v>
      </c>
      <c r="I4147" s="867" t="s">
        <v>6228</v>
      </c>
      <c r="J4147" s="867" t="s">
        <v>6142</v>
      </c>
      <c r="K4147" s="868">
        <v>2.8</v>
      </c>
      <c r="L4147" s="867" t="s">
        <v>6143</v>
      </c>
    </row>
    <row r="4148" spans="1:12" ht="13.5">
      <c r="A4148" s="867" t="s">
        <v>9467</v>
      </c>
      <c r="B4148" s="867" t="s">
        <v>9468</v>
      </c>
      <c r="C4148" s="867" t="s">
        <v>8778</v>
      </c>
      <c r="D4148" s="867" t="s">
        <v>9692</v>
      </c>
      <c r="E4148" s="868" t="s">
        <v>819</v>
      </c>
      <c r="F4148" s="867" t="s">
        <v>819</v>
      </c>
      <c r="G4148" s="867">
        <v>96699</v>
      </c>
      <c r="H4148" s="867" t="s">
        <v>10561</v>
      </c>
      <c r="I4148" s="867" t="s">
        <v>6228</v>
      </c>
      <c r="J4148" s="867" t="s">
        <v>6142</v>
      </c>
      <c r="K4148" s="868">
        <v>12.75</v>
      </c>
      <c r="L4148" s="867" t="s">
        <v>6143</v>
      </c>
    </row>
    <row r="4149" spans="1:12" ht="13.5">
      <c r="A4149" s="867" t="s">
        <v>9467</v>
      </c>
      <c r="B4149" s="867" t="s">
        <v>9468</v>
      </c>
      <c r="C4149" s="867" t="s">
        <v>8778</v>
      </c>
      <c r="D4149" s="867" t="s">
        <v>9692</v>
      </c>
      <c r="E4149" s="868" t="s">
        <v>819</v>
      </c>
      <c r="F4149" s="867" t="s">
        <v>819</v>
      </c>
      <c r="G4149" s="867">
        <v>96700</v>
      </c>
      <c r="H4149" s="867" t="s">
        <v>10562</v>
      </c>
      <c r="I4149" s="867" t="s">
        <v>6228</v>
      </c>
      <c r="J4149" s="867" t="s">
        <v>6142</v>
      </c>
      <c r="K4149" s="868">
        <v>9.1999999999999993</v>
      </c>
      <c r="L4149" s="867" t="s">
        <v>6143</v>
      </c>
    </row>
    <row r="4150" spans="1:12" ht="13.5">
      <c r="A4150" s="867" t="s">
        <v>9467</v>
      </c>
      <c r="B4150" s="867" t="s">
        <v>9468</v>
      </c>
      <c r="C4150" s="867" t="s">
        <v>8778</v>
      </c>
      <c r="D4150" s="867" t="s">
        <v>9692</v>
      </c>
      <c r="E4150" s="868" t="s">
        <v>819</v>
      </c>
      <c r="F4150" s="867" t="s">
        <v>819</v>
      </c>
      <c r="G4150" s="867">
        <v>96701</v>
      </c>
      <c r="H4150" s="867" t="s">
        <v>10563</v>
      </c>
      <c r="I4150" s="867" t="s">
        <v>6228</v>
      </c>
      <c r="J4150" s="867" t="s">
        <v>6142</v>
      </c>
      <c r="K4150" s="868">
        <v>3.85</v>
      </c>
      <c r="L4150" s="867" t="s">
        <v>6143</v>
      </c>
    </row>
    <row r="4151" spans="1:12" ht="13.5">
      <c r="A4151" s="867" t="s">
        <v>9467</v>
      </c>
      <c r="B4151" s="867" t="s">
        <v>9468</v>
      </c>
      <c r="C4151" s="867" t="s">
        <v>8778</v>
      </c>
      <c r="D4151" s="867" t="s">
        <v>9692</v>
      </c>
      <c r="E4151" s="868" t="s">
        <v>819</v>
      </c>
      <c r="F4151" s="867" t="s">
        <v>819</v>
      </c>
      <c r="G4151" s="867">
        <v>96702</v>
      </c>
      <c r="H4151" s="867" t="s">
        <v>10564</v>
      </c>
      <c r="I4151" s="867" t="s">
        <v>6228</v>
      </c>
      <c r="J4151" s="867" t="s">
        <v>6142</v>
      </c>
      <c r="K4151" s="868">
        <v>4.04</v>
      </c>
      <c r="L4151" s="867" t="s">
        <v>6143</v>
      </c>
    </row>
    <row r="4152" spans="1:12" ht="13.5">
      <c r="A4152" s="867" t="s">
        <v>9467</v>
      </c>
      <c r="B4152" s="867" t="s">
        <v>9468</v>
      </c>
      <c r="C4152" s="867" t="s">
        <v>8778</v>
      </c>
      <c r="D4152" s="867" t="s">
        <v>9692</v>
      </c>
      <c r="E4152" s="868" t="s">
        <v>819</v>
      </c>
      <c r="F4152" s="867" t="s">
        <v>819</v>
      </c>
      <c r="G4152" s="867">
        <v>96703</v>
      </c>
      <c r="H4152" s="867" t="s">
        <v>10565</v>
      </c>
      <c r="I4152" s="867" t="s">
        <v>6228</v>
      </c>
      <c r="J4152" s="867" t="s">
        <v>6142</v>
      </c>
      <c r="K4152" s="868">
        <v>7.87</v>
      </c>
      <c r="L4152" s="867" t="s">
        <v>6143</v>
      </c>
    </row>
    <row r="4153" spans="1:12" ht="13.5">
      <c r="A4153" s="867" t="s">
        <v>9467</v>
      </c>
      <c r="B4153" s="867" t="s">
        <v>9468</v>
      </c>
      <c r="C4153" s="867" t="s">
        <v>8778</v>
      </c>
      <c r="D4153" s="867" t="s">
        <v>9692</v>
      </c>
      <c r="E4153" s="868" t="s">
        <v>819</v>
      </c>
      <c r="F4153" s="867" t="s">
        <v>819</v>
      </c>
      <c r="G4153" s="867">
        <v>96704</v>
      </c>
      <c r="H4153" s="867" t="s">
        <v>10566</v>
      </c>
      <c r="I4153" s="867" t="s">
        <v>6228</v>
      </c>
      <c r="J4153" s="867" t="s">
        <v>6142</v>
      </c>
      <c r="K4153" s="868">
        <v>9.0399999999999991</v>
      </c>
      <c r="L4153" s="867" t="s">
        <v>6143</v>
      </c>
    </row>
    <row r="4154" spans="1:12" ht="13.5">
      <c r="A4154" s="867" t="s">
        <v>9467</v>
      </c>
      <c r="B4154" s="867" t="s">
        <v>9468</v>
      </c>
      <c r="C4154" s="867" t="s">
        <v>8778</v>
      </c>
      <c r="D4154" s="867" t="s">
        <v>9692</v>
      </c>
      <c r="E4154" s="868" t="s">
        <v>819</v>
      </c>
      <c r="F4154" s="867" t="s">
        <v>819</v>
      </c>
      <c r="G4154" s="867">
        <v>96705</v>
      </c>
      <c r="H4154" s="867" t="s">
        <v>10567</v>
      </c>
      <c r="I4154" s="867" t="s">
        <v>6228</v>
      </c>
      <c r="J4154" s="867" t="s">
        <v>6142</v>
      </c>
      <c r="K4154" s="868">
        <v>11.84</v>
      </c>
      <c r="L4154" s="867" t="s">
        <v>6143</v>
      </c>
    </row>
    <row r="4155" spans="1:12" ht="13.5">
      <c r="A4155" s="867" t="s">
        <v>9467</v>
      </c>
      <c r="B4155" s="867" t="s">
        <v>9468</v>
      </c>
      <c r="C4155" s="867" t="s">
        <v>8778</v>
      </c>
      <c r="D4155" s="867" t="s">
        <v>9692</v>
      </c>
      <c r="E4155" s="868" t="s">
        <v>819</v>
      </c>
      <c r="F4155" s="867" t="s">
        <v>819</v>
      </c>
      <c r="G4155" s="867">
        <v>96706</v>
      </c>
      <c r="H4155" s="867" t="s">
        <v>10568</v>
      </c>
      <c r="I4155" s="867" t="s">
        <v>6228</v>
      </c>
      <c r="J4155" s="867" t="s">
        <v>6142</v>
      </c>
      <c r="K4155" s="868">
        <v>17.809999999999999</v>
      </c>
      <c r="L4155" s="867" t="s">
        <v>6143</v>
      </c>
    </row>
    <row r="4156" spans="1:12" ht="13.5">
      <c r="A4156" s="867" t="s">
        <v>9467</v>
      </c>
      <c r="B4156" s="867" t="s">
        <v>9468</v>
      </c>
      <c r="C4156" s="867" t="s">
        <v>8778</v>
      </c>
      <c r="D4156" s="867" t="s">
        <v>9692</v>
      </c>
      <c r="E4156" s="868" t="s">
        <v>819</v>
      </c>
      <c r="F4156" s="867" t="s">
        <v>819</v>
      </c>
      <c r="G4156" s="867">
        <v>96707</v>
      </c>
      <c r="H4156" s="867" t="s">
        <v>10569</v>
      </c>
      <c r="I4156" s="867" t="s">
        <v>6228</v>
      </c>
      <c r="J4156" s="867" t="s">
        <v>6142</v>
      </c>
      <c r="K4156" s="868">
        <v>36.26</v>
      </c>
      <c r="L4156" s="867" t="s">
        <v>6143</v>
      </c>
    </row>
    <row r="4157" spans="1:12" ht="13.5">
      <c r="A4157" s="867" t="s">
        <v>9467</v>
      </c>
      <c r="B4157" s="867" t="s">
        <v>9468</v>
      </c>
      <c r="C4157" s="867" t="s">
        <v>8778</v>
      </c>
      <c r="D4157" s="867" t="s">
        <v>9692</v>
      </c>
      <c r="E4157" s="868" t="s">
        <v>819</v>
      </c>
      <c r="F4157" s="867" t="s">
        <v>819</v>
      </c>
      <c r="G4157" s="867">
        <v>96708</v>
      </c>
      <c r="H4157" s="867" t="s">
        <v>10570</v>
      </c>
      <c r="I4157" s="867" t="s">
        <v>6228</v>
      </c>
      <c r="J4157" s="867" t="s">
        <v>6142</v>
      </c>
      <c r="K4157" s="868">
        <v>56.95</v>
      </c>
      <c r="L4157" s="867" t="s">
        <v>6143</v>
      </c>
    </row>
    <row r="4158" spans="1:12" ht="13.5">
      <c r="A4158" s="867" t="s">
        <v>9467</v>
      </c>
      <c r="B4158" s="867" t="s">
        <v>9468</v>
      </c>
      <c r="C4158" s="867" t="s">
        <v>8778</v>
      </c>
      <c r="D4158" s="867" t="s">
        <v>9692</v>
      </c>
      <c r="E4158" s="868" t="s">
        <v>819</v>
      </c>
      <c r="F4158" s="867" t="s">
        <v>819</v>
      </c>
      <c r="G4158" s="867">
        <v>96709</v>
      </c>
      <c r="H4158" s="867" t="s">
        <v>10571</v>
      </c>
      <c r="I4158" s="867" t="s">
        <v>6228</v>
      </c>
      <c r="J4158" s="867" t="s">
        <v>6142</v>
      </c>
      <c r="K4158" s="868">
        <v>89.74</v>
      </c>
      <c r="L4158" s="867" t="s">
        <v>6143</v>
      </c>
    </row>
    <row r="4159" spans="1:12" ht="13.5">
      <c r="A4159" s="867" t="s">
        <v>9467</v>
      </c>
      <c r="B4159" s="867" t="s">
        <v>9468</v>
      </c>
      <c r="C4159" s="867" t="s">
        <v>8778</v>
      </c>
      <c r="D4159" s="867" t="s">
        <v>9692</v>
      </c>
      <c r="E4159" s="868" t="s">
        <v>819</v>
      </c>
      <c r="F4159" s="867" t="s">
        <v>819</v>
      </c>
      <c r="G4159" s="867">
        <v>96710</v>
      </c>
      <c r="H4159" s="867" t="s">
        <v>10572</v>
      </c>
      <c r="I4159" s="867" t="s">
        <v>6228</v>
      </c>
      <c r="J4159" s="867" t="s">
        <v>6142</v>
      </c>
      <c r="K4159" s="868">
        <v>4.9000000000000004</v>
      </c>
      <c r="L4159" s="867" t="s">
        <v>6143</v>
      </c>
    </row>
    <row r="4160" spans="1:12" ht="13.5">
      <c r="A4160" s="867" t="s">
        <v>9467</v>
      </c>
      <c r="B4160" s="867" t="s">
        <v>9468</v>
      </c>
      <c r="C4160" s="867" t="s">
        <v>8778</v>
      </c>
      <c r="D4160" s="867" t="s">
        <v>9692</v>
      </c>
      <c r="E4160" s="868" t="s">
        <v>819</v>
      </c>
      <c r="F4160" s="867" t="s">
        <v>819</v>
      </c>
      <c r="G4160" s="867">
        <v>96711</v>
      </c>
      <c r="H4160" s="867" t="s">
        <v>10573</v>
      </c>
      <c r="I4160" s="867" t="s">
        <v>6228</v>
      </c>
      <c r="J4160" s="867" t="s">
        <v>6142</v>
      </c>
      <c r="K4160" s="868">
        <v>7.56</v>
      </c>
      <c r="L4160" s="867" t="s">
        <v>6143</v>
      </c>
    </row>
    <row r="4161" spans="1:12" ht="13.5">
      <c r="A4161" s="867" t="s">
        <v>9467</v>
      </c>
      <c r="B4161" s="867" t="s">
        <v>9468</v>
      </c>
      <c r="C4161" s="867" t="s">
        <v>8778</v>
      </c>
      <c r="D4161" s="867" t="s">
        <v>9692</v>
      </c>
      <c r="E4161" s="868" t="s">
        <v>819</v>
      </c>
      <c r="F4161" s="867" t="s">
        <v>819</v>
      </c>
      <c r="G4161" s="867">
        <v>96712</v>
      </c>
      <c r="H4161" s="867" t="s">
        <v>10574</v>
      </c>
      <c r="I4161" s="867" t="s">
        <v>6228</v>
      </c>
      <c r="J4161" s="867" t="s">
        <v>6142</v>
      </c>
      <c r="K4161" s="868">
        <v>14.2</v>
      </c>
      <c r="L4161" s="867" t="s">
        <v>6143</v>
      </c>
    </row>
    <row r="4162" spans="1:12" ht="13.5">
      <c r="A4162" s="867" t="s">
        <v>9467</v>
      </c>
      <c r="B4162" s="867" t="s">
        <v>9468</v>
      </c>
      <c r="C4162" s="867" t="s">
        <v>8778</v>
      </c>
      <c r="D4162" s="867" t="s">
        <v>9692</v>
      </c>
      <c r="E4162" s="868" t="s">
        <v>819</v>
      </c>
      <c r="F4162" s="867" t="s">
        <v>819</v>
      </c>
      <c r="G4162" s="867">
        <v>96713</v>
      </c>
      <c r="H4162" s="867" t="s">
        <v>10575</v>
      </c>
      <c r="I4162" s="867" t="s">
        <v>6228</v>
      </c>
      <c r="J4162" s="867" t="s">
        <v>6142</v>
      </c>
      <c r="K4162" s="868">
        <v>19.809999999999999</v>
      </c>
      <c r="L4162" s="867" t="s">
        <v>6143</v>
      </c>
    </row>
    <row r="4163" spans="1:12" ht="13.5">
      <c r="A4163" s="867" t="s">
        <v>9467</v>
      </c>
      <c r="B4163" s="867" t="s">
        <v>9468</v>
      </c>
      <c r="C4163" s="867" t="s">
        <v>8778</v>
      </c>
      <c r="D4163" s="867" t="s">
        <v>9692</v>
      </c>
      <c r="E4163" s="868" t="s">
        <v>819</v>
      </c>
      <c r="F4163" s="867" t="s">
        <v>819</v>
      </c>
      <c r="G4163" s="867">
        <v>96714</v>
      </c>
      <c r="H4163" s="867" t="s">
        <v>10576</v>
      </c>
      <c r="I4163" s="867" t="s">
        <v>6228</v>
      </c>
      <c r="J4163" s="867" t="s">
        <v>6142</v>
      </c>
      <c r="K4163" s="868">
        <v>33.19</v>
      </c>
      <c r="L4163" s="867" t="s">
        <v>6143</v>
      </c>
    </row>
    <row r="4164" spans="1:12" ht="13.5">
      <c r="A4164" s="867" t="s">
        <v>9467</v>
      </c>
      <c r="B4164" s="867" t="s">
        <v>9468</v>
      </c>
      <c r="C4164" s="867" t="s">
        <v>8778</v>
      </c>
      <c r="D4164" s="867" t="s">
        <v>9692</v>
      </c>
      <c r="E4164" s="868" t="s">
        <v>819</v>
      </c>
      <c r="F4164" s="867" t="s">
        <v>819</v>
      </c>
      <c r="G4164" s="867">
        <v>96715</v>
      </c>
      <c r="H4164" s="867" t="s">
        <v>10577</v>
      </c>
      <c r="I4164" s="867" t="s">
        <v>6228</v>
      </c>
      <c r="J4164" s="867" t="s">
        <v>6142</v>
      </c>
      <c r="K4164" s="868">
        <v>61.24</v>
      </c>
      <c r="L4164" s="867" t="s">
        <v>6143</v>
      </c>
    </row>
    <row r="4165" spans="1:12" ht="13.5">
      <c r="A4165" s="867" t="s">
        <v>9467</v>
      </c>
      <c r="B4165" s="867" t="s">
        <v>9468</v>
      </c>
      <c r="C4165" s="867" t="s">
        <v>8778</v>
      </c>
      <c r="D4165" s="867" t="s">
        <v>9692</v>
      </c>
      <c r="E4165" s="868" t="s">
        <v>819</v>
      </c>
      <c r="F4165" s="867" t="s">
        <v>819</v>
      </c>
      <c r="G4165" s="867">
        <v>96716</v>
      </c>
      <c r="H4165" s="867" t="s">
        <v>10578</v>
      </c>
      <c r="I4165" s="867" t="s">
        <v>6228</v>
      </c>
      <c r="J4165" s="867" t="s">
        <v>6142</v>
      </c>
      <c r="K4165" s="868">
        <v>91.72</v>
      </c>
      <c r="L4165" s="867" t="s">
        <v>6143</v>
      </c>
    </row>
    <row r="4166" spans="1:12" ht="13.5">
      <c r="A4166" s="867" t="s">
        <v>9467</v>
      </c>
      <c r="B4166" s="867" t="s">
        <v>9468</v>
      </c>
      <c r="C4166" s="867" t="s">
        <v>8778</v>
      </c>
      <c r="D4166" s="867" t="s">
        <v>9692</v>
      </c>
      <c r="E4166" s="868" t="s">
        <v>819</v>
      </c>
      <c r="F4166" s="867" t="s">
        <v>819</v>
      </c>
      <c r="G4166" s="867">
        <v>96717</v>
      </c>
      <c r="H4166" s="867" t="s">
        <v>10579</v>
      </c>
      <c r="I4166" s="867" t="s">
        <v>6228</v>
      </c>
      <c r="J4166" s="867" t="s">
        <v>6142</v>
      </c>
      <c r="K4166" s="868">
        <v>143.97999999999999</v>
      </c>
      <c r="L4166" s="867" t="s">
        <v>6143</v>
      </c>
    </row>
    <row r="4167" spans="1:12" ht="13.5">
      <c r="A4167" s="867" t="s">
        <v>9467</v>
      </c>
      <c r="B4167" s="867" t="s">
        <v>9468</v>
      </c>
      <c r="C4167" s="867" t="s">
        <v>8778</v>
      </c>
      <c r="D4167" s="867" t="s">
        <v>9692</v>
      </c>
      <c r="E4167" s="868" t="s">
        <v>819</v>
      </c>
      <c r="F4167" s="867" t="s">
        <v>819</v>
      </c>
      <c r="G4167" s="867">
        <v>96736</v>
      </c>
      <c r="H4167" s="867" t="s">
        <v>10580</v>
      </c>
      <c r="I4167" s="867" t="s">
        <v>6228</v>
      </c>
      <c r="J4167" s="867" t="s">
        <v>6142</v>
      </c>
      <c r="K4167" s="868">
        <v>4.41</v>
      </c>
      <c r="L4167" s="867" t="s">
        <v>6143</v>
      </c>
    </row>
    <row r="4168" spans="1:12" ht="13.5">
      <c r="A4168" s="867" t="s">
        <v>9467</v>
      </c>
      <c r="B4168" s="867" t="s">
        <v>9468</v>
      </c>
      <c r="C4168" s="867" t="s">
        <v>8778</v>
      </c>
      <c r="D4168" s="867" t="s">
        <v>9692</v>
      </c>
      <c r="E4168" s="868" t="s">
        <v>819</v>
      </c>
      <c r="F4168" s="867" t="s">
        <v>819</v>
      </c>
      <c r="G4168" s="867">
        <v>96737</v>
      </c>
      <c r="H4168" s="867" t="s">
        <v>10581</v>
      </c>
      <c r="I4168" s="867" t="s">
        <v>6228</v>
      </c>
      <c r="J4168" s="867" t="s">
        <v>6142</v>
      </c>
      <c r="K4168" s="868">
        <v>4.95</v>
      </c>
      <c r="L4168" s="867" t="s">
        <v>6143</v>
      </c>
    </row>
    <row r="4169" spans="1:12" ht="13.5">
      <c r="A4169" s="867" t="s">
        <v>9467</v>
      </c>
      <c r="B4169" s="867" t="s">
        <v>9468</v>
      </c>
      <c r="C4169" s="867" t="s">
        <v>8778</v>
      </c>
      <c r="D4169" s="867" t="s">
        <v>9692</v>
      </c>
      <c r="E4169" s="868" t="s">
        <v>819</v>
      </c>
      <c r="F4169" s="867" t="s">
        <v>819</v>
      </c>
      <c r="G4169" s="867">
        <v>96738</v>
      </c>
      <c r="H4169" s="867" t="s">
        <v>10582</v>
      </c>
      <c r="I4169" s="867" t="s">
        <v>6228</v>
      </c>
      <c r="J4169" s="867" t="s">
        <v>6142</v>
      </c>
      <c r="K4169" s="868">
        <v>14.9</v>
      </c>
      <c r="L4169" s="867" t="s">
        <v>6143</v>
      </c>
    </row>
    <row r="4170" spans="1:12" ht="13.5">
      <c r="A4170" s="867" t="s">
        <v>9467</v>
      </c>
      <c r="B4170" s="867" t="s">
        <v>9468</v>
      </c>
      <c r="C4170" s="867" t="s">
        <v>8778</v>
      </c>
      <c r="D4170" s="867" t="s">
        <v>9692</v>
      </c>
      <c r="E4170" s="868" t="s">
        <v>819</v>
      </c>
      <c r="F4170" s="867" t="s">
        <v>819</v>
      </c>
      <c r="G4170" s="867">
        <v>96739</v>
      </c>
      <c r="H4170" s="867" t="s">
        <v>10583</v>
      </c>
      <c r="I4170" s="867" t="s">
        <v>6228</v>
      </c>
      <c r="J4170" s="867" t="s">
        <v>6142</v>
      </c>
      <c r="K4170" s="868">
        <v>6.39</v>
      </c>
      <c r="L4170" s="867" t="s">
        <v>6143</v>
      </c>
    </row>
    <row r="4171" spans="1:12" ht="13.5">
      <c r="A4171" s="867" t="s">
        <v>9467</v>
      </c>
      <c r="B4171" s="867" t="s">
        <v>9468</v>
      </c>
      <c r="C4171" s="867" t="s">
        <v>8778</v>
      </c>
      <c r="D4171" s="867" t="s">
        <v>9692</v>
      </c>
      <c r="E4171" s="868" t="s">
        <v>819</v>
      </c>
      <c r="F4171" s="867" t="s">
        <v>819</v>
      </c>
      <c r="G4171" s="867">
        <v>96740</v>
      </c>
      <c r="H4171" s="867" t="s">
        <v>10584</v>
      </c>
      <c r="I4171" s="867" t="s">
        <v>6228</v>
      </c>
      <c r="J4171" s="867" t="s">
        <v>6142</v>
      </c>
      <c r="K4171" s="868">
        <v>22.98</v>
      </c>
      <c r="L4171" s="867" t="s">
        <v>6143</v>
      </c>
    </row>
    <row r="4172" spans="1:12" ht="13.5">
      <c r="A4172" s="867" t="s">
        <v>9467</v>
      </c>
      <c r="B4172" s="867" t="s">
        <v>9468</v>
      </c>
      <c r="C4172" s="867" t="s">
        <v>8778</v>
      </c>
      <c r="D4172" s="867" t="s">
        <v>9692</v>
      </c>
      <c r="E4172" s="868" t="s">
        <v>819</v>
      </c>
      <c r="F4172" s="867" t="s">
        <v>819</v>
      </c>
      <c r="G4172" s="867">
        <v>96741</v>
      </c>
      <c r="H4172" s="867" t="s">
        <v>10585</v>
      </c>
      <c r="I4172" s="867" t="s">
        <v>6228</v>
      </c>
      <c r="J4172" s="867" t="s">
        <v>6142</v>
      </c>
      <c r="K4172" s="868">
        <v>9.6300000000000008</v>
      </c>
      <c r="L4172" s="867" t="s">
        <v>6143</v>
      </c>
    </row>
    <row r="4173" spans="1:12" ht="13.5">
      <c r="A4173" s="867" t="s">
        <v>9467</v>
      </c>
      <c r="B4173" s="867" t="s">
        <v>9468</v>
      </c>
      <c r="C4173" s="867" t="s">
        <v>8778</v>
      </c>
      <c r="D4173" s="867" t="s">
        <v>9692</v>
      </c>
      <c r="E4173" s="868" t="s">
        <v>819</v>
      </c>
      <c r="F4173" s="867" t="s">
        <v>819</v>
      </c>
      <c r="G4173" s="867">
        <v>96742</v>
      </c>
      <c r="H4173" s="867" t="s">
        <v>10586</v>
      </c>
      <c r="I4173" s="867" t="s">
        <v>6228</v>
      </c>
      <c r="J4173" s="867" t="s">
        <v>6142</v>
      </c>
      <c r="K4173" s="868">
        <v>14.63</v>
      </c>
      <c r="L4173" s="867" t="s">
        <v>6143</v>
      </c>
    </row>
    <row r="4174" spans="1:12" ht="13.5">
      <c r="A4174" s="867" t="s">
        <v>9467</v>
      </c>
      <c r="B4174" s="867" t="s">
        <v>9468</v>
      </c>
      <c r="C4174" s="867" t="s">
        <v>8778</v>
      </c>
      <c r="D4174" s="867" t="s">
        <v>9692</v>
      </c>
      <c r="E4174" s="868" t="s">
        <v>819</v>
      </c>
      <c r="F4174" s="867" t="s">
        <v>819</v>
      </c>
      <c r="G4174" s="867">
        <v>96743</v>
      </c>
      <c r="H4174" s="867" t="s">
        <v>10587</v>
      </c>
      <c r="I4174" s="867" t="s">
        <v>6228</v>
      </c>
      <c r="J4174" s="867" t="s">
        <v>6142</v>
      </c>
      <c r="K4174" s="868">
        <v>18.559999999999999</v>
      </c>
      <c r="L4174" s="867" t="s">
        <v>6143</v>
      </c>
    </row>
    <row r="4175" spans="1:12" ht="13.5">
      <c r="A4175" s="867" t="s">
        <v>9467</v>
      </c>
      <c r="B4175" s="867" t="s">
        <v>9468</v>
      </c>
      <c r="C4175" s="867" t="s">
        <v>8778</v>
      </c>
      <c r="D4175" s="867" t="s">
        <v>9692</v>
      </c>
      <c r="E4175" s="868" t="s">
        <v>819</v>
      </c>
      <c r="F4175" s="867" t="s">
        <v>819</v>
      </c>
      <c r="G4175" s="867">
        <v>96744</v>
      </c>
      <c r="H4175" s="867" t="s">
        <v>10588</v>
      </c>
      <c r="I4175" s="867" t="s">
        <v>6228</v>
      </c>
      <c r="J4175" s="867" t="s">
        <v>6142</v>
      </c>
      <c r="K4175" s="868">
        <v>39</v>
      </c>
      <c r="L4175" s="867" t="s">
        <v>6143</v>
      </c>
    </row>
    <row r="4176" spans="1:12" ht="13.5">
      <c r="A4176" s="867" t="s">
        <v>9467</v>
      </c>
      <c r="B4176" s="867" t="s">
        <v>9468</v>
      </c>
      <c r="C4176" s="867" t="s">
        <v>8778</v>
      </c>
      <c r="D4176" s="867" t="s">
        <v>9692</v>
      </c>
      <c r="E4176" s="868" t="s">
        <v>819</v>
      </c>
      <c r="F4176" s="867" t="s">
        <v>819</v>
      </c>
      <c r="G4176" s="867">
        <v>96745</v>
      </c>
      <c r="H4176" s="867" t="s">
        <v>10589</v>
      </c>
      <c r="I4176" s="867" t="s">
        <v>6228</v>
      </c>
      <c r="J4176" s="867" t="s">
        <v>6142</v>
      </c>
      <c r="K4176" s="868">
        <v>56.28</v>
      </c>
      <c r="L4176" s="867" t="s">
        <v>6143</v>
      </c>
    </row>
    <row r="4177" spans="1:12" ht="13.5">
      <c r="A4177" s="867" t="s">
        <v>9467</v>
      </c>
      <c r="B4177" s="867" t="s">
        <v>9468</v>
      </c>
      <c r="C4177" s="867" t="s">
        <v>8778</v>
      </c>
      <c r="D4177" s="867" t="s">
        <v>9692</v>
      </c>
      <c r="E4177" s="868" t="s">
        <v>819</v>
      </c>
      <c r="F4177" s="867" t="s">
        <v>819</v>
      </c>
      <c r="G4177" s="867">
        <v>96746</v>
      </c>
      <c r="H4177" s="867" t="s">
        <v>10590</v>
      </c>
      <c r="I4177" s="867" t="s">
        <v>6228</v>
      </c>
      <c r="J4177" s="867" t="s">
        <v>6142</v>
      </c>
      <c r="K4177" s="868">
        <v>89.7</v>
      </c>
      <c r="L4177" s="867" t="s">
        <v>6143</v>
      </c>
    </row>
    <row r="4178" spans="1:12" ht="13.5">
      <c r="A4178" s="867" t="s">
        <v>9467</v>
      </c>
      <c r="B4178" s="867" t="s">
        <v>9468</v>
      </c>
      <c r="C4178" s="867" t="s">
        <v>8778</v>
      </c>
      <c r="D4178" s="867" t="s">
        <v>9692</v>
      </c>
      <c r="E4178" s="868" t="s">
        <v>819</v>
      </c>
      <c r="F4178" s="867" t="s">
        <v>819</v>
      </c>
      <c r="G4178" s="867">
        <v>96747</v>
      </c>
      <c r="H4178" s="867" t="s">
        <v>10591</v>
      </c>
      <c r="I4178" s="867" t="s">
        <v>6228</v>
      </c>
      <c r="J4178" s="867" t="s">
        <v>6142</v>
      </c>
      <c r="K4178" s="868">
        <v>6.3</v>
      </c>
      <c r="L4178" s="867" t="s">
        <v>6143</v>
      </c>
    </row>
    <row r="4179" spans="1:12" ht="13.5">
      <c r="A4179" s="867" t="s">
        <v>9467</v>
      </c>
      <c r="B4179" s="867" t="s">
        <v>9468</v>
      </c>
      <c r="C4179" s="867" t="s">
        <v>8778</v>
      </c>
      <c r="D4179" s="867" t="s">
        <v>9692</v>
      </c>
      <c r="E4179" s="868" t="s">
        <v>819</v>
      </c>
      <c r="F4179" s="867" t="s">
        <v>819</v>
      </c>
      <c r="G4179" s="867">
        <v>96748</v>
      </c>
      <c r="H4179" s="867" t="s">
        <v>10592</v>
      </c>
      <c r="I4179" s="867" t="s">
        <v>6228</v>
      </c>
      <c r="J4179" s="867" t="s">
        <v>6142</v>
      </c>
      <c r="K4179" s="868">
        <v>6.98</v>
      </c>
      <c r="L4179" s="867" t="s">
        <v>6143</v>
      </c>
    </row>
    <row r="4180" spans="1:12" ht="13.5">
      <c r="A4180" s="867" t="s">
        <v>9467</v>
      </c>
      <c r="B4180" s="867" t="s">
        <v>9468</v>
      </c>
      <c r="C4180" s="867" t="s">
        <v>8778</v>
      </c>
      <c r="D4180" s="867" t="s">
        <v>9692</v>
      </c>
      <c r="E4180" s="868" t="s">
        <v>819</v>
      </c>
      <c r="F4180" s="867" t="s">
        <v>819</v>
      </c>
      <c r="G4180" s="867">
        <v>96749</v>
      </c>
      <c r="H4180" s="867" t="s">
        <v>10593</v>
      </c>
      <c r="I4180" s="867" t="s">
        <v>6228</v>
      </c>
      <c r="J4180" s="867" t="s">
        <v>6142</v>
      </c>
      <c r="K4180" s="868">
        <v>9.42</v>
      </c>
      <c r="L4180" s="867" t="s">
        <v>6143</v>
      </c>
    </row>
    <row r="4181" spans="1:12" ht="13.5">
      <c r="A4181" s="867" t="s">
        <v>9467</v>
      </c>
      <c r="B4181" s="867" t="s">
        <v>9468</v>
      </c>
      <c r="C4181" s="867" t="s">
        <v>8778</v>
      </c>
      <c r="D4181" s="867" t="s">
        <v>9692</v>
      </c>
      <c r="E4181" s="868" t="s">
        <v>819</v>
      </c>
      <c r="F4181" s="867" t="s">
        <v>819</v>
      </c>
      <c r="G4181" s="867">
        <v>96750</v>
      </c>
      <c r="H4181" s="867" t="s">
        <v>10594</v>
      </c>
      <c r="I4181" s="867" t="s">
        <v>6228</v>
      </c>
      <c r="J4181" s="867" t="s">
        <v>6142</v>
      </c>
      <c r="K4181" s="868">
        <v>12.09</v>
      </c>
      <c r="L4181" s="867" t="s">
        <v>6143</v>
      </c>
    </row>
    <row r="4182" spans="1:12" ht="13.5">
      <c r="A4182" s="867" t="s">
        <v>9467</v>
      </c>
      <c r="B4182" s="867" t="s">
        <v>9468</v>
      </c>
      <c r="C4182" s="867" t="s">
        <v>8778</v>
      </c>
      <c r="D4182" s="867" t="s">
        <v>9692</v>
      </c>
      <c r="E4182" s="868" t="s">
        <v>819</v>
      </c>
      <c r="F4182" s="867" t="s">
        <v>819</v>
      </c>
      <c r="G4182" s="867">
        <v>96751</v>
      </c>
      <c r="H4182" s="867" t="s">
        <v>10595</v>
      </c>
      <c r="I4182" s="867" t="s">
        <v>6228</v>
      </c>
      <c r="J4182" s="867" t="s">
        <v>6142</v>
      </c>
      <c r="K4182" s="868">
        <v>21.47</v>
      </c>
      <c r="L4182" s="867" t="s">
        <v>6143</v>
      </c>
    </row>
    <row r="4183" spans="1:12" ht="13.5">
      <c r="A4183" s="867" t="s">
        <v>9467</v>
      </c>
      <c r="B4183" s="867" t="s">
        <v>9468</v>
      </c>
      <c r="C4183" s="867" t="s">
        <v>8778</v>
      </c>
      <c r="D4183" s="867" t="s">
        <v>9692</v>
      </c>
      <c r="E4183" s="868" t="s">
        <v>819</v>
      </c>
      <c r="F4183" s="867" t="s">
        <v>819</v>
      </c>
      <c r="G4183" s="867">
        <v>96752</v>
      </c>
      <c r="H4183" s="867" t="s">
        <v>10596</v>
      </c>
      <c r="I4183" s="867" t="s">
        <v>6228</v>
      </c>
      <c r="J4183" s="867" t="s">
        <v>6142</v>
      </c>
      <c r="K4183" s="868">
        <v>27.31</v>
      </c>
      <c r="L4183" s="867" t="s">
        <v>6143</v>
      </c>
    </row>
    <row r="4184" spans="1:12" ht="13.5">
      <c r="A4184" s="867" t="s">
        <v>9467</v>
      </c>
      <c r="B4184" s="867" t="s">
        <v>9468</v>
      </c>
      <c r="C4184" s="867" t="s">
        <v>8778</v>
      </c>
      <c r="D4184" s="867" t="s">
        <v>9692</v>
      </c>
      <c r="E4184" s="868" t="s">
        <v>819</v>
      </c>
      <c r="F4184" s="867" t="s">
        <v>819</v>
      </c>
      <c r="G4184" s="867">
        <v>96753</v>
      </c>
      <c r="H4184" s="867" t="s">
        <v>10597</v>
      </c>
      <c r="I4184" s="867" t="s">
        <v>6228</v>
      </c>
      <c r="J4184" s="867" t="s">
        <v>6142</v>
      </c>
      <c r="K4184" s="868">
        <v>60.44</v>
      </c>
      <c r="L4184" s="867" t="s">
        <v>6143</v>
      </c>
    </row>
    <row r="4185" spans="1:12" ht="13.5">
      <c r="A4185" s="867" t="s">
        <v>9467</v>
      </c>
      <c r="B4185" s="867" t="s">
        <v>9468</v>
      </c>
      <c r="C4185" s="867" t="s">
        <v>8778</v>
      </c>
      <c r="D4185" s="867" t="s">
        <v>9692</v>
      </c>
      <c r="E4185" s="868" t="s">
        <v>819</v>
      </c>
      <c r="F4185" s="867" t="s">
        <v>819</v>
      </c>
      <c r="G4185" s="867">
        <v>96754</v>
      </c>
      <c r="H4185" s="867" t="s">
        <v>10598</v>
      </c>
      <c r="I4185" s="867" t="s">
        <v>6228</v>
      </c>
      <c r="J4185" s="867" t="s">
        <v>6142</v>
      </c>
      <c r="K4185" s="868">
        <v>83.6</v>
      </c>
      <c r="L4185" s="867" t="s">
        <v>6143</v>
      </c>
    </row>
    <row r="4186" spans="1:12" ht="13.5">
      <c r="A4186" s="867" t="s">
        <v>9467</v>
      </c>
      <c r="B4186" s="867" t="s">
        <v>9468</v>
      </c>
      <c r="C4186" s="867" t="s">
        <v>8778</v>
      </c>
      <c r="D4186" s="867" t="s">
        <v>9692</v>
      </c>
      <c r="E4186" s="868" t="s">
        <v>819</v>
      </c>
      <c r="F4186" s="867" t="s">
        <v>819</v>
      </c>
      <c r="G4186" s="867">
        <v>96755</v>
      </c>
      <c r="H4186" s="867" t="s">
        <v>10599</v>
      </c>
      <c r="I4186" s="867" t="s">
        <v>6228</v>
      </c>
      <c r="J4186" s="867" t="s">
        <v>6142</v>
      </c>
      <c r="K4186" s="868">
        <v>126.52</v>
      </c>
      <c r="L4186" s="867" t="s">
        <v>6143</v>
      </c>
    </row>
    <row r="4187" spans="1:12" ht="13.5">
      <c r="A4187" s="867" t="s">
        <v>9467</v>
      </c>
      <c r="B4187" s="867" t="s">
        <v>9468</v>
      </c>
      <c r="C4187" s="867" t="s">
        <v>8778</v>
      </c>
      <c r="D4187" s="867" t="s">
        <v>9692</v>
      </c>
      <c r="E4187" s="868" t="s">
        <v>819</v>
      </c>
      <c r="F4187" s="867" t="s">
        <v>819</v>
      </c>
      <c r="G4187" s="867">
        <v>96756</v>
      </c>
      <c r="H4187" s="867" t="s">
        <v>10600</v>
      </c>
      <c r="I4187" s="867" t="s">
        <v>6228</v>
      </c>
      <c r="J4187" s="867" t="s">
        <v>6142</v>
      </c>
      <c r="K4187" s="868">
        <v>10.98</v>
      </c>
      <c r="L4187" s="867" t="s">
        <v>6143</v>
      </c>
    </row>
    <row r="4188" spans="1:12" ht="13.5">
      <c r="A4188" s="867" t="s">
        <v>9467</v>
      </c>
      <c r="B4188" s="867" t="s">
        <v>9468</v>
      </c>
      <c r="C4188" s="867" t="s">
        <v>8778</v>
      </c>
      <c r="D4188" s="867" t="s">
        <v>9692</v>
      </c>
      <c r="E4188" s="868" t="s">
        <v>819</v>
      </c>
      <c r="F4188" s="867" t="s">
        <v>819</v>
      </c>
      <c r="G4188" s="867">
        <v>96757</v>
      </c>
      <c r="H4188" s="867" t="s">
        <v>10601</v>
      </c>
      <c r="I4188" s="867" t="s">
        <v>6228</v>
      </c>
      <c r="J4188" s="867" t="s">
        <v>6142</v>
      </c>
      <c r="K4188" s="868">
        <v>10.62</v>
      </c>
      <c r="L4188" s="867" t="s">
        <v>6143</v>
      </c>
    </row>
    <row r="4189" spans="1:12" ht="13.5">
      <c r="A4189" s="867" t="s">
        <v>9467</v>
      </c>
      <c r="B4189" s="867" t="s">
        <v>9468</v>
      </c>
      <c r="C4189" s="867" t="s">
        <v>8778</v>
      </c>
      <c r="D4189" s="867" t="s">
        <v>9692</v>
      </c>
      <c r="E4189" s="868" t="s">
        <v>819</v>
      </c>
      <c r="F4189" s="867" t="s">
        <v>819</v>
      </c>
      <c r="G4189" s="867">
        <v>96758</v>
      </c>
      <c r="H4189" s="867" t="s">
        <v>10602</v>
      </c>
      <c r="I4189" s="867" t="s">
        <v>6228</v>
      </c>
      <c r="J4189" s="867" t="s">
        <v>6142</v>
      </c>
      <c r="K4189" s="868">
        <v>12.65</v>
      </c>
      <c r="L4189" s="867" t="s">
        <v>6143</v>
      </c>
    </row>
    <row r="4190" spans="1:12" ht="13.5">
      <c r="A4190" s="867" t="s">
        <v>9467</v>
      </c>
      <c r="B4190" s="867" t="s">
        <v>9468</v>
      </c>
      <c r="C4190" s="867" t="s">
        <v>8778</v>
      </c>
      <c r="D4190" s="867" t="s">
        <v>9692</v>
      </c>
      <c r="E4190" s="868" t="s">
        <v>819</v>
      </c>
      <c r="F4190" s="867" t="s">
        <v>819</v>
      </c>
      <c r="G4190" s="867">
        <v>96759</v>
      </c>
      <c r="H4190" s="867" t="s">
        <v>10603</v>
      </c>
      <c r="I4190" s="867" t="s">
        <v>6228</v>
      </c>
      <c r="J4190" s="867" t="s">
        <v>6142</v>
      </c>
      <c r="K4190" s="868">
        <v>17.72</v>
      </c>
      <c r="L4190" s="867" t="s">
        <v>6143</v>
      </c>
    </row>
    <row r="4191" spans="1:12" ht="13.5">
      <c r="A4191" s="867" t="s">
        <v>9467</v>
      </c>
      <c r="B4191" s="867" t="s">
        <v>9468</v>
      </c>
      <c r="C4191" s="867" t="s">
        <v>8778</v>
      </c>
      <c r="D4191" s="867" t="s">
        <v>9692</v>
      </c>
      <c r="E4191" s="868" t="s">
        <v>819</v>
      </c>
      <c r="F4191" s="867" t="s">
        <v>819</v>
      </c>
      <c r="G4191" s="867">
        <v>96760</v>
      </c>
      <c r="H4191" s="867" t="s">
        <v>10604</v>
      </c>
      <c r="I4191" s="867" t="s">
        <v>6228</v>
      </c>
      <c r="J4191" s="867" t="s">
        <v>6142</v>
      </c>
      <c r="K4191" s="868">
        <v>25.34</v>
      </c>
      <c r="L4191" s="867" t="s">
        <v>6143</v>
      </c>
    </row>
    <row r="4192" spans="1:12" ht="13.5">
      <c r="A4192" s="867" t="s">
        <v>9467</v>
      </c>
      <c r="B4192" s="867" t="s">
        <v>9468</v>
      </c>
      <c r="C4192" s="867" t="s">
        <v>8778</v>
      </c>
      <c r="D4192" s="867" t="s">
        <v>9692</v>
      </c>
      <c r="E4192" s="868" t="s">
        <v>819</v>
      </c>
      <c r="F4192" s="867" t="s">
        <v>819</v>
      </c>
      <c r="G4192" s="867">
        <v>96761</v>
      </c>
      <c r="H4192" s="867" t="s">
        <v>10605</v>
      </c>
      <c r="I4192" s="867" t="s">
        <v>6228</v>
      </c>
      <c r="J4192" s="867" t="s">
        <v>6142</v>
      </c>
      <c r="K4192" s="868">
        <v>34.68</v>
      </c>
      <c r="L4192" s="867" t="s">
        <v>6143</v>
      </c>
    </row>
    <row r="4193" spans="1:12" ht="13.5">
      <c r="A4193" s="867" t="s">
        <v>9467</v>
      </c>
      <c r="B4193" s="867" t="s">
        <v>9468</v>
      </c>
      <c r="C4193" s="867" t="s">
        <v>8778</v>
      </c>
      <c r="D4193" s="867" t="s">
        <v>9692</v>
      </c>
      <c r="E4193" s="868" t="s">
        <v>819</v>
      </c>
      <c r="F4193" s="867" t="s">
        <v>819</v>
      </c>
      <c r="G4193" s="867">
        <v>96762</v>
      </c>
      <c r="H4193" s="867" t="s">
        <v>10606</v>
      </c>
      <c r="I4193" s="867" t="s">
        <v>6228</v>
      </c>
      <c r="J4193" s="867" t="s">
        <v>6142</v>
      </c>
      <c r="K4193" s="868">
        <v>66.69</v>
      </c>
      <c r="L4193" s="867" t="s">
        <v>6143</v>
      </c>
    </row>
    <row r="4194" spans="1:12" ht="13.5">
      <c r="A4194" s="867" t="s">
        <v>9467</v>
      </c>
      <c r="B4194" s="867" t="s">
        <v>9468</v>
      </c>
      <c r="C4194" s="867" t="s">
        <v>8778</v>
      </c>
      <c r="D4194" s="867" t="s">
        <v>9692</v>
      </c>
      <c r="E4194" s="868" t="s">
        <v>819</v>
      </c>
      <c r="F4194" s="867" t="s">
        <v>819</v>
      </c>
      <c r="G4194" s="867">
        <v>96763</v>
      </c>
      <c r="H4194" s="867" t="s">
        <v>10607</v>
      </c>
      <c r="I4194" s="867" t="s">
        <v>6228</v>
      </c>
      <c r="J4194" s="867" t="s">
        <v>6142</v>
      </c>
      <c r="K4194" s="868">
        <v>90.35</v>
      </c>
      <c r="L4194" s="867" t="s">
        <v>6143</v>
      </c>
    </row>
    <row r="4195" spans="1:12" ht="13.5">
      <c r="A4195" s="867" t="s">
        <v>9467</v>
      </c>
      <c r="B4195" s="867" t="s">
        <v>9468</v>
      </c>
      <c r="C4195" s="867" t="s">
        <v>8778</v>
      </c>
      <c r="D4195" s="867" t="s">
        <v>9692</v>
      </c>
      <c r="E4195" s="868" t="s">
        <v>819</v>
      </c>
      <c r="F4195" s="867" t="s">
        <v>819</v>
      </c>
      <c r="G4195" s="867">
        <v>96764</v>
      </c>
      <c r="H4195" s="867" t="s">
        <v>10608</v>
      </c>
      <c r="I4195" s="867" t="s">
        <v>6228</v>
      </c>
      <c r="J4195" s="867" t="s">
        <v>6142</v>
      </c>
      <c r="K4195" s="868">
        <v>143.91</v>
      </c>
      <c r="L4195" s="867" t="s">
        <v>6143</v>
      </c>
    </row>
    <row r="4196" spans="1:12" ht="13.5">
      <c r="A4196" s="867" t="s">
        <v>9467</v>
      </c>
      <c r="B4196" s="867" t="s">
        <v>9468</v>
      </c>
      <c r="C4196" s="867" t="s">
        <v>8778</v>
      </c>
      <c r="D4196" s="867" t="s">
        <v>9692</v>
      </c>
      <c r="E4196" s="868" t="s">
        <v>819</v>
      </c>
      <c r="F4196" s="867" t="s">
        <v>819</v>
      </c>
      <c r="G4196" s="867">
        <v>96802</v>
      </c>
      <c r="H4196" s="867" t="s">
        <v>10609</v>
      </c>
      <c r="I4196" s="867" t="s">
        <v>6228</v>
      </c>
      <c r="J4196" s="867" t="s">
        <v>6142</v>
      </c>
      <c r="K4196" s="868">
        <v>214.66</v>
      </c>
      <c r="L4196" s="867" t="s">
        <v>6143</v>
      </c>
    </row>
    <row r="4197" spans="1:12" ht="13.5">
      <c r="A4197" s="867" t="s">
        <v>9467</v>
      </c>
      <c r="B4197" s="867" t="s">
        <v>9468</v>
      </c>
      <c r="C4197" s="867" t="s">
        <v>8778</v>
      </c>
      <c r="D4197" s="867" t="s">
        <v>9692</v>
      </c>
      <c r="E4197" s="868" t="s">
        <v>819</v>
      </c>
      <c r="F4197" s="867" t="s">
        <v>819</v>
      </c>
      <c r="G4197" s="867">
        <v>96803</v>
      </c>
      <c r="H4197" s="867" t="s">
        <v>10610</v>
      </c>
      <c r="I4197" s="867" t="s">
        <v>6228</v>
      </c>
      <c r="J4197" s="867" t="s">
        <v>6142</v>
      </c>
      <c r="K4197" s="868">
        <v>110.5</v>
      </c>
      <c r="L4197" s="867" t="s">
        <v>6143</v>
      </c>
    </row>
    <row r="4198" spans="1:12" ht="13.5">
      <c r="A4198" s="867" t="s">
        <v>9467</v>
      </c>
      <c r="B4198" s="867" t="s">
        <v>9468</v>
      </c>
      <c r="C4198" s="867" t="s">
        <v>8778</v>
      </c>
      <c r="D4198" s="867" t="s">
        <v>9692</v>
      </c>
      <c r="E4198" s="868" t="s">
        <v>819</v>
      </c>
      <c r="F4198" s="867" t="s">
        <v>819</v>
      </c>
      <c r="G4198" s="867">
        <v>96804</v>
      </c>
      <c r="H4198" s="867" t="s">
        <v>10611</v>
      </c>
      <c r="I4198" s="867" t="s">
        <v>6228</v>
      </c>
      <c r="J4198" s="867" t="s">
        <v>6142</v>
      </c>
      <c r="K4198" s="868">
        <v>198.52</v>
      </c>
      <c r="L4198" s="867" t="s">
        <v>6143</v>
      </c>
    </row>
    <row r="4199" spans="1:12" ht="13.5">
      <c r="A4199" s="867" t="s">
        <v>9467</v>
      </c>
      <c r="B4199" s="867" t="s">
        <v>9468</v>
      </c>
      <c r="C4199" s="867" t="s">
        <v>8778</v>
      </c>
      <c r="D4199" s="867" t="s">
        <v>9692</v>
      </c>
      <c r="E4199" s="868" t="s">
        <v>819</v>
      </c>
      <c r="F4199" s="867" t="s">
        <v>819</v>
      </c>
      <c r="G4199" s="867">
        <v>96805</v>
      </c>
      <c r="H4199" s="867" t="s">
        <v>10612</v>
      </c>
      <c r="I4199" s="867" t="s">
        <v>6228</v>
      </c>
      <c r="J4199" s="867" t="s">
        <v>6142</v>
      </c>
      <c r="K4199" s="868">
        <v>222.17</v>
      </c>
      <c r="L4199" s="867" t="s">
        <v>6143</v>
      </c>
    </row>
    <row r="4200" spans="1:12" ht="13.5">
      <c r="A4200" s="867" t="s">
        <v>9467</v>
      </c>
      <c r="B4200" s="867" t="s">
        <v>9468</v>
      </c>
      <c r="C4200" s="867" t="s">
        <v>8778</v>
      </c>
      <c r="D4200" s="867" t="s">
        <v>9692</v>
      </c>
      <c r="E4200" s="868" t="s">
        <v>819</v>
      </c>
      <c r="F4200" s="867" t="s">
        <v>819</v>
      </c>
      <c r="G4200" s="867">
        <v>96806</v>
      </c>
      <c r="H4200" s="867" t="s">
        <v>10613</v>
      </c>
      <c r="I4200" s="867" t="s">
        <v>6228</v>
      </c>
      <c r="J4200" s="867" t="s">
        <v>6142</v>
      </c>
      <c r="K4200" s="868">
        <v>108.4</v>
      </c>
      <c r="L4200" s="867" t="s">
        <v>6143</v>
      </c>
    </row>
    <row r="4201" spans="1:12" ht="13.5">
      <c r="A4201" s="867" t="s">
        <v>9467</v>
      </c>
      <c r="B4201" s="867" t="s">
        <v>9468</v>
      </c>
      <c r="C4201" s="867" t="s">
        <v>8778</v>
      </c>
      <c r="D4201" s="867" t="s">
        <v>9692</v>
      </c>
      <c r="E4201" s="868" t="s">
        <v>819</v>
      </c>
      <c r="F4201" s="867" t="s">
        <v>819</v>
      </c>
      <c r="G4201" s="867">
        <v>96807</v>
      </c>
      <c r="H4201" s="867" t="s">
        <v>10614</v>
      </c>
      <c r="I4201" s="867" t="s">
        <v>6228</v>
      </c>
      <c r="J4201" s="867" t="s">
        <v>6142</v>
      </c>
      <c r="K4201" s="868">
        <v>181.21</v>
      </c>
      <c r="L4201" s="867" t="s">
        <v>6143</v>
      </c>
    </row>
    <row r="4202" spans="1:12" ht="13.5">
      <c r="A4202" s="867" t="s">
        <v>9467</v>
      </c>
      <c r="B4202" s="867" t="s">
        <v>9468</v>
      </c>
      <c r="C4202" s="867" t="s">
        <v>8778</v>
      </c>
      <c r="D4202" s="867" t="s">
        <v>9692</v>
      </c>
      <c r="E4202" s="868" t="s">
        <v>819</v>
      </c>
      <c r="F4202" s="867" t="s">
        <v>819</v>
      </c>
      <c r="G4202" s="867">
        <v>96808</v>
      </c>
      <c r="H4202" s="867" t="s">
        <v>10615</v>
      </c>
      <c r="I4202" s="867" t="s">
        <v>6228</v>
      </c>
      <c r="J4202" s="867" t="s">
        <v>6142</v>
      </c>
      <c r="K4202" s="868">
        <v>10.39</v>
      </c>
      <c r="L4202" s="867" t="s">
        <v>6143</v>
      </c>
    </row>
    <row r="4203" spans="1:12" ht="13.5">
      <c r="A4203" s="867" t="s">
        <v>9467</v>
      </c>
      <c r="B4203" s="867" t="s">
        <v>9468</v>
      </c>
      <c r="C4203" s="867" t="s">
        <v>8778</v>
      </c>
      <c r="D4203" s="867" t="s">
        <v>9692</v>
      </c>
      <c r="E4203" s="868" t="s">
        <v>819</v>
      </c>
      <c r="F4203" s="867" t="s">
        <v>819</v>
      </c>
      <c r="G4203" s="867">
        <v>96809</v>
      </c>
      <c r="H4203" s="867" t="s">
        <v>10616</v>
      </c>
      <c r="I4203" s="867" t="s">
        <v>6228</v>
      </c>
      <c r="J4203" s="867" t="s">
        <v>6142</v>
      </c>
      <c r="K4203" s="868">
        <v>11.84</v>
      </c>
      <c r="L4203" s="867" t="s">
        <v>6143</v>
      </c>
    </row>
    <row r="4204" spans="1:12" ht="13.5">
      <c r="A4204" s="867" t="s">
        <v>9467</v>
      </c>
      <c r="B4204" s="867" t="s">
        <v>9468</v>
      </c>
      <c r="C4204" s="867" t="s">
        <v>8778</v>
      </c>
      <c r="D4204" s="867" t="s">
        <v>9692</v>
      </c>
      <c r="E4204" s="868" t="s">
        <v>819</v>
      </c>
      <c r="F4204" s="867" t="s">
        <v>819</v>
      </c>
      <c r="G4204" s="867">
        <v>96810</v>
      </c>
      <c r="H4204" s="867" t="s">
        <v>10617</v>
      </c>
      <c r="I4204" s="867" t="s">
        <v>6228</v>
      </c>
      <c r="J4204" s="867" t="s">
        <v>6142</v>
      </c>
      <c r="K4204" s="868">
        <v>12.81</v>
      </c>
      <c r="L4204" s="867" t="s">
        <v>6143</v>
      </c>
    </row>
    <row r="4205" spans="1:12" ht="13.5">
      <c r="A4205" s="867" t="s">
        <v>9467</v>
      </c>
      <c r="B4205" s="867" t="s">
        <v>9468</v>
      </c>
      <c r="C4205" s="867" t="s">
        <v>8778</v>
      </c>
      <c r="D4205" s="867" t="s">
        <v>9692</v>
      </c>
      <c r="E4205" s="868" t="s">
        <v>819</v>
      </c>
      <c r="F4205" s="867" t="s">
        <v>819</v>
      </c>
      <c r="G4205" s="867">
        <v>96811</v>
      </c>
      <c r="H4205" s="867" t="s">
        <v>10618</v>
      </c>
      <c r="I4205" s="867" t="s">
        <v>6228</v>
      </c>
      <c r="J4205" s="867" t="s">
        <v>6142</v>
      </c>
      <c r="K4205" s="868">
        <v>13.83</v>
      </c>
      <c r="L4205" s="867" t="s">
        <v>6143</v>
      </c>
    </row>
    <row r="4206" spans="1:12" ht="13.5">
      <c r="A4206" s="867" t="s">
        <v>9467</v>
      </c>
      <c r="B4206" s="867" t="s">
        <v>9468</v>
      </c>
      <c r="C4206" s="867" t="s">
        <v>8778</v>
      </c>
      <c r="D4206" s="867" t="s">
        <v>9692</v>
      </c>
      <c r="E4206" s="868" t="s">
        <v>819</v>
      </c>
      <c r="F4206" s="867" t="s">
        <v>819</v>
      </c>
      <c r="G4206" s="867">
        <v>96812</v>
      </c>
      <c r="H4206" s="867" t="s">
        <v>10619</v>
      </c>
      <c r="I4206" s="867" t="s">
        <v>6228</v>
      </c>
      <c r="J4206" s="867" t="s">
        <v>6142</v>
      </c>
      <c r="K4206" s="868">
        <v>13.31</v>
      </c>
      <c r="L4206" s="867" t="s">
        <v>6143</v>
      </c>
    </row>
    <row r="4207" spans="1:12" ht="13.5">
      <c r="A4207" s="867" t="s">
        <v>9467</v>
      </c>
      <c r="B4207" s="867" t="s">
        <v>9468</v>
      </c>
      <c r="C4207" s="867" t="s">
        <v>8778</v>
      </c>
      <c r="D4207" s="867" t="s">
        <v>9692</v>
      </c>
      <c r="E4207" s="868" t="s">
        <v>819</v>
      </c>
      <c r="F4207" s="867" t="s">
        <v>819</v>
      </c>
      <c r="G4207" s="867">
        <v>96813</v>
      </c>
      <c r="H4207" s="867" t="s">
        <v>10620</v>
      </c>
      <c r="I4207" s="867" t="s">
        <v>6228</v>
      </c>
      <c r="J4207" s="867" t="s">
        <v>6142</v>
      </c>
      <c r="K4207" s="868">
        <v>15.25</v>
      </c>
      <c r="L4207" s="867" t="s">
        <v>6143</v>
      </c>
    </row>
    <row r="4208" spans="1:12" ht="13.5">
      <c r="A4208" s="867" t="s">
        <v>9467</v>
      </c>
      <c r="B4208" s="867" t="s">
        <v>9468</v>
      </c>
      <c r="C4208" s="867" t="s">
        <v>8778</v>
      </c>
      <c r="D4208" s="867" t="s">
        <v>9692</v>
      </c>
      <c r="E4208" s="868" t="s">
        <v>819</v>
      </c>
      <c r="F4208" s="867" t="s">
        <v>819</v>
      </c>
      <c r="G4208" s="867">
        <v>96814</v>
      </c>
      <c r="H4208" s="867" t="s">
        <v>10621</v>
      </c>
      <c r="I4208" s="867" t="s">
        <v>6228</v>
      </c>
      <c r="J4208" s="867" t="s">
        <v>6142</v>
      </c>
      <c r="K4208" s="868">
        <v>12.98</v>
      </c>
      <c r="L4208" s="867" t="s">
        <v>6143</v>
      </c>
    </row>
    <row r="4209" spans="1:12" ht="13.5">
      <c r="A4209" s="867" t="s">
        <v>9467</v>
      </c>
      <c r="B4209" s="867" t="s">
        <v>9468</v>
      </c>
      <c r="C4209" s="867" t="s">
        <v>8778</v>
      </c>
      <c r="D4209" s="867" t="s">
        <v>9692</v>
      </c>
      <c r="E4209" s="868" t="s">
        <v>819</v>
      </c>
      <c r="F4209" s="867" t="s">
        <v>819</v>
      </c>
      <c r="G4209" s="867">
        <v>96815</v>
      </c>
      <c r="H4209" s="867" t="s">
        <v>10622</v>
      </c>
      <c r="I4209" s="867" t="s">
        <v>6228</v>
      </c>
      <c r="J4209" s="867" t="s">
        <v>6142</v>
      </c>
      <c r="K4209" s="868">
        <v>21.6</v>
      </c>
      <c r="L4209" s="867" t="s">
        <v>6143</v>
      </c>
    </row>
    <row r="4210" spans="1:12" ht="13.5">
      <c r="A4210" s="867" t="s">
        <v>9467</v>
      </c>
      <c r="B4210" s="867" t="s">
        <v>9468</v>
      </c>
      <c r="C4210" s="867" t="s">
        <v>8778</v>
      </c>
      <c r="D4210" s="867" t="s">
        <v>9692</v>
      </c>
      <c r="E4210" s="868" t="s">
        <v>819</v>
      </c>
      <c r="F4210" s="867" t="s">
        <v>819</v>
      </c>
      <c r="G4210" s="867">
        <v>96816</v>
      </c>
      <c r="H4210" s="867" t="s">
        <v>10623</v>
      </c>
      <c r="I4210" s="867" t="s">
        <v>6228</v>
      </c>
      <c r="J4210" s="867" t="s">
        <v>6142</v>
      </c>
      <c r="K4210" s="868">
        <v>17.91</v>
      </c>
      <c r="L4210" s="867" t="s">
        <v>6143</v>
      </c>
    </row>
    <row r="4211" spans="1:12" ht="13.5">
      <c r="A4211" s="867" t="s">
        <v>9467</v>
      </c>
      <c r="B4211" s="867" t="s">
        <v>9468</v>
      </c>
      <c r="C4211" s="867" t="s">
        <v>8778</v>
      </c>
      <c r="D4211" s="867" t="s">
        <v>9692</v>
      </c>
      <c r="E4211" s="868" t="s">
        <v>819</v>
      </c>
      <c r="F4211" s="867" t="s">
        <v>819</v>
      </c>
      <c r="G4211" s="867">
        <v>96817</v>
      </c>
      <c r="H4211" s="867" t="s">
        <v>10624</v>
      </c>
      <c r="I4211" s="867" t="s">
        <v>6228</v>
      </c>
      <c r="J4211" s="867" t="s">
        <v>6142</v>
      </c>
      <c r="K4211" s="868">
        <v>20.260000000000002</v>
      </c>
      <c r="L4211" s="867" t="s">
        <v>6143</v>
      </c>
    </row>
    <row r="4212" spans="1:12" ht="13.5">
      <c r="A4212" s="867" t="s">
        <v>9467</v>
      </c>
      <c r="B4212" s="867" t="s">
        <v>9468</v>
      </c>
      <c r="C4212" s="867" t="s">
        <v>8778</v>
      </c>
      <c r="D4212" s="867" t="s">
        <v>9692</v>
      </c>
      <c r="E4212" s="868" t="s">
        <v>819</v>
      </c>
      <c r="F4212" s="867" t="s">
        <v>819</v>
      </c>
      <c r="G4212" s="867">
        <v>96818</v>
      </c>
      <c r="H4212" s="867" t="s">
        <v>10625</v>
      </c>
      <c r="I4212" s="867" t="s">
        <v>6228</v>
      </c>
      <c r="J4212" s="867" t="s">
        <v>6142</v>
      </c>
      <c r="K4212" s="868">
        <v>18.920000000000002</v>
      </c>
      <c r="L4212" s="867" t="s">
        <v>6143</v>
      </c>
    </row>
    <row r="4213" spans="1:12" ht="13.5">
      <c r="A4213" s="867" t="s">
        <v>9467</v>
      </c>
      <c r="B4213" s="867" t="s">
        <v>9468</v>
      </c>
      <c r="C4213" s="867" t="s">
        <v>8778</v>
      </c>
      <c r="D4213" s="867" t="s">
        <v>9692</v>
      </c>
      <c r="E4213" s="868" t="s">
        <v>819</v>
      </c>
      <c r="F4213" s="867" t="s">
        <v>819</v>
      </c>
      <c r="G4213" s="867">
        <v>96819</v>
      </c>
      <c r="H4213" s="867" t="s">
        <v>10626</v>
      </c>
      <c r="I4213" s="867" t="s">
        <v>6228</v>
      </c>
      <c r="J4213" s="867" t="s">
        <v>6142</v>
      </c>
      <c r="K4213" s="868">
        <v>18.920000000000002</v>
      </c>
      <c r="L4213" s="867" t="s">
        <v>6143</v>
      </c>
    </row>
    <row r="4214" spans="1:12" ht="13.5">
      <c r="A4214" s="867" t="s">
        <v>9467</v>
      </c>
      <c r="B4214" s="867" t="s">
        <v>9468</v>
      </c>
      <c r="C4214" s="867" t="s">
        <v>8778</v>
      </c>
      <c r="D4214" s="867" t="s">
        <v>9692</v>
      </c>
      <c r="E4214" s="868" t="s">
        <v>819</v>
      </c>
      <c r="F4214" s="867" t="s">
        <v>819</v>
      </c>
      <c r="G4214" s="867">
        <v>96820</v>
      </c>
      <c r="H4214" s="867" t="s">
        <v>10627</v>
      </c>
      <c r="I4214" s="867" t="s">
        <v>6228</v>
      </c>
      <c r="J4214" s="867" t="s">
        <v>6142</v>
      </c>
      <c r="K4214" s="868">
        <v>33.97</v>
      </c>
      <c r="L4214" s="867" t="s">
        <v>6143</v>
      </c>
    </row>
    <row r="4215" spans="1:12" ht="13.5">
      <c r="A4215" s="867" t="s">
        <v>9467</v>
      </c>
      <c r="B4215" s="867" t="s">
        <v>9468</v>
      </c>
      <c r="C4215" s="867" t="s">
        <v>8778</v>
      </c>
      <c r="D4215" s="867" t="s">
        <v>9692</v>
      </c>
      <c r="E4215" s="868" t="s">
        <v>819</v>
      </c>
      <c r="F4215" s="867" t="s">
        <v>819</v>
      </c>
      <c r="G4215" s="867">
        <v>96821</v>
      </c>
      <c r="H4215" s="867" t="s">
        <v>10628</v>
      </c>
      <c r="I4215" s="867" t="s">
        <v>6228</v>
      </c>
      <c r="J4215" s="867" t="s">
        <v>6142</v>
      </c>
      <c r="K4215" s="868">
        <v>29.07</v>
      </c>
      <c r="L4215" s="867" t="s">
        <v>6143</v>
      </c>
    </row>
    <row r="4216" spans="1:12" ht="13.5">
      <c r="A4216" s="867" t="s">
        <v>9467</v>
      </c>
      <c r="B4216" s="867" t="s">
        <v>9468</v>
      </c>
      <c r="C4216" s="867" t="s">
        <v>8778</v>
      </c>
      <c r="D4216" s="867" t="s">
        <v>9692</v>
      </c>
      <c r="E4216" s="868" t="s">
        <v>819</v>
      </c>
      <c r="F4216" s="867" t="s">
        <v>819</v>
      </c>
      <c r="G4216" s="867">
        <v>96822</v>
      </c>
      <c r="H4216" s="867" t="s">
        <v>10629</v>
      </c>
      <c r="I4216" s="867" t="s">
        <v>6228</v>
      </c>
      <c r="J4216" s="867" t="s">
        <v>6142</v>
      </c>
      <c r="K4216" s="868">
        <v>29.45</v>
      </c>
      <c r="L4216" s="867" t="s">
        <v>6143</v>
      </c>
    </row>
    <row r="4217" spans="1:12" ht="13.5">
      <c r="A4217" s="867" t="s">
        <v>9467</v>
      </c>
      <c r="B4217" s="867" t="s">
        <v>9468</v>
      </c>
      <c r="C4217" s="867" t="s">
        <v>8778</v>
      </c>
      <c r="D4217" s="867" t="s">
        <v>9692</v>
      </c>
      <c r="E4217" s="868" t="s">
        <v>819</v>
      </c>
      <c r="F4217" s="867" t="s">
        <v>819</v>
      </c>
      <c r="G4217" s="867">
        <v>96823</v>
      </c>
      <c r="H4217" s="867" t="s">
        <v>10630</v>
      </c>
      <c r="I4217" s="867" t="s">
        <v>6228</v>
      </c>
      <c r="J4217" s="867" t="s">
        <v>6142</v>
      </c>
      <c r="K4217" s="868">
        <v>12.17</v>
      </c>
      <c r="L4217" s="867" t="s">
        <v>6143</v>
      </c>
    </row>
    <row r="4218" spans="1:12" ht="13.5">
      <c r="A4218" s="867" t="s">
        <v>9467</v>
      </c>
      <c r="B4218" s="867" t="s">
        <v>9468</v>
      </c>
      <c r="C4218" s="867" t="s">
        <v>8778</v>
      </c>
      <c r="D4218" s="867" t="s">
        <v>9692</v>
      </c>
      <c r="E4218" s="868" t="s">
        <v>819</v>
      </c>
      <c r="F4218" s="867" t="s">
        <v>819</v>
      </c>
      <c r="G4218" s="867">
        <v>96824</v>
      </c>
      <c r="H4218" s="867" t="s">
        <v>10631</v>
      </c>
      <c r="I4218" s="867" t="s">
        <v>6228</v>
      </c>
      <c r="J4218" s="867" t="s">
        <v>6142</v>
      </c>
      <c r="K4218" s="868">
        <v>13.68</v>
      </c>
      <c r="L4218" s="867" t="s">
        <v>6143</v>
      </c>
    </row>
    <row r="4219" spans="1:12" ht="13.5">
      <c r="A4219" s="867" t="s">
        <v>9467</v>
      </c>
      <c r="B4219" s="867" t="s">
        <v>9468</v>
      </c>
      <c r="C4219" s="867" t="s">
        <v>8778</v>
      </c>
      <c r="D4219" s="867" t="s">
        <v>9692</v>
      </c>
      <c r="E4219" s="868" t="s">
        <v>819</v>
      </c>
      <c r="F4219" s="867" t="s">
        <v>819</v>
      </c>
      <c r="G4219" s="867">
        <v>96825</v>
      </c>
      <c r="H4219" s="867" t="s">
        <v>10632</v>
      </c>
      <c r="I4219" s="867" t="s">
        <v>6228</v>
      </c>
      <c r="J4219" s="867" t="s">
        <v>6142</v>
      </c>
      <c r="K4219" s="868">
        <v>18.39</v>
      </c>
      <c r="L4219" s="867" t="s">
        <v>6143</v>
      </c>
    </row>
    <row r="4220" spans="1:12" ht="13.5">
      <c r="A4220" s="867" t="s">
        <v>9467</v>
      </c>
      <c r="B4220" s="867" t="s">
        <v>9468</v>
      </c>
      <c r="C4220" s="867" t="s">
        <v>8778</v>
      </c>
      <c r="D4220" s="867" t="s">
        <v>9692</v>
      </c>
      <c r="E4220" s="868" t="s">
        <v>819</v>
      </c>
      <c r="F4220" s="867" t="s">
        <v>819</v>
      </c>
      <c r="G4220" s="867">
        <v>96826</v>
      </c>
      <c r="H4220" s="867" t="s">
        <v>10633</v>
      </c>
      <c r="I4220" s="867" t="s">
        <v>6228</v>
      </c>
      <c r="J4220" s="867" t="s">
        <v>6142</v>
      </c>
      <c r="K4220" s="868">
        <v>16.8</v>
      </c>
      <c r="L4220" s="867" t="s">
        <v>6143</v>
      </c>
    </row>
    <row r="4221" spans="1:12" ht="13.5">
      <c r="A4221" s="867" t="s">
        <v>9467</v>
      </c>
      <c r="B4221" s="867" t="s">
        <v>9468</v>
      </c>
      <c r="C4221" s="867" t="s">
        <v>8778</v>
      </c>
      <c r="D4221" s="867" t="s">
        <v>9692</v>
      </c>
      <c r="E4221" s="868" t="s">
        <v>819</v>
      </c>
      <c r="F4221" s="867" t="s">
        <v>819</v>
      </c>
      <c r="G4221" s="867">
        <v>96827</v>
      </c>
      <c r="H4221" s="867" t="s">
        <v>10634</v>
      </c>
      <c r="I4221" s="867" t="s">
        <v>6228</v>
      </c>
      <c r="J4221" s="867" t="s">
        <v>6142</v>
      </c>
      <c r="K4221" s="868">
        <v>17.41</v>
      </c>
      <c r="L4221" s="867" t="s">
        <v>6143</v>
      </c>
    </row>
    <row r="4222" spans="1:12" ht="13.5">
      <c r="A4222" s="867" t="s">
        <v>9467</v>
      </c>
      <c r="B4222" s="867" t="s">
        <v>9468</v>
      </c>
      <c r="C4222" s="867" t="s">
        <v>8778</v>
      </c>
      <c r="D4222" s="867" t="s">
        <v>9692</v>
      </c>
      <c r="E4222" s="868" t="s">
        <v>819</v>
      </c>
      <c r="F4222" s="867" t="s">
        <v>819</v>
      </c>
      <c r="G4222" s="867">
        <v>96828</v>
      </c>
      <c r="H4222" s="867" t="s">
        <v>10635</v>
      </c>
      <c r="I4222" s="867" t="s">
        <v>6228</v>
      </c>
      <c r="J4222" s="867" t="s">
        <v>6142</v>
      </c>
      <c r="K4222" s="868">
        <v>21.72</v>
      </c>
      <c r="L4222" s="867" t="s">
        <v>6143</v>
      </c>
    </row>
    <row r="4223" spans="1:12" ht="13.5">
      <c r="A4223" s="867" t="s">
        <v>9467</v>
      </c>
      <c r="B4223" s="867" t="s">
        <v>9468</v>
      </c>
      <c r="C4223" s="867" t="s">
        <v>8778</v>
      </c>
      <c r="D4223" s="867" t="s">
        <v>9692</v>
      </c>
      <c r="E4223" s="868" t="s">
        <v>819</v>
      </c>
      <c r="F4223" s="867" t="s">
        <v>819</v>
      </c>
      <c r="G4223" s="867">
        <v>96829</v>
      </c>
      <c r="H4223" s="867" t="s">
        <v>10636</v>
      </c>
      <c r="I4223" s="867" t="s">
        <v>6228</v>
      </c>
      <c r="J4223" s="867" t="s">
        <v>6142</v>
      </c>
      <c r="K4223" s="868">
        <v>16.77</v>
      </c>
      <c r="L4223" s="867" t="s">
        <v>6143</v>
      </c>
    </row>
    <row r="4224" spans="1:12" ht="13.5">
      <c r="A4224" s="867" t="s">
        <v>9467</v>
      </c>
      <c r="B4224" s="867" t="s">
        <v>9468</v>
      </c>
      <c r="C4224" s="867" t="s">
        <v>8778</v>
      </c>
      <c r="D4224" s="867" t="s">
        <v>9692</v>
      </c>
      <c r="E4224" s="868" t="s">
        <v>819</v>
      </c>
      <c r="F4224" s="867" t="s">
        <v>819</v>
      </c>
      <c r="G4224" s="867">
        <v>96830</v>
      </c>
      <c r="H4224" s="867" t="s">
        <v>10637</v>
      </c>
      <c r="I4224" s="867" t="s">
        <v>6228</v>
      </c>
      <c r="J4224" s="867" t="s">
        <v>6142</v>
      </c>
      <c r="K4224" s="868">
        <v>24.23</v>
      </c>
      <c r="L4224" s="867" t="s">
        <v>6143</v>
      </c>
    </row>
    <row r="4225" spans="1:12" ht="13.5">
      <c r="A4225" s="867" t="s">
        <v>9467</v>
      </c>
      <c r="B4225" s="867" t="s">
        <v>9468</v>
      </c>
      <c r="C4225" s="867" t="s">
        <v>8778</v>
      </c>
      <c r="D4225" s="867" t="s">
        <v>9692</v>
      </c>
      <c r="E4225" s="868" t="s">
        <v>819</v>
      </c>
      <c r="F4225" s="867" t="s">
        <v>819</v>
      </c>
      <c r="G4225" s="867">
        <v>96831</v>
      </c>
      <c r="H4225" s="867" t="s">
        <v>10638</v>
      </c>
      <c r="I4225" s="867" t="s">
        <v>6228</v>
      </c>
      <c r="J4225" s="867" t="s">
        <v>6142</v>
      </c>
      <c r="K4225" s="868">
        <v>19.87</v>
      </c>
      <c r="L4225" s="867" t="s">
        <v>6143</v>
      </c>
    </row>
    <row r="4226" spans="1:12" ht="13.5">
      <c r="A4226" s="867" t="s">
        <v>9467</v>
      </c>
      <c r="B4226" s="867" t="s">
        <v>9468</v>
      </c>
      <c r="C4226" s="867" t="s">
        <v>8778</v>
      </c>
      <c r="D4226" s="867" t="s">
        <v>9692</v>
      </c>
      <c r="E4226" s="868" t="s">
        <v>819</v>
      </c>
      <c r="F4226" s="867" t="s">
        <v>819</v>
      </c>
      <c r="G4226" s="867">
        <v>96832</v>
      </c>
      <c r="H4226" s="867" t="s">
        <v>10639</v>
      </c>
      <c r="I4226" s="867" t="s">
        <v>6228</v>
      </c>
      <c r="J4226" s="867" t="s">
        <v>6142</v>
      </c>
      <c r="K4226" s="868">
        <v>22.87</v>
      </c>
      <c r="L4226" s="867" t="s">
        <v>6143</v>
      </c>
    </row>
    <row r="4227" spans="1:12" ht="13.5">
      <c r="A4227" s="867" t="s">
        <v>9467</v>
      </c>
      <c r="B4227" s="867" t="s">
        <v>9468</v>
      </c>
      <c r="C4227" s="867" t="s">
        <v>8778</v>
      </c>
      <c r="D4227" s="867" t="s">
        <v>9692</v>
      </c>
      <c r="E4227" s="868" t="s">
        <v>819</v>
      </c>
      <c r="F4227" s="867" t="s">
        <v>819</v>
      </c>
      <c r="G4227" s="867">
        <v>96833</v>
      </c>
      <c r="H4227" s="867" t="s">
        <v>10640</v>
      </c>
      <c r="I4227" s="867" t="s">
        <v>6228</v>
      </c>
      <c r="J4227" s="867" t="s">
        <v>6142</v>
      </c>
      <c r="K4227" s="868">
        <v>21.46</v>
      </c>
      <c r="L4227" s="867" t="s">
        <v>6143</v>
      </c>
    </row>
    <row r="4228" spans="1:12" ht="13.5">
      <c r="A4228" s="867" t="s">
        <v>9467</v>
      </c>
      <c r="B4228" s="867" t="s">
        <v>9468</v>
      </c>
      <c r="C4228" s="867" t="s">
        <v>8778</v>
      </c>
      <c r="D4228" s="867" t="s">
        <v>9692</v>
      </c>
      <c r="E4228" s="868" t="s">
        <v>819</v>
      </c>
      <c r="F4228" s="867" t="s">
        <v>819</v>
      </c>
      <c r="G4228" s="867">
        <v>96834</v>
      </c>
      <c r="H4228" s="867" t="s">
        <v>10641</v>
      </c>
      <c r="I4228" s="867" t="s">
        <v>6228</v>
      </c>
      <c r="J4228" s="867" t="s">
        <v>6142</v>
      </c>
      <c r="K4228" s="868">
        <v>35.200000000000003</v>
      </c>
      <c r="L4228" s="867" t="s">
        <v>6143</v>
      </c>
    </row>
    <row r="4229" spans="1:12" ht="13.5">
      <c r="A4229" s="867" t="s">
        <v>9467</v>
      </c>
      <c r="B4229" s="867" t="s">
        <v>9468</v>
      </c>
      <c r="C4229" s="867" t="s">
        <v>8778</v>
      </c>
      <c r="D4229" s="867" t="s">
        <v>9692</v>
      </c>
      <c r="E4229" s="868" t="s">
        <v>819</v>
      </c>
      <c r="F4229" s="867" t="s">
        <v>819</v>
      </c>
      <c r="G4229" s="867">
        <v>96835</v>
      </c>
      <c r="H4229" s="867" t="s">
        <v>10642</v>
      </c>
      <c r="I4229" s="867" t="s">
        <v>6228</v>
      </c>
      <c r="J4229" s="867" t="s">
        <v>6142</v>
      </c>
      <c r="K4229" s="868">
        <v>30.53</v>
      </c>
      <c r="L4229" s="867" t="s">
        <v>6143</v>
      </c>
    </row>
    <row r="4230" spans="1:12" ht="13.5">
      <c r="A4230" s="867" t="s">
        <v>9467</v>
      </c>
      <c r="B4230" s="867" t="s">
        <v>9468</v>
      </c>
      <c r="C4230" s="867" t="s">
        <v>8778</v>
      </c>
      <c r="D4230" s="867" t="s">
        <v>9692</v>
      </c>
      <c r="E4230" s="868" t="s">
        <v>819</v>
      </c>
      <c r="F4230" s="867" t="s">
        <v>819</v>
      </c>
      <c r="G4230" s="867">
        <v>96836</v>
      </c>
      <c r="H4230" s="867" t="s">
        <v>10643</v>
      </c>
      <c r="I4230" s="867" t="s">
        <v>6228</v>
      </c>
      <c r="J4230" s="867" t="s">
        <v>6142</v>
      </c>
      <c r="K4230" s="868">
        <v>32.47</v>
      </c>
      <c r="L4230" s="867" t="s">
        <v>6143</v>
      </c>
    </row>
    <row r="4231" spans="1:12" ht="13.5">
      <c r="A4231" s="867" t="s">
        <v>9467</v>
      </c>
      <c r="B4231" s="867" t="s">
        <v>9468</v>
      </c>
      <c r="C4231" s="867" t="s">
        <v>8778</v>
      </c>
      <c r="D4231" s="867" t="s">
        <v>9692</v>
      </c>
      <c r="E4231" s="868" t="s">
        <v>819</v>
      </c>
      <c r="F4231" s="867" t="s">
        <v>819</v>
      </c>
      <c r="G4231" s="867">
        <v>96837</v>
      </c>
      <c r="H4231" s="867" t="s">
        <v>10644</v>
      </c>
      <c r="I4231" s="867" t="s">
        <v>6228</v>
      </c>
      <c r="J4231" s="867" t="s">
        <v>6142</v>
      </c>
      <c r="K4231" s="868">
        <v>18.03</v>
      </c>
      <c r="L4231" s="867" t="s">
        <v>6143</v>
      </c>
    </row>
    <row r="4232" spans="1:12" ht="13.5">
      <c r="A4232" s="867" t="s">
        <v>9467</v>
      </c>
      <c r="B4232" s="867" t="s">
        <v>9468</v>
      </c>
      <c r="C4232" s="867" t="s">
        <v>8778</v>
      </c>
      <c r="D4232" s="867" t="s">
        <v>9692</v>
      </c>
      <c r="E4232" s="868" t="s">
        <v>819</v>
      </c>
      <c r="F4232" s="867" t="s">
        <v>819</v>
      </c>
      <c r="G4232" s="867">
        <v>96838</v>
      </c>
      <c r="H4232" s="867" t="s">
        <v>10645</v>
      </c>
      <c r="I4232" s="867" t="s">
        <v>6228</v>
      </c>
      <c r="J4232" s="867" t="s">
        <v>6142</v>
      </c>
      <c r="K4232" s="868">
        <v>16.64</v>
      </c>
      <c r="L4232" s="867" t="s">
        <v>6143</v>
      </c>
    </row>
    <row r="4233" spans="1:12" ht="13.5">
      <c r="A4233" s="867" t="s">
        <v>9467</v>
      </c>
      <c r="B4233" s="867" t="s">
        <v>9468</v>
      </c>
      <c r="C4233" s="867" t="s">
        <v>8778</v>
      </c>
      <c r="D4233" s="867" t="s">
        <v>9692</v>
      </c>
      <c r="E4233" s="868" t="s">
        <v>819</v>
      </c>
      <c r="F4233" s="867" t="s">
        <v>819</v>
      </c>
      <c r="G4233" s="867">
        <v>96839</v>
      </c>
      <c r="H4233" s="867" t="s">
        <v>10646</v>
      </c>
      <c r="I4233" s="867" t="s">
        <v>6228</v>
      </c>
      <c r="J4233" s="867" t="s">
        <v>6142</v>
      </c>
      <c r="K4233" s="868">
        <v>16.39</v>
      </c>
      <c r="L4233" s="867" t="s">
        <v>6143</v>
      </c>
    </row>
    <row r="4234" spans="1:12" ht="13.5">
      <c r="A4234" s="867" t="s">
        <v>9467</v>
      </c>
      <c r="B4234" s="867" t="s">
        <v>9468</v>
      </c>
      <c r="C4234" s="867" t="s">
        <v>8778</v>
      </c>
      <c r="D4234" s="867" t="s">
        <v>9692</v>
      </c>
      <c r="E4234" s="868" t="s">
        <v>819</v>
      </c>
      <c r="F4234" s="867" t="s">
        <v>819</v>
      </c>
      <c r="G4234" s="867">
        <v>96840</v>
      </c>
      <c r="H4234" s="867" t="s">
        <v>10647</v>
      </c>
      <c r="I4234" s="867" t="s">
        <v>6228</v>
      </c>
      <c r="J4234" s="867" t="s">
        <v>6142</v>
      </c>
      <c r="K4234" s="868">
        <v>21.08</v>
      </c>
      <c r="L4234" s="867" t="s">
        <v>6143</v>
      </c>
    </row>
    <row r="4235" spans="1:12" ht="13.5">
      <c r="A4235" s="867" t="s">
        <v>9467</v>
      </c>
      <c r="B4235" s="867" t="s">
        <v>9468</v>
      </c>
      <c r="C4235" s="867" t="s">
        <v>8778</v>
      </c>
      <c r="D4235" s="867" t="s">
        <v>9692</v>
      </c>
      <c r="E4235" s="868" t="s">
        <v>819</v>
      </c>
      <c r="F4235" s="867" t="s">
        <v>819</v>
      </c>
      <c r="G4235" s="867">
        <v>96841</v>
      </c>
      <c r="H4235" s="867" t="s">
        <v>10648</v>
      </c>
      <c r="I4235" s="867" t="s">
        <v>6228</v>
      </c>
      <c r="J4235" s="867" t="s">
        <v>6142</v>
      </c>
      <c r="K4235" s="868">
        <v>18.57</v>
      </c>
      <c r="L4235" s="867" t="s">
        <v>6143</v>
      </c>
    </row>
    <row r="4236" spans="1:12" ht="13.5">
      <c r="A4236" s="867" t="s">
        <v>9467</v>
      </c>
      <c r="B4236" s="867" t="s">
        <v>9468</v>
      </c>
      <c r="C4236" s="867" t="s">
        <v>8778</v>
      </c>
      <c r="D4236" s="867" t="s">
        <v>9692</v>
      </c>
      <c r="E4236" s="868" t="s">
        <v>819</v>
      </c>
      <c r="F4236" s="867" t="s">
        <v>819</v>
      </c>
      <c r="G4236" s="867">
        <v>96842</v>
      </c>
      <c r="H4236" s="867" t="s">
        <v>10649</v>
      </c>
      <c r="I4236" s="867" t="s">
        <v>6228</v>
      </c>
      <c r="J4236" s="867" t="s">
        <v>6142</v>
      </c>
      <c r="K4236" s="868">
        <v>23.38</v>
      </c>
      <c r="L4236" s="867" t="s">
        <v>6143</v>
      </c>
    </row>
    <row r="4237" spans="1:12" ht="13.5">
      <c r="A4237" s="867" t="s">
        <v>9467</v>
      </c>
      <c r="B4237" s="867" t="s">
        <v>9468</v>
      </c>
      <c r="C4237" s="867" t="s">
        <v>8778</v>
      </c>
      <c r="D4237" s="867" t="s">
        <v>9692</v>
      </c>
      <c r="E4237" s="868" t="s">
        <v>819</v>
      </c>
      <c r="F4237" s="867" t="s">
        <v>819</v>
      </c>
      <c r="G4237" s="867">
        <v>96843</v>
      </c>
      <c r="H4237" s="867" t="s">
        <v>10650</v>
      </c>
      <c r="I4237" s="867" t="s">
        <v>6228</v>
      </c>
      <c r="J4237" s="867" t="s">
        <v>6142</v>
      </c>
      <c r="K4237" s="868">
        <v>22.52</v>
      </c>
      <c r="L4237" s="867" t="s">
        <v>6143</v>
      </c>
    </row>
    <row r="4238" spans="1:12" ht="13.5">
      <c r="A4238" s="867" t="s">
        <v>9467</v>
      </c>
      <c r="B4238" s="867" t="s">
        <v>9468</v>
      </c>
      <c r="C4238" s="867" t="s">
        <v>8778</v>
      </c>
      <c r="D4238" s="867" t="s">
        <v>9692</v>
      </c>
      <c r="E4238" s="868" t="s">
        <v>819</v>
      </c>
      <c r="F4238" s="867" t="s">
        <v>819</v>
      </c>
      <c r="G4238" s="867">
        <v>96844</v>
      </c>
      <c r="H4238" s="867" t="s">
        <v>10651</v>
      </c>
      <c r="I4238" s="867" t="s">
        <v>6228</v>
      </c>
      <c r="J4238" s="867" t="s">
        <v>6142</v>
      </c>
      <c r="K4238" s="868">
        <v>30.35</v>
      </c>
      <c r="L4238" s="867" t="s">
        <v>6143</v>
      </c>
    </row>
    <row r="4239" spans="1:12" ht="13.5">
      <c r="A4239" s="867" t="s">
        <v>9467</v>
      </c>
      <c r="B4239" s="867" t="s">
        <v>9468</v>
      </c>
      <c r="C4239" s="867" t="s">
        <v>8778</v>
      </c>
      <c r="D4239" s="867" t="s">
        <v>9692</v>
      </c>
      <c r="E4239" s="868" t="s">
        <v>819</v>
      </c>
      <c r="F4239" s="867" t="s">
        <v>819</v>
      </c>
      <c r="G4239" s="867">
        <v>96845</v>
      </c>
      <c r="H4239" s="867" t="s">
        <v>10652</v>
      </c>
      <c r="I4239" s="867" t="s">
        <v>6228</v>
      </c>
      <c r="J4239" s="867" t="s">
        <v>6142</v>
      </c>
      <c r="K4239" s="868">
        <v>32.630000000000003</v>
      </c>
      <c r="L4239" s="867" t="s">
        <v>6143</v>
      </c>
    </row>
    <row r="4240" spans="1:12" ht="13.5">
      <c r="A4240" s="867" t="s">
        <v>9467</v>
      </c>
      <c r="B4240" s="867" t="s">
        <v>9468</v>
      </c>
      <c r="C4240" s="867" t="s">
        <v>8778</v>
      </c>
      <c r="D4240" s="867" t="s">
        <v>9692</v>
      </c>
      <c r="E4240" s="868" t="s">
        <v>819</v>
      </c>
      <c r="F4240" s="867" t="s">
        <v>819</v>
      </c>
      <c r="G4240" s="867">
        <v>96846</v>
      </c>
      <c r="H4240" s="867" t="s">
        <v>10653</v>
      </c>
      <c r="I4240" s="867" t="s">
        <v>6228</v>
      </c>
      <c r="J4240" s="867" t="s">
        <v>6142</v>
      </c>
      <c r="K4240" s="868">
        <v>25.94</v>
      </c>
      <c r="L4240" s="867" t="s">
        <v>6143</v>
      </c>
    </row>
    <row r="4241" spans="1:12" ht="13.5">
      <c r="A4241" s="867" t="s">
        <v>9467</v>
      </c>
      <c r="B4241" s="867" t="s">
        <v>9468</v>
      </c>
      <c r="C4241" s="867" t="s">
        <v>8778</v>
      </c>
      <c r="D4241" s="867" t="s">
        <v>9692</v>
      </c>
      <c r="E4241" s="868" t="s">
        <v>819</v>
      </c>
      <c r="F4241" s="867" t="s">
        <v>819</v>
      </c>
      <c r="G4241" s="867">
        <v>96847</v>
      </c>
      <c r="H4241" s="867" t="s">
        <v>10654</v>
      </c>
      <c r="I4241" s="867" t="s">
        <v>6228</v>
      </c>
      <c r="J4241" s="867" t="s">
        <v>6142</v>
      </c>
      <c r="K4241" s="868">
        <v>28.39</v>
      </c>
      <c r="L4241" s="867" t="s">
        <v>6143</v>
      </c>
    </row>
    <row r="4242" spans="1:12" ht="13.5">
      <c r="A4242" s="867" t="s">
        <v>9467</v>
      </c>
      <c r="B4242" s="867" t="s">
        <v>9468</v>
      </c>
      <c r="C4242" s="867" t="s">
        <v>8778</v>
      </c>
      <c r="D4242" s="867" t="s">
        <v>9692</v>
      </c>
      <c r="E4242" s="868" t="s">
        <v>819</v>
      </c>
      <c r="F4242" s="867" t="s">
        <v>819</v>
      </c>
      <c r="G4242" s="867">
        <v>96848</v>
      </c>
      <c r="H4242" s="867" t="s">
        <v>10655</v>
      </c>
      <c r="I4242" s="867" t="s">
        <v>6228</v>
      </c>
      <c r="J4242" s="867" t="s">
        <v>6142</v>
      </c>
      <c r="K4242" s="868">
        <v>42.23</v>
      </c>
      <c r="L4242" s="867" t="s">
        <v>6143</v>
      </c>
    </row>
    <row r="4243" spans="1:12" ht="13.5">
      <c r="A4243" s="867" t="s">
        <v>9467</v>
      </c>
      <c r="B4243" s="867" t="s">
        <v>9468</v>
      </c>
      <c r="C4243" s="867" t="s">
        <v>8778</v>
      </c>
      <c r="D4243" s="867" t="s">
        <v>9692</v>
      </c>
      <c r="E4243" s="868" t="s">
        <v>819</v>
      </c>
      <c r="F4243" s="867" t="s">
        <v>819</v>
      </c>
      <c r="G4243" s="867">
        <v>96849</v>
      </c>
      <c r="H4243" s="867" t="s">
        <v>10656</v>
      </c>
      <c r="I4243" s="867" t="s">
        <v>6228</v>
      </c>
      <c r="J4243" s="867" t="s">
        <v>6142</v>
      </c>
      <c r="K4243" s="868">
        <v>15.43</v>
      </c>
      <c r="L4243" s="867" t="s">
        <v>6143</v>
      </c>
    </row>
    <row r="4244" spans="1:12" ht="13.5">
      <c r="A4244" s="867" t="s">
        <v>9467</v>
      </c>
      <c r="B4244" s="867" t="s">
        <v>9468</v>
      </c>
      <c r="C4244" s="867" t="s">
        <v>8778</v>
      </c>
      <c r="D4244" s="867" t="s">
        <v>9692</v>
      </c>
      <c r="E4244" s="868" t="s">
        <v>819</v>
      </c>
      <c r="F4244" s="867" t="s">
        <v>819</v>
      </c>
      <c r="G4244" s="867">
        <v>96850</v>
      </c>
      <c r="H4244" s="867" t="s">
        <v>10657</v>
      </c>
      <c r="I4244" s="867" t="s">
        <v>6228</v>
      </c>
      <c r="J4244" s="867" t="s">
        <v>6142</v>
      </c>
      <c r="K4244" s="868">
        <v>17.940000000000001</v>
      </c>
      <c r="L4244" s="867" t="s">
        <v>6143</v>
      </c>
    </row>
    <row r="4245" spans="1:12" ht="13.5">
      <c r="A4245" s="867" t="s">
        <v>9467</v>
      </c>
      <c r="B4245" s="867" t="s">
        <v>9468</v>
      </c>
      <c r="C4245" s="867" t="s">
        <v>8778</v>
      </c>
      <c r="D4245" s="867" t="s">
        <v>9692</v>
      </c>
      <c r="E4245" s="868" t="s">
        <v>819</v>
      </c>
      <c r="F4245" s="867" t="s">
        <v>819</v>
      </c>
      <c r="G4245" s="867">
        <v>96851</v>
      </c>
      <c r="H4245" s="867" t="s">
        <v>10658</v>
      </c>
      <c r="I4245" s="867" t="s">
        <v>6228</v>
      </c>
      <c r="J4245" s="867" t="s">
        <v>6142</v>
      </c>
      <c r="K4245" s="868">
        <v>23.54</v>
      </c>
      <c r="L4245" s="867" t="s">
        <v>6143</v>
      </c>
    </row>
    <row r="4246" spans="1:12" ht="13.5">
      <c r="A4246" s="867" t="s">
        <v>9467</v>
      </c>
      <c r="B4246" s="867" t="s">
        <v>9468</v>
      </c>
      <c r="C4246" s="867" t="s">
        <v>8778</v>
      </c>
      <c r="D4246" s="867" t="s">
        <v>9692</v>
      </c>
      <c r="E4246" s="868" t="s">
        <v>819</v>
      </c>
      <c r="F4246" s="867" t="s">
        <v>819</v>
      </c>
      <c r="G4246" s="867">
        <v>96852</v>
      </c>
      <c r="H4246" s="867" t="s">
        <v>10659</v>
      </c>
      <c r="I4246" s="867" t="s">
        <v>6228</v>
      </c>
      <c r="J4246" s="867" t="s">
        <v>6142</v>
      </c>
      <c r="K4246" s="868">
        <v>20.45</v>
      </c>
      <c r="L4246" s="867" t="s">
        <v>6143</v>
      </c>
    </row>
    <row r="4247" spans="1:12" ht="13.5">
      <c r="A4247" s="867" t="s">
        <v>9467</v>
      </c>
      <c r="B4247" s="867" t="s">
        <v>9468</v>
      </c>
      <c r="C4247" s="867" t="s">
        <v>8778</v>
      </c>
      <c r="D4247" s="867" t="s">
        <v>9692</v>
      </c>
      <c r="E4247" s="868" t="s">
        <v>819</v>
      </c>
      <c r="F4247" s="867" t="s">
        <v>819</v>
      </c>
      <c r="G4247" s="867">
        <v>96853</v>
      </c>
      <c r="H4247" s="867" t="s">
        <v>10660</v>
      </c>
      <c r="I4247" s="867" t="s">
        <v>6228</v>
      </c>
      <c r="J4247" s="867" t="s">
        <v>6142</v>
      </c>
      <c r="K4247" s="868">
        <v>22.9</v>
      </c>
      <c r="L4247" s="867" t="s">
        <v>6143</v>
      </c>
    </row>
    <row r="4248" spans="1:12" ht="13.5">
      <c r="A4248" s="867" t="s">
        <v>9467</v>
      </c>
      <c r="B4248" s="867" t="s">
        <v>9468</v>
      </c>
      <c r="C4248" s="867" t="s">
        <v>8778</v>
      </c>
      <c r="D4248" s="867" t="s">
        <v>9692</v>
      </c>
      <c r="E4248" s="868" t="s">
        <v>819</v>
      </c>
      <c r="F4248" s="867" t="s">
        <v>819</v>
      </c>
      <c r="G4248" s="867">
        <v>96854</v>
      </c>
      <c r="H4248" s="867" t="s">
        <v>10661</v>
      </c>
      <c r="I4248" s="867" t="s">
        <v>6228</v>
      </c>
      <c r="J4248" s="867" t="s">
        <v>6142</v>
      </c>
      <c r="K4248" s="868">
        <v>27.23</v>
      </c>
      <c r="L4248" s="867" t="s">
        <v>6143</v>
      </c>
    </row>
    <row r="4249" spans="1:12" ht="13.5">
      <c r="A4249" s="867" t="s">
        <v>9467</v>
      </c>
      <c r="B4249" s="867" t="s">
        <v>9468</v>
      </c>
      <c r="C4249" s="867" t="s">
        <v>8778</v>
      </c>
      <c r="D4249" s="867" t="s">
        <v>9692</v>
      </c>
      <c r="E4249" s="868" t="s">
        <v>819</v>
      </c>
      <c r="F4249" s="867" t="s">
        <v>819</v>
      </c>
      <c r="G4249" s="867">
        <v>96855</v>
      </c>
      <c r="H4249" s="867" t="s">
        <v>10662</v>
      </c>
      <c r="I4249" s="867" t="s">
        <v>6228</v>
      </c>
      <c r="J4249" s="867" t="s">
        <v>6142</v>
      </c>
      <c r="K4249" s="868">
        <v>25.36</v>
      </c>
      <c r="L4249" s="867" t="s">
        <v>6143</v>
      </c>
    </row>
    <row r="4250" spans="1:12" ht="13.5">
      <c r="A4250" s="867" t="s">
        <v>9467</v>
      </c>
      <c r="B4250" s="867" t="s">
        <v>9468</v>
      </c>
      <c r="C4250" s="867" t="s">
        <v>8778</v>
      </c>
      <c r="D4250" s="867" t="s">
        <v>9692</v>
      </c>
      <c r="E4250" s="868" t="s">
        <v>819</v>
      </c>
      <c r="F4250" s="867" t="s">
        <v>819</v>
      </c>
      <c r="G4250" s="867">
        <v>96856</v>
      </c>
      <c r="H4250" s="867" t="s">
        <v>10663</v>
      </c>
      <c r="I4250" s="867" t="s">
        <v>6228</v>
      </c>
      <c r="J4250" s="867" t="s">
        <v>6142</v>
      </c>
      <c r="K4250" s="868">
        <v>25.72</v>
      </c>
      <c r="L4250" s="867" t="s">
        <v>6143</v>
      </c>
    </row>
    <row r="4251" spans="1:12" ht="13.5">
      <c r="A4251" s="867" t="s">
        <v>9467</v>
      </c>
      <c r="B4251" s="867" t="s">
        <v>9468</v>
      </c>
      <c r="C4251" s="867" t="s">
        <v>8778</v>
      </c>
      <c r="D4251" s="867" t="s">
        <v>9692</v>
      </c>
      <c r="E4251" s="868" t="s">
        <v>819</v>
      </c>
      <c r="F4251" s="867" t="s">
        <v>819</v>
      </c>
      <c r="G4251" s="867">
        <v>96857</v>
      </c>
      <c r="H4251" s="867" t="s">
        <v>10664</v>
      </c>
      <c r="I4251" s="867" t="s">
        <v>6228</v>
      </c>
      <c r="J4251" s="867" t="s">
        <v>6142</v>
      </c>
      <c r="K4251" s="868">
        <v>40.380000000000003</v>
      </c>
      <c r="L4251" s="867" t="s">
        <v>6143</v>
      </c>
    </row>
    <row r="4252" spans="1:12" ht="13.5">
      <c r="A4252" s="867" t="s">
        <v>9467</v>
      </c>
      <c r="B4252" s="867" t="s">
        <v>9468</v>
      </c>
      <c r="C4252" s="867" t="s">
        <v>8778</v>
      </c>
      <c r="D4252" s="867" t="s">
        <v>9692</v>
      </c>
      <c r="E4252" s="868" t="s">
        <v>819</v>
      </c>
      <c r="F4252" s="867" t="s">
        <v>819</v>
      </c>
      <c r="G4252" s="867">
        <v>96858</v>
      </c>
      <c r="H4252" s="867" t="s">
        <v>10665</v>
      </c>
      <c r="I4252" s="867" t="s">
        <v>6228</v>
      </c>
      <c r="J4252" s="867" t="s">
        <v>6142</v>
      </c>
      <c r="K4252" s="868">
        <v>41.03</v>
      </c>
      <c r="L4252" s="867" t="s">
        <v>6143</v>
      </c>
    </row>
    <row r="4253" spans="1:12" ht="13.5">
      <c r="A4253" s="867" t="s">
        <v>9467</v>
      </c>
      <c r="B4253" s="867" t="s">
        <v>9468</v>
      </c>
      <c r="C4253" s="867" t="s">
        <v>8778</v>
      </c>
      <c r="D4253" s="867" t="s">
        <v>9692</v>
      </c>
      <c r="E4253" s="868" t="s">
        <v>819</v>
      </c>
      <c r="F4253" s="867" t="s">
        <v>819</v>
      </c>
      <c r="G4253" s="867">
        <v>96859</v>
      </c>
      <c r="H4253" s="867" t="s">
        <v>10666</v>
      </c>
      <c r="I4253" s="867" t="s">
        <v>6228</v>
      </c>
      <c r="J4253" s="867" t="s">
        <v>6142</v>
      </c>
      <c r="K4253" s="868">
        <v>50.56</v>
      </c>
      <c r="L4253" s="867" t="s">
        <v>6143</v>
      </c>
    </row>
    <row r="4254" spans="1:12" ht="13.5">
      <c r="A4254" s="867" t="s">
        <v>9467</v>
      </c>
      <c r="B4254" s="867" t="s">
        <v>9468</v>
      </c>
      <c r="C4254" s="867" t="s">
        <v>8778</v>
      </c>
      <c r="D4254" s="867" t="s">
        <v>9692</v>
      </c>
      <c r="E4254" s="868" t="s">
        <v>819</v>
      </c>
      <c r="F4254" s="867" t="s">
        <v>819</v>
      </c>
      <c r="G4254" s="867">
        <v>96860</v>
      </c>
      <c r="H4254" s="867" t="s">
        <v>10667</v>
      </c>
      <c r="I4254" s="867" t="s">
        <v>6228</v>
      </c>
      <c r="J4254" s="867" t="s">
        <v>6142</v>
      </c>
      <c r="K4254" s="868">
        <v>21.08</v>
      </c>
      <c r="L4254" s="867" t="s">
        <v>6143</v>
      </c>
    </row>
    <row r="4255" spans="1:12" ht="13.5">
      <c r="A4255" s="867" t="s">
        <v>9467</v>
      </c>
      <c r="B4255" s="867" t="s">
        <v>9468</v>
      </c>
      <c r="C4255" s="867" t="s">
        <v>8778</v>
      </c>
      <c r="D4255" s="867" t="s">
        <v>9692</v>
      </c>
      <c r="E4255" s="868" t="s">
        <v>819</v>
      </c>
      <c r="F4255" s="867" t="s">
        <v>819</v>
      </c>
      <c r="G4255" s="867">
        <v>96861</v>
      </c>
      <c r="H4255" s="867" t="s">
        <v>10668</v>
      </c>
      <c r="I4255" s="867" t="s">
        <v>6228</v>
      </c>
      <c r="J4255" s="867" t="s">
        <v>6142</v>
      </c>
      <c r="K4255" s="868">
        <v>22.67</v>
      </c>
      <c r="L4255" s="867" t="s">
        <v>6143</v>
      </c>
    </row>
    <row r="4256" spans="1:12" ht="13.5">
      <c r="A4256" s="867" t="s">
        <v>9467</v>
      </c>
      <c r="B4256" s="867" t="s">
        <v>9468</v>
      </c>
      <c r="C4256" s="867" t="s">
        <v>8778</v>
      </c>
      <c r="D4256" s="867" t="s">
        <v>9692</v>
      </c>
      <c r="E4256" s="868" t="s">
        <v>819</v>
      </c>
      <c r="F4256" s="867" t="s">
        <v>819</v>
      </c>
      <c r="G4256" s="867">
        <v>96862</v>
      </c>
      <c r="H4256" s="867" t="s">
        <v>10669</v>
      </c>
      <c r="I4256" s="867" t="s">
        <v>6228</v>
      </c>
      <c r="J4256" s="867" t="s">
        <v>6142</v>
      </c>
      <c r="K4256" s="868">
        <v>25.4</v>
      </c>
      <c r="L4256" s="867" t="s">
        <v>6143</v>
      </c>
    </row>
    <row r="4257" spans="1:12" ht="13.5">
      <c r="A4257" s="867" t="s">
        <v>9467</v>
      </c>
      <c r="B4257" s="867" t="s">
        <v>9468</v>
      </c>
      <c r="C4257" s="867" t="s">
        <v>8778</v>
      </c>
      <c r="D4257" s="867" t="s">
        <v>9692</v>
      </c>
      <c r="E4257" s="868" t="s">
        <v>819</v>
      </c>
      <c r="F4257" s="867" t="s">
        <v>819</v>
      </c>
      <c r="G4257" s="867">
        <v>96863</v>
      </c>
      <c r="H4257" s="867" t="s">
        <v>10670</v>
      </c>
      <c r="I4257" s="867" t="s">
        <v>6228</v>
      </c>
      <c r="J4257" s="867" t="s">
        <v>6142</v>
      </c>
      <c r="K4257" s="868">
        <v>25.13</v>
      </c>
      <c r="L4257" s="867" t="s">
        <v>6143</v>
      </c>
    </row>
    <row r="4258" spans="1:12" ht="13.5">
      <c r="A4258" s="867" t="s">
        <v>9467</v>
      </c>
      <c r="B4258" s="867" t="s">
        <v>9468</v>
      </c>
      <c r="C4258" s="867" t="s">
        <v>8778</v>
      </c>
      <c r="D4258" s="867" t="s">
        <v>9692</v>
      </c>
      <c r="E4258" s="868" t="s">
        <v>819</v>
      </c>
      <c r="F4258" s="867" t="s">
        <v>819</v>
      </c>
      <c r="G4258" s="867">
        <v>96864</v>
      </c>
      <c r="H4258" s="867" t="s">
        <v>10671</v>
      </c>
      <c r="I4258" s="867" t="s">
        <v>6228</v>
      </c>
      <c r="J4258" s="867" t="s">
        <v>6142</v>
      </c>
      <c r="K4258" s="868">
        <v>39.26</v>
      </c>
      <c r="L4258" s="867" t="s">
        <v>6143</v>
      </c>
    </row>
    <row r="4259" spans="1:12" ht="13.5">
      <c r="A4259" s="867" t="s">
        <v>9467</v>
      </c>
      <c r="B4259" s="867" t="s">
        <v>9468</v>
      </c>
      <c r="C4259" s="867" t="s">
        <v>8778</v>
      </c>
      <c r="D4259" s="867" t="s">
        <v>9692</v>
      </c>
      <c r="E4259" s="868" t="s">
        <v>819</v>
      </c>
      <c r="F4259" s="867" t="s">
        <v>819</v>
      </c>
      <c r="G4259" s="867">
        <v>96865</v>
      </c>
      <c r="H4259" s="867" t="s">
        <v>10672</v>
      </c>
      <c r="I4259" s="867" t="s">
        <v>6228</v>
      </c>
      <c r="J4259" s="867" t="s">
        <v>6142</v>
      </c>
      <c r="K4259" s="868">
        <v>38.49</v>
      </c>
      <c r="L4259" s="867" t="s">
        <v>6143</v>
      </c>
    </row>
    <row r="4260" spans="1:12" ht="13.5">
      <c r="A4260" s="867" t="s">
        <v>9467</v>
      </c>
      <c r="B4260" s="867" t="s">
        <v>9468</v>
      </c>
      <c r="C4260" s="867" t="s">
        <v>8778</v>
      </c>
      <c r="D4260" s="867" t="s">
        <v>9692</v>
      </c>
      <c r="E4260" s="868" t="s">
        <v>819</v>
      </c>
      <c r="F4260" s="867" t="s">
        <v>819</v>
      </c>
      <c r="G4260" s="867">
        <v>96866</v>
      </c>
      <c r="H4260" s="867" t="s">
        <v>10673</v>
      </c>
      <c r="I4260" s="867" t="s">
        <v>6228</v>
      </c>
      <c r="J4260" s="867" t="s">
        <v>6142</v>
      </c>
      <c r="K4260" s="868">
        <v>51.45</v>
      </c>
      <c r="L4260" s="867" t="s">
        <v>6143</v>
      </c>
    </row>
    <row r="4261" spans="1:12" ht="13.5">
      <c r="A4261" s="867" t="s">
        <v>9467</v>
      </c>
      <c r="B4261" s="867" t="s">
        <v>9468</v>
      </c>
      <c r="C4261" s="867" t="s">
        <v>8778</v>
      </c>
      <c r="D4261" s="867" t="s">
        <v>9692</v>
      </c>
      <c r="E4261" s="868" t="s">
        <v>819</v>
      </c>
      <c r="F4261" s="867" t="s">
        <v>819</v>
      </c>
      <c r="G4261" s="867">
        <v>96867</v>
      </c>
      <c r="H4261" s="867" t="s">
        <v>10674</v>
      </c>
      <c r="I4261" s="867" t="s">
        <v>6228</v>
      </c>
      <c r="J4261" s="867" t="s">
        <v>6142</v>
      </c>
      <c r="K4261" s="868">
        <v>59.45</v>
      </c>
      <c r="L4261" s="867" t="s">
        <v>6143</v>
      </c>
    </row>
    <row r="4262" spans="1:12" ht="13.5">
      <c r="A4262" s="867" t="s">
        <v>9467</v>
      </c>
      <c r="B4262" s="867" t="s">
        <v>9468</v>
      </c>
      <c r="C4262" s="867" t="s">
        <v>8778</v>
      </c>
      <c r="D4262" s="867" t="s">
        <v>9692</v>
      </c>
      <c r="E4262" s="868" t="s">
        <v>819</v>
      </c>
      <c r="F4262" s="867" t="s">
        <v>819</v>
      </c>
      <c r="G4262" s="867">
        <v>96868</v>
      </c>
      <c r="H4262" s="867" t="s">
        <v>10675</v>
      </c>
      <c r="I4262" s="867" t="s">
        <v>6228</v>
      </c>
      <c r="J4262" s="867" t="s">
        <v>6142</v>
      </c>
      <c r="K4262" s="868">
        <v>23.78</v>
      </c>
      <c r="L4262" s="867" t="s">
        <v>6143</v>
      </c>
    </row>
    <row r="4263" spans="1:12" ht="13.5">
      <c r="A4263" s="867" t="s">
        <v>9467</v>
      </c>
      <c r="B4263" s="867" t="s">
        <v>9468</v>
      </c>
      <c r="C4263" s="867" t="s">
        <v>8778</v>
      </c>
      <c r="D4263" s="867" t="s">
        <v>9692</v>
      </c>
      <c r="E4263" s="868" t="s">
        <v>819</v>
      </c>
      <c r="F4263" s="867" t="s">
        <v>819</v>
      </c>
      <c r="G4263" s="867">
        <v>96869</v>
      </c>
      <c r="H4263" s="867" t="s">
        <v>10676</v>
      </c>
      <c r="I4263" s="867" t="s">
        <v>6228</v>
      </c>
      <c r="J4263" s="867" t="s">
        <v>6142</v>
      </c>
      <c r="K4263" s="868">
        <v>28.4</v>
      </c>
      <c r="L4263" s="867" t="s">
        <v>6143</v>
      </c>
    </row>
    <row r="4264" spans="1:12" ht="13.5">
      <c r="A4264" s="867" t="s">
        <v>9467</v>
      </c>
      <c r="B4264" s="867" t="s">
        <v>9468</v>
      </c>
      <c r="C4264" s="867" t="s">
        <v>8778</v>
      </c>
      <c r="D4264" s="867" t="s">
        <v>9692</v>
      </c>
      <c r="E4264" s="868" t="s">
        <v>819</v>
      </c>
      <c r="F4264" s="867" t="s">
        <v>819</v>
      </c>
      <c r="G4264" s="867">
        <v>96870</v>
      </c>
      <c r="H4264" s="867" t="s">
        <v>10677</v>
      </c>
      <c r="I4264" s="867" t="s">
        <v>6228</v>
      </c>
      <c r="J4264" s="867" t="s">
        <v>6142</v>
      </c>
      <c r="K4264" s="868">
        <v>44.44</v>
      </c>
      <c r="L4264" s="867" t="s">
        <v>6143</v>
      </c>
    </row>
    <row r="4265" spans="1:12" ht="13.5">
      <c r="A4265" s="867" t="s">
        <v>9467</v>
      </c>
      <c r="B4265" s="867" t="s">
        <v>9468</v>
      </c>
      <c r="C4265" s="867" t="s">
        <v>8778</v>
      </c>
      <c r="D4265" s="867" t="s">
        <v>9692</v>
      </c>
      <c r="E4265" s="868" t="s">
        <v>819</v>
      </c>
      <c r="F4265" s="867" t="s">
        <v>819</v>
      </c>
      <c r="G4265" s="867">
        <v>96871</v>
      </c>
      <c r="H4265" s="867" t="s">
        <v>10678</v>
      </c>
      <c r="I4265" s="867" t="s">
        <v>6228</v>
      </c>
      <c r="J4265" s="867" t="s">
        <v>6142</v>
      </c>
      <c r="K4265" s="868">
        <v>64.13</v>
      </c>
      <c r="L4265" s="867" t="s">
        <v>6143</v>
      </c>
    </row>
    <row r="4266" spans="1:12" ht="13.5">
      <c r="A4266" s="867" t="s">
        <v>9467</v>
      </c>
      <c r="B4266" s="867" t="s">
        <v>9468</v>
      </c>
      <c r="C4266" s="867" t="s">
        <v>8778</v>
      </c>
      <c r="D4266" s="867" t="s">
        <v>9692</v>
      </c>
      <c r="E4266" s="868" t="s">
        <v>819</v>
      </c>
      <c r="F4266" s="867" t="s">
        <v>819</v>
      </c>
      <c r="G4266" s="867">
        <v>96872</v>
      </c>
      <c r="H4266" s="867" t="s">
        <v>10679</v>
      </c>
      <c r="I4266" s="867" t="s">
        <v>6228</v>
      </c>
      <c r="J4266" s="867" t="s">
        <v>6142</v>
      </c>
      <c r="K4266" s="868">
        <v>60.02</v>
      </c>
      <c r="L4266" s="867" t="s">
        <v>6143</v>
      </c>
    </row>
    <row r="4267" spans="1:12" ht="13.5">
      <c r="A4267" s="867" t="s">
        <v>9467</v>
      </c>
      <c r="B4267" s="867" t="s">
        <v>9468</v>
      </c>
      <c r="C4267" s="867" t="s">
        <v>8778</v>
      </c>
      <c r="D4267" s="867" t="s">
        <v>9692</v>
      </c>
      <c r="E4267" s="868" t="s">
        <v>819</v>
      </c>
      <c r="F4267" s="867" t="s">
        <v>819</v>
      </c>
      <c r="G4267" s="867">
        <v>96873</v>
      </c>
      <c r="H4267" s="867" t="s">
        <v>10680</v>
      </c>
      <c r="I4267" s="867" t="s">
        <v>6228</v>
      </c>
      <c r="J4267" s="867" t="s">
        <v>6142</v>
      </c>
      <c r="K4267" s="868">
        <v>68.84</v>
      </c>
      <c r="L4267" s="867" t="s">
        <v>6143</v>
      </c>
    </row>
    <row r="4268" spans="1:12" ht="13.5">
      <c r="A4268" s="867" t="s">
        <v>9467</v>
      </c>
      <c r="B4268" s="867" t="s">
        <v>9468</v>
      </c>
      <c r="C4268" s="867" t="s">
        <v>8778</v>
      </c>
      <c r="D4268" s="867" t="s">
        <v>9692</v>
      </c>
      <c r="E4268" s="868" t="s">
        <v>819</v>
      </c>
      <c r="F4268" s="867" t="s">
        <v>819</v>
      </c>
      <c r="G4268" s="867">
        <v>96874</v>
      </c>
      <c r="H4268" s="867" t="s">
        <v>10681</v>
      </c>
      <c r="I4268" s="867" t="s">
        <v>6228</v>
      </c>
      <c r="J4268" s="867" t="s">
        <v>6142</v>
      </c>
      <c r="K4268" s="868">
        <v>73.319999999999993</v>
      </c>
      <c r="L4268" s="867" t="s">
        <v>6143</v>
      </c>
    </row>
    <row r="4269" spans="1:12" ht="13.5">
      <c r="A4269" s="867" t="s">
        <v>9467</v>
      </c>
      <c r="B4269" s="867" t="s">
        <v>9468</v>
      </c>
      <c r="C4269" s="867" t="s">
        <v>8778</v>
      </c>
      <c r="D4269" s="867" t="s">
        <v>9692</v>
      </c>
      <c r="E4269" s="868" t="s">
        <v>819</v>
      </c>
      <c r="F4269" s="867" t="s">
        <v>819</v>
      </c>
      <c r="G4269" s="867">
        <v>96875</v>
      </c>
      <c r="H4269" s="867" t="s">
        <v>10682</v>
      </c>
      <c r="I4269" s="867" t="s">
        <v>6228</v>
      </c>
      <c r="J4269" s="867" t="s">
        <v>6142</v>
      </c>
      <c r="K4269" s="868">
        <v>87.51</v>
      </c>
      <c r="L4269" s="867" t="s">
        <v>6143</v>
      </c>
    </row>
    <row r="4270" spans="1:12" ht="13.5">
      <c r="A4270" s="867" t="s">
        <v>9467</v>
      </c>
      <c r="B4270" s="867" t="s">
        <v>9468</v>
      </c>
      <c r="C4270" s="867" t="s">
        <v>8778</v>
      </c>
      <c r="D4270" s="867" t="s">
        <v>9692</v>
      </c>
      <c r="E4270" s="868" t="s">
        <v>819</v>
      </c>
      <c r="F4270" s="867" t="s">
        <v>819</v>
      </c>
      <c r="G4270" s="867">
        <v>96876</v>
      </c>
      <c r="H4270" s="867" t="s">
        <v>10683</v>
      </c>
      <c r="I4270" s="867" t="s">
        <v>6228</v>
      </c>
      <c r="J4270" s="867" t="s">
        <v>6142</v>
      </c>
      <c r="K4270" s="868">
        <v>150.21</v>
      </c>
      <c r="L4270" s="867" t="s">
        <v>6143</v>
      </c>
    </row>
    <row r="4271" spans="1:12" ht="13.5">
      <c r="A4271" s="867" t="s">
        <v>9467</v>
      </c>
      <c r="B4271" s="867" t="s">
        <v>9468</v>
      </c>
      <c r="C4271" s="867" t="s">
        <v>8778</v>
      </c>
      <c r="D4271" s="867" t="s">
        <v>9692</v>
      </c>
      <c r="E4271" s="868" t="s">
        <v>819</v>
      </c>
      <c r="F4271" s="867" t="s">
        <v>819</v>
      </c>
      <c r="G4271" s="867">
        <v>96877</v>
      </c>
      <c r="H4271" s="867" t="s">
        <v>10684</v>
      </c>
      <c r="I4271" s="867" t="s">
        <v>6228</v>
      </c>
      <c r="J4271" s="867" t="s">
        <v>6142</v>
      </c>
      <c r="K4271" s="868">
        <v>160.51</v>
      </c>
      <c r="L4271" s="867" t="s">
        <v>6143</v>
      </c>
    </row>
    <row r="4272" spans="1:12" ht="13.5">
      <c r="A4272" s="867" t="s">
        <v>9467</v>
      </c>
      <c r="B4272" s="867" t="s">
        <v>9468</v>
      </c>
      <c r="C4272" s="867" t="s">
        <v>8778</v>
      </c>
      <c r="D4272" s="867" t="s">
        <v>9692</v>
      </c>
      <c r="E4272" s="868" t="s">
        <v>819</v>
      </c>
      <c r="F4272" s="867" t="s">
        <v>819</v>
      </c>
      <c r="G4272" s="867">
        <v>96878</v>
      </c>
      <c r="H4272" s="867" t="s">
        <v>10685</v>
      </c>
      <c r="I4272" s="867" t="s">
        <v>6228</v>
      </c>
      <c r="J4272" s="867" t="s">
        <v>6142</v>
      </c>
      <c r="K4272" s="868">
        <v>162.43</v>
      </c>
      <c r="L4272" s="867" t="s">
        <v>6143</v>
      </c>
    </row>
    <row r="4273" spans="1:12" ht="13.5">
      <c r="A4273" s="867" t="s">
        <v>9467</v>
      </c>
      <c r="B4273" s="867" t="s">
        <v>9468</v>
      </c>
      <c r="C4273" s="867" t="s">
        <v>8778</v>
      </c>
      <c r="D4273" s="867" t="s">
        <v>9692</v>
      </c>
      <c r="E4273" s="868" t="s">
        <v>819</v>
      </c>
      <c r="F4273" s="867" t="s">
        <v>819</v>
      </c>
      <c r="G4273" s="867">
        <v>96879</v>
      </c>
      <c r="H4273" s="867" t="s">
        <v>10686</v>
      </c>
      <c r="I4273" s="867" t="s">
        <v>6228</v>
      </c>
      <c r="J4273" s="867" t="s">
        <v>6142</v>
      </c>
      <c r="K4273" s="868">
        <v>163.69</v>
      </c>
      <c r="L4273" s="867" t="s">
        <v>6143</v>
      </c>
    </row>
    <row r="4274" spans="1:12" ht="13.5">
      <c r="A4274" s="867" t="s">
        <v>9467</v>
      </c>
      <c r="B4274" s="867" t="s">
        <v>9468</v>
      </c>
      <c r="C4274" s="867" t="s">
        <v>8778</v>
      </c>
      <c r="D4274" s="867" t="s">
        <v>9692</v>
      </c>
      <c r="E4274" s="868" t="s">
        <v>819</v>
      </c>
      <c r="F4274" s="867" t="s">
        <v>819</v>
      </c>
      <c r="G4274" s="867">
        <v>96880</v>
      </c>
      <c r="H4274" s="867" t="s">
        <v>10687</v>
      </c>
      <c r="I4274" s="867" t="s">
        <v>6228</v>
      </c>
      <c r="J4274" s="867" t="s">
        <v>6142</v>
      </c>
      <c r="K4274" s="868">
        <v>186.76</v>
      </c>
      <c r="L4274" s="867" t="s">
        <v>6143</v>
      </c>
    </row>
    <row r="4275" spans="1:12" ht="13.5">
      <c r="A4275" s="867" t="s">
        <v>9467</v>
      </c>
      <c r="B4275" s="867" t="s">
        <v>9468</v>
      </c>
      <c r="C4275" s="867" t="s">
        <v>8778</v>
      </c>
      <c r="D4275" s="867" t="s">
        <v>9692</v>
      </c>
      <c r="E4275" s="868" t="s">
        <v>819</v>
      </c>
      <c r="F4275" s="867" t="s">
        <v>819</v>
      </c>
      <c r="G4275" s="867">
        <v>96881</v>
      </c>
      <c r="H4275" s="867" t="s">
        <v>10688</v>
      </c>
      <c r="I4275" s="867" t="s">
        <v>6228</v>
      </c>
      <c r="J4275" s="867" t="s">
        <v>6142</v>
      </c>
      <c r="K4275" s="868">
        <v>197.22</v>
      </c>
      <c r="L4275" s="867" t="s">
        <v>6143</v>
      </c>
    </row>
    <row r="4276" spans="1:12" ht="13.5">
      <c r="A4276" s="867" t="s">
        <v>9467</v>
      </c>
      <c r="B4276" s="867" t="s">
        <v>9468</v>
      </c>
      <c r="C4276" s="867" t="s">
        <v>8778</v>
      </c>
      <c r="D4276" s="867" t="s">
        <v>9692</v>
      </c>
      <c r="E4276" s="868" t="s">
        <v>819</v>
      </c>
      <c r="F4276" s="867" t="s">
        <v>819</v>
      </c>
      <c r="G4276" s="867">
        <v>97425</v>
      </c>
      <c r="H4276" s="867" t="s">
        <v>10689</v>
      </c>
      <c r="I4276" s="867" t="s">
        <v>6228</v>
      </c>
      <c r="J4276" s="867" t="s">
        <v>6229</v>
      </c>
      <c r="K4276" s="868">
        <v>20.68</v>
      </c>
      <c r="L4276" s="867" t="s">
        <v>6143</v>
      </c>
    </row>
    <row r="4277" spans="1:12" ht="13.5">
      <c r="A4277" s="867" t="s">
        <v>9467</v>
      </c>
      <c r="B4277" s="867" t="s">
        <v>9468</v>
      </c>
      <c r="C4277" s="867" t="s">
        <v>8778</v>
      </c>
      <c r="D4277" s="867" t="s">
        <v>9692</v>
      </c>
      <c r="E4277" s="868" t="s">
        <v>819</v>
      </c>
      <c r="F4277" s="867" t="s">
        <v>819</v>
      </c>
      <c r="G4277" s="867">
        <v>97426</v>
      </c>
      <c r="H4277" s="867" t="s">
        <v>10690</v>
      </c>
      <c r="I4277" s="867" t="s">
        <v>6228</v>
      </c>
      <c r="J4277" s="867" t="s">
        <v>6229</v>
      </c>
      <c r="K4277" s="868">
        <v>24.42</v>
      </c>
      <c r="L4277" s="867" t="s">
        <v>6143</v>
      </c>
    </row>
    <row r="4278" spans="1:12" ht="13.5">
      <c r="A4278" s="867" t="s">
        <v>9467</v>
      </c>
      <c r="B4278" s="867" t="s">
        <v>9468</v>
      </c>
      <c r="C4278" s="867" t="s">
        <v>8778</v>
      </c>
      <c r="D4278" s="867" t="s">
        <v>9692</v>
      </c>
      <c r="E4278" s="868" t="s">
        <v>819</v>
      </c>
      <c r="F4278" s="867" t="s">
        <v>819</v>
      </c>
      <c r="G4278" s="867">
        <v>97427</v>
      </c>
      <c r="H4278" s="867" t="s">
        <v>10691</v>
      </c>
      <c r="I4278" s="867" t="s">
        <v>6228</v>
      </c>
      <c r="J4278" s="867" t="s">
        <v>6229</v>
      </c>
      <c r="K4278" s="868">
        <v>27.24</v>
      </c>
      <c r="L4278" s="867" t="s">
        <v>6143</v>
      </c>
    </row>
    <row r="4279" spans="1:12" ht="13.5">
      <c r="A4279" s="867" t="s">
        <v>9467</v>
      </c>
      <c r="B4279" s="867" t="s">
        <v>9468</v>
      </c>
      <c r="C4279" s="867" t="s">
        <v>8778</v>
      </c>
      <c r="D4279" s="867" t="s">
        <v>9692</v>
      </c>
      <c r="E4279" s="868" t="s">
        <v>819</v>
      </c>
      <c r="F4279" s="867" t="s">
        <v>819</v>
      </c>
      <c r="G4279" s="867">
        <v>97428</v>
      </c>
      <c r="H4279" s="867" t="s">
        <v>10692</v>
      </c>
      <c r="I4279" s="867" t="s">
        <v>6228</v>
      </c>
      <c r="J4279" s="867" t="s">
        <v>6229</v>
      </c>
      <c r="K4279" s="868">
        <v>33.799999999999997</v>
      </c>
      <c r="L4279" s="867" t="s">
        <v>6143</v>
      </c>
    </row>
    <row r="4280" spans="1:12" ht="13.5">
      <c r="A4280" s="867" t="s">
        <v>9467</v>
      </c>
      <c r="B4280" s="867" t="s">
        <v>9468</v>
      </c>
      <c r="C4280" s="867" t="s">
        <v>8778</v>
      </c>
      <c r="D4280" s="867" t="s">
        <v>9692</v>
      </c>
      <c r="E4280" s="868" t="s">
        <v>819</v>
      </c>
      <c r="F4280" s="867" t="s">
        <v>819</v>
      </c>
      <c r="G4280" s="867">
        <v>97429</v>
      </c>
      <c r="H4280" s="867" t="s">
        <v>10693</v>
      </c>
      <c r="I4280" s="867" t="s">
        <v>6228</v>
      </c>
      <c r="J4280" s="867" t="s">
        <v>6229</v>
      </c>
      <c r="K4280" s="868">
        <v>39.840000000000003</v>
      </c>
      <c r="L4280" s="867" t="s">
        <v>6143</v>
      </c>
    </row>
    <row r="4281" spans="1:12" ht="13.5">
      <c r="A4281" s="867" t="s">
        <v>9467</v>
      </c>
      <c r="B4281" s="867" t="s">
        <v>9468</v>
      </c>
      <c r="C4281" s="867" t="s">
        <v>8778</v>
      </c>
      <c r="D4281" s="867" t="s">
        <v>9692</v>
      </c>
      <c r="E4281" s="868" t="s">
        <v>819</v>
      </c>
      <c r="F4281" s="867" t="s">
        <v>819</v>
      </c>
      <c r="G4281" s="867">
        <v>97430</v>
      </c>
      <c r="H4281" s="867" t="s">
        <v>10694</v>
      </c>
      <c r="I4281" s="867" t="s">
        <v>6228</v>
      </c>
      <c r="J4281" s="867" t="s">
        <v>6142</v>
      </c>
      <c r="K4281" s="868">
        <v>32.380000000000003</v>
      </c>
      <c r="L4281" s="867" t="s">
        <v>6143</v>
      </c>
    </row>
    <row r="4282" spans="1:12" ht="13.5">
      <c r="A4282" s="867" t="s">
        <v>9467</v>
      </c>
      <c r="B4282" s="867" t="s">
        <v>9468</v>
      </c>
      <c r="C4282" s="867" t="s">
        <v>8778</v>
      </c>
      <c r="D4282" s="867" t="s">
        <v>9692</v>
      </c>
      <c r="E4282" s="868" t="s">
        <v>819</v>
      </c>
      <c r="F4282" s="867" t="s">
        <v>819</v>
      </c>
      <c r="G4282" s="867">
        <v>97431</v>
      </c>
      <c r="H4282" s="867" t="s">
        <v>10695</v>
      </c>
      <c r="I4282" s="867" t="s">
        <v>6228</v>
      </c>
      <c r="J4282" s="867" t="s">
        <v>6142</v>
      </c>
      <c r="K4282" s="868">
        <v>36.119999999999997</v>
      </c>
      <c r="L4282" s="867" t="s">
        <v>6143</v>
      </c>
    </row>
    <row r="4283" spans="1:12" ht="13.5">
      <c r="A4283" s="867" t="s">
        <v>9467</v>
      </c>
      <c r="B4283" s="867" t="s">
        <v>9468</v>
      </c>
      <c r="C4283" s="867" t="s">
        <v>8778</v>
      </c>
      <c r="D4283" s="867" t="s">
        <v>9692</v>
      </c>
      <c r="E4283" s="868" t="s">
        <v>819</v>
      </c>
      <c r="F4283" s="867" t="s">
        <v>819</v>
      </c>
      <c r="G4283" s="867">
        <v>97432</v>
      </c>
      <c r="H4283" s="867" t="s">
        <v>10696</v>
      </c>
      <c r="I4283" s="867" t="s">
        <v>6228</v>
      </c>
      <c r="J4283" s="867" t="s">
        <v>6142</v>
      </c>
      <c r="K4283" s="868">
        <v>40.76</v>
      </c>
      <c r="L4283" s="867" t="s">
        <v>6143</v>
      </c>
    </row>
    <row r="4284" spans="1:12" ht="13.5">
      <c r="A4284" s="867" t="s">
        <v>9467</v>
      </c>
      <c r="B4284" s="867" t="s">
        <v>9468</v>
      </c>
      <c r="C4284" s="867" t="s">
        <v>8778</v>
      </c>
      <c r="D4284" s="867" t="s">
        <v>9692</v>
      </c>
      <c r="E4284" s="868" t="s">
        <v>819</v>
      </c>
      <c r="F4284" s="867" t="s">
        <v>819</v>
      </c>
      <c r="G4284" s="867">
        <v>97433</v>
      </c>
      <c r="H4284" s="867" t="s">
        <v>10697</v>
      </c>
      <c r="I4284" s="867" t="s">
        <v>6228</v>
      </c>
      <c r="J4284" s="867" t="s">
        <v>6142</v>
      </c>
      <c r="K4284" s="868">
        <v>73.69</v>
      </c>
      <c r="L4284" s="867" t="s">
        <v>6143</v>
      </c>
    </row>
    <row r="4285" spans="1:12" ht="13.5">
      <c r="A4285" s="867" t="s">
        <v>9467</v>
      </c>
      <c r="B4285" s="867" t="s">
        <v>9468</v>
      </c>
      <c r="C4285" s="867" t="s">
        <v>8778</v>
      </c>
      <c r="D4285" s="867" t="s">
        <v>9692</v>
      </c>
      <c r="E4285" s="868" t="s">
        <v>819</v>
      </c>
      <c r="F4285" s="867" t="s">
        <v>819</v>
      </c>
      <c r="G4285" s="867">
        <v>97434</v>
      </c>
      <c r="H4285" s="867" t="s">
        <v>10698</v>
      </c>
      <c r="I4285" s="867" t="s">
        <v>6228</v>
      </c>
      <c r="J4285" s="867" t="s">
        <v>6142</v>
      </c>
      <c r="K4285" s="868">
        <v>75.069999999999993</v>
      </c>
      <c r="L4285" s="867" t="s">
        <v>6143</v>
      </c>
    </row>
    <row r="4286" spans="1:12" ht="13.5">
      <c r="A4286" s="867" t="s">
        <v>9467</v>
      </c>
      <c r="B4286" s="867" t="s">
        <v>9468</v>
      </c>
      <c r="C4286" s="867" t="s">
        <v>8778</v>
      </c>
      <c r="D4286" s="867" t="s">
        <v>9692</v>
      </c>
      <c r="E4286" s="868" t="s">
        <v>819</v>
      </c>
      <c r="F4286" s="867" t="s">
        <v>819</v>
      </c>
      <c r="G4286" s="867">
        <v>97435</v>
      </c>
      <c r="H4286" s="867" t="s">
        <v>10699</v>
      </c>
      <c r="I4286" s="867" t="s">
        <v>6228</v>
      </c>
      <c r="J4286" s="867" t="s">
        <v>6142</v>
      </c>
      <c r="K4286" s="868">
        <v>86.18</v>
      </c>
      <c r="L4286" s="867" t="s">
        <v>6143</v>
      </c>
    </row>
    <row r="4287" spans="1:12" ht="13.5">
      <c r="A4287" s="867" t="s">
        <v>9467</v>
      </c>
      <c r="B4287" s="867" t="s">
        <v>9468</v>
      </c>
      <c r="C4287" s="867" t="s">
        <v>8778</v>
      </c>
      <c r="D4287" s="867" t="s">
        <v>9692</v>
      </c>
      <c r="E4287" s="868" t="s">
        <v>819</v>
      </c>
      <c r="F4287" s="867" t="s">
        <v>819</v>
      </c>
      <c r="G4287" s="867">
        <v>97436</v>
      </c>
      <c r="H4287" s="867" t="s">
        <v>10700</v>
      </c>
      <c r="I4287" s="867" t="s">
        <v>6228</v>
      </c>
      <c r="J4287" s="867" t="s">
        <v>6142</v>
      </c>
      <c r="K4287" s="868">
        <v>88.83</v>
      </c>
      <c r="L4287" s="867" t="s">
        <v>6143</v>
      </c>
    </row>
    <row r="4288" spans="1:12" ht="13.5">
      <c r="A4288" s="867" t="s">
        <v>9467</v>
      </c>
      <c r="B4288" s="867" t="s">
        <v>9468</v>
      </c>
      <c r="C4288" s="867" t="s">
        <v>8778</v>
      </c>
      <c r="D4288" s="867" t="s">
        <v>9692</v>
      </c>
      <c r="E4288" s="868" t="s">
        <v>819</v>
      </c>
      <c r="F4288" s="867" t="s">
        <v>819</v>
      </c>
      <c r="G4288" s="867">
        <v>97437</v>
      </c>
      <c r="H4288" s="867" t="s">
        <v>10701</v>
      </c>
      <c r="I4288" s="867" t="s">
        <v>6228</v>
      </c>
      <c r="J4288" s="867" t="s">
        <v>6142</v>
      </c>
      <c r="K4288" s="868">
        <v>98.63</v>
      </c>
      <c r="L4288" s="867" t="s">
        <v>6143</v>
      </c>
    </row>
    <row r="4289" spans="1:12" ht="13.5">
      <c r="A4289" s="867" t="s">
        <v>9467</v>
      </c>
      <c r="B4289" s="867" t="s">
        <v>9468</v>
      </c>
      <c r="C4289" s="867" t="s">
        <v>8778</v>
      </c>
      <c r="D4289" s="867" t="s">
        <v>9692</v>
      </c>
      <c r="E4289" s="868" t="s">
        <v>819</v>
      </c>
      <c r="F4289" s="867" t="s">
        <v>819</v>
      </c>
      <c r="G4289" s="867">
        <v>97438</v>
      </c>
      <c r="H4289" s="867" t="s">
        <v>10702</v>
      </c>
      <c r="I4289" s="867" t="s">
        <v>6228</v>
      </c>
      <c r="J4289" s="867" t="s">
        <v>6142</v>
      </c>
      <c r="K4289" s="868">
        <v>101.46</v>
      </c>
      <c r="L4289" s="867" t="s">
        <v>6143</v>
      </c>
    </row>
    <row r="4290" spans="1:12" ht="13.5">
      <c r="A4290" s="867" t="s">
        <v>9467</v>
      </c>
      <c r="B4290" s="867" t="s">
        <v>9468</v>
      </c>
      <c r="C4290" s="867" t="s">
        <v>8778</v>
      </c>
      <c r="D4290" s="867" t="s">
        <v>9692</v>
      </c>
      <c r="E4290" s="868" t="s">
        <v>819</v>
      </c>
      <c r="F4290" s="867" t="s">
        <v>819</v>
      </c>
      <c r="G4290" s="867">
        <v>97439</v>
      </c>
      <c r="H4290" s="867" t="s">
        <v>10703</v>
      </c>
      <c r="I4290" s="867" t="s">
        <v>6228</v>
      </c>
      <c r="J4290" s="867" t="s">
        <v>6142</v>
      </c>
      <c r="K4290" s="868">
        <v>111.43</v>
      </c>
      <c r="L4290" s="867" t="s">
        <v>6143</v>
      </c>
    </row>
    <row r="4291" spans="1:12" ht="13.5">
      <c r="A4291" s="867" t="s">
        <v>9467</v>
      </c>
      <c r="B4291" s="867" t="s">
        <v>9468</v>
      </c>
      <c r="C4291" s="867" t="s">
        <v>8778</v>
      </c>
      <c r="D4291" s="867" t="s">
        <v>9692</v>
      </c>
      <c r="E4291" s="868" t="s">
        <v>819</v>
      </c>
      <c r="F4291" s="867" t="s">
        <v>819</v>
      </c>
      <c r="G4291" s="867">
        <v>97440</v>
      </c>
      <c r="H4291" s="867" t="s">
        <v>10704</v>
      </c>
      <c r="I4291" s="867" t="s">
        <v>6228</v>
      </c>
      <c r="J4291" s="867" t="s">
        <v>6142</v>
      </c>
      <c r="K4291" s="868">
        <v>133.56</v>
      </c>
      <c r="L4291" s="867" t="s">
        <v>6143</v>
      </c>
    </row>
    <row r="4292" spans="1:12" ht="13.5">
      <c r="A4292" s="867" t="s">
        <v>9467</v>
      </c>
      <c r="B4292" s="867" t="s">
        <v>9468</v>
      </c>
      <c r="C4292" s="867" t="s">
        <v>8778</v>
      </c>
      <c r="D4292" s="867" t="s">
        <v>9692</v>
      </c>
      <c r="E4292" s="868" t="s">
        <v>819</v>
      </c>
      <c r="F4292" s="867" t="s">
        <v>819</v>
      </c>
      <c r="G4292" s="867">
        <v>97442</v>
      </c>
      <c r="H4292" s="867" t="s">
        <v>10705</v>
      </c>
      <c r="I4292" s="867" t="s">
        <v>6228</v>
      </c>
      <c r="J4292" s="867" t="s">
        <v>6142</v>
      </c>
      <c r="K4292" s="868">
        <v>147.55000000000001</v>
      </c>
      <c r="L4292" s="867" t="s">
        <v>6143</v>
      </c>
    </row>
    <row r="4293" spans="1:12" ht="13.5">
      <c r="A4293" s="867" t="s">
        <v>9467</v>
      </c>
      <c r="B4293" s="867" t="s">
        <v>9468</v>
      </c>
      <c r="C4293" s="867" t="s">
        <v>8778</v>
      </c>
      <c r="D4293" s="867" t="s">
        <v>9692</v>
      </c>
      <c r="E4293" s="868" t="s">
        <v>819</v>
      </c>
      <c r="F4293" s="867" t="s">
        <v>819</v>
      </c>
      <c r="G4293" s="867">
        <v>97443</v>
      </c>
      <c r="H4293" s="867" t="s">
        <v>10706</v>
      </c>
      <c r="I4293" s="867" t="s">
        <v>6228</v>
      </c>
      <c r="J4293" s="867" t="s">
        <v>6142</v>
      </c>
      <c r="K4293" s="868">
        <v>67.849999999999994</v>
      </c>
      <c r="L4293" s="867" t="s">
        <v>6143</v>
      </c>
    </row>
    <row r="4294" spans="1:12" ht="13.5">
      <c r="A4294" s="867" t="s">
        <v>9467</v>
      </c>
      <c r="B4294" s="867" t="s">
        <v>9468</v>
      </c>
      <c r="C4294" s="867" t="s">
        <v>8778</v>
      </c>
      <c r="D4294" s="867" t="s">
        <v>9692</v>
      </c>
      <c r="E4294" s="868" t="s">
        <v>819</v>
      </c>
      <c r="F4294" s="867" t="s">
        <v>819</v>
      </c>
      <c r="G4294" s="867">
        <v>97444</v>
      </c>
      <c r="H4294" s="867" t="s">
        <v>10707</v>
      </c>
      <c r="I4294" s="867" t="s">
        <v>6228</v>
      </c>
      <c r="J4294" s="867" t="s">
        <v>6142</v>
      </c>
      <c r="K4294" s="868">
        <v>77.87</v>
      </c>
      <c r="L4294" s="867" t="s">
        <v>6143</v>
      </c>
    </row>
    <row r="4295" spans="1:12" ht="13.5">
      <c r="A4295" s="867" t="s">
        <v>9467</v>
      </c>
      <c r="B4295" s="867" t="s">
        <v>9468</v>
      </c>
      <c r="C4295" s="867" t="s">
        <v>8778</v>
      </c>
      <c r="D4295" s="867" t="s">
        <v>9692</v>
      </c>
      <c r="E4295" s="868" t="s">
        <v>819</v>
      </c>
      <c r="F4295" s="867" t="s">
        <v>819</v>
      </c>
      <c r="G4295" s="867">
        <v>97446</v>
      </c>
      <c r="H4295" s="867" t="s">
        <v>10708</v>
      </c>
      <c r="I4295" s="867" t="s">
        <v>6228</v>
      </c>
      <c r="J4295" s="867" t="s">
        <v>6142</v>
      </c>
      <c r="K4295" s="868">
        <v>127.66</v>
      </c>
      <c r="L4295" s="867" t="s">
        <v>6143</v>
      </c>
    </row>
    <row r="4296" spans="1:12" ht="13.5">
      <c r="A4296" s="867" t="s">
        <v>9467</v>
      </c>
      <c r="B4296" s="867" t="s">
        <v>9468</v>
      </c>
      <c r="C4296" s="867" t="s">
        <v>8778</v>
      </c>
      <c r="D4296" s="867" t="s">
        <v>9692</v>
      </c>
      <c r="E4296" s="868" t="s">
        <v>819</v>
      </c>
      <c r="F4296" s="867" t="s">
        <v>819</v>
      </c>
      <c r="G4296" s="867">
        <v>97447</v>
      </c>
      <c r="H4296" s="867" t="s">
        <v>10709</v>
      </c>
      <c r="I4296" s="867" t="s">
        <v>6228</v>
      </c>
      <c r="J4296" s="867" t="s">
        <v>6142</v>
      </c>
      <c r="K4296" s="868">
        <v>127.66</v>
      </c>
      <c r="L4296" s="867" t="s">
        <v>6143</v>
      </c>
    </row>
    <row r="4297" spans="1:12" ht="13.5">
      <c r="A4297" s="867" t="s">
        <v>9467</v>
      </c>
      <c r="B4297" s="867" t="s">
        <v>9468</v>
      </c>
      <c r="C4297" s="867" t="s">
        <v>8778</v>
      </c>
      <c r="D4297" s="867" t="s">
        <v>9692</v>
      </c>
      <c r="E4297" s="868" t="s">
        <v>819</v>
      </c>
      <c r="F4297" s="867" t="s">
        <v>819</v>
      </c>
      <c r="G4297" s="867">
        <v>97449</v>
      </c>
      <c r="H4297" s="867" t="s">
        <v>10710</v>
      </c>
      <c r="I4297" s="867" t="s">
        <v>6228</v>
      </c>
      <c r="J4297" s="867" t="s">
        <v>6142</v>
      </c>
      <c r="K4297" s="868">
        <v>136.37</v>
      </c>
      <c r="L4297" s="867" t="s">
        <v>6143</v>
      </c>
    </row>
    <row r="4298" spans="1:12" ht="13.5">
      <c r="A4298" s="867" t="s">
        <v>9467</v>
      </c>
      <c r="B4298" s="867" t="s">
        <v>9468</v>
      </c>
      <c r="C4298" s="867" t="s">
        <v>8778</v>
      </c>
      <c r="D4298" s="867" t="s">
        <v>9692</v>
      </c>
      <c r="E4298" s="868" t="s">
        <v>819</v>
      </c>
      <c r="F4298" s="867" t="s">
        <v>819</v>
      </c>
      <c r="G4298" s="867">
        <v>97450</v>
      </c>
      <c r="H4298" s="867" t="s">
        <v>10711</v>
      </c>
      <c r="I4298" s="867" t="s">
        <v>6228</v>
      </c>
      <c r="J4298" s="867" t="s">
        <v>6142</v>
      </c>
      <c r="K4298" s="868">
        <v>163.65</v>
      </c>
      <c r="L4298" s="867" t="s">
        <v>6143</v>
      </c>
    </row>
    <row r="4299" spans="1:12" ht="13.5">
      <c r="A4299" s="867" t="s">
        <v>9467</v>
      </c>
      <c r="B4299" s="867" t="s">
        <v>9468</v>
      </c>
      <c r="C4299" s="867" t="s">
        <v>8778</v>
      </c>
      <c r="D4299" s="867" t="s">
        <v>9692</v>
      </c>
      <c r="E4299" s="868" t="s">
        <v>819</v>
      </c>
      <c r="F4299" s="867" t="s">
        <v>819</v>
      </c>
      <c r="G4299" s="867">
        <v>97452</v>
      </c>
      <c r="H4299" s="867" t="s">
        <v>10712</v>
      </c>
      <c r="I4299" s="867" t="s">
        <v>6228</v>
      </c>
      <c r="J4299" s="867" t="s">
        <v>6142</v>
      </c>
      <c r="K4299" s="868">
        <v>109.98</v>
      </c>
      <c r="L4299" s="867" t="s">
        <v>6143</v>
      </c>
    </row>
    <row r="4300" spans="1:12" ht="13.5">
      <c r="A4300" s="867" t="s">
        <v>9467</v>
      </c>
      <c r="B4300" s="867" t="s">
        <v>9468</v>
      </c>
      <c r="C4300" s="867" t="s">
        <v>8778</v>
      </c>
      <c r="D4300" s="867" t="s">
        <v>9692</v>
      </c>
      <c r="E4300" s="868" t="s">
        <v>819</v>
      </c>
      <c r="F4300" s="867" t="s">
        <v>819</v>
      </c>
      <c r="G4300" s="867">
        <v>97453</v>
      </c>
      <c r="H4300" s="867" t="s">
        <v>10713</v>
      </c>
      <c r="I4300" s="867" t="s">
        <v>6228</v>
      </c>
      <c r="J4300" s="867" t="s">
        <v>6142</v>
      </c>
      <c r="K4300" s="868">
        <v>115.7</v>
      </c>
      <c r="L4300" s="867" t="s">
        <v>6143</v>
      </c>
    </row>
    <row r="4301" spans="1:12" ht="13.5">
      <c r="A4301" s="867" t="s">
        <v>9467</v>
      </c>
      <c r="B4301" s="867" t="s">
        <v>9468</v>
      </c>
      <c r="C4301" s="867" t="s">
        <v>8778</v>
      </c>
      <c r="D4301" s="867" t="s">
        <v>9692</v>
      </c>
      <c r="E4301" s="868" t="s">
        <v>819</v>
      </c>
      <c r="F4301" s="867" t="s">
        <v>819</v>
      </c>
      <c r="G4301" s="867">
        <v>97454</v>
      </c>
      <c r="H4301" s="867" t="s">
        <v>10714</v>
      </c>
      <c r="I4301" s="867" t="s">
        <v>6228</v>
      </c>
      <c r="J4301" s="867" t="s">
        <v>6142</v>
      </c>
      <c r="K4301" s="868">
        <v>177.08</v>
      </c>
      <c r="L4301" s="867" t="s">
        <v>6143</v>
      </c>
    </row>
    <row r="4302" spans="1:12" ht="13.5">
      <c r="A4302" s="867" t="s">
        <v>9467</v>
      </c>
      <c r="B4302" s="867" t="s">
        <v>9468</v>
      </c>
      <c r="C4302" s="867" t="s">
        <v>8778</v>
      </c>
      <c r="D4302" s="867" t="s">
        <v>9692</v>
      </c>
      <c r="E4302" s="868" t="s">
        <v>819</v>
      </c>
      <c r="F4302" s="867" t="s">
        <v>819</v>
      </c>
      <c r="G4302" s="867">
        <v>97455</v>
      </c>
      <c r="H4302" s="867" t="s">
        <v>10715</v>
      </c>
      <c r="I4302" s="867" t="s">
        <v>6228</v>
      </c>
      <c r="J4302" s="867" t="s">
        <v>6142</v>
      </c>
      <c r="K4302" s="868">
        <v>186.22</v>
      </c>
      <c r="L4302" s="867" t="s">
        <v>6143</v>
      </c>
    </row>
    <row r="4303" spans="1:12" ht="13.5">
      <c r="A4303" s="867" t="s">
        <v>9467</v>
      </c>
      <c r="B4303" s="867" t="s">
        <v>9468</v>
      </c>
      <c r="C4303" s="867" t="s">
        <v>8778</v>
      </c>
      <c r="D4303" s="867" t="s">
        <v>9692</v>
      </c>
      <c r="E4303" s="868" t="s">
        <v>819</v>
      </c>
      <c r="F4303" s="867" t="s">
        <v>819</v>
      </c>
      <c r="G4303" s="867">
        <v>97456</v>
      </c>
      <c r="H4303" s="867" t="s">
        <v>10716</v>
      </c>
      <c r="I4303" s="867" t="s">
        <v>6228</v>
      </c>
      <c r="J4303" s="867" t="s">
        <v>6142</v>
      </c>
      <c r="K4303" s="868">
        <v>379.07</v>
      </c>
      <c r="L4303" s="867" t="s">
        <v>6143</v>
      </c>
    </row>
    <row r="4304" spans="1:12" ht="13.5">
      <c r="A4304" s="867" t="s">
        <v>9467</v>
      </c>
      <c r="B4304" s="867" t="s">
        <v>9468</v>
      </c>
      <c r="C4304" s="867" t="s">
        <v>8778</v>
      </c>
      <c r="D4304" s="867" t="s">
        <v>9692</v>
      </c>
      <c r="E4304" s="868" t="s">
        <v>819</v>
      </c>
      <c r="F4304" s="867" t="s">
        <v>819</v>
      </c>
      <c r="G4304" s="867">
        <v>97457</v>
      </c>
      <c r="H4304" s="867" t="s">
        <v>10717</v>
      </c>
      <c r="I4304" s="867" t="s">
        <v>6228</v>
      </c>
      <c r="J4304" s="867" t="s">
        <v>6142</v>
      </c>
      <c r="K4304" s="868">
        <v>338.05</v>
      </c>
      <c r="L4304" s="867" t="s">
        <v>6143</v>
      </c>
    </row>
    <row r="4305" spans="1:12" ht="13.5">
      <c r="A4305" s="867" t="s">
        <v>9467</v>
      </c>
      <c r="B4305" s="867" t="s">
        <v>9468</v>
      </c>
      <c r="C4305" s="867" t="s">
        <v>8778</v>
      </c>
      <c r="D4305" s="867" t="s">
        <v>9692</v>
      </c>
      <c r="E4305" s="868" t="s">
        <v>819</v>
      </c>
      <c r="F4305" s="867" t="s">
        <v>819</v>
      </c>
      <c r="G4305" s="867">
        <v>97458</v>
      </c>
      <c r="H4305" s="867" t="s">
        <v>10718</v>
      </c>
      <c r="I4305" s="867" t="s">
        <v>6228</v>
      </c>
      <c r="J4305" s="867" t="s">
        <v>6142</v>
      </c>
      <c r="K4305" s="868">
        <v>169.64</v>
      </c>
      <c r="L4305" s="867" t="s">
        <v>6143</v>
      </c>
    </row>
    <row r="4306" spans="1:12" ht="13.5">
      <c r="A4306" s="867" t="s">
        <v>9467</v>
      </c>
      <c r="B4306" s="867" t="s">
        <v>9468</v>
      </c>
      <c r="C4306" s="867" t="s">
        <v>8778</v>
      </c>
      <c r="D4306" s="867" t="s">
        <v>9692</v>
      </c>
      <c r="E4306" s="868" t="s">
        <v>819</v>
      </c>
      <c r="F4306" s="867" t="s">
        <v>819</v>
      </c>
      <c r="G4306" s="867">
        <v>97459</v>
      </c>
      <c r="H4306" s="867" t="s">
        <v>10719</v>
      </c>
      <c r="I4306" s="867" t="s">
        <v>6228</v>
      </c>
      <c r="J4306" s="867" t="s">
        <v>6142</v>
      </c>
      <c r="K4306" s="868">
        <v>277.2</v>
      </c>
      <c r="L4306" s="867" t="s">
        <v>6143</v>
      </c>
    </row>
    <row r="4307" spans="1:12" ht="13.5">
      <c r="A4307" s="867" t="s">
        <v>9467</v>
      </c>
      <c r="B4307" s="867" t="s">
        <v>9468</v>
      </c>
      <c r="C4307" s="867" t="s">
        <v>8778</v>
      </c>
      <c r="D4307" s="867" t="s">
        <v>9692</v>
      </c>
      <c r="E4307" s="868" t="s">
        <v>819</v>
      </c>
      <c r="F4307" s="867" t="s">
        <v>819</v>
      </c>
      <c r="G4307" s="867">
        <v>97460</v>
      </c>
      <c r="H4307" s="867" t="s">
        <v>10720</v>
      </c>
      <c r="I4307" s="867" t="s">
        <v>6228</v>
      </c>
      <c r="J4307" s="867" t="s">
        <v>6142</v>
      </c>
      <c r="K4307" s="868">
        <v>414.94</v>
      </c>
      <c r="L4307" s="867" t="s">
        <v>6143</v>
      </c>
    </row>
    <row r="4308" spans="1:12" ht="13.5">
      <c r="A4308" s="867" t="s">
        <v>9467</v>
      </c>
      <c r="B4308" s="867" t="s">
        <v>9468</v>
      </c>
      <c r="C4308" s="867" t="s">
        <v>8778</v>
      </c>
      <c r="D4308" s="867" t="s">
        <v>9692</v>
      </c>
      <c r="E4308" s="868" t="s">
        <v>819</v>
      </c>
      <c r="F4308" s="867" t="s">
        <v>819</v>
      </c>
      <c r="G4308" s="867">
        <v>97461</v>
      </c>
      <c r="H4308" s="867" t="s">
        <v>10721</v>
      </c>
      <c r="I4308" s="867" t="s">
        <v>6228</v>
      </c>
      <c r="J4308" s="867" t="s">
        <v>6142</v>
      </c>
      <c r="K4308" s="868">
        <v>21.14</v>
      </c>
      <c r="L4308" s="867" t="s">
        <v>6143</v>
      </c>
    </row>
    <row r="4309" spans="1:12" ht="13.5">
      <c r="A4309" s="867" t="s">
        <v>9467</v>
      </c>
      <c r="B4309" s="867" t="s">
        <v>9468</v>
      </c>
      <c r="C4309" s="867" t="s">
        <v>8778</v>
      </c>
      <c r="D4309" s="867" t="s">
        <v>9692</v>
      </c>
      <c r="E4309" s="868" t="s">
        <v>819</v>
      </c>
      <c r="F4309" s="867" t="s">
        <v>819</v>
      </c>
      <c r="G4309" s="867">
        <v>97462</v>
      </c>
      <c r="H4309" s="867" t="s">
        <v>10722</v>
      </c>
      <c r="I4309" s="867" t="s">
        <v>6228</v>
      </c>
      <c r="J4309" s="867" t="s">
        <v>6142</v>
      </c>
      <c r="K4309" s="868">
        <v>18.2</v>
      </c>
      <c r="L4309" s="867" t="s">
        <v>6143</v>
      </c>
    </row>
    <row r="4310" spans="1:12" ht="13.5">
      <c r="A4310" s="867" t="s">
        <v>9467</v>
      </c>
      <c r="B4310" s="867" t="s">
        <v>9468</v>
      </c>
      <c r="C4310" s="867" t="s">
        <v>8778</v>
      </c>
      <c r="D4310" s="867" t="s">
        <v>9692</v>
      </c>
      <c r="E4310" s="868" t="s">
        <v>819</v>
      </c>
      <c r="F4310" s="867" t="s">
        <v>819</v>
      </c>
      <c r="G4310" s="867">
        <v>97464</v>
      </c>
      <c r="H4310" s="867" t="s">
        <v>10723</v>
      </c>
      <c r="I4310" s="867" t="s">
        <v>6228</v>
      </c>
      <c r="J4310" s="867" t="s">
        <v>6142</v>
      </c>
      <c r="K4310" s="868">
        <v>29.9</v>
      </c>
      <c r="L4310" s="867" t="s">
        <v>6143</v>
      </c>
    </row>
    <row r="4311" spans="1:12" ht="13.5">
      <c r="A4311" s="867" t="s">
        <v>9467</v>
      </c>
      <c r="B4311" s="867" t="s">
        <v>9468</v>
      </c>
      <c r="C4311" s="867" t="s">
        <v>8778</v>
      </c>
      <c r="D4311" s="867" t="s">
        <v>9692</v>
      </c>
      <c r="E4311" s="868" t="s">
        <v>819</v>
      </c>
      <c r="F4311" s="867" t="s">
        <v>819</v>
      </c>
      <c r="G4311" s="867">
        <v>97465</v>
      </c>
      <c r="H4311" s="867" t="s">
        <v>10724</v>
      </c>
      <c r="I4311" s="867" t="s">
        <v>6228</v>
      </c>
      <c r="J4311" s="867" t="s">
        <v>6142</v>
      </c>
      <c r="K4311" s="868">
        <v>34.85</v>
      </c>
      <c r="L4311" s="867" t="s">
        <v>6143</v>
      </c>
    </row>
    <row r="4312" spans="1:12" ht="13.5">
      <c r="A4312" s="867" t="s">
        <v>9467</v>
      </c>
      <c r="B4312" s="867" t="s">
        <v>9468</v>
      </c>
      <c r="C4312" s="867" t="s">
        <v>8778</v>
      </c>
      <c r="D4312" s="867" t="s">
        <v>9692</v>
      </c>
      <c r="E4312" s="868" t="s">
        <v>819</v>
      </c>
      <c r="F4312" s="867" t="s">
        <v>819</v>
      </c>
      <c r="G4312" s="867">
        <v>97467</v>
      </c>
      <c r="H4312" s="867" t="s">
        <v>10725</v>
      </c>
      <c r="I4312" s="867" t="s">
        <v>6228</v>
      </c>
      <c r="J4312" s="867" t="s">
        <v>6142</v>
      </c>
      <c r="K4312" s="868">
        <v>37.869999999999997</v>
      </c>
      <c r="L4312" s="867" t="s">
        <v>6143</v>
      </c>
    </row>
    <row r="4313" spans="1:12" ht="13.5">
      <c r="A4313" s="867" t="s">
        <v>9467</v>
      </c>
      <c r="B4313" s="867" t="s">
        <v>9468</v>
      </c>
      <c r="C4313" s="867" t="s">
        <v>8778</v>
      </c>
      <c r="D4313" s="867" t="s">
        <v>9692</v>
      </c>
      <c r="E4313" s="868" t="s">
        <v>819</v>
      </c>
      <c r="F4313" s="867" t="s">
        <v>819</v>
      </c>
      <c r="G4313" s="867">
        <v>97468</v>
      </c>
      <c r="H4313" s="867" t="s">
        <v>10726</v>
      </c>
      <c r="I4313" s="867" t="s">
        <v>6228</v>
      </c>
      <c r="J4313" s="867" t="s">
        <v>6142</v>
      </c>
      <c r="K4313" s="868">
        <v>44.21</v>
      </c>
      <c r="L4313" s="867" t="s">
        <v>6143</v>
      </c>
    </row>
    <row r="4314" spans="1:12" ht="13.5">
      <c r="A4314" s="867" t="s">
        <v>9467</v>
      </c>
      <c r="B4314" s="867" t="s">
        <v>9468</v>
      </c>
      <c r="C4314" s="867" t="s">
        <v>8778</v>
      </c>
      <c r="D4314" s="867" t="s">
        <v>9692</v>
      </c>
      <c r="E4314" s="868" t="s">
        <v>819</v>
      </c>
      <c r="F4314" s="867" t="s">
        <v>819</v>
      </c>
      <c r="G4314" s="867">
        <v>97470</v>
      </c>
      <c r="H4314" s="867" t="s">
        <v>10727</v>
      </c>
      <c r="I4314" s="867" t="s">
        <v>6228</v>
      </c>
      <c r="J4314" s="867" t="s">
        <v>6142</v>
      </c>
      <c r="K4314" s="868">
        <v>54.71</v>
      </c>
      <c r="L4314" s="867" t="s">
        <v>6143</v>
      </c>
    </row>
    <row r="4315" spans="1:12" ht="13.5">
      <c r="A4315" s="867" t="s">
        <v>9467</v>
      </c>
      <c r="B4315" s="867" t="s">
        <v>9468</v>
      </c>
      <c r="C4315" s="867" t="s">
        <v>8778</v>
      </c>
      <c r="D4315" s="867" t="s">
        <v>9692</v>
      </c>
      <c r="E4315" s="868" t="s">
        <v>819</v>
      </c>
      <c r="F4315" s="867" t="s">
        <v>819</v>
      </c>
      <c r="G4315" s="867">
        <v>97471</v>
      </c>
      <c r="H4315" s="867" t="s">
        <v>10728</v>
      </c>
      <c r="I4315" s="867" t="s">
        <v>6228</v>
      </c>
      <c r="J4315" s="867" t="s">
        <v>6142</v>
      </c>
      <c r="K4315" s="868">
        <v>64.73</v>
      </c>
      <c r="L4315" s="867" t="s">
        <v>6143</v>
      </c>
    </row>
    <row r="4316" spans="1:12" ht="13.5">
      <c r="A4316" s="867" t="s">
        <v>9467</v>
      </c>
      <c r="B4316" s="867" t="s">
        <v>9468</v>
      </c>
      <c r="C4316" s="867" t="s">
        <v>8778</v>
      </c>
      <c r="D4316" s="867" t="s">
        <v>9692</v>
      </c>
      <c r="E4316" s="868" t="s">
        <v>819</v>
      </c>
      <c r="F4316" s="867" t="s">
        <v>819</v>
      </c>
      <c r="G4316" s="867">
        <v>97474</v>
      </c>
      <c r="H4316" s="867" t="s">
        <v>10729</v>
      </c>
      <c r="I4316" s="867" t="s">
        <v>6228</v>
      </c>
      <c r="J4316" s="867" t="s">
        <v>6142</v>
      </c>
      <c r="K4316" s="868">
        <v>96.53</v>
      </c>
      <c r="L4316" s="867" t="s">
        <v>6143</v>
      </c>
    </row>
    <row r="4317" spans="1:12" ht="13.5">
      <c r="A4317" s="867" t="s">
        <v>9467</v>
      </c>
      <c r="B4317" s="867" t="s">
        <v>9468</v>
      </c>
      <c r="C4317" s="867" t="s">
        <v>8778</v>
      </c>
      <c r="D4317" s="867" t="s">
        <v>9692</v>
      </c>
      <c r="E4317" s="868" t="s">
        <v>819</v>
      </c>
      <c r="F4317" s="867" t="s">
        <v>819</v>
      </c>
      <c r="G4317" s="867">
        <v>97475</v>
      </c>
      <c r="H4317" s="867" t="s">
        <v>10730</v>
      </c>
      <c r="I4317" s="867" t="s">
        <v>6228</v>
      </c>
      <c r="J4317" s="867" t="s">
        <v>6142</v>
      </c>
      <c r="K4317" s="868">
        <v>116.77</v>
      </c>
      <c r="L4317" s="867" t="s">
        <v>6143</v>
      </c>
    </row>
    <row r="4318" spans="1:12" ht="13.5">
      <c r="A4318" s="867" t="s">
        <v>9467</v>
      </c>
      <c r="B4318" s="867" t="s">
        <v>9468</v>
      </c>
      <c r="C4318" s="867" t="s">
        <v>8778</v>
      </c>
      <c r="D4318" s="867" t="s">
        <v>9692</v>
      </c>
      <c r="E4318" s="868" t="s">
        <v>819</v>
      </c>
      <c r="F4318" s="867" t="s">
        <v>819</v>
      </c>
      <c r="G4318" s="867">
        <v>97477</v>
      </c>
      <c r="H4318" s="867" t="s">
        <v>10731</v>
      </c>
      <c r="I4318" s="867" t="s">
        <v>6228</v>
      </c>
      <c r="J4318" s="867" t="s">
        <v>6142</v>
      </c>
      <c r="K4318" s="868">
        <v>127.72</v>
      </c>
      <c r="L4318" s="867" t="s">
        <v>6143</v>
      </c>
    </row>
    <row r="4319" spans="1:12" ht="13.5">
      <c r="A4319" s="867" t="s">
        <v>9467</v>
      </c>
      <c r="B4319" s="867" t="s">
        <v>9468</v>
      </c>
      <c r="C4319" s="867" t="s">
        <v>8778</v>
      </c>
      <c r="D4319" s="867" t="s">
        <v>9692</v>
      </c>
      <c r="E4319" s="868" t="s">
        <v>819</v>
      </c>
      <c r="F4319" s="867" t="s">
        <v>819</v>
      </c>
      <c r="G4319" s="867">
        <v>97478</v>
      </c>
      <c r="H4319" s="867" t="s">
        <v>10732</v>
      </c>
      <c r="I4319" s="867" t="s">
        <v>6228</v>
      </c>
      <c r="J4319" s="867" t="s">
        <v>6142</v>
      </c>
      <c r="K4319" s="868">
        <v>155</v>
      </c>
      <c r="L4319" s="867" t="s">
        <v>6143</v>
      </c>
    </row>
    <row r="4320" spans="1:12" ht="13.5">
      <c r="A4320" s="867" t="s">
        <v>9467</v>
      </c>
      <c r="B4320" s="867" t="s">
        <v>9468</v>
      </c>
      <c r="C4320" s="867" t="s">
        <v>8778</v>
      </c>
      <c r="D4320" s="867" t="s">
        <v>9692</v>
      </c>
      <c r="E4320" s="868" t="s">
        <v>819</v>
      </c>
      <c r="F4320" s="867" t="s">
        <v>819</v>
      </c>
      <c r="G4320" s="867">
        <v>97479</v>
      </c>
      <c r="H4320" s="867" t="s">
        <v>10733</v>
      </c>
      <c r="I4320" s="867" t="s">
        <v>6228</v>
      </c>
      <c r="J4320" s="867" t="s">
        <v>6142</v>
      </c>
      <c r="K4320" s="868">
        <v>33.71</v>
      </c>
      <c r="L4320" s="867" t="s">
        <v>6143</v>
      </c>
    </row>
    <row r="4321" spans="1:12" ht="13.5">
      <c r="A4321" s="867" t="s">
        <v>9467</v>
      </c>
      <c r="B4321" s="867" t="s">
        <v>9468</v>
      </c>
      <c r="C4321" s="867" t="s">
        <v>8778</v>
      </c>
      <c r="D4321" s="867" t="s">
        <v>9692</v>
      </c>
      <c r="E4321" s="868" t="s">
        <v>819</v>
      </c>
      <c r="F4321" s="867" t="s">
        <v>819</v>
      </c>
      <c r="G4321" s="867">
        <v>97480</v>
      </c>
      <c r="H4321" s="867" t="s">
        <v>10734</v>
      </c>
      <c r="I4321" s="867" t="s">
        <v>6228</v>
      </c>
      <c r="J4321" s="867" t="s">
        <v>6142</v>
      </c>
      <c r="K4321" s="868">
        <v>33.71</v>
      </c>
      <c r="L4321" s="867" t="s">
        <v>6143</v>
      </c>
    </row>
    <row r="4322" spans="1:12" ht="13.5">
      <c r="A4322" s="867" t="s">
        <v>9467</v>
      </c>
      <c r="B4322" s="867" t="s">
        <v>9468</v>
      </c>
      <c r="C4322" s="867" t="s">
        <v>8778</v>
      </c>
      <c r="D4322" s="867" t="s">
        <v>9692</v>
      </c>
      <c r="E4322" s="868" t="s">
        <v>819</v>
      </c>
      <c r="F4322" s="867" t="s">
        <v>819</v>
      </c>
      <c r="G4322" s="867">
        <v>97481</v>
      </c>
      <c r="H4322" s="867" t="s">
        <v>10735</v>
      </c>
      <c r="I4322" s="867" t="s">
        <v>6228</v>
      </c>
      <c r="J4322" s="867" t="s">
        <v>6142</v>
      </c>
      <c r="K4322" s="868">
        <v>48</v>
      </c>
      <c r="L4322" s="867" t="s">
        <v>6143</v>
      </c>
    </row>
    <row r="4323" spans="1:12" ht="13.5">
      <c r="A4323" s="867" t="s">
        <v>9467</v>
      </c>
      <c r="B4323" s="867" t="s">
        <v>9468</v>
      </c>
      <c r="C4323" s="867" t="s">
        <v>8778</v>
      </c>
      <c r="D4323" s="867" t="s">
        <v>9692</v>
      </c>
      <c r="E4323" s="868" t="s">
        <v>819</v>
      </c>
      <c r="F4323" s="867" t="s">
        <v>819</v>
      </c>
      <c r="G4323" s="867">
        <v>97482</v>
      </c>
      <c r="H4323" s="867" t="s">
        <v>10736</v>
      </c>
      <c r="I4323" s="867" t="s">
        <v>6228</v>
      </c>
      <c r="J4323" s="867" t="s">
        <v>6142</v>
      </c>
      <c r="K4323" s="868">
        <v>48</v>
      </c>
      <c r="L4323" s="867" t="s">
        <v>6143</v>
      </c>
    </row>
    <row r="4324" spans="1:12" ht="13.5">
      <c r="A4324" s="867" t="s">
        <v>9467</v>
      </c>
      <c r="B4324" s="867" t="s">
        <v>9468</v>
      </c>
      <c r="C4324" s="867" t="s">
        <v>8778</v>
      </c>
      <c r="D4324" s="867" t="s">
        <v>9692</v>
      </c>
      <c r="E4324" s="868" t="s">
        <v>819</v>
      </c>
      <c r="F4324" s="867" t="s">
        <v>819</v>
      </c>
      <c r="G4324" s="867">
        <v>97483</v>
      </c>
      <c r="H4324" s="867" t="s">
        <v>10737</v>
      </c>
      <c r="I4324" s="867" t="s">
        <v>6228</v>
      </c>
      <c r="J4324" s="867" t="s">
        <v>6142</v>
      </c>
      <c r="K4324" s="868">
        <v>66.25</v>
      </c>
      <c r="L4324" s="867" t="s">
        <v>6143</v>
      </c>
    </row>
    <row r="4325" spans="1:12" ht="13.5">
      <c r="A4325" s="867" t="s">
        <v>9467</v>
      </c>
      <c r="B4325" s="867" t="s">
        <v>9468</v>
      </c>
      <c r="C4325" s="867" t="s">
        <v>8778</v>
      </c>
      <c r="D4325" s="867" t="s">
        <v>9692</v>
      </c>
      <c r="E4325" s="868" t="s">
        <v>819</v>
      </c>
      <c r="F4325" s="867" t="s">
        <v>819</v>
      </c>
      <c r="G4325" s="867">
        <v>97484</v>
      </c>
      <c r="H4325" s="867" t="s">
        <v>10738</v>
      </c>
      <c r="I4325" s="867" t="s">
        <v>6228</v>
      </c>
      <c r="J4325" s="867" t="s">
        <v>6142</v>
      </c>
      <c r="K4325" s="868">
        <v>66.25</v>
      </c>
      <c r="L4325" s="867" t="s">
        <v>6143</v>
      </c>
    </row>
    <row r="4326" spans="1:12" ht="13.5">
      <c r="A4326" s="867" t="s">
        <v>9467</v>
      </c>
      <c r="B4326" s="867" t="s">
        <v>9468</v>
      </c>
      <c r="C4326" s="867" t="s">
        <v>8778</v>
      </c>
      <c r="D4326" s="867" t="s">
        <v>9692</v>
      </c>
      <c r="E4326" s="868" t="s">
        <v>819</v>
      </c>
      <c r="F4326" s="867" t="s">
        <v>819</v>
      </c>
      <c r="G4326" s="867">
        <v>97485</v>
      </c>
      <c r="H4326" s="867" t="s">
        <v>10739</v>
      </c>
      <c r="I4326" s="867" t="s">
        <v>6228</v>
      </c>
      <c r="J4326" s="867" t="s">
        <v>6142</v>
      </c>
      <c r="K4326" s="868">
        <v>90.31</v>
      </c>
      <c r="L4326" s="867" t="s">
        <v>6143</v>
      </c>
    </row>
    <row r="4327" spans="1:12" ht="13.5">
      <c r="A4327" s="867" t="s">
        <v>9467</v>
      </c>
      <c r="B4327" s="867" t="s">
        <v>9468</v>
      </c>
      <c r="C4327" s="867" t="s">
        <v>8778</v>
      </c>
      <c r="D4327" s="867" t="s">
        <v>9692</v>
      </c>
      <c r="E4327" s="868" t="s">
        <v>819</v>
      </c>
      <c r="F4327" s="867" t="s">
        <v>819</v>
      </c>
      <c r="G4327" s="867">
        <v>97486</v>
      </c>
      <c r="H4327" s="867" t="s">
        <v>10740</v>
      </c>
      <c r="I4327" s="867" t="s">
        <v>6228</v>
      </c>
      <c r="J4327" s="867" t="s">
        <v>6142</v>
      </c>
      <c r="K4327" s="868">
        <v>96.03</v>
      </c>
      <c r="L4327" s="867" t="s">
        <v>6143</v>
      </c>
    </row>
    <row r="4328" spans="1:12" ht="13.5">
      <c r="A4328" s="867" t="s">
        <v>9467</v>
      </c>
      <c r="B4328" s="867" t="s">
        <v>9468</v>
      </c>
      <c r="C4328" s="867" t="s">
        <v>8778</v>
      </c>
      <c r="D4328" s="867" t="s">
        <v>9692</v>
      </c>
      <c r="E4328" s="868" t="s">
        <v>819</v>
      </c>
      <c r="F4328" s="867" t="s">
        <v>819</v>
      </c>
      <c r="G4328" s="867">
        <v>97487</v>
      </c>
      <c r="H4328" s="867" t="s">
        <v>10741</v>
      </c>
      <c r="I4328" s="867" t="s">
        <v>6228</v>
      </c>
      <c r="J4328" s="867" t="s">
        <v>6142</v>
      </c>
      <c r="K4328" s="868">
        <v>160.75</v>
      </c>
      <c r="L4328" s="867" t="s">
        <v>6143</v>
      </c>
    </row>
    <row r="4329" spans="1:12" ht="13.5">
      <c r="A4329" s="867" t="s">
        <v>9467</v>
      </c>
      <c r="B4329" s="867" t="s">
        <v>9468</v>
      </c>
      <c r="C4329" s="867" t="s">
        <v>8778</v>
      </c>
      <c r="D4329" s="867" t="s">
        <v>9692</v>
      </c>
      <c r="E4329" s="868" t="s">
        <v>819</v>
      </c>
      <c r="F4329" s="867" t="s">
        <v>819</v>
      </c>
      <c r="G4329" s="867">
        <v>97488</v>
      </c>
      <c r="H4329" s="867" t="s">
        <v>10742</v>
      </c>
      <c r="I4329" s="867" t="s">
        <v>6228</v>
      </c>
      <c r="J4329" s="867" t="s">
        <v>6142</v>
      </c>
      <c r="K4329" s="868">
        <v>169.89</v>
      </c>
      <c r="L4329" s="867" t="s">
        <v>6143</v>
      </c>
    </row>
    <row r="4330" spans="1:12" ht="13.5">
      <c r="A4330" s="867" t="s">
        <v>9467</v>
      </c>
      <c r="B4330" s="867" t="s">
        <v>9468</v>
      </c>
      <c r="C4330" s="867" t="s">
        <v>8778</v>
      </c>
      <c r="D4330" s="867" t="s">
        <v>9692</v>
      </c>
      <c r="E4330" s="868" t="s">
        <v>819</v>
      </c>
      <c r="F4330" s="867" t="s">
        <v>819</v>
      </c>
      <c r="G4330" s="867">
        <v>97489</v>
      </c>
      <c r="H4330" s="867" t="s">
        <v>10743</v>
      </c>
      <c r="I4330" s="867" t="s">
        <v>6228</v>
      </c>
      <c r="J4330" s="867" t="s">
        <v>6142</v>
      </c>
      <c r="K4330" s="868">
        <v>366.06</v>
      </c>
      <c r="L4330" s="867" t="s">
        <v>6143</v>
      </c>
    </row>
    <row r="4331" spans="1:12" ht="13.5">
      <c r="A4331" s="867" t="s">
        <v>9467</v>
      </c>
      <c r="B4331" s="867" t="s">
        <v>9468</v>
      </c>
      <c r="C4331" s="867" t="s">
        <v>8778</v>
      </c>
      <c r="D4331" s="867" t="s">
        <v>9692</v>
      </c>
      <c r="E4331" s="868" t="s">
        <v>819</v>
      </c>
      <c r="F4331" s="867" t="s">
        <v>819</v>
      </c>
      <c r="G4331" s="867">
        <v>97490</v>
      </c>
      <c r="H4331" s="867" t="s">
        <v>10744</v>
      </c>
      <c r="I4331" s="867" t="s">
        <v>6228</v>
      </c>
      <c r="J4331" s="867" t="s">
        <v>6142</v>
      </c>
      <c r="K4331" s="868">
        <v>325.04000000000002</v>
      </c>
      <c r="L4331" s="867" t="s">
        <v>6143</v>
      </c>
    </row>
    <row r="4332" spans="1:12" ht="13.5">
      <c r="A4332" s="867" t="s">
        <v>9467</v>
      </c>
      <c r="B4332" s="867" t="s">
        <v>9468</v>
      </c>
      <c r="C4332" s="867" t="s">
        <v>8778</v>
      </c>
      <c r="D4332" s="867" t="s">
        <v>9692</v>
      </c>
      <c r="E4332" s="868" t="s">
        <v>819</v>
      </c>
      <c r="F4332" s="867" t="s">
        <v>819</v>
      </c>
      <c r="G4332" s="867">
        <v>97491</v>
      </c>
      <c r="H4332" s="867" t="s">
        <v>10745</v>
      </c>
      <c r="I4332" s="867" t="s">
        <v>6228</v>
      </c>
      <c r="J4332" s="867" t="s">
        <v>6142</v>
      </c>
      <c r="K4332" s="868">
        <v>50.99</v>
      </c>
      <c r="L4332" s="867" t="s">
        <v>6143</v>
      </c>
    </row>
    <row r="4333" spans="1:12" ht="13.5">
      <c r="A4333" s="867" t="s">
        <v>9467</v>
      </c>
      <c r="B4333" s="867" t="s">
        <v>9468</v>
      </c>
      <c r="C4333" s="867" t="s">
        <v>8778</v>
      </c>
      <c r="D4333" s="867" t="s">
        <v>9692</v>
      </c>
      <c r="E4333" s="868" t="s">
        <v>819</v>
      </c>
      <c r="F4333" s="867" t="s">
        <v>819</v>
      </c>
      <c r="G4333" s="867">
        <v>97492</v>
      </c>
      <c r="H4333" s="867" t="s">
        <v>10746</v>
      </c>
      <c r="I4333" s="867" t="s">
        <v>6228</v>
      </c>
      <c r="J4333" s="867" t="s">
        <v>6142</v>
      </c>
      <c r="K4333" s="868">
        <v>73.569999999999993</v>
      </c>
      <c r="L4333" s="867" t="s">
        <v>6143</v>
      </c>
    </row>
    <row r="4334" spans="1:12" ht="13.5">
      <c r="A4334" s="867" t="s">
        <v>9467</v>
      </c>
      <c r="B4334" s="867" t="s">
        <v>9468</v>
      </c>
      <c r="C4334" s="867" t="s">
        <v>8778</v>
      </c>
      <c r="D4334" s="867" t="s">
        <v>9692</v>
      </c>
      <c r="E4334" s="868" t="s">
        <v>819</v>
      </c>
      <c r="F4334" s="867" t="s">
        <v>819</v>
      </c>
      <c r="G4334" s="867">
        <v>97493</v>
      </c>
      <c r="H4334" s="867" t="s">
        <v>10747</v>
      </c>
      <c r="I4334" s="867" t="s">
        <v>6228</v>
      </c>
      <c r="J4334" s="867" t="s">
        <v>6142</v>
      </c>
      <c r="K4334" s="868">
        <v>94.52</v>
      </c>
      <c r="L4334" s="867" t="s">
        <v>6143</v>
      </c>
    </row>
    <row r="4335" spans="1:12" ht="13.5">
      <c r="A4335" s="867" t="s">
        <v>9467</v>
      </c>
      <c r="B4335" s="867" t="s">
        <v>9468</v>
      </c>
      <c r="C4335" s="867" t="s">
        <v>8778</v>
      </c>
      <c r="D4335" s="867" t="s">
        <v>9692</v>
      </c>
      <c r="E4335" s="868" t="s">
        <v>819</v>
      </c>
      <c r="F4335" s="867" t="s">
        <v>819</v>
      </c>
      <c r="G4335" s="867">
        <v>97494</v>
      </c>
      <c r="H4335" s="867" t="s">
        <v>10748</v>
      </c>
      <c r="I4335" s="867" t="s">
        <v>6228</v>
      </c>
      <c r="J4335" s="867" t="s">
        <v>6142</v>
      </c>
      <c r="K4335" s="868">
        <v>143.35</v>
      </c>
      <c r="L4335" s="867" t="s">
        <v>6143</v>
      </c>
    </row>
    <row r="4336" spans="1:12" ht="13.5">
      <c r="A4336" s="867" t="s">
        <v>9467</v>
      </c>
      <c r="B4336" s="867" t="s">
        <v>9468</v>
      </c>
      <c r="C4336" s="867" t="s">
        <v>8778</v>
      </c>
      <c r="D4336" s="867" t="s">
        <v>9692</v>
      </c>
      <c r="E4336" s="868" t="s">
        <v>819</v>
      </c>
      <c r="F4336" s="867" t="s">
        <v>819</v>
      </c>
      <c r="G4336" s="867">
        <v>97495</v>
      </c>
      <c r="H4336" s="867" t="s">
        <v>10749</v>
      </c>
      <c r="I4336" s="867" t="s">
        <v>6228</v>
      </c>
      <c r="J4336" s="867" t="s">
        <v>6142</v>
      </c>
      <c r="K4336" s="868">
        <v>255.39</v>
      </c>
      <c r="L4336" s="867" t="s">
        <v>6143</v>
      </c>
    </row>
    <row r="4337" spans="1:12" ht="13.5">
      <c r="A4337" s="867" t="s">
        <v>9467</v>
      </c>
      <c r="B4337" s="867" t="s">
        <v>9468</v>
      </c>
      <c r="C4337" s="867" t="s">
        <v>8778</v>
      </c>
      <c r="D4337" s="867" t="s">
        <v>9692</v>
      </c>
      <c r="E4337" s="868" t="s">
        <v>819</v>
      </c>
      <c r="F4337" s="867" t="s">
        <v>819</v>
      </c>
      <c r="G4337" s="867">
        <v>97496</v>
      </c>
      <c r="H4337" s="867" t="s">
        <v>10750</v>
      </c>
      <c r="I4337" s="867" t="s">
        <v>6228</v>
      </c>
      <c r="J4337" s="867" t="s">
        <v>6142</v>
      </c>
      <c r="K4337" s="868">
        <v>397.63</v>
      </c>
      <c r="L4337" s="867" t="s">
        <v>6143</v>
      </c>
    </row>
    <row r="4338" spans="1:12" ht="13.5">
      <c r="A4338" s="867" t="s">
        <v>9467</v>
      </c>
      <c r="B4338" s="867" t="s">
        <v>9468</v>
      </c>
      <c r="C4338" s="867" t="s">
        <v>8778</v>
      </c>
      <c r="D4338" s="867" t="s">
        <v>9692</v>
      </c>
      <c r="E4338" s="868" t="s">
        <v>819</v>
      </c>
      <c r="F4338" s="867" t="s">
        <v>819</v>
      </c>
      <c r="G4338" s="867">
        <v>97499</v>
      </c>
      <c r="H4338" s="867" t="s">
        <v>10751</v>
      </c>
      <c r="I4338" s="867" t="s">
        <v>6228</v>
      </c>
      <c r="J4338" s="867" t="s">
        <v>6142</v>
      </c>
      <c r="K4338" s="868">
        <v>19.02</v>
      </c>
      <c r="L4338" s="867" t="s">
        <v>6143</v>
      </c>
    </row>
    <row r="4339" spans="1:12" ht="13.5">
      <c r="A4339" s="867" t="s">
        <v>9467</v>
      </c>
      <c r="B4339" s="867" t="s">
        <v>9468</v>
      </c>
      <c r="C4339" s="867" t="s">
        <v>8778</v>
      </c>
      <c r="D4339" s="867" t="s">
        <v>9692</v>
      </c>
      <c r="E4339" s="868" t="s">
        <v>819</v>
      </c>
      <c r="F4339" s="867" t="s">
        <v>819</v>
      </c>
      <c r="G4339" s="867">
        <v>97500</v>
      </c>
      <c r="H4339" s="867" t="s">
        <v>10752</v>
      </c>
      <c r="I4339" s="867" t="s">
        <v>6228</v>
      </c>
      <c r="J4339" s="867" t="s">
        <v>6142</v>
      </c>
      <c r="K4339" s="868">
        <v>16.079999999999998</v>
      </c>
      <c r="L4339" s="867" t="s">
        <v>6143</v>
      </c>
    </row>
    <row r="4340" spans="1:12" ht="13.5">
      <c r="A4340" s="867" t="s">
        <v>9467</v>
      </c>
      <c r="B4340" s="867" t="s">
        <v>9468</v>
      </c>
      <c r="C4340" s="867" t="s">
        <v>8778</v>
      </c>
      <c r="D4340" s="867" t="s">
        <v>9692</v>
      </c>
      <c r="E4340" s="868" t="s">
        <v>819</v>
      </c>
      <c r="F4340" s="867" t="s">
        <v>819</v>
      </c>
      <c r="G4340" s="867">
        <v>97502</v>
      </c>
      <c r="H4340" s="867" t="s">
        <v>10753</v>
      </c>
      <c r="I4340" s="867" t="s">
        <v>6228</v>
      </c>
      <c r="J4340" s="867" t="s">
        <v>6142</v>
      </c>
      <c r="K4340" s="868">
        <v>25.96</v>
      </c>
      <c r="L4340" s="867" t="s">
        <v>6143</v>
      </c>
    </row>
    <row r="4341" spans="1:12" ht="13.5">
      <c r="A4341" s="867" t="s">
        <v>9467</v>
      </c>
      <c r="B4341" s="867" t="s">
        <v>9468</v>
      </c>
      <c r="C4341" s="867" t="s">
        <v>8778</v>
      </c>
      <c r="D4341" s="867" t="s">
        <v>9692</v>
      </c>
      <c r="E4341" s="868" t="s">
        <v>819</v>
      </c>
      <c r="F4341" s="867" t="s">
        <v>819</v>
      </c>
      <c r="G4341" s="867">
        <v>97503</v>
      </c>
      <c r="H4341" s="867" t="s">
        <v>10754</v>
      </c>
      <c r="I4341" s="867" t="s">
        <v>6228</v>
      </c>
      <c r="J4341" s="867" t="s">
        <v>6142</v>
      </c>
      <c r="K4341" s="868">
        <v>31.11</v>
      </c>
      <c r="L4341" s="867" t="s">
        <v>6143</v>
      </c>
    </row>
    <row r="4342" spans="1:12" ht="13.5">
      <c r="A4342" s="867" t="s">
        <v>9467</v>
      </c>
      <c r="B4342" s="867" t="s">
        <v>9468</v>
      </c>
      <c r="C4342" s="867" t="s">
        <v>8778</v>
      </c>
      <c r="D4342" s="867" t="s">
        <v>9692</v>
      </c>
      <c r="E4342" s="868" t="s">
        <v>819</v>
      </c>
      <c r="F4342" s="867" t="s">
        <v>819</v>
      </c>
      <c r="G4342" s="867">
        <v>97505</v>
      </c>
      <c r="H4342" s="867" t="s">
        <v>10755</v>
      </c>
      <c r="I4342" s="867" t="s">
        <v>6228</v>
      </c>
      <c r="J4342" s="867" t="s">
        <v>6142</v>
      </c>
      <c r="K4342" s="868">
        <v>32.33</v>
      </c>
      <c r="L4342" s="867" t="s">
        <v>6143</v>
      </c>
    </row>
    <row r="4343" spans="1:12" ht="13.5">
      <c r="A4343" s="867" t="s">
        <v>9467</v>
      </c>
      <c r="B4343" s="867" t="s">
        <v>9468</v>
      </c>
      <c r="C4343" s="867" t="s">
        <v>8778</v>
      </c>
      <c r="D4343" s="867" t="s">
        <v>9692</v>
      </c>
      <c r="E4343" s="868" t="s">
        <v>819</v>
      </c>
      <c r="F4343" s="867" t="s">
        <v>819</v>
      </c>
      <c r="G4343" s="867">
        <v>97506</v>
      </c>
      <c r="H4343" s="867" t="s">
        <v>10756</v>
      </c>
      <c r="I4343" s="867" t="s">
        <v>6228</v>
      </c>
      <c r="J4343" s="867" t="s">
        <v>6142</v>
      </c>
      <c r="K4343" s="868">
        <v>38.67</v>
      </c>
      <c r="L4343" s="867" t="s">
        <v>6143</v>
      </c>
    </row>
    <row r="4344" spans="1:12" ht="13.5">
      <c r="A4344" s="867" t="s">
        <v>9467</v>
      </c>
      <c r="B4344" s="867" t="s">
        <v>9468</v>
      </c>
      <c r="C4344" s="867" t="s">
        <v>8778</v>
      </c>
      <c r="D4344" s="867" t="s">
        <v>9692</v>
      </c>
      <c r="E4344" s="868" t="s">
        <v>819</v>
      </c>
      <c r="F4344" s="867" t="s">
        <v>819</v>
      </c>
      <c r="G4344" s="867">
        <v>97508</v>
      </c>
      <c r="H4344" s="867" t="s">
        <v>10757</v>
      </c>
      <c r="I4344" s="867" t="s">
        <v>6228</v>
      </c>
      <c r="J4344" s="867" t="s">
        <v>6142</v>
      </c>
      <c r="K4344" s="868">
        <v>46.86</v>
      </c>
      <c r="L4344" s="867" t="s">
        <v>6143</v>
      </c>
    </row>
    <row r="4345" spans="1:12" ht="13.5">
      <c r="A4345" s="867" t="s">
        <v>9467</v>
      </c>
      <c r="B4345" s="867" t="s">
        <v>9468</v>
      </c>
      <c r="C4345" s="867" t="s">
        <v>8778</v>
      </c>
      <c r="D4345" s="867" t="s">
        <v>9692</v>
      </c>
      <c r="E4345" s="868" t="s">
        <v>819</v>
      </c>
      <c r="F4345" s="867" t="s">
        <v>819</v>
      </c>
      <c r="G4345" s="867">
        <v>97509</v>
      </c>
      <c r="H4345" s="867" t="s">
        <v>10758</v>
      </c>
      <c r="I4345" s="867" t="s">
        <v>6228</v>
      </c>
      <c r="J4345" s="867" t="s">
        <v>6142</v>
      </c>
      <c r="K4345" s="868">
        <v>56.88</v>
      </c>
      <c r="L4345" s="867" t="s">
        <v>6143</v>
      </c>
    </row>
    <row r="4346" spans="1:12" ht="13.5">
      <c r="A4346" s="867" t="s">
        <v>9467</v>
      </c>
      <c r="B4346" s="867" t="s">
        <v>9468</v>
      </c>
      <c r="C4346" s="867" t="s">
        <v>8778</v>
      </c>
      <c r="D4346" s="867" t="s">
        <v>9692</v>
      </c>
      <c r="E4346" s="868" t="s">
        <v>819</v>
      </c>
      <c r="F4346" s="867" t="s">
        <v>819</v>
      </c>
      <c r="G4346" s="867">
        <v>97511</v>
      </c>
      <c r="H4346" s="867" t="s">
        <v>10759</v>
      </c>
      <c r="I4346" s="867" t="s">
        <v>6228</v>
      </c>
      <c r="J4346" s="867" t="s">
        <v>6142</v>
      </c>
      <c r="K4346" s="868">
        <v>85.25</v>
      </c>
      <c r="L4346" s="867" t="s">
        <v>6143</v>
      </c>
    </row>
    <row r="4347" spans="1:12" ht="13.5">
      <c r="A4347" s="867" t="s">
        <v>9467</v>
      </c>
      <c r="B4347" s="867" t="s">
        <v>9468</v>
      </c>
      <c r="C4347" s="867" t="s">
        <v>8778</v>
      </c>
      <c r="D4347" s="867" t="s">
        <v>9692</v>
      </c>
      <c r="E4347" s="868" t="s">
        <v>819</v>
      </c>
      <c r="F4347" s="867" t="s">
        <v>819</v>
      </c>
      <c r="G4347" s="867">
        <v>97512</v>
      </c>
      <c r="H4347" s="867" t="s">
        <v>10760</v>
      </c>
      <c r="I4347" s="867" t="s">
        <v>6228</v>
      </c>
      <c r="J4347" s="867" t="s">
        <v>6142</v>
      </c>
      <c r="K4347" s="868">
        <v>105.49</v>
      </c>
      <c r="L4347" s="867" t="s">
        <v>6143</v>
      </c>
    </row>
    <row r="4348" spans="1:12" ht="13.5">
      <c r="A4348" s="867" t="s">
        <v>9467</v>
      </c>
      <c r="B4348" s="867" t="s">
        <v>9468</v>
      </c>
      <c r="C4348" s="867" t="s">
        <v>8778</v>
      </c>
      <c r="D4348" s="867" t="s">
        <v>9692</v>
      </c>
      <c r="E4348" s="868" t="s">
        <v>819</v>
      </c>
      <c r="F4348" s="867" t="s">
        <v>819</v>
      </c>
      <c r="G4348" s="867">
        <v>97514</v>
      </c>
      <c r="H4348" s="867" t="s">
        <v>10761</v>
      </c>
      <c r="I4348" s="867" t="s">
        <v>6228</v>
      </c>
      <c r="J4348" s="867" t="s">
        <v>6142</v>
      </c>
      <c r="K4348" s="868">
        <v>112.89</v>
      </c>
      <c r="L4348" s="867" t="s">
        <v>6143</v>
      </c>
    </row>
    <row r="4349" spans="1:12" ht="13.5">
      <c r="A4349" s="867" t="s">
        <v>9467</v>
      </c>
      <c r="B4349" s="867" t="s">
        <v>9468</v>
      </c>
      <c r="C4349" s="867" t="s">
        <v>8778</v>
      </c>
      <c r="D4349" s="867" t="s">
        <v>9692</v>
      </c>
      <c r="E4349" s="868" t="s">
        <v>819</v>
      </c>
      <c r="F4349" s="867" t="s">
        <v>819</v>
      </c>
      <c r="G4349" s="867">
        <v>97515</v>
      </c>
      <c r="H4349" s="867" t="s">
        <v>10762</v>
      </c>
      <c r="I4349" s="867" t="s">
        <v>6228</v>
      </c>
      <c r="J4349" s="867" t="s">
        <v>6142</v>
      </c>
      <c r="K4349" s="868">
        <v>140.16999999999999</v>
      </c>
      <c r="L4349" s="867" t="s">
        <v>6143</v>
      </c>
    </row>
    <row r="4350" spans="1:12" ht="13.5">
      <c r="A4350" s="867" t="s">
        <v>9467</v>
      </c>
      <c r="B4350" s="867" t="s">
        <v>9468</v>
      </c>
      <c r="C4350" s="867" t="s">
        <v>8778</v>
      </c>
      <c r="D4350" s="867" t="s">
        <v>9692</v>
      </c>
      <c r="E4350" s="868" t="s">
        <v>819</v>
      </c>
      <c r="F4350" s="867" t="s">
        <v>819</v>
      </c>
      <c r="G4350" s="867">
        <v>97517</v>
      </c>
      <c r="H4350" s="867" t="s">
        <v>10763</v>
      </c>
      <c r="I4350" s="867" t="s">
        <v>6228</v>
      </c>
      <c r="J4350" s="867" t="s">
        <v>6142</v>
      </c>
      <c r="K4350" s="868">
        <v>30.53</v>
      </c>
      <c r="L4350" s="867" t="s">
        <v>6143</v>
      </c>
    </row>
    <row r="4351" spans="1:12" ht="13.5">
      <c r="A4351" s="867" t="s">
        <v>9467</v>
      </c>
      <c r="B4351" s="867" t="s">
        <v>9468</v>
      </c>
      <c r="C4351" s="867" t="s">
        <v>8778</v>
      </c>
      <c r="D4351" s="867" t="s">
        <v>9692</v>
      </c>
      <c r="E4351" s="868" t="s">
        <v>819</v>
      </c>
      <c r="F4351" s="867" t="s">
        <v>819</v>
      </c>
      <c r="G4351" s="867">
        <v>97518</v>
      </c>
      <c r="H4351" s="867" t="s">
        <v>10764</v>
      </c>
      <c r="I4351" s="867" t="s">
        <v>6228</v>
      </c>
      <c r="J4351" s="867" t="s">
        <v>6142</v>
      </c>
      <c r="K4351" s="868">
        <v>30.53</v>
      </c>
      <c r="L4351" s="867" t="s">
        <v>6143</v>
      </c>
    </row>
    <row r="4352" spans="1:12" ht="13.5">
      <c r="A4352" s="867" t="s">
        <v>9467</v>
      </c>
      <c r="B4352" s="867" t="s">
        <v>9468</v>
      </c>
      <c r="C4352" s="867" t="s">
        <v>8778</v>
      </c>
      <c r="D4352" s="867" t="s">
        <v>9692</v>
      </c>
      <c r="E4352" s="868" t="s">
        <v>819</v>
      </c>
      <c r="F4352" s="867" t="s">
        <v>819</v>
      </c>
      <c r="G4352" s="867">
        <v>97519</v>
      </c>
      <c r="H4352" s="867" t="s">
        <v>10765</v>
      </c>
      <c r="I4352" s="867" t="s">
        <v>6228</v>
      </c>
      <c r="J4352" s="867" t="s">
        <v>6142</v>
      </c>
      <c r="K4352" s="868">
        <v>42.4</v>
      </c>
      <c r="L4352" s="867" t="s">
        <v>6143</v>
      </c>
    </row>
    <row r="4353" spans="1:12" ht="13.5">
      <c r="A4353" s="867" t="s">
        <v>9467</v>
      </c>
      <c r="B4353" s="867" t="s">
        <v>9468</v>
      </c>
      <c r="C4353" s="867" t="s">
        <v>8778</v>
      </c>
      <c r="D4353" s="867" t="s">
        <v>9692</v>
      </c>
      <c r="E4353" s="868" t="s">
        <v>819</v>
      </c>
      <c r="F4353" s="867" t="s">
        <v>819</v>
      </c>
      <c r="G4353" s="867">
        <v>97520</v>
      </c>
      <c r="H4353" s="867" t="s">
        <v>10766</v>
      </c>
      <c r="I4353" s="867" t="s">
        <v>6228</v>
      </c>
      <c r="J4353" s="867" t="s">
        <v>6142</v>
      </c>
      <c r="K4353" s="868">
        <v>42.4</v>
      </c>
      <c r="L4353" s="867" t="s">
        <v>6143</v>
      </c>
    </row>
    <row r="4354" spans="1:12" ht="13.5">
      <c r="A4354" s="867" t="s">
        <v>9467</v>
      </c>
      <c r="B4354" s="867" t="s">
        <v>9468</v>
      </c>
      <c r="C4354" s="867" t="s">
        <v>8778</v>
      </c>
      <c r="D4354" s="867" t="s">
        <v>9692</v>
      </c>
      <c r="E4354" s="868" t="s">
        <v>819</v>
      </c>
      <c r="F4354" s="867" t="s">
        <v>819</v>
      </c>
      <c r="G4354" s="867">
        <v>97521</v>
      </c>
      <c r="H4354" s="867" t="s">
        <v>10767</v>
      </c>
      <c r="I4354" s="867" t="s">
        <v>6228</v>
      </c>
      <c r="J4354" s="867" t="s">
        <v>6142</v>
      </c>
      <c r="K4354" s="868">
        <v>57.9</v>
      </c>
      <c r="L4354" s="867" t="s">
        <v>6143</v>
      </c>
    </row>
    <row r="4355" spans="1:12" ht="13.5">
      <c r="A4355" s="867" t="s">
        <v>9467</v>
      </c>
      <c r="B4355" s="867" t="s">
        <v>9468</v>
      </c>
      <c r="C4355" s="867" t="s">
        <v>8778</v>
      </c>
      <c r="D4355" s="867" t="s">
        <v>9692</v>
      </c>
      <c r="E4355" s="868" t="s">
        <v>819</v>
      </c>
      <c r="F4355" s="867" t="s">
        <v>819</v>
      </c>
      <c r="G4355" s="867">
        <v>97522</v>
      </c>
      <c r="H4355" s="867" t="s">
        <v>10768</v>
      </c>
      <c r="I4355" s="867" t="s">
        <v>6228</v>
      </c>
      <c r="J4355" s="867" t="s">
        <v>6142</v>
      </c>
      <c r="K4355" s="868">
        <v>57.9</v>
      </c>
      <c r="L4355" s="867" t="s">
        <v>6143</v>
      </c>
    </row>
    <row r="4356" spans="1:12" ht="13.5">
      <c r="A4356" s="867" t="s">
        <v>9467</v>
      </c>
      <c r="B4356" s="867" t="s">
        <v>9468</v>
      </c>
      <c r="C4356" s="867" t="s">
        <v>8778</v>
      </c>
      <c r="D4356" s="867" t="s">
        <v>9692</v>
      </c>
      <c r="E4356" s="868" t="s">
        <v>819</v>
      </c>
      <c r="F4356" s="867" t="s">
        <v>819</v>
      </c>
      <c r="G4356" s="867">
        <v>97523</v>
      </c>
      <c r="H4356" s="867" t="s">
        <v>10769</v>
      </c>
      <c r="I4356" s="867" t="s">
        <v>6228</v>
      </c>
      <c r="J4356" s="867" t="s">
        <v>6142</v>
      </c>
      <c r="K4356" s="868">
        <v>78.53</v>
      </c>
      <c r="L4356" s="867" t="s">
        <v>6143</v>
      </c>
    </row>
    <row r="4357" spans="1:12" ht="13.5">
      <c r="A4357" s="867" t="s">
        <v>9467</v>
      </c>
      <c r="B4357" s="867" t="s">
        <v>9468</v>
      </c>
      <c r="C4357" s="867" t="s">
        <v>8778</v>
      </c>
      <c r="D4357" s="867" t="s">
        <v>9692</v>
      </c>
      <c r="E4357" s="868" t="s">
        <v>819</v>
      </c>
      <c r="F4357" s="867" t="s">
        <v>819</v>
      </c>
      <c r="G4357" s="867">
        <v>97524</v>
      </c>
      <c r="H4357" s="867" t="s">
        <v>10770</v>
      </c>
      <c r="I4357" s="867" t="s">
        <v>6228</v>
      </c>
      <c r="J4357" s="867" t="s">
        <v>6142</v>
      </c>
      <c r="K4357" s="868">
        <v>84.25</v>
      </c>
      <c r="L4357" s="867" t="s">
        <v>6143</v>
      </c>
    </row>
    <row r="4358" spans="1:12" ht="13.5">
      <c r="A4358" s="867" t="s">
        <v>9467</v>
      </c>
      <c r="B4358" s="867" t="s">
        <v>9468</v>
      </c>
      <c r="C4358" s="867" t="s">
        <v>8778</v>
      </c>
      <c r="D4358" s="867" t="s">
        <v>9692</v>
      </c>
      <c r="E4358" s="868" t="s">
        <v>819</v>
      </c>
      <c r="F4358" s="867" t="s">
        <v>819</v>
      </c>
      <c r="G4358" s="867">
        <v>97525</v>
      </c>
      <c r="H4358" s="867" t="s">
        <v>10771</v>
      </c>
      <c r="I4358" s="867" t="s">
        <v>6228</v>
      </c>
      <c r="J4358" s="867" t="s">
        <v>6142</v>
      </c>
      <c r="K4358" s="868">
        <v>143.75</v>
      </c>
      <c r="L4358" s="867" t="s">
        <v>6143</v>
      </c>
    </row>
    <row r="4359" spans="1:12" ht="13.5">
      <c r="A4359" s="867" t="s">
        <v>9467</v>
      </c>
      <c r="B4359" s="867" t="s">
        <v>9468</v>
      </c>
      <c r="C4359" s="867" t="s">
        <v>8778</v>
      </c>
      <c r="D4359" s="867" t="s">
        <v>9692</v>
      </c>
      <c r="E4359" s="868" t="s">
        <v>819</v>
      </c>
      <c r="F4359" s="867" t="s">
        <v>819</v>
      </c>
      <c r="G4359" s="867">
        <v>97526</v>
      </c>
      <c r="H4359" s="867" t="s">
        <v>10772</v>
      </c>
      <c r="I4359" s="867" t="s">
        <v>6228</v>
      </c>
      <c r="J4359" s="867" t="s">
        <v>6142</v>
      </c>
      <c r="K4359" s="868">
        <v>152.88999999999999</v>
      </c>
      <c r="L4359" s="867" t="s">
        <v>6143</v>
      </c>
    </row>
    <row r="4360" spans="1:12" ht="13.5">
      <c r="A4360" s="867" t="s">
        <v>9467</v>
      </c>
      <c r="B4360" s="867" t="s">
        <v>9468</v>
      </c>
      <c r="C4360" s="867" t="s">
        <v>8778</v>
      </c>
      <c r="D4360" s="867" t="s">
        <v>9692</v>
      </c>
      <c r="E4360" s="868" t="s">
        <v>819</v>
      </c>
      <c r="F4360" s="867" t="s">
        <v>819</v>
      </c>
      <c r="G4360" s="867">
        <v>97527</v>
      </c>
      <c r="H4360" s="867" t="s">
        <v>10773</v>
      </c>
      <c r="I4360" s="867" t="s">
        <v>6228</v>
      </c>
      <c r="J4360" s="867" t="s">
        <v>6142</v>
      </c>
      <c r="K4360" s="868">
        <v>343.89</v>
      </c>
      <c r="L4360" s="867" t="s">
        <v>6143</v>
      </c>
    </row>
    <row r="4361" spans="1:12" ht="13.5">
      <c r="A4361" s="867" t="s">
        <v>9467</v>
      </c>
      <c r="B4361" s="867" t="s">
        <v>9468</v>
      </c>
      <c r="C4361" s="867" t="s">
        <v>8778</v>
      </c>
      <c r="D4361" s="867" t="s">
        <v>9692</v>
      </c>
      <c r="E4361" s="868" t="s">
        <v>819</v>
      </c>
      <c r="F4361" s="867" t="s">
        <v>819</v>
      </c>
      <c r="G4361" s="867">
        <v>97528</v>
      </c>
      <c r="H4361" s="867" t="s">
        <v>10774</v>
      </c>
      <c r="I4361" s="867" t="s">
        <v>6228</v>
      </c>
      <c r="J4361" s="867" t="s">
        <v>6142</v>
      </c>
      <c r="K4361" s="868">
        <v>302.87</v>
      </c>
      <c r="L4361" s="867" t="s">
        <v>6143</v>
      </c>
    </row>
    <row r="4362" spans="1:12" ht="13.5">
      <c r="A4362" s="867" t="s">
        <v>9467</v>
      </c>
      <c r="B4362" s="867" t="s">
        <v>9468</v>
      </c>
      <c r="C4362" s="867" t="s">
        <v>8778</v>
      </c>
      <c r="D4362" s="867" t="s">
        <v>9692</v>
      </c>
      <c r="E4362" s="868" t="s">
        <v>819</v>
      </c>
      <c r="F4362" s="867" t="s">
        <v>819</v>
      </c>
      <c r="G4362" s="867">
        <v>97529</v>
      </c>
      <c r="H4362" s="867" t="s">
        <v>10775</v>
      </c>
      <c r="I4362" s="867" t="s">
        <v>6228</v>
      </c>
      <c r="J4362" s="867" t="s">
        <v>6142</v>
      </c>
      <c r="K4362" s="868">
        <v>46.82</v>
      </c>
      <c r="L4362" s="867" t="s">
        <v>6143</v>
      </c>
    </row>
    <row r="4363" spans="1:12" ht="13.5">
      <c r="A4363" s="867" t="s">
        <v>9467</v>
      </c>
      <c r="B4363" s="867" t="s">
        <v>9468</v>
      </c>
      <c r="C4363" s="867" t="s">
        <v>8778</v>
      </c>
      <c r="D4363" s="867" t="s">
        <v>9692</v>
      </c>
      <c r="E4363" s="868" t="s">
        <v>819</v>
      </c>
      <c r="F4363" s="867" t="s">
        <v>819</v>
      </c>
      <c r="G4363" s="867">
        <v>97530</v>
      </c>
      <c r="H4363" s="867" t="s">
        <v>10776</v>
      </c>
      <c r="I4363" s="867" t="s">
        <v>6228</v>
      </c>
      <c r="J4363" s="867" t="s">
        <v>6142</v>
      </c>
      <c r="K4363" s="868">
        <v>66.099999999999994</v>
      </c>
      <c r="L4363" s="867" t="s">
        <v>6143</v>
      </c>
    </row>
    <row r="4364" spans="1:12" ht="13.5">
      <c r="A4364" s="867" t="s">
        <v>9467</v>
      </c>
      <c r="B4364" s="867" t="s">
        <v>9468</v>
      </c>
      <c r="C4364" s="867" t="s">
        <v>8778</v>
      </c>
      <c r="D4364" s="867" t="s">
        <v>9692</v>
      </c>
      <c r="E4364" s="868" t="s">
        <v>819</v>
      </c>
      <c r="F4364" s="867" t="s">
        <v>819</v>
      </c>
      <c r="G4364" s="867">
        <v>97531</v>
      </c>
      <c r="H4364" s="867" t="s">
        <v>10777</v>
      </c>
      <c r="I4364" s="867" t="s">
        <v>6228</v>
      </c>
      <c r="J4364" s="867" t="s">
        <v>6142</v>
      </c>
      <c r="K4364" s="868">
        <v>83.38</v>
      </c>
      <c r="L4364" s="867" t="s">
        <v>6143</v>
      </c>
    </row>
    <row r="4365" spans="1:12" ht="13.5">
      <c r="A4365" s="867" t="s">
        <v>9467</v>
      </c>
      <c r="B4365" s="867" t="s">
        <v>9468</v>
      </c>
      <c r="C4365" s="867" t="s">
        <v>8778</v>
      </c>
      <c r="D4365" s="867" t="s">
        <v>9692</v>
      </c>
      <c r="E4365" s="868" t="s">
        <v>819</v>
      </c>
      <c r="F4365" s="867" t="s">
        <v>819</v>
      </c>
      <c r="G4365" s="867">
        <v>97532</v>
      </c>
      <c r="H4365" s="867" t="s">
        <v>10778</v>
      </c>
      <c r="I4365" s="867" t="s">
        <v>6228</v>
      </c>
      <c r="J4365" s="867" t="s">
        <v>6142</v>
      </c>
      <c r="K4365" s="868">
        <v>127.66</v>
      </c>
      <c r="L4365" s="867" t="s">
        <v>6143</v>
      </c>
    </row>
    <row r="4366" spans="1:12" ht="13.5">
      <c r="A4366" s="867" t="s">
        <v>9467</v>
      </c>
      <c r="B4366" s="867" t="s">
        <v>9468</v>
      </c>
      <c r="C4366" s="867" t="s">
        <v>8778</v>
      </c>
      <c r="D4366" s="867" t="s">
        <v>9692</v>
      </c>
      <c r="E4366" s="868" t="s">
        <v>819</v>
      </c>
      <c r="F4366" s="867" t="s">
        <v>819</v>
      </c>
      <c r="G4366" s="867">
        <v>97533</v>
      </c>
      <c r="H4366" s="867" t="s">
        <v>10779</v>
      </c>
      <c r="I4366" s="867" t="s">
        <v>6228</v>
      </c>
      <c r="J4366" s="867" t="s">
        <v>6142</v>
      </c>
      <c r="K4366" s="868">
        <v>236.09</v>
      </c>
      <c r="L4366" s="867" t="s">
        <v>6143</v>
      </c>
    </row>
    <row r="4367" spans="1:12" ht="13.5">
      <c r="A4367" s="867" t="s">
        <v>9467</v>
      </c>
      <c r="B4367" s="867" t="s">
        <v>9468</v>
      </c>
      <c r="C4367" s="867" t="s">
        <v>8778</v>
      </c>
      <c r="D4367" s="867" t="s">
        <v>9692</v>
      </c>
      <c r="E4367" s="868" t="s">
        <v>819</v>
      </c>
      <c r="F4367" s="867" t="s">
        <v>819</v>
      </c>
      <c r="G4367" s="867">
        <v>97534</v>
      </c>
      <c r="H4367" s="867" t="s">
        <v>10780</v>
      </c>
      <c r="I4367" s="867" t="s">
        <v>6228</v>
      </c>
      <c r="J4367" s="867" t="s">
        <v>6142</v>
      </c>
      <c r="K4367" s="868">
        <v>368.03</v>
      </c>
      <c r="L4367" s="867" t="s">
        <v>6143</v>
      </c>
    </row>
    <row r="4368" spans="1:12" ht="13.5">
      <c r="A4368" s="867" t="s">
        <v>9467</v>
      </c>
      <c r="B4368" s="867" t="s">
        <v>9468</v>
      </c>
      <c r="C4368" s="867" t="s">
        <v>8778</v>
      </c>
      <c r="D4368" s="867" t="s">
        <v>9692</v>
      </c>
      <c r="E4368" s="868" t="s">
        <v>819</v>
      </c>
      <c r="F4368" s="867" t="s">
        <v>819</v>
      </c>
      <c r="G4368" s="867">
        <v>97537</v>
      </c>
      <c r="H4368" s="867" t="s">
        <v>10781</v>
      </c>
      <c r="I4368" s="867" t="s">
        <v>6228</v>
      </c>
      <c r="J4368" s="867" t="s">
        <v>6142</v>
      </c>
      <c r="K4368" s="868">
        <v>14.88</v>
      </c>
      <c r="L4368" s="867" t="s">
        <v>6143</v>
      </c>
    </row>
    <row r="4369" spans="1:12" ht="13.5">
      <c r="A4369" s="867" t="s">
        <v>9467</v>
      </c>
      <c r="B4369" s="867" t="s">
        <v>9468</v>
      </c>
      <c r="C4369" s="867" t="s">
        <v>8778</v>
      </c>
      <c r="D4369" s="867" t="s">
        <v>9692</v>
      </c>
      <c r="E4369" s="868" t="s">
        <v>819</v>
      </c>
      <c r="F4369" s="867" t="s">
        <v>819</v>
      </c>
      <c r="G4369" s="867">
        <v>97540</v>
      </c>
      <c r="H4369" s="867" t="s">
        <v>10782</v>
      </c>
      <c r="I4369" s="867" t="s">
        <v>6228</v>
      </c>
      <c r="J4369" s="867" t="s">
        <v>6142</v>
      </c>
      <c r="K4369" s="868">
        <v>20.96</v>
      </c>
      <c r="L4369" s="867" t="s">
        <v>6143</v>
      </c>
    </row>
    <row r="4370" spans="1:12" ht="13.5">
      <c r="A4370" s="867" t="s">
        <v>9467</v>
      </c>
      <c r="B4370" s="867" t="s">
        <v>9468</v>
      </c>
      <c r="C4370" s="867" t="s">
        <v>8778</v>
      </c>
      <c r="D4370" s="867" t="s">
        <v>9692</v>
      </c>
      <c r="E4370" s="868" t="s">
        <v>819</v>
      </c>
      <c r="F4370" s="867" t="s">
        <v>819</v>
      </c>
      <c r="G4370" s="867">
        <v>97541</v>
      </c>
      <c r="H4370" s="867" t="s">
        <v>10783</v>
      </c>
      <c r="I4370" s="867" t="s">
        <v>6228</v>
      </c>
      <c r="J4370" s="867" t="s">
        <v>6142</v>
      </c>
      <c r="K4370" s="868">
        <v>18.53</v>
      </c>
      <c r="L4370" s="867" t="s">
        <v>6143</v>
      </c>
    </row>
    <row r="4371" spans="1:12" ht="13.5">
      <c r="A4371" s="867" t="s">
        <v>9467</v>
      </c>
      <c r="B4371" s="867" t="s">
        <v>9468</v>
      </c>
      <c r="C4371" s="867" t="s">
        <v>8778</v>
      </c>
      <c r="D4371" s="867" t="s">
        <v>9692</v>
      </c>
      <c r="E4371" s="868" t="s">
        <v>819</v>
      </c>
      <c r="F4371" s="867" t="s">
        <v>819</v>
      </c>
      <c r="G4371" s="867">
        <v>97543</v>
      </c>
      <c r="H4371" s="867" t="s">
        <v>10784</v>
      </c>
      <c r="I4371" s="867" t="s">
        <v>6228</v>
      </c>
      <c r="J4371" s="867" t="s">
        <v>6142</v>
      </c>
      <c r="K4371" s="868">
        <v>35.53</v>
      </c>
      <c r="L4371" s="867" t="s">
        <v>6143</v>
      </c>
    </row>
    <row r="4372" spans="1:12" ht="13.5">
      <c r="A4372" s="867" t="s">
        <v>9467</v>
      </c>
      <c r="B4372" s="867" t="s">
        <v>9468</v>
      </c>
      <c r="C4372" s="867" t="s">
        <v>8778</v>
      </c>
      <c r="D4372" s="867" t="s">
        <v>9692</v>
      </c>
      <c r="E4372" s="868" t="s">
        <v>819</v>
      </c>
      <c r="F4372" s="867" t="s">
        <v>819</v>
      </c>
      <c r="G4372" s="867">
        <v>97544</v>
      </c>
      <c r="H4372" s="867" t="s">
        <v>10785</v>
      </c>
      <c r="I4372" s="867" t="s">
        <v>6228</v>
      </c>
      <c r="J4372" s="867" t="s">
        <v>6142</v>
      </c>
      <c r="K4372" s="868">
        <v>32.590000000000003</v>
      </c>
      <c r="L4372" s="867" t="s">
        <v>6143</v>
      </c>
    </row>
    <row r="4373" spans="1:12" ht="13.5">
      <c r="A4373" s="867" t="s">
        <v>9467</v>
      </c>
      <c r="B4373" s="867" t="s">
        <v>9468</v>
      </c>
      <c r="C4373" s="867" t="s">
        <v>8778</v>
      </c>
      <c r="D4373" s="867" t="s">
        <v>9692</v>
      </c>
      <c r="E4373" s="868" t="s">
        <v>819</v>
      </c>
      <c r="F4373" s="867" t="s">
        <v>819</v>
      </c>
      <c r="G4373" s="867">
        <v>97546</v>
      </c>
      <c r="H4373" s="867" t="s">
        <v>10786</v>
      </c>
      <c r="I4373" s="867" t="s">
        <v>6228</v>
      </c>
      <c r="J4373" s="867" t="s">
        <v>6142</v>
      </c>
      <c r="K4373" s="868">
        <v>21.09</v>
      </c>
      <c r="L4373" s="867" t="s">
        <v>6143</v>
      </c>
    </row>
    <row r="4374" spans="1:12" ht="13.5">
      <c r="A4374" s="867" t="s">
        <v>9467</v>
      </c>
      <c r="B4374" s="867" t="s">
        <v>9468</v>
      </c>
      <c r="C4374" s="867" t="s">
        <v>8778</v>
      </c>
      <c r="D4374" s="867" t="s">
        <v>9692</v>
      </c>
      <c r="E4374" s="868" t="s">
        <v>819</v>
      </c>
      <c r="F4374" s="867" t="s">
        <v>819</v>
      </c>
      <c r="G4374" s="867">
        <v>97547</v>
      </c>
      <c r="H4374" s="867" t="s">
        <v>10787</v>
      </c>
      <c r="I4374" s="867" t="s">
        <v>6228</v>
      </c>
      <c r="J4374" s="867" t="s">
        <v>6142</v>
      </c>
      <c r="K4374" s="868">
        <v>21.09</v>
      </c>
      <c r="L4374" s="867" t="s">
        <v>6143</v>
      </c>
    </row>
    <row r="4375" spans="1:12" ht="13.5">
      <c r="A4375" s="867" t="s">
        <v>9467</v>
      </c>
      <c r="B4375" s="867" t="s">
        <v>9468</v>
      </c>
      <c r="C4375" s="867" t="s">
        <v>8778</v>
      </c>
      <c r="D4375" s="867" t="s">
        <v>9692</v>
      </c>
      <c r="E4375" s="868" t="s">
        <v>819</v>
      </c>
      <c r="F4375" s="867" t="s">
        <v>819</v>
      </c>
      <c r="G4375" s="867">
        <v>97548</v>
      </c>
      <c r="H4375" s="867" t="s">
        <v>10788</v>
      </c>
      <c r="I4375" s="867" t="s">
        <v>6228</v>
      </c>
      <c r="J4375" s="867" t="s">
        <v>6142</v>
      </c>
      <c r="K4375" s="868">
        <v>32.17</v>
      </c>
      <c r="L4375" s="867" t="s">
        <v>6143</v>
      </c>
    </row>
    <row r="4376" spans="1:12" ht="13.5">
      <c r="A4376" s="867" t="s">
        <v>9467</v>
      </c>
      <c r="B4376" s="867" t="s">
        <v>9468</v>
      </c>
      <c r="C4376" s="867" t="s">
        <v>8778</v>
      </c>
      <c r="D4376" s="867" t="s">
        <v>9692</v>
      </c>
      <c r="E4376" s="868" t="s">
        <v>819</v>
      </c>
      <c r="F4376" s="867" t="s">
        <v>819</v>
      </c>
      <c r="G4376" s="867">
        <v>97549</v>
      </c>
      <c r="H4376" s="867" t="s">
        <v>10789</v>
      </c>
      <c r="I4376" s="867" t="s">
        <v>6228</v>
      </c>
      <c r="J4376" s="867" t="s">
        <v>6142</v>
      </c>
      <c r="K4376" s="868">
        <v>32.17</v>
      </c>
      <c r="L4376" s="867" t="s">
        <v>6143</v>
      </c>
    </row>
    <row r="4377" spans="1:12" ht="13.5">
      <c r="A4377" s="867" t="s">
        <v>9467</v>
      </c>
      <c r="B4377" s="867" t="s">
        <v>9468</v>
      </c>
      <c r="C4377" s="867" t="s">
        <v>8778</v>
      </c>
      <c r="D4377" s="867" t="s">
        <v>9692</v>
      </c>
      <c r="E4377" s="868" t="s">
        <v>819</v>
      </c>
      <c r="F4377" s="867" t="s">
        <v>819</v>
      </c>
      <c r="G4377" s="867">
        <v>97550</v>
      </c>
      <c r="H4377" s="867" t="s">
        <v>10790</v>
      </c>
      <c r="I4377" s="867" t="s">
        <v>6228</v>
      </c>
      <c r="J4377" s="867" t="s">
        <v>6142</v>
      </c>
      <c r="K4377" s="868">
        <v>55.33</v>
      </c>
      <c r="L4377" s="867" t="s">
        <v>6143</v>
      </c>
    </row>
    <row r="4378" spans="1:12" ht="13.5">
      <c r="A4378" s="867" t="s">
        <v>9467</v>
      </c>
      <c r="B4378" s="867" t="s">
        <v>9468</v>
      </c>
      <c r="C4378" s="867" t="s">
        <v>8778</v>
      </c>
      <c r="D4378" s="867" t="s">
        <v>9692</v>
      </c>
      <c r="E4378" s="868" t="s">
        <v>819</v>
      </c>
      <c r="F4378" s="867" t="s">
        <v>819</v>
      </c>
      <c r="G4378" s="867">
        <v>97551</v>
      </c>
      <c r="H4378" s="867" t="s">
        <v>10791</v>
      </c>
      <c r="I4378" s="867" t="s">
        <v>6228</v>
      </c>
      <c r="J4378" s="867" t="s">
        <v>6142</v>
      </c>
      <c r="K4378" s="868">
        <v>55.33</v>
      </c>
      <c r="L4378" s="867" t="s">
        <v>6143</v>
      </c>
    </row>
    <row r="4379" spans="1:12" ht="13.5">
      <c r="A4379" s="867" t="s">
        <v>9467</v>
      </c>
      <c r="B4379" s="867" t="s">
        <v>9468</v>
      </c>
      <c r="C4379" s="867" t="s">
        <v>8778</v>
      </c>
      <c r="D4379" s="867" t="s">
        <v>9692</v>
      </c>
      <c r="E4379" s="868" t="s">
        <v>819</v>
      </c>
      <c r="F4379" s="867" t="s">
        <v>819</v>
      </c>
      <c r="G4379" s="867">
        <v>97552</v>
      </c>
      <c r="H4379" s="867" t="s">
        <v>10792</v>
      </c>
      <c r="I4379" s="867" t="s">
        <v>6228</v>
      </c>
      <c r="J4379" s="867" t="s">
        <v>6142</v>
      </c>
      <c r="K4379" s="868">
        <v>30.26</v>
      </c>
      <c r="L4379" s="867" t="s">
        <v>6143</v>
      </c>
    </row>
    <row r="4380" spans="1:12" ht="13.5">
      <c r="A4380" s="867" t="s">
        <v>9467</v>
      </c>
      <c r="B4380" s="867" t="s">
        <v>9468</v>
      </c>
      <c r="C4380" s="867" t="s">
        <v>8778</v>
      </c>
      <c r="D4380" s="867" t="s">
        <v>9692</v>
      </c>
      <c r="E4380" s="868" t="s">
        <v>819</v>
      </c>
      <c r="F4380" s="867" t="s">
        <v>819</v>
      </c>
      <c r="G4380" s="867">
        <v>97553</v>
      </c>
      <c r="H4380" s="867" t="s">
        <v>10793</v>
      </c>
      <c r="I4380" s="867" t="s">
        <v>6228</v>
      </c>
      <c r="J4380" s="867" t="s">
        <v>6142</v>
      </c>
      <c r="K4380" s="868">
        <v>45.02</v>
      </c>
      <c r="L4380" s="867" t="s">
        <v>6143</v>
      </c>
    </row>
    <row r="4381" spans="1:12" ht="13.5">
      <c r="A4381" s="867" t="s">
        <v>9467</v>
      </c>
      <c r="B4381" s="867" t="s">
        <v>9468</v>
      </c>
      <c r="C4381" s="867" t="s">
        <v>8778</v>
      </c>
      <c r="D4381" s="867" t="s">
        <v>9692</v>
      </c>
      <c r="E4381" s="868" t="s">
        <v>819</v>
      </c>
      <c r="F4381" s="867" t="s">
        <v>819</v>
      </c>
      <c r="G4381" s="867">
        <v>97554</v>
      </c>
      <c r="H4381" s="867" t="s">
        <v>10794</v>
      </c>
      <c r="I4381" s="867" t="s">
        <v>6228</v>
      </c>
      <c r="J4381" s="867" t="s">
        <v>6142</v>
      </c>
      <c r="K4381" s="868">
        <v>79.89</v>
      </c>
      <c r="L4381" s="867" t="s">
        <v>6143</v>
      </c>
    </row>
    <row r="4382" spans="1:12" ht="13.5">
      <c r="A4382" s="867" t="s">
        <v>9467</v>
      </c>
      <c r="B4382" s="867" t="s">
        <v>9468</v>
      </c>
      <c r="C4382" s="867" t="s">
        <v>8778</v>
      </c>
      <c r="D4382" s="867" t="s">
        <v>9692</v>
      </c>
      <c r="E4382" s="868" t="s">
        <v>819</v>
      </c>
      <c r="F4382" s="867" t="s">
        <v>819</v>
      </c>
      <c r="G4382" s="867">
        <v>98602</v>
      </c>
      <c r="H4382" s="867" t="s">
        <v>10795</v>
      </c>
      <c r="I4382" s="867" t="s">
        <v>6228</v>
      </c>
      <c r="J4382" s="867" t="s">
        <v>6142</v>
      </c>
      <c r="K4382" s="868">
        <v>13.14</v>
      </c>
      <c r="L4382" s="867" t="s">
        <v>6143</v>
      </c>
    </row>
    <row r="4383" spans="1:12" ht="13.5">
      <c r="A4383" s="867" t="s">
        <v>9467</v>
      </c>
      <c r="B4383" s="867" t="s">
        <v>9468</v>
      </c>
      <c r="C4383" s="867" t="s">
        <v>10796</v>
      </c>
      <c r="D4383" s="867" t="s">
        <v>10797</v>
      </c>
      <c r="E4383" s="868" t="s">
        <v>819</v>
      </c>
      <c r="F4383" s="867" t="s">
        <v>819</v>
      </c>
      <c r="G4383" s="867">
        <v>6171</v>
      </c>
      <c r="H4383" s="867" t="s">
        <v>10798</v>
      </c>
      <c r="I4383" s="867" t="s">
        <v>6228</v>
      </c>
      <c r="J4383" s="867" t="s">
        <v>6229</v>
      </c>
      <c r="K4383" s="868">
        <v>24.81</v>
      </c>
      <c r="L4383" s="867" t="s">
        <v>6143</v>
      </c>
    </row>
    <row r="4384" spans="1:12" ht="13.5">
      <c r="A4384" s="867" t="s">
        <v>9467</v>
      </c>
      <c r="B4384" s="867" t="s">
        <v>9468</v>
      </c>
      <c r="C4384" s="867" t="s">
        <v>10796</v>
      </c>
      <c r="D4384" s="867" t="s">
        <v>10797</v>
      </c>
      <c r="E4384" s="868" t="s">
        <v>819</v>
      </c>
      <c r="F4384" s="867" t="s">
        <v>819</v>
      </c>
      <c r="G4384" s="867">
        <v>88503</v>
      </c>
      <c r="H4384" s="867" t="s">
        <v>10799</v>
      </c>
      <c r="I4384" s="867" t="s">
        <v>6228</v>
      </c>
      <c r="J4384" s="867" t="s">
        <v>6229</v>
      </c>
      <c r="K4384" s="868">
        <v>783.36</v>
      </c>
      <c r="L4384" s="867" t="s">
        <v>6143</v>
      </c>
    </row>
    <row r="4385" spans="1:12" ht="13.5">
      <c r="A4385" s="867" t="s">
        <v>9467</v>
      </c>
      <c r="B4385" s="867" t="s">
        <v>9468</v>
      </c>
      <c r="C4385" s="867" t="s">
        <v>10796</v>
      </c>
      <c r="D4385" s="867" t="s">
        <v>10797</v>
      </c>
      <c r="E4385" s="868" t="s">
        <v>819</v>
      </c>
      <c r="F4385" s="867" t="s">
        <v>819</v>
      </c>
      <c r="G4385" s="867">
        <v>88504</v>
      </c>
      <c r="H4385" s="867" t="s">
        <v>10800</v>
      </c>
      <c r="I4385" s="867" t="s">
        <v>6228</v>
      </c>
      <c r="J4385" s="867" t="s">
        <v>6229</v>
      </c>
      <c r="K4385" s="868">
        <v>641.99</v>
      </c>
      <c r="L4385" s="867" t="s">
        <v>6143</v>
      </c>
    </row>
    <row r="4386" spans="1:12" ht="13.5">
      <c r="A4386" s="867" t="s">
        <v>9467</v>
      </c>
      <c r="B4386" s="867" t="s">
        <v>9468</v>
      </c>
      <c r="C4386" s="867" t="s">
        <v>10796</v>
      </c>
      <c r="D4386" s="867" t="s">
        <v>10797</v>
      </c>
      <c r="E4386" s="868" t="s">
        <v>819</v>
      </c>
      <c r="F4386" s="867" t="s">
        <v>819</v>
      </c>
      <c r="G4386" s="867">
        <v>97900</v>
      </c>
      <c r="H4386" s="867" t="s">
        <v>10801</v>
      </c>
      <c r="I4386" s="867" t="s">
        <v>6228</v>
      </c>
      <c r="J4386" s="867" t="s">
        <v>6142</v>
      </c>
      <c r="K4386" s="868">
        <v>155.97999999999999</v>
      </c>
      <c r="L4386" s="867" t="s">
        <v>6143</v>
      </c>
    </row>
    <row r="4387" spans="1:12" ht="13.5">
      <c r="A4387" s="867" t="s">
        <v>9467</v>
      </c>
      <c r="B4387" s="867" t="s">
        <v>9468</v>
      </c>
      <c r="C4387" s="867" t="s">
        <v>10796</v>
      </c>
      <c r="D4387" s="867" t="s">
        <v>10797</v>
      </c>
      <c r="E4387" s="868" t="s">
        <v>819</v>
      </c>
      <c r="F4387" s="867" t="s">
        <v>819</v>
      </c>
      <c r="G4387" s="867">
        <v>97901</v>
      </c>
      <c r="H4387" s="867" t="s">
        <v>10802</v>
      </c>
      <c r="I4387" s="867" t="s">
        <v>6228</v>
      </c>
      <c r="J4387" s="867" t="s">
        <v>6142</v>
      </c>
      <c r="K4387" s="868">
        <v>248.15</v>
      </c>
      <c r="L4387" s="867" t="s">
        <v>6143</v>
      </c>
    </row>
    <row r="4388" spans="1:12" ht="13.5">
      <c r="A4388" s="867" t="s">
        <v>9467</v>
      </c>
      <c r="B4388" s="867" t="s">
        <v>9468</v>
      </c>
      <c r="C4388" s="867" t="s">
        <v>10796</v>
      </c>
      <c r="D4388" s="867" t="s">
        <v>10797</v>
      </c>
      <c r="E4388" s="868" t="s">
        <v>819</v>
      </c>
      <c r="F4388" s="867" t="s">
        <v>819</v>
      </c>
      <c r="G4388" s="867">
        <v>97902</v>
      </c>
      <c r="H4388" s="867" t="s">
        <v>10803</v>
      </c>
      <c r="I4388" s="867" t="s">
        <v>6228</v>
      </c>
      <c r="J4388" s="867" t="s">
        <v>6142</v>
      </c>
      <c r="K4388" s="868">
        <v>490.65</v>
      </c>
      <c r="L4388" s="867" t="s">
        <v>6143</v>
      </c>
    </row>
    <row r="4389" spans="1:12" ht="13.5">
      <c r="A4389" s="867" t="s">
        <v>9467</v>
      </c>
      <c r="B4389" s="867" t="s">
        <v>9468</v>
      </c>
      <c r="C4389" s="867" t="s">
        <v>10796</v>
      </c>
      <c r="D4389" s="867" t="s">
        <v>10797</v>
      </c>
      <c r="E4389" s="868" t="s">
        <v>819</v>
      </c>
      <c r="F4389" s="867" t="s">
        <v>819</v>
      </c>
      <c r="G4389" s="867">
        <v>97903</v>
      </c>
      <c r="H4389" s="867" t="s">
        <v>10804</v>
      </c>
      <c r="I4389" s="867" t="s">
        <v>6228</v>
      </c>
      <c r="J4389" s="867" t="s">
        <v>6142</v>
      </c>
      <c r="K4389" s="868">
        <v>674.37</v>
      </c>
      <c r="L4389" s="867" t="s">
        <v>6143</v>
      </c>
    </row>
    <row r="4390" spans="1:12" ht="13.5">
      <c r="A4390" s="867" t="s">
        <v>9467</v>
      </c>
      <c r="B4390" s="867" t="s">
        <v>9468</v>
      </c>
      <c r="C4390" s="867" t="s">
        <v>10796</v>
      </c>
      <c r="D4390" s="867" t="s">
        <v>10797</v>
      </c>
      <c r="E4390" s="868" t="s">
        <v>819</v>
      </c>
      <c r="F4390" s="867" t="s">
        <v>819</v>
      </c>
      <c r="G4390" s="867">
        <v>97904</v>
      </c>
      <c r="H4390" s="867" t="s">
        <v>10805</v>
      </c>
      <c r="I4390" s="867" t="s">
        <v>6228</v>
      </c>
      <c r="J4390" s="867" t="s">
        <v>6142</v>
      </c>
      <c r="K4390" s="868">
        <v>793.75</v>
      </c>
      <c r="L4390" s="867" t="s">
        <v>6143</v>
      </c>
    </row>
    <row r="4391" spans="1:12" ht="13.5">
      <c r="A4391" s="867" t="s">
        <v>9467</v>
      </c>
      <c r="B4391" s="867" t="s">
        <v>9468</v>
      </c>
      <c r="C4391" s="867" t="s">
        <v>10796</v>
      </c>
      <c r="D4391" s="867" t="s">
        <v>10797</v>
      </c>
      <c r="E4391" s="868" t="s">
        <v>819</v>
      </c>
      <c r="F4391" s="867" t="s">
        <v>819</v>
      </c>
      <c r="G4391" s="867">
        <v>97905</v>
      </c>
      <c r="H4391" s="867" t="s">
        <v>10806</v>
      </c>
      <c r="I4391" s="867" t="s">
        <v>6228</v>
      </c>
      <c r="J4391" s="867" t="s">
        <v>6142</v>
      </c>
      <c r="K4391" s="868">
        <v>190.3</v>
      </c>
      <c r="L4391" s="867" t="s">
        <v>6143</v>
      </c>
    </row>
    <row r="4392" spans="1:12" ht="13.5">
      <c r="A4392" s="867" t="s">
        <v>9467</v>
      </c>
      <c r="B4392" s="867" t="s">
        <v>9468</v>
      </c>
      <c r="C4392" s="867" t="s">
        <v>10796</v>
      </c>
      <c r="D4392" s="867" t="s">
        <v>10797</v>
      </c>
      <c r="E4392" s="868" t="s">
        <v>819</v>
      </c>
      <c r="F4392" s="867" t="s">
        <v>819</v>
      </c>
      <c r="G4392" s="867">
        <v>97906</v>
      </c>
      <c r="H4392" s="867" t="s">
        <v>10807</v>
      </c>
      <c r="I4392" s="867" t="s">
        <v>6228</v>
      </c>
      <c r="J4392" s="867" t="s">
        <v>6142</v>
      </c>
      <c r="K4392" s="868">
        <v>354.45</v>
      </c>
      <c r="L4392" s="867" t="s">
        <v>6143</v>
      </c>
    </row>
    <row r="4393" spans="1:12" ht="13.5">
      <c r="A4393" s="867" t="s">
        <v>9467</v>
      </c>
      <c r="B4393" s="867" t="s">
        <v>9468</v>
      </c>
      <c r="C4393" s="867" t="s">
        <v>10796</v>
      </c>
      <c r="D4393" s="867" t="s">
        <v>10797</v>
      </c>
      <c r="E4393" s="868" t="s">
        <v>819</v>
      </c>
      <c r="F4393" s="867" t="s">
        <v>819</v>
      </c>
      <c r="G4393" s="867">
        <v>97907</v>
      </c>
      <c r="H4393" s="867" t="s">
        <v>10808</v>
      </c>
      <c r="I4393" s="867" t="s">
        <v>6228</v>
      </c>
      <c r="J4393" s="867" t="s">
        <v>6142</v>
      </c>
      <c r="K4393" s="868">
        <v>500.55</v>
      </c>
      <c r="L4393" s="867" t="s">
        <v>6143</v>
      </c>
    </row>
    <row r="4394" spans="1:12" ht="13.5">
      <c r="A4394" s="867" t="s">
        <v>9467</v>
      </c>
      <c r="B4394" s="867" t="s">
        <v>9468</v>
      </c>
      <c r="C4394" s="867" t="s">
        <v>10796</v>
      </c>
      <c r="D4394" s="867" t="s">
        <v>10797</v>
      </c>
      <c r="E4394" s="868" t="s">
        <v>819</v>
      </c>
      <c r="F4394" s="867" t="s">
        <v>819</v>
      </c>
      <c r="G4394" s="867">
        <v>97908</v>
      </c>
      <c r="H4394" s="867" t="s">
        <v>10809</v>
      </c>
      <c r="I4394" s="867" t="s">
        <v>6228</v>
      </c>
      <c r="J4394" s="867" t="s">
        <v>6142</v>
      </c>
      <c r="K4394" s="868">
        <v>588.09</v>
      </c>
      <c r="L4394" s="867" t="s">
        <v>6143</v>
      </c>
    </row>
    <row r="4395" spans="1:12" ht="13.5">
      <c r="A4395" s="867" t="s">
        <v>9467</v>
      </c>
      <c r="B4395" s="867" t="s">
        <v>9468</v>
      </c>
      <c r="C4395" s="867" t="s">
        <v>10796</v>
      </c>
      <c r="D4395" s="867" t="s">
        <v>10797</v>
      </c>
      <c r="E4395" s="868" t="s">
        <v>819</v>
      </c>
      <c r="F4395" s="867" t="s">
        <v>819</v>
      </c>
      <c r="G4395" s="867">
        <v>98102</v>
      </c>
      <c r="H4395" s="867" t="s">
        <v>10810</v>
      </c>
      <c r="I4395" s="867" t="s">
        <v>6228</v>
      </c>
      <c r="J4395" s="867" t="s">
        <v>6142</v>
      </c>
      <c r="K4395" s="868">
        <v>117.43</v>
      </c>
      <c r="L4395" s="867" t="s">
        <v>6143</v>
      </c>
    </row>
    <row r="4396" spans="1:12" ht="13.5">
      <c r="A4396" s="867" t="s">
        <v>9467</v>
      </c>
      <c r="B4396" s="867" t="s">
        <v>9468</v>
      </c>
      <c r="C4396" s="867" t="s">
        <v>10796</v>
      </c>
      <c r="D4396" s="867" t="s">
        <v>10797</v>
      </c>
      <c r="E4396" s="868" t="s">
        <v>819</v>
      </c>
      <c r="F4396" s="867" t="s">
        <v>819</v>
      </c>
      <c r="G4396" s="867">
        <v>98104</v>
      </c>
      <c r="H4396" s="867" t="s">
        <v>10811</v>
      </c>
      <c r="I4396" s="867" t="s">
        <v>6228</v>
      </c>
      <c r="J4396" s="867" t="s">
        <v>6142</v>
      </c>
      <c r="K4396" s="868">
        <v>334.2</v>
      </c>
      <c r="L4396" s="867" t="s">
        <v>6143</v>
      </c>
    </row>
    <row r="4397" spans="1:12" ht="13.5">
      <c r="A4397" s="867" t="s">
        <v>9467</v>
      </c>
      <c r="B4397" s="867" t="s">
        <v>9468</v>
      </c>
      <c r="C4397" s="867" t="s">
        <v>10796</v>
      </c>
      <c r="D4397" s="867" t="s">
        <v>10797</v>
      </c>
      <c r="E4397" s="868" t="s">
        <v>819</v>
      </c>
      <c r="F4397" s="867" t="s">
        <v>819</v>
      </c>
      <c r="G4397" s="867">
        <v>98105</v>
      </c>
      <c r="H4397" s="867" t="s">
        <v>10812</v>
      </c>
      <c r="I4397" s="867" t="s">
        <v>6228</v>
      </c>
      <c r="J4397" s="867" t="s">
        <v>6142</v>
      </c>
      <c r="K4397" s="868">
        <v>576.24</v>
      </c>
      <c r="L4397" s="867" t="s">
        <v>6143</v>
      </c>
    </row>
    <row r="4398" spans="1:12" ht="13.5">
      <c r="A4398" s="867" t="s">
        <v>9467</v>
      </c>
      <c r="B4398" s="867" t="s">
        <v>9468</v>
      </c>
      <c r="C4398" s="867" t="s">
        <v>10796</v>
      </c>
      <c r="D4398" s="867" t="s">
        <v>10797</v>
      </c>
      <c r="E4398" s="868" t="s">
        <v>819</v>
      </c>
      <c r="F4398" s="867" t="s">
        <v>819</v>
      </c>
      <c r="G4398" s="867">
        <v>98106</v>
      </c>
      <c r="H4398" s="867" t="s">
        <v>10813</v>
      </c>
      <c r="I4398" s="867" t="s">
        <v>6228</v>
      </c>
      <c r="J4398" s="867" t="s">
        <v>6142</v>
      </c>
      <c r="K4398" s="868">
        <v>955.05</v>
      </c>
      <c r="L4398" s="867" t="s">
        <v>6143</v>
      </c>
    </row>
    <row r="4399" spans="1:12" ht="13.5">
      <c r="A4399" s="867" t="s">
        <v>9467</v>
      </c>
      <c r="B4399" s="867" t="s">
        <v>9468</v>
      </c>
      <c r="C4399" s="867" t="s">
        <v>10796</v>
      </c>
      <c r="D4399" s="867" t="s">
        <v>10797</v>
      </c>
      <c r="E4399" s="868" t="s">
        <v>819</v>
      </c>
      <c r="F4399" s="867" t="s">
        <v>819</v>
      </c>
      <c r="G4399" s="867">
        <v>98107</v>
      </c>
      <c r="H4399" s="867" t="s">
        <v>10814</v>
      </c>
      <c r="I4399" s="867" t="s">
        <v>6228</v>
      </c>
      <c r="J4399" s="867" t="s">
        <v>6142</v>
      </c>
      <c r="K4399" s="868">
        <v>228.21</v>
      </c>
      <c r="L4399" s="867" t="s">
        <v>6143</v>
      </c>
    </row>
    <row r="4400" spans="1:12" ht="13.5">
      <c r="A4400" s="867" t="s">
        <v>9467</v>
      </c>
      <c r="B4400" s="867" t="s">
        <v>9468</v>
      </c>
      <c r="C4400" s="867" t="s">
        <v>10796</v>
      </c>
      <c r="D4400" s="867" t="s">
        <v>10797</v>
      </c>
      <c r="E4400" s="868" t="s">
        <v>819</v>
      </c>
      <c r="F4400" s="867" t="s">
        <v>819</v>
      </c>
      <c r="G4400" s="867">
        <v>98108</v>
      </c>
      <c r="H4400" s="867" t="s">
        <v>10815</v>
      </c>
      <c r="I4400" s="867" t="s">
        <v>6228</v>
      </c>
      <c r="J4400" s="867" t="s">
        <v>6142</v>
      </c>
      <c r="K4400" s="868">
        <v>405.37</v>
      </c>
      <c r="L4400" s="867" t="s">
        <v>6143</v>
      </c>
    </row>
    <row r="4401" spans="1:12" ht="13.5">
      <c r="A4401" s="867" t="s">
        <v>9467</v>
      </c>
      <c r="B4401" s="867" t="s">
        <v>9468</v>
      </c>
      <c r="C4401" s="867" t="s">
        <v>10796</v>
      </c>
      <c r="D4401" s="867" t="s">
        <v>10797</v>
      </c>
      <c r="E4401" s="868" t="s">
        <v>819</v>
      </c>
      <c r="F4401" s="867" t="s">
        <v>819</v>
      </c>
      <c r="G4401" s="867">
        <v>99250</v>
      </c>
      <c r="H4401" s="867" t="s">
        <v>10816</v>
      </c>
      <c r="I4401" s="867" t="s">
        <v>6228</v>
      </c>
      <c r="J4401" s="867" t="s">
        <v>6142</v>
      </c>
      <c r="K4401" s="868">
        <v>152.75</v>
      </c>
      <c r="L4401" s="867" t="s">
        <v>6143</v>
      </c>
    </row>
    <row r="4402" spans="1:12" ht="13.5">
      <c r="A4402" s="867" t="s">
        <v>9467</v>
      </c>
      <c r="B4402" s="867" t="s">
        <v>9468</v>
      </c>
      <c r="C4402" s="867" t="s">
        <v>10796</v>
      </c>
      <c r="D4402" s="867" t="s">
        <v>10797</v>
      </c>
      <c r="E4402" s="868" t="s">
        <v>819</v>
      </c>
      <c r="F4402" s="867" t="s">
        <v>819</v>
      </c>
      <c r="G4402" s="867">
        <v>99251</v>
      </c>
      <c r="H4402" s="867" t="s">
        <v>10817</v>
      </c>
      <c r="I4402" s="867" t="s">
        <v>6228</v>
      </c>
      <c r="J4402" s="867" t="s">
        <v>6142</v>
      </c>
      <c r="K4402" s="868">
        <v>242.6</v>
      </c>
      <c r="L4402" s="867" t="s">
        <v>6143</v>
      </c>
    </row>
    <row r="4403" spans="1:12" ht="13.5">
      <c r="A4403" s="867" t="s">
        <v>9467</v>
      </c>
      <c r="B4403" s="867" t="s">
        <v>9468</v>
      </c>
      <c r="C4403" s="867" t="s">
        <v>10796</v>
      </c>
      <c r="D4403" s="867" t="s">
        <v>10797</v>
      </c>
      <c r="E4403" s="868" t="s">
        <v>819</v>
      </c>
      <c r="F4403" s="867" t="s">
        <v>819</v>
      </c>
      <c r="G4403" s="867">
        <v>99253</v>
      </c>
      <c r="H4403" s="867" t="s">
        <v>10818</v>
      </c>
      <c r="I4403" s="867" t="s">
        <v>6228</v>
      </c>
      <c r="J4403" s="867" t="s">
        <v>6142</v>
      </c>
      <c r="K4403" s="868">
        <v>478.19</v>
      </c>
      <c r="L4403" s="867" t="s">
        <v>6143</v>
      </c>
    </row>
    <row r="4404" spans="1:12" ht="13.5">
      <c r="A4404" s="867" t="s">
        <v>9467</v>
      </c>
      <c r="B4404" s="867" t="s">
        <v>9468</v>
      </c>
      <c r="C4404" s="867" t="s">
        <v>10796</v>
      </c>
      <c r="D4404" s="867" t="s">
        <v>10797</v>
      </c>
      <c r="E4404" s="868" t="s">
        <v>819</v>
      </c>
      <c r="F4404" s="867" t="s">
        <v>819</v>
      </c>
      <c r="G4404" s="867">
        <v>99255</v>
      </c>
      <c r="H4404" s="867" t="s">
        <v>10819</v>
      </c>
      <c r="I4404" s="867" t="s">
        <v>6228</v>
      </c>
      <c r="J4404" s="867" t="s">
        <v>6142</v>
      </c>
      <c r="K4404" s="868">
        <v>657.28</v>
      </c>
      <c r="L4404" s="867" t="s">
        <v>6143</v>
      </c>
    </row>
    <row r="4405" spans="1:12" ht="13.5">
      <c r="A4405" s="867" t="s">
        <v>9467</v>
      </c>
      <c r="B4405" s="867" t="s">
        <v>9468</v>
      </c>
      <c r="C4405" s="867" t="s">
        <v>10796</v>
      </c>
      <c r="D4405" s="867" t="s">
        <v>10797</v>
      </c>
      <c r="E4405" s="868" t="s">
        <v>819</v>
      </c>
      <c r="F4405" s="867" t="s">
        <v>819</v>
      </c>
      <c r="G4405" s="867">
        <v>99257</v>
      </c>
      <c r="H4405" s="867" t="s">
        <v>10820</v>
      </c>
      <c r="I4405" s="867" t="s">
        <v>6228</v>
      </c>
      <c r="J4405" s="867" t="s">
        <v>6142</v>
      </c>
      <c r="K4405" s="868">
        <v>771.66</v>
      </c>
      <c r="L4405" s="867" t="s">
        <v>6143</v>
      </c>
    </row>
    <row r="4406" spans="1:12" ht="13.5">
      <c r="A4406" s="867" t="s">
        <v>9467</v>
      </c>
      <c r="B4406" s="867" t="s">
        <v>9468</v>
      </c>
      <c r="C4406" s="867" t="s">
        <v>10796</v>
      </c>
      <c r="D4406" s="867" t="s">
        <v>10797</v>
      </c>
      <c r="E4406" s="868" t="s">
        <v>819</v>
      </c>
      <c r="F4406" s="867" t="s">
        <v>819</v>
      </c>
      <c r="G4406" s="867">
        <v>99258</v>
      </c>
      <c r="H4406" s="867" t="s">
        <v>10821</v>
      </c>
      <c r="I4406" s="867" t="s">
        <v>6228</v>
      </c>
      <c r="J4406" s="867" t="s">
        <v>6142</v>
      </c>
      <c r="K4406" s="868">
        <v>185.72</v>
      </c>
      <c r="L4406" s="867" t="s">
        <v>6143</v>
      </c>
    </row>
    <row r="4407" spans="1:12" ht="13.5">
      <c r="A4407" s="867" t="s">
        <v>9467</v>
      </c>
      <c r="B4407" s="867" t="s">
        <v>9468</v>
      </c>
      <c r="C4407" s="867" t="s">
        <v>10796</v>
      </c>
      <c r="D4407" s="867" t="s">
        <v>10797</v>
      </c>
      <c r="E4407" s="868" t="s">
        <v>819</v>
      </c>
      <c r="F4407" s="867" t="s">
        <v>819</v>
      </c>
      <c r="G4407" s="867">
        <v>99260</v>
      </c>
      <c r="H4407" s="867" t="s">
        <v>10822</v>
      </c>
      <c r="I4407" s="867" t="s">
        <v>6228</v>
      </c>
      <c r="J4407" s="867" t="s">
        <v>6142</v>
      </c>
      <c r="K4407" s="868">
        <v>346.6</v>
      </c>
      <c r="L4407" s="867" t="s">
        <v>6143</v>
      </c>
    </row>
    <row r="4408" spans="1:12" ht="13.5">
      <c r="A4408" s="867" t="s">
        <v>9467</v>
      </c>
      <c r="B4408" s="867" t="s">
        <v>9468</v>
      </c>
      <c r="C4408" s="867" t="s">
        <v>10796</v>
      </c>
      <c r="D4408" s="867" t="s">
        <v>10797</v>
      </c>
      <c r="E4408" s="868" t="s">
        <v>819</v>
      </c>
      <c r="F4408" s="867" t="s">
        <v>819</v>
      </c>
      <c r="G4408" s="867">
        <v>99262</v>
      </c>
      <c r="H4408" s="867" t="s">
        <v>10823</v>
      </c>
      <c r="I4408" s="867" t="s">
        <v>6228</v>
      </c>
      <c r="J4408" s="867" t="s">
        <v>6142</v>
      </c>
      <c r="K4408" s="868">
        <v>489.35</v>
      </c>
      <c r="L4408" s="867" t="s">
        <v>6143</v>
      </c>
    </row>
    <row r="4409" spans="1:12" ht="13.5">
      <c r="A4409" s="867" t="s">
        <v>9467</v>
      </c>
      <c r="B4409" s="867" t="s">
        <v>9468</v>
      </c>
      <c r="C4409" s="867" t="s">
        <v>10796</v>
      </c>
      <c r="D4409" s="867" t="s">
        <v>10797</v>
      </c>
      <c r="E4409" s="868" t="s">
        <v>819</v>
      </c>
      <c r="F4409" s="867" t="s">
        <v>819</v>
      </c>
      <c r="G4409" s="867">
        <v>99264</v>
      </c>
      <c r="H4409" s="867" t="s">
        <v>10824</v>
      </c>
      <c r="I4409" s="867" t="s">
        <v>6228</v>
      </c>
      <c r="J4409" s="867" t="s">
        <v>6142</v>
      </c>
      <c r="K4409" s="868">
        <v>572.96</v>
      </c>
      <c r="L4409" s="867" t="s">
        <v>6143</v>
      </c>
    </row>
    <row r="4410" spans="1:12" ht="13.5">
      <c r="A4410" s="867" t="s">
        <v>9467</v>
      </c>
      <c r="B4410" s="867" t="s">
        <v>9468</v>
      </c>
      <c r="C4410" s="867" t="s">
        <v>10825</v>
      </c>
      <c r="D4410" s="867" t="s">
        <v>10826</v>
      </c>
      <c r="E4410" s="868" t="s">
        <v>819</v>
      </c>
      <c r="F4410" s="867" t="s">
        <v>819</v>
      </c>
      <c r="G4410" s="867">
        <v>89482</v>
      </c>
      <c r="H4410" s="867" t="s">
        <v>10827</v>
      </c>
      <c r="I4410" s="867" t="s">
        <v>6228</v>
      </c>
      <c r="J4410" s="867" t="s">
        <v>6229</v>
      </c>
      <c r="K4410" s="868">
        <v>20.64</v>
      </c>
      <c r="L4410" s="867" t="s">
        <v>6143</v>
      </c>
    </row>
    <row r="4411" spans="1:12" ht="13.5">
      <c r="A4411" s="867" t="s">
        <v>9467</v>
      </c>
      <c r="B4411" s="867" t="s">
        <v>9468</v>
      </c>
      <c r="C4411" s="867" t="s">
        <v>10825</v>
      </c>
      <c r="D4411" s="867" t="s">
        <v>10826</v>
      </c>
      <c r="E4411" s="868" t="s">
        <v>819</v>
      </c>
      <c r="F4411" s="867" t="s">
        <v>819</v>
      </c>
      <c r="G4411" s="867">
        <v>89491</v>
      </c>
      <c r="H4411" s="867" t="s">
        <v>10828</v>
      </c>
      <c r="I4411" s="867" t="s">
        <v>6228</v>
      </c>
      <c r="J4411" s="867" t="s">
        <v>6229</v>
      </c>
      <c r="K4411" s="868">
        <v>50.16</v>
      </c>
      <c r="L4411" s="867" t="s">
        <v>6143</v>
      </c>
    </row>
    <row r="4412" spans="1:12" ht="13.5">
      <c r="A4412" s="867" t="s">
        <v>9467</v>
      </c>
      <c r="B4412" s="867" t="s">
        <v>9468</v>
      </c>
      <c r="C4412" s="867" t="s">
        <v>10825</v>
      </c>
      <c r="D4412" s="867" t="s">
        <v>10826</v>
      </c>
      <c r="E4412" s="868" t="s">
        <v>819</v>
      </c>
      <c r="F4412" s="867" t="s">
        <v>819</v>
      </c>
      <c r="G4412" s="867">
        <v>89495</v>
      </c>
      <c r="H4412" s="867" t="s">
        <v>10829</v>
      </c>
      <c r="I4412" s="867" t="s">
        <v>6228</v>
      </c>
      <c r="J4412" s="867" t="s">
        <v>6229</v>
      </c>
      <c r="K4412" s="868">
        <v>8.15</v>
      </c>
      <c r="L4412" s="867" t="s">
        <v>6143</v>
      </c>
    </row>
    <row r="4413" spans="1:12" ht="13.5">
      <c r="A4413" s="867" t="s">
        <v>9467</v>
      </c>
      <c r="B4413" s="867" t="s">
        <v>9468</v>
      </c>
      <c r="C4413" s="867" t="s">
        <v>10825</v>
      </c>
      <c r="D4413" s="867" t="s">
        <v>10826</v>
      </c>
      <c r="E4413" s="868" t="s">
        <v>819</v>
      </c>
      <c r="F4413" s="867" t="s">
        <v>819</v>
      </c>
      <c r="G4413" s="867">
        <v>89707</v>
      </c>
      <c r="H4413" s="867" t="s">
        <v>10830</v>
      </c>
      <c r="I4413" s="867" t="s">
        <v>6228</v>
      </c>
      <c r="J4413" s="867" t="s">
        <v>6229</v>
      </c>
      <c r="K4413" s="868">
        <v>25.31</v>
      </c>
      <c r="L4413" s="867" t="s">
        <v>6143</v>
      </c>
    </row>
    <row r="4414" spans="1:12" ht="13.5">
      <c r="A4414" s="867" t="s">
        <v>9467</v>
      </c>
      <c r="B4414" s="867" t="s">
        <v>9468</v>
      </c>
      <c r="C4414" s="867" t="s">
        <v>10825</v>
      </c>
      <c r="D4414" s="867" t="s">
        <v>10826</v>
      </c>
      <c r="E4414" s="868" t="s">
        <v>819</v>
      </c>
      <c r="F4414" s="867" t="s">
        <v>819</v>
      </c>
      <c r="G4414" s="867">
        <v>89708</v>
      </c>
      <c r="H4414" s="867" t="s">
        <v>10831</v>
      </c>
      <c r="I4414" s="867" t="s">
        <v>6228</v>
      </c>
      <c r="J4414" s="867" t="s">
        <v>6229</v>
      </c>
      <c r="K4414" s="868">
        <v>56.62</v>
      </c>
      <c r="L4414" s="867" t="s">
        <v>6143</v>
      </c>
    </row>
    <row r="4415" spans="1:12" ht="13.5">
      <c r="A4415" s="867" t="s">
        <v>9467</v>
      </c>
      <c r="B4415" s="867" t="s">
        <v>9468</v>
      </c>
      <c r="C4415" s="867" t="s">
        <v>10825</v>
      </c>
      <c r="D4415" s="867" t="s">
        <v>10826</v>
      </c>
      <c r="E4415" s="868" t="s">
        <v>819</v>
      </c>
      <c r="F4415" s="867" t="s">
        <v>819</v>
      </c>
      <c r="G4415" s="867">
        <v>89709</v>
      </c>
      <c r="H4415" s="867" t="s">
        <v>10832</v>
      </c>
      <c r="I4415" s="867" t="s">
        <v>6228</v>
      </c>
      <c r="J4415" s="867" t="s">
        <v>6229</v>
      </c>
      <c r="K4415" s="868">
        <v>9.52</v>
      </c>
      <c r="L4415" s="867" t="s">
        <v>6143</v>
      </c>
    </row>
    <row r="4416" spans="1:12" ht="13.5">
      <c r="A4416" s="867" t="s">
        <v>9467</v>
      </c>
      <c r="B4416" s="867" t="s">
        <v>9468</v>
      </c>
      <c r="C4416" s="867" t="s">
        <v>10825</v>
      </c>
      <c r="D4416" s="867" t="s">
        <v>10826</v>
      </c>
      <c r="E4416" s="868" t="s">
        <v>819</v>
      </c>
      <c r="F4416" s="867" t="s">
        <v>819</v>
      </c>
      <c r="G4416" s="867">
        <v>89710</v>
      </c>
      <c r="H4416" s="867" t="s">
        <v>10833</v>
      </c>
      <c r="I4416" s="867" t="s">
        <v>6228</v>
      </c>
      <c r="J4416" s="867" t="s">
        <v>6229</v>
      </c>
      <c r="K4416" s="868">
        <v>9.33</v>
      </c>
      <c r="L4416" s="867" t="s">
        <v>6143</v>
      </c>
    </row>
    <row r="4417" spans="1:12" ht="13.5">
      <c r="A4417" s="867" t="s">
        <v>9467</v>
      </c>
      <c r="B4417" s="867" t="s">
        <v>9468</v>
      </c>
      <c r="C4417" s="867" t="s">
        <v>10834</v>
      </c>
      <c r="D4417" s="867" t="s">
        <v>10835</v>
      </c>
      <c r="E4417" s="868" t="s">
        <v>819</v>
      </c>
      <c r="F4417" s="867" t="s">
        <v>819</v>
      </c>
      <c r="G4417" s="867">
        <v>86872</v>
      </c>
      <c r="H4417" s="867" t="s">
        <v>10836</v>
      </c>
      <c r="I4417" s="867" t="s">
        <v>6228</v>
      </c>
      <c r="J4417" s="867" t="s">
        <v>6229</v>
      </c>
      <c r="K4417" s="868">
        <v>619.30999999999995</v>
      </c>
      <c r="L4417" s="867" t="s">
        <v>6143</v>
      </c>
    </row>
    <row r="4418" spans="1:12" ht="13.5">
      <c r="A4418" s="867" t="s">
        <v>9467</v>
      </c>
      <c r="B4418" s="867" t="s">
        <v>9468</v>
      </c>
      <c r="C4418" s="867" t="s">
        <v>10834</v>
      </c>
      <c r="D4418" s="867" t="s">
        <v>10835</v>
      </c>
      <c r="E4418" s="868" t="s">
        <v>819</v>
      </c>
      <c r="F4418" s="867" t="s">
        <v>819</v>
      </c>
      <c r="G4418" s="867">
        <v>86874</v>
      </c>
      <c r="H4418" s="867" t="s">
        <v>10837</v>
      </c>
      <c r="I4418" s="867" t="s">
        <v>6228</v>
      </c>
      <c r="J4418" s="867" t="s">
        <v>6229</v>
      </c>
      <c r="K4418" s="868">
        <v>379.95</v>
      </c>
      <c r="L4418" s="867" t="s">
        <v>6143</v>
      </c>
    </row>
    <row r="4419" spans="1:12" ht="13.5">
      <c r="A4419" s="867" t="s">
        <v>9467</v>
      </c>
      <c r="B4419" s="867" t="s">
        <v>9468</v>
      </c>
      <c r="C4419" s="867" t="s">
        <v>10834</v>
      </c>
      <c r="D4419" s="867" t="s">
        <v>10835</v>
      </c>
      <c r="E4419" s="868" t="s">
        <v>819</v>
      </c>
      <c r="F4419" s="867" t="s">
        <v>819</v>
      </c>
      <c r="G4419" s="867">
        <v>86875</v>
      </c>
      <c r="H4419" s="867" t="s">
        <v>10838</v>
      </c>
      <c r="I4419" s="867" t="s">
        <v>6228</v>
      </c>
      <c r="J4419" s="867" t="s">
        <v>6229</v>
      </c>
      <c r="K4419" s="868">
        <v>374.06</v>
      </c>
      <c r="L4419" s="867" t="s">
        <v>6143</v>
      </c>
    </row>
    <row r="4420" spans="1:12" ht="13.5">
      <c r="A4420" s="867" t="s">
        <v>9467</v>
      </c>
      <c r="B4420" s="867" t="s">
        <v>9468</v>
      </c>
      <c r="C4420" s="867" t="s">
        <v>10834</v>
      </c>
      <c r="D4420" s="867" t="s">
        <v>10835</v>
      </c>
      <c r="E4420" s="868" t="s">
        <v>819</v>
      </c>
      <c r="F4420" s="867" t="s">
        <v>819</v>
      </c>
      <c r="G4420" s="867">
        <v>86876</v>
      </c>
      <c r="H4420" s="867" t="s">
        <v>10839</v>
      </c>
      <c r="I4420" s="867" t="s">
        <v>6228</v>
      </c>
      <c r="J4420" s="867" t="s">
        <v>6229</v>
      </c>
      <c r="K4420" s="868">
        <v>215.51</v>
      </c>
      <c r="L4420" s="867" t="s">
        <v>6143</v>
      </c>
    </row>
    <row r="4421" spans="1:12" ht="13.5">
      <c r="A4421" s="867" t="s">
        <v>9467</v>
      </c>
      <c r="B4421" s="867" t="s">
        <v>9468</v>
      </c>
      <c r="C4421" s="867" t="s">
        <v>10834</v>
      </c>
      <c r="D4421" s="867" t="s">
        <v>10835</v>
      </c>
      <c r="E4421" s="868" t="s">
        <v>819</v>
      </c>
      <c r="F4421" s="867" t="s">
        <v>819</v>
      </c>
      <c r="G4421" s="867">
        <v>86877</v>
      </c>
      <c r="H4421" s="867" t="s">
        <v>10840</v>
      </c>
      <c r="I4421" s="867" t="s">
        <v>6228</v>
      </c>
      <c r="J4421" s="867" t="s">
        <v>6229</v>
      </c>
      <c r="K4421" s="868">
        <v>25.16</v>
      </c>
      <c r="L4421" s="867" t="s">
        <v>6143</v>
      </c>
    </row>
    <row r="4422" spans="1:12" ht="13.5">
      <c r="A4422" s="867" t="s">
        <v>9467</v>
      </c>
      <c r="B4422" s="867" t="s">
        <v>9468</v>
      </c>
      <c r="C4422" s="867" t="s">
        <v>10834</v>
      </c>
      <c r="D4422" s="867" t="s">
        <v>10835</v>
      </c>
      <c r="E4422" s="868" t="s">
        <v>819</v>
      </c>
      <c r="F4422" s="867" t="s">
        <v>819</v>
      </c>
      <c r="G4422" s="867">
        <v>86878</v>
      </c>
      <c r="H4422" s="867" t="s">
        <v>10841</v>
      </c>
      <c r="I4422" s="867" t="s">
        <v>6228</v>
      </c>
      <c r="J4422" s="867" t="s">
        <v>6229</v>
      </c>
      <c r="K4422" s="868">
        <v>44.29</v>
      </c>
      <c r="L4422" s="867" t="s">
        <v>6143</v>
      </c>
    </row>
    <row r="4423" spans="1:12" ht="13.5">
      <c r="A4423" s="867" t="s">
        <v>9467</v>
      </c>
      <c r="B4423" s="867" t="s">
        <v>9468</v>
      </c>
      <c r="C4423" s="867" t="s">
        <v>10834</v>
      </c>
      <c r="D4423" s="867" t="s">
        <v>10835</v>
      </c>
      <c r="E4423" s="868" t="s">
        <v>819</v>
      </c>
      <c r="F4423" s="867" t="s">
        <v>819</v>
      </c>
      <c r="G4423" s="867">
        <v>86879</v>
      </c>
      <c r="H4423" s="867" t="s">
        <v>10842</v>
      </c>
      <c r="I4423" s="867" t="s">
        <v>6228</v>
      </c>
      <c r="J4423" s="867" t="s">
        <v>6229</v>
      </c>
      <c r="K4423" s="868">
        <v>5.93</v>
      </c>
      <c r="L4423" s="867" t="s">
        <v>6143</v>
      </c>
    </row>
    <row r="4424" spans="1:12" ht="13.5">
      <c r="A4424" s="867" t="s">
        <v>9467</v>
      </c>
      <c r="B4424" s="867" t="s">
        <v>9468</v>
      </c>
      <c r="C4424" s="867" t="s">
        <v>10834</v>
      </c>
      <c r="D4424" s="867" t="s">
        <v>10835</v>
      </c>
      <c r="E4424" s="868" t="s">
        <v>819</v>
      </c>
      <c r="F4424" s="867" t="s">
        <v>819</v>
      </c>
      <c r="G4424" s="867">
        <v>86880</v>
      </c>
      <c r="H4424" s="867" t="s">
        <v>10843</v>
      </c>
      <c r="I4424" s="867" t="s">
        <v>6228</v>
      </c>
      <c r="J4424" s="867" t="s">
        <v>6229</v>
      </c>
      <c r="K4424" s="868">
        <v>15.77</v>
      </c>
      <c r="L4424" s="867" t="s">
        <v>6143</v>
      </c>
    </row>
    <row r="4425" spans="1:12" ht="13.5">
      <c r="A4425" s="867" t="s">
        <v>9467</v>
      </c>
      <c r="B4425" s="867" t="s">
        <v>9468</v>
      </c>
      <c r="C4425" s="867" t="s">
        <v>10834</v>
      </c>
      <c r="D4425" s="867" t="s">
        <v>10835</v>
      </c>
      <c r="E4425" s="868" t="s">
        <v>819</v>
      </c>
      <c r="F4425" s="867" t="s">
        <v>819</v>
      </c>
      <c r="G4425" s="867">
        <v>86881</v>
      </c>
      <c r="H4425" s="867" t="s">
        <v>10844</v>
      </c>
      <c r="I4425" s="867" t="s">
        <v>6228</v>
      </c>
      <c r="J4425" s="867" t="s">
        <v>6635</v>
      </c>
      <c r="K4425" s="868">
        <v>122.99</v>
      </c>
      <c r="L4425" s="867" t="s">
        <v>6143</v>
      </c>
    </row>
    <row r="4426" spans="1:12" ht="13.5">
      <c r="A4426" s="867" t="s">
        <v>9467</v>
      </c>
      <c r="B4426" s="867" t="s">
        <v>9468</v>
      </c>
      <c r="C4426" s="867" t="s">
        <v>10834</v>
      </c>
      <c r="D4426" s="867" t="s">
        <v>10835</v>
      </c>
      <c r="E4426" s="868" t="s">
        <v>819</v>
      </c>
      <c r="F4426" s="867" t="s">
        <v>819</v>
      </c>
      <c r="G4426" s="867">
        <v>86882</v>
      </c>
      <c r="H4426" s="867" t="s">
        <v>10845</v>
      </c>
      <c r="I4426" s="867" t="s">
        <v>6228</v>
      </c>
      <c r="J4426" s="867" t="s">
        <v>6229</v>
      </c>
      <c r="K4426" s="868">
        <v>16.21</v>
      </c>
      <c r="L4426" s="867" t="s">
        <v>6143</v>
      </c>
    </row>
    <row r="4427" spans="1:12" ht="13.5">
      <c r="A4427" s="867" t="s">
        <v>9467</v>
      </c>
      <c r="B4427" s="867" t="s">
        <v>9468</v>
      </c>
      <c r="C4427" s="867" t="s">
        <v>10834</v>
      </c>
      <c r="D4427" s="867" t="s">
        <v>10835</v>
      </c>
      <c r="E4427" s="868" t="s">
        <v>819</v>
      </c>
      <c r="F4427" s="867" t="s">
        <v>819</v>
      </c>
      <c r="G4427" s="867">
        <v>86883</v>
      </c>
      <c r="H4427" s="867" t="s">
        <v>10846</v>
      </c>
      <c r="I4427" s="867" t="s">
        <v>6228</v>
      </c>
      <c r="J4427" s="867" t="s">
        <v>6635</v>
      </c>
      <c r="K4427" s="868">
        <v>9.3000000000000007</v>
      </c>
      <c r="L4427" s="867" t="s">
        <v>6143</v>
      </c>
    </row>
    <row r="4428" spans="1:12" ht="13.5">
      <c r="A4428" s="867" t="s">
        <v>9467</v>
      </c>
      <c r="B4428" s="867" t="s">
        <v>9468</v>
      </c>
      <c r="C4428" s="867" t="s">
        <v>10834</v>
      </c>
      <c r="D4428" s="867" t="s">
        <v>10835</v>
      </c>
      <c r="E4428" s="868" t="s">
        <v>819</v>
      </c>
      <c r="F4428" s="867" t="s">
        <v>819</v>
      </c>
      <c r="G4428" s="867">
        <v>86884</v>
      </c>
      <c r="H4428" s="867" t="s">
        <v>10847</v>
      </c>
      <c r="I4428" s="867" t="s">
        <v>6228</v>
      </c>
      <c r="J4428" s="867" t="s">
        <v>6229</v>
      </c>
      <c r="K4428" s="868">
        <v>7.31</v>
      </c>
      <c r="L4428" s="867" t="s">
        <v>6143</v>
      </c>
    </row>
    <row r="4429" spans="1:12" ht="13.5">
      <c r="A4429" s="867" t="s">
        <v>9467</v>
      </c>
      <c r="B4429" s="867" t="s">
        <v>9468</v>
      </c>
      <c r="C4429" s="867" t="s">
        <v>10834</v>
      </c>
      <c r="D4429" s="867" t="s">
        <v>10835</v>
      </c>
      <c r="E4429" s="868" t="s">
        <v>819</v>
      </c>
      <c r="F4429" s="867" t="s">
        <v>819</v>
      </c>
      <c r="G4429" s="867">
        <v>86885</v>
      </c>
      <c r="H4429" s="867" t="s">
        <v>10848</v>
      </c>
      <c r="I4429" s="867" t="s">
        <v>6228</v>
      </c>
      <c r="J4429" s="867" t="s">
        <v>6229</v>
      </c>
      <c r="K4429" s="868">
        <v>8.15</v>
      </c>
      <c r="L4429" s="867" t="s">
        <v>6143</v>
      </c>
    </row>
    <row r="4430" spans="1:12" ht="13.5">
      <c r="A4430" s="867" t="s">
        <v>9467</v>
      </c>
      <c r="B4430" s="867" t="s">
        <v>9468</v>
      </c>
      <c r="C4430" s="867" t="s">
        <v>10834</v>
      </c>
      <c r="D4430" s="867" t="s">
        <v>10835</v>
      </c>
      <c r="E4430" s="868" t="s">
        <v>819</v>
      </c>
      <c r="F4430" s="867" t="s">
        <v>819</v>
      </c>
      <c r="G4430" s="867">
        <v>86886</v>
      </c>
      <c r="H4430" s="867" t="s">
        <v>10849</v>
      </c>
      <c r="I4430" s="867" t="s">
        <v>6228</v>
      </c>
      <c r="J4430" s="867" t="s">
        <v>6229</v>
      </c>
      <c r="K4430" s="868">
        <v>30.67</v>
      </c>
      <c r="L4430" s="867" t="s">
        <v>6143</v>
      </c>
    </row>
    <row r="4431" spans="1:12" ht="13.5">
      <c r="A4431" s="867" t="s">
        <v>9467</v>
      </c>
      <c r="B4431" s="867" t="s">
        <v>9468</v>
      </c>
      <c r="C4431" s="867" t="s">
        <v>10834</v>
      </c>
      <c r="D4431" s="867" t="s">
        <v>10835</v>
      </c>
      <c r="E4431" s="868" t="s">
        <v>819</v>
      </c>
      <c r="F4431" s="867" t="s">
        <v>819</v>
      </c>
      <c r="G4431" s="867">
        <v>86887</v>
      </c>
      <c r="H4431" s="867" t="s">
        <v>10850</v>
      </c>
      <c r="I4431" s="867" t="s">
        <v>6228</v>
      </c>
      <c r="J4431" s="867" t="s">
        <v>6229</v>
      </c>
      <c r="K4431" s="868">
        <v>33.18</v>
      </c>
      <c r="L4431" s="867" t="s">
        <v>6143</v>
      </c>
    </row>
    <row r="4432" spans="1:12" ht="13.5">
      <c r="A4432" s="867" t="s">
        <v>9467</v>
      </c>
      <c r="B4432" s="867" t="s">
        <v>9468</v>
      </c>
      <c r="C4432" s="867" t="s">
        <v>10834</v>
      </c>
      <c r="D4432" s="867" t="s">
        <v>10835</v>
      </c>
      <c r="E4432" s="868" t="s">
        <v>819</v>
      </c>
      <c r="F4432" s="867" t="s">
        <v>819</v>
      </c>
      <c r="G4432" s="867">
        <v>86888</v>
      </c>
      <c r="H4432" s="867" t="s">
        <v>10851</v>
      </c>
      <c r="I4432" s="867" t="s">
        <v>6228</v>
      </c>
      <c r="J4432" s="867" t="s">
        <v>6229</v>
      </c>
      <c r="K4432" s="868">
        <v>362.96</v>
      </c>
      <c r="L4432" s="867" t="s">
        <v>6143</v>
      </c>
    </row>
    <row r="4433" spans="1:12" ht="13.5">
      <c r="A4433" s="867" t="s">
        <v>9467</v>
      </c>
      <c r="B4433" s="867" t="s">
        <v>9468</v>
      </c>
      <c r="C4433" s="867" t="s">
        <v>10834</v>
      </c>
      <c r="D4433" s="867" t="s">
        <v>10835</v>
      </c>
      <c r="E4433" s="868" t="s">
        <v>819</v>
      </c>
      <c r="F4433" s="867" t="s">
        <v>819</v>
      </c>
      <c r="G4433" s="867">
        <v>86889</v>
      </c>
      <c r="H4433" s="867" t="s">
        <v>10852</v>
      </c>
      <c r="I4433" s="867" t="s">
        <v>6228</v>
      </c>
      <c r="J4433" s="867" t="s">
        <v>6142</v>
      </c>
      <c r="K4433" s="868">
        <v>587.35</v>
      </c>
      <c r="L4433" s="867" t="s">
        <v>6143</v>
      </c>
    </row>
    <row r="4434" spans="1:12" ht="13.5">
      <c r="A4434" s="867" t="s">
        <v>9467</v>
      </c>
      <c r="B4434" s="867" t="s">
        <v>9468</v>
      </c>
      <c r="C4434" s="867" t="s">
        <v>10834</v>
      </c>
      <c r="D4434" s="867" t="s">
        <v>10835</v>
      </c>
      <c r="E4434" s="868" t="s">
        <v>819</v>
      </c>
      <c r="F4434" s="867" t="s">
        <v>819</v>
      </c>
      <c r="G4434" s="867">
        <v>86893</v>
      </c>
      <c r="H4434" s="867" t="s">
        <v>10853</v>
      </c>
      <c r="I4434" s="867" t="s">
        <v>6228</v>
      </c>
      <c r="J4434" s="867" t="s">
        <v>6142</v>
      </c>
      <c r="K4434" s="868">
        <v>344.83</v>
      </c>
      <c r="L4434" s="867" t="s">
        <v>6143</v>
      </c>
    </row>
    <row r="4435" spans="1:12" ht="13.5">
      <c r="A4435" s="867" t="s">
        <v>9467</v>
      </c>
      <c r="B4435" s="867" t="s">
        <v>9468</v>
      </c>
      <c r="C4435" s="867" t="s">
        <v>10834</v>
      </c>
      <c r="D4435" s="867" t="s">
        <v>10835</v>
      </c>
      <c r="E4435" s="868" t="s">
        <v>819</v>
      </c>
      <c r="F4435" s="867" t="s">
        <v>819</v>
      </c>
      <c r="G4435" s="867">
        <v>86894</v>
      </c>
      <c r="H4435" s="867" t="s">
        <v>10854</v>
      </c>
      <c r="I4435" s="867" t="s">
        <v>6228</v>
      </c>
      <c r="J4435" s="867" t="s">
        <v>6142</v>
      </c>
      <c r="K4435" s="868">
        <v>203.06</v>
      </c>
      <c r="L4435" s="867" t="s">
        <v>6143</v>
      </c>
    </row>
    <row r="4436" spans="1:12" ht="13.5">
      <c r="A4436" s="867" t="s">
        <v>9467</v>
      </c>
      <c r="B4436" s="867" t="s">
        <v>9468</v>
      </c>
      <c r="C4436" s="867" t="s">
        <v>10834</v>
      </c>
      <c r="D4436" s="867" t="s">
        <v>10835</v>
      </c>
      <c r="E4436" s="868" t="s">
        <v>819</v>
      </c>
      <c r="F4436" s="867" t="s">
        <v>819</v>
      </c>
      <c r="G4436" s="867">
        <v>86895</v>
      </c>
      <c r="H4436" s="867" t="s">
        <v>10855</v>
      </c>
      <c r="I4436" s="867" t="s">
        <v>6228</v>
      </c>
      <c r="J4436" s="867" t="s">
        <v>6142</v>
      </c>
      <c r="K4436" s="868">
        <v>274.48</v>
      </c>
      <c r="L4436" s="867" t="s">
        <v>6143</v>
      </c>
    </row>
    <row r="4437" spans="1:12" ht="13.5">
      <c r="A4437" s="867" t="s">
        <v>9467</v>
      </c>
      <c r="B4437" s="867" t="s">
        <v>9468</v>
      </c>
      <c r="C4437" s="867" t="s">
        <v>10834</v>
      </c>
      <c r="D4437" s="867" t="s">
        <v>10835</v>
      </c>
      <c r="E4437" s="868" t="s">
        <v>819</v>
      </c>
      <c r="F4437" s="867" t="s">
        <v>819</v>
      </c>
      <c r="G4437" s="867">
        <v>86899</v>
      </c>
      <c r="H4437" s="867" t="s">
        <v>10856</v>
      </c>
      <c r="I4437" s="867" t="s">
        <v>6228</v>
      </c>
      <c r="J4437" s="867" t="s">
        <v>6142</v>
      </c>
      <c r="K4437" s="868">
        <v>183.51</v>
      </c>
      <c r="L4437" s="867" t="s">
        <v>6143</v>
      </c>
    </row>
    <row r="4438" spans="1:12" ht="13.5">
      <c r="A4438" s="867" t="s">
        <v>9467</v>
      </c>
      <c r="B4438" s="867" t="s">
        <v>9468</v>
      </c>
      <c r="C4438" s="867" t="s">
        <v>10834</v>
      </c>
      <c r="D4438" s="867" t="s">
        <v>10835</v>
      </c>
      <c r="E4438" s="868" t="s">
        <v>819</v>
      </c>
      <c r="F4438" s="867" t="s">
        <v>819</v>
      </c>
      <c r="G4438" s="867">
        <v>86900</v>
      </c>
      <c r="H4438" s="867" t="s">
        <v>10857</v>
      </c>
      <c r="I4438" s="867" t="s">
        <v>6228</v>
      </c>
      <c r="J4438" s="867" t="s">
        <v>6229</v>
      </c>
      <c r="K4438" s="868">
        <v>142.65</v>
      </c>
      <c r="L4438" s="867" t="s">
        <v>6143</v>
      </c>
    </row>
    <row r="4439" spans="1:12" ht="13.5">
      <c r="A4439" s="867" t="s">
        <v>9467</v>
      </c>
      <c r="B4439" s="867" t="s">
        <v>9468</v>
      </c>
      <c r="C4439" s="867" t="s">
        <v>10834</v>
      </c>
      <c r="D4439" s="867" t="s">
        <v>10835</v>
      </c>
      <c r="E4439" s="868" t="s">
        <v>819</v>
      </c>
      <c r="F4439" s="867" t="s">
        <v>819</v>
      </c>
      <c r="G4439" s="867">
        <v>86901</v>
      </c>
      <c r="H4439" s="867" t="s">
        <v>10858</v>
      </c>
      <c r="I4439" s="867" t="s">
        <v>6228</v>
      </c>
      <c r="J4439" s="867" t="s">
        <v>6229</v>
      </c>
      <c r="K4439" s="868">
        <v>105.51</v>
      </c>
      <c r="L4439" s="867" t="s">
        <v>6143</v>
      </c>
    </row>
    <row r="4440" spans="1:12" ht="13.5">
      <c r="A4440" s="867" t="s">
        <v>9467</v>
      </c>
      <c r="B4440" s="867" t="s">
        <v>9468</v>
      </c>
      <c r="C4440" s="867" t="s">
        <v>10834</v>
      </c>
      <c r="D4440" s="867" t="s">
        <v>10835</v>
      </c>
      <c r="E4440" s="868" t="s">
        <v>819</v>
      </c>
      <c r="F4440" s="867" t="s">
        <v>819</v>
      </c>
      <c r="G4440" s="867">
        <v>86902</v>
      </c>
      <c r="H4440" s="867" t="s">
        <v>10859</v>
      </c>
      <c r="I4440" s="867" t="s">
        <v>6228</v>
      </c>
      <c r="J4440" s="867" t="s">
        <v>6229</v>
      </c>
      <c r="K4440" s="868">
        <v>225.17</v>
      </c>
      <c r="L4440" s="867" t="s">
        <v>6143</v>
      </c>
    </row>
    <row r="4441" spans="1:12" ht="13.5">
      <c r="A4441" s="867" t="s">
        <v>9467</v>
      </c>
      <c r="B4441" s="867" t="s">
        <v>9468</v>
      </c>
      <c r="C4441" s="867" t="s">
        <v>10834</v>
      </c>
      <c r="D4441" s="867" t="s">
        <v>10835</v>
      </c>
      <c r="E4441" s="868" t="s">
        <v>819</v>
      </c>
      <c r="F4441" s="867" t="s">
        <v>819</v>
      </c>
      <c r="G4441" s="867">
        <v>86903</v>
      </c>
      <c r="H4441" s="867" t="s">
        <v>10860</v>
      </c>
      <c r="I4441" s="867" t="s">
        <v>6228</v>
      </c>
      <c r="J4441" s="867" t="s">
        <v>6229</v>
      </c>
      <c r="K4441" s="868">
        <v>292.3</v>
      </c>
      <c r="L4441" s="867" t="s">
        <v>6143</v>
      </c>
    </row>
    <row r="4442" spans="1:12" ht="13.5">
      <c r="A4442" s="867" t="s">
        <v>9467</v>
      </c>
      <c r="B4442" s="867" t="s">
        <v>9468</v>
      </c>
      <c r="C4442" s="867" t="s">
        <v>10834</v>
      </c>
      <c r="D4442" s="867" t="s">
        <v>10835</v>
      </c>
      <c r="E4442" s="868" t="s">
        <v>819</v>
      </c>
      <c r="F4442" s="867" t="s">
        <v>819</v>
      </c>
      <c r="G4442" s="867">
        <v>86904</v>
      </c>
      <c r="H4442" s="867" t="s">
        <v>10861</v>
      </c>
      <c r="I4442" s="867" t="s">
        <v>6228</v>
      </c>
      <c r="J4442" s="867" t="s">
        <v>6229</v>
      </c>
      <c r="K4442" s="868">
        <v>112.45</v>
      </c>
      <c r="L4442" s="867" t="s">
        <v>6143</v>
      </c>
    </row>
    <row r="4443" spans="1:12" ht="13.5">
      <c r="A4443" s="867" t="s">
        <v>9467</v>
      </c>
      <c r="B4443" s="867" t="s">
        <v>9468</v>
      </c>
      <c r="C4443" s="867" t="s">
        <v>10834</v>
      </c>
      <c r="D4443" s="867" t="s">
        <v>10835</v>
      </c>
      <c r="E4443" s="868" t="s">
        <v>819</v>
      </c>
      <c r="F4443" s="867" t="s">
        <v>819</v>
      </c>
      <c r="G4443" s="867">
        <v>86905</v>
      </c>
      <c r="H4443" s="867" t="s">
        <v>10862</v>
      </c>
      <c r="I4443" s="867" t="s">
        <v>6228</v>
      </c>
      <c r="J4443" s="867" t="s">
        <v>6229</v>
      </c>
      <c r="K4443" s="868">
        <v>203.99</v>
      </c>
      <c r="L4443" s="867" t="s">
        <v>6143</v>
      </c>
    </row>
    <row r="4444" spans="1:12" ht="13.5">
      <c r="A4444" s="867" t="s">
        <v>9467</v>
      </c>
      <c r="B4444" s="867" t="s">
        <v>9468</v>
      </c>
      <c r="C4444" s="867" t="s">
        <v>10834</v>
      </c>
      <c r="D4444" s="867" t="s">
        <v>10835</v>
      </c>
      <c r="E4444" s="868" t="s">
        <v>819</v>
      </c>
      <c r="F4444" s="867" t="s">
        <v>819</v>
      </c>
      <c r="G4444" s="867">
        <v>86906</v>
      </c>
      <c r="H4444" s="867" t="s">
        <v>10863</v>
      </c>
      <c r="I4444" s="867" t="s">
        <v>6228</v>
      </c>
      <c r="J4444" s="867" t="s">
        <v>6635</v>
      </c>
      <c r="K4444" s="868">
        <v>47.57</v>
      </c>
      <c r="L4444" s="867" t="s">
        <v>6143</v>
      </c>
    </row>
    <row r="4445" spans="1:12" ht="13.5">
      <c r="A4445" s="867" t="s">
        <v>9467</v>
      </c>
      <c r="B4445" s="867" t="s">
        <v>9468</v>
      </c>
      <c r="C4445" s="867" t="s">
        <v>10834</v>
      </c>
      <c r="D4445" s="867" t="s">
        <v>10835</v>
      </c>
      <c r="E4445" s="868" t="s">
        <v>819</v>
      </c>
      <c r="F4445" s="867" t="s">
        <v>819</v>
      </c>
      <c r="G4445" s="867">
        <v>86908</v>
      </c>
      <c r="H4445" s="867" t="s">
        <v>10864</v>
      </c>
      <c r="I4445" s="867" t="s">
        <v>6228</v>
      </c>
      <c r="J4445" s="867" t="s">
        <v>6229</v>
      </c>
      <c r="K4445" s="868">
        <v>243.52</v>
      </c>
      <c r="L4445" s="867" t="s">
        <v>6143</v>
      </c>
    </row>
    <row r="4446" spans="1:12" ht="13.5">
      <c r="A4446" s="867" t="s">
        <v>9467</v>
      </c>
      <c r="B4446" s="867" t="s">
        <v>9468</v>
      </c>
      <c r="C4446" s="867" t="s">
        <v>10834</v>
      </c>
      <c r="D4446" s="867" t="s">
        <v>10835</v>
      </c>
      <c r="E4446" s="868" t="s">
        <v>819</v>
      </c>
      <c r="F4446" s="867" t="s">
        <v>819</v>
      </c>
      <c r="G4446" s="867">
        <v>86909</v>
      </c>
      <c r="H4446" s="867" t="s">
        <v>10865</v>
      </c>
      <c r="I4446" s="867" t="s">
        <v>6228</v>
      </c>
      <c r="J4446" s="867" t="s">
        <v>6229</v>
      </c>
      <c r="K4446" s="868">
        <v>95.13</v>
      </c>
      <c r="L4446" s="867" t="s">
        <v>6143</v>
      </c>
    </row>
    <row r="4447" spans="1:12" ht="13.5">
      <c r="A4447" s="867" t="s">
        <v>9467</v>
      </c>
      <c r="B4447" s="867" t="s">
        <v>9468</v>
      </c>
      <c r="C4447" s="867" t="s">
        <v>10834</v>
      </c>
      <c r="D4447" s="867" t="s">
        <v>10835</v>
      </c>
      <c r="E4447" s="868" t="s">
        <v>819</v>
      </c>
      <c r="F4447" s="867" t="s">
        <v>819</v>
      </c>
      <c r="G4447" s="867">
        <v>86910</v>
      </c>
      <c r="H4447" s="867" t="s">
        <v>10866</v>
      </c>
      <c r="I4447" s="867" t="s">
        <v>6228</v>
      </c>
      <c r="J4447" s="867" t="s">
        <v>6229</v>
      </c>
      <c r="K4447" s="868">
        <v>89.65</v>
      </c>
      <c r="L4447" s="867" t="s">
        <v>6143</v>
      </c>
    </row>
    <row r="4448" spans="1:12" ht="13.5">
      <c r="A4448" s="867" t="s">
        <v>9467</v>
      </c>
      <c r="B4448" s="867" t="s">
        <v>9468</v>
      </c>
      <c r="C4448" s="867" t="s">
        <v>10834</v>
      </c>
      <c r="D4448" s="867" t="s">
        <v>10835</v>
      </c>
      <c r="E4448" s="868" t="s">
        <v>819</v>
      </c>
      <c r="F4448" s="867" t="s">
        <v>819</v>
      </c>
      <c r="G4448" s="867">
        <v>86911</v>
      </c>
      <c r="H4448" s="867" t="s">
        <v>10867</v>
      </c>
      <c r="I4448" s="867" t="s">
        <v>6228</v>
      </c>
      <c r="J4448" s="867" t="s">
        <v>6229</v>
      </c>
      <c r="K4448" s="868">
        <v>40.4</v>
      </c>
      <c r="L4448" s="867" t="s">
        <v>6143</v>
      </c>
    </row>
    <row r="4449" spans="1:12" ht="13.5">
      <c r="A4449" s="867" t="s">
        <v>9467</v>
      </c>
      <c r="B4449" s="867" t="s">
        <v>9468</v>
      </c>
      <c r="C4449" s="867" t="s">
        <v>10834</v>
      </c>
      <c r="D4449" s="867" t="s">
        <v>10835</v>
      </c>
      <c r="E4449" s="868" t="s">
        <v>819</v>
      </c>
      <c r="F4449" s="867" t="s">
        <v>819</v>
      </c>
      <c r="G4449" s="867">
        <v>86913</v>
      </c>
      <c r="H4449" s="867" t="s">
        <v>10868</v>
      </c>
      <c r="I4449" s="867" t="s">
        <v>6228</v>
      </c>
      <c r="J4449" s="867" t="s">
        <v>6229</v>
      </c>
      <c r="K4449" s="868">
        <v>18.399999999999999</v>
      </c>
      <c r="L4449" s="867" t="s">
        <v>6143</v>
      </c>
    </row>
    <row r="4450" spans="1:12" ht="13.5">
      <c r="A4450" s="867" t="s">
        <v>9467</v>
      </c>
      <c r="B4450" s="867" t="s">
        <v>9468</v>
      </c>
      <c r="C4450" s="867" t="s">
        <v>10834</v>
      </c>
      <c r="D4450" s="867" t="s">
        <v>10835</v>
      </c>
      <c r="E4450" s="868" t="s">
        <v>819</v>
      </c>
      <c r="F4450" s="867" t="s">
        <v>819</v>
      </c>
      <c r="G4450" s="867">
        <v>86914</v>
      </c>
      <c r="H4450" s="867" t="s">
        <v>10869</v>
      </c>
      <c r="I4450" s="867" t="s">
        <v>6228</v>
      </c>
      <c r="J4450" s="867" t="s">
        <v>6229</v>
      </c>
      <c r="K4450" s="868">
        <v>37</v>
      </c>
      <c r="L4450" s="867" t="s">
        <v>6143</v>
      </c>
    </row>
    <row r="4451" spans="1:12" ht="13.5">
      <c r="A4451" s="867" t="s">
        <v>9467</v>
      </c>
      <c r="B4451" s="867" t="s">
        <v>9468</v>
      </c>
      <c r="C4451" s="867" t="s">
        <v>10834</v>
      </c>
      <c r="D4451" s="867" t="s">
        <v>10835</v>
      </c>
      <c r="E4451" s="868" t="s">
        <v>819</v>
      </c>
      <c r="F4451" s="867" t="s">
        <v>819</v>
      </c>
      <c r="G4451" s="867">
        <v>86915</v>
      </c>
      <c r="H4451" s="867" t="s">
        <v>10870</v>
      </c>
      <c r="I4451" s="867" t="s">
        <v>6228</v>
      </c>
      <c r="J4451" s="867" t="s">
        <v>6229</v>
      </c>
      <c r="K4451" s="868">
        <v>79.91</v>
      </c>
      <c r="L4451" s="867" t="s">
        <v>6143</v>
      </c>
    </row>
    <row r="4452" spans="1:12" ht="13.5">
      <c r="A4452" s="867" t="s">
        <v>9467</v>
      </c>
      <c r="B4452" s="867" t="s">
        <v>9468</v>
      </c>
      <c r="C4452" s="867" t="s">
        <v>10834</v>
      </c>
      <c r="D4452" s="867" t="s">
        <v>10835</v>
      </c>
      <c r="E4452" s="868" t="s">
        <v>819</v>
      </c>
      <c r="F4452" s="867" t="s">
        <v>819</v>
      </c>
      <c r="G4452" s="867">
        <v>86916</v>
      </c>
      <c r="H4452" s="867" t="s">
        <v>10871</v>
      </c>
      <c r="I4452" s="867" t="s">
        <v>6228</v>
      </c>
      <c r="J4452" s="867" t="s">
        <v>6229</v>
      </c>
      <c r="K4452" s="868">
        <v>21.77</v>
      </c>
      <c r="L4452" s="867" t="s">
        <v>6143</v>
      </c>
    </row>
    <row r="4453" spans="1:12" ht="13.5">
      <c r="A4453" s="867" t="s">
        <v>9467</v>
      </c>
      <c r="B4453" s="867" t="s">
        <v>9468</v>
      </c>
      <c r="C4453" s="867" t="s">
        <v>10834</v>
      </c>
      <c r="D4453" s="867" t="s">
        <v>10835</v>
      </c>
      <c r="E4453" s="868" t="s">
        <v>819</v>
      </c>
      <c r="F4453" s="867" t="s">
        <v>819</v>
      </c>
      <c r="G4453" s="867">
        <v>86919</v>
      </c>
      <c r="H4453" s="867" t="s">
        <v>10872</v>
      </c>
      <c r="I4453" s="867" t="s">
        <v>6228</v>
      </c>
      <c r="J4453" s="867" t="s">
        <v>6229</v>
      </c>
      <c r="K4453" s="868">
        <v>690.77</v>
      </c>
      <c r="L4453" s="867" t="s">
        <v>6143</v>
      </c>
    </row>
    <row r="4454" spans="1:12" ht="13.5">
      <c r="A4454" s="867" t="s">
        <v>9467</v>
      </c>
      <c r="B4454" s="867" t="s">
        <v>9468</v>
      </c>
      <c r="C4454" s="867" t="s">
        <v>10834</v>
      </c>
      <c r="D4454" s="867" t="s">
        <v>10835</v>
      </c>
      <c r="E4454" s="868" t="s">
        <v>819</v>
      </c>
      <c r="F4454" s="867" t="s">
        <v>819</v>
      </c>
      <c r="G4454" s="867">
        <v>86920</v>
      </c>
      <c r="H4454" s="867" t="s">
        <v>10873</v>
      </c>
      <c r="I4454" s="867" t="s">
        <v>6228</v>
      </c>
      <c r="J4454" s="867" t="s">
        <v>6229</v>
      </c>
      <c r="K4454" s="868">
        <v>652.94000000000005</v>
      </c>
      <c r="L4454" s="867" t="s">
        <v>6143</v>
      </c>
    </row>
    <row r="4455" spans="1:12" ht="13.5">
      <c r="A4455" s="867" t="s">
        <v>9467</v>
      </c>
      <c r="B4455" s="867" t="s">
        <v>9468</v>
      </c>
      <c r="C4455" s="867" t="s">
        <v>10834</v>
      </c>
      <c r="D4455" s="867" t="s">
        <v>10835</v>
      </c>
      <c r="E4455" s="868" t="s">
        <v>819</v>
      </c>
      <c r="F4455" s="867" t="s">
        <v>819</v>
      </c>
      <c r="G4455" s="867">
        <v>86921</v>
      </c>
      <c r="H4455" s="867" t="s">
        <v>10874</v>
      </c>
      <c r="I4455" s="867" t="s">
        <v>6228</v>
      </c>
      <c r="J4455" s="867" t="s">
        <v>6229</v>
      </c>
      <c r="K4455" s="868">
        <v>656.31</v>
      </c>
      <c r="L4455" s="867" t="s">
        <v>6143</v>
      </c>
    </row>
    <row r="4456" spans="1:12" ht="13.5">
      <c r="A4456" s="867" t="s">
        <v>9467</v>
      </c>
      <c r="B4456" s="867" t="s">
        <v>9468</v>
      </c>
      <c r="C4456" s="867" t="s">
        <v>10834</v>
      </c>
      <c r="D4456" s="867" t="s">
        <v>10835</v>
      </c>
      <c r="E4456" s="868" t="s">
        <v>819</v>
      </c>
      <c r="F4456" s="867" t="s">
        <v>819</v>
      </c>
      <c r="G4456" s="867">
        <v>86922</v>
      </c>
      <c r="H4456" s="867" t="s">
        <v>10875</v>
      </c>
      <c r="I4456" s="867" t="s">
        <v>6228</v>
      </c>
      <c r="J4456" s="867" t="s">
        <v>6229</v>
      </c>
      <c r="K4456" s="868">
        <v>565.1</v>
      </c>
      <c r="L4456" s="867" t="s">
        <v>6143</v>
      </c>
    </row>
    <row r="4457" spans="1:12" ht="13.5">
      <c r="A4457" s="867" t="s">
        <v>9467</v>
      </c>
      <c r="B4457" s="867" t="s">
        <v>9468</v>
      </c>
      <c r="C4457" s="867" t="s">
        <v>10834</v>
      </c>
      <c r="D4457" s="867" t="s">
        <v>10835</v>
      </c>
      <c r="E4457" s="868" t="s">
        <v>819</v>
      </c>
      <c r="F4457" s="867" t="s">
        <v>819</v>
      </c>
      <c r="G4457" s="867">
        <v>86923</v>
      </c>
      <c r="H4457" s="867" t="s">
        <v>10876</v>
      </c>
      <c r="I4457" s="867" t="s">
        <v>6228</v>
      </c>
      <c r="J4457" s="867" t="s">
        <v>6229</v>
      </c>
      <c r="K4457" s="868">
        <v>420.49</v>
      </c>
      <c r="L4457" s="867" t="s">
        <v>6143</v>
      </c>
    </row>
    <row r="4458" spans="1:12" ht="13.5">
      <c r="A4458" s="867" t="s">
        <v>9467</v>
      </c>
      <c r="B4458" s="867" t="s">
        <v>9468</v>
      </c>
      <c r="C4458" s="867" t="s">
        <v>10834</v>
      </c>
      <c r="D4458" s="867" t="s">
        <v>10835</v>
      </c>
      <c r="E4458" s="868" t="s">
        <v>819</v>
      </c>
      <c r="F4458" s="867" t="s">
        <v>819</v>
      </c>
      <c r="G4458" s="867">
        <v>86924</v>
      </c>
      <c r="H4458" s="867" t="s">
        <v>10877</v>
      </c>
      <c r="I4458" s="867" t="s">
        <v>6228</v>
      </c>
      <c r="J4458" s="867" t="s">
        <v>6229</v>
      </c>
      <c r="K4458" s="868">
        <v>423.86</v>
      </c>
      <c r="L4458" s="867" t="s">
        <v>6143</v>
      </c>
    </row>
    <row r="4459" spans="1:12" ht="13.5">
      <c r="A4459" s="867" t="s">
        <v>9467</v>
      </c>
      <c r="B4459" s="867" t="s">
        <v>9468</v>
      </c>
      <c r="C4459" s="867" t="s">
        <v>10834</v>
      </c>
      <c r="D4459" s="867" t="s">
        <v>10835</v>
      </c>
      <c r="E4459" s="868" t="s">
        <v>819</v>
      </c>
      <c r="F4459" s="867" t="s">
        <v>819</v>
      </c>
      <c r="G4459" s="867">
        <v>86925</v>
      </c>
      <c r="H4459" s="867" t="s">
        <v>10878</v>
      </c>
      <c r="I4459" s="867" t="s">
        <v>6228</v>
      </c>
      <c r="J4459" s="867" t="s">
        <v>6229</v>
      </c>
      <c r="K4459" s="868">
        <v>407.69</v>
      </c>
      <c r="L4459" s="867" t="s">
        <v>6143</v>
      </c>
    </row>
    <row r="4460" spans="1:12" ht="13.5">
      <c r="A4460" s="867" t="s">
        <v>9467</v>
      </c>
      <c r="B4460" s="867" t="s">
        <v>9468</v>
      </c>
      <c r="C4460" s="867" t="s">
        <v>10834</v>
      </c>
      <c r="D4460" s="867" t="s">
        <v>10835</v>
      </c>
      <c r="E4460" s="868" t="s">
        <v>819</v>
      </c>
      <c r="F4460" s="867" t="s">
        <v>819</v>
      </c>
      <c r="G4460" s="867">
        <v>86926</v>
      </c>
      <c r="H4460" s="867" t="s">
        <v>10879</v>
      </c>
      <c r="I4460" s="867" t="s">
        <v>6228</v>
      </c>
      <c r="J4460" s="867" t="s">
        <v>6229</v>
      </c>
      <c r="K4460" s="868">
        <v>411.06</v>
      </c>
      <c r="L4460" s="867" t="s">
        <v>6143</v>
      </c>
    </row>
    <row r="4461" spans="1:12" ht="13.5">
      <c r="A4461" s="867" t="s">
        <v>9467</v>
      </c>
      <c r="B4461" s="867" t="s">
        <v>9468</v>
      </c>
      <c r="C4461" s="867" t="s">
        <v>10834</v>
      </c>
      <c r="D4461" s="867" t="s">
        <v>10835</v>
      </c>
      <c r="E4461" s="868" t="s">
        <v>819</v>
      </c>
      <c r="F4461" s="867" t="s">
        <v>819</v>
      </c>
      <c r="G4461" s="867">
        <v>86927</v>
      </c>
      <c r="H4461" s="867" t="s">
        <v>10880</v>
      </c>
      <c r="I4461" s="867" t="s">
        <v>6228</v>
      </c>
      <c r="J4461" s="867" t="s">
        <v>6229</v>
      </c>
      <c r="K4461" s="868">
        <v>256.05</v>
      </c>
      <c r="L4461" s="867" t="s">
        <v>6143</v>
      </c>
    </row>
    <row r="4462" spans="1:12" ht="13.5">
      <c r="A4462" s="867" t="s">
        <v>9467</v>
      </c>
      <c r="B4462" s="867" t="s">
        <v>9468</v>
      </c>
      <c r="C4462" s="867" t="s">
        <v>10834</v>
      </c>
      <c r="D4462" s="867" t="s">
        <v>10835</v>
      </c>
      <c r="E4462" s="868" t="s">
        <v>819</v>
      </c>
      <c r="F4462" s="867" t="s">
        <v>819</v>
      </c>
      <c r="G4462" s="867">
        <v>86928</v>
      </c>
      <c r="H4462" s="867" t="s">
        <v>10881</v>
      </c>
      <c r="I4462" s="867" t="s">
        <v>6228</v>
      </c>
      <c r="J4462" s="867" t="s">
        <v>6229</v>
      </c>
      <c r="K4462" s="868">
        <v>259.42</v>
      </c>
      <c r="L4462" s="867" t="s">
        <v>6143</v>
      </c>
    </row>
    <row r="4463" spans="1:12" ht="13.5">
      <c r="A4463" s="867" t="s">
        <v>9467</v>
      </c>
      <c r="B4463" s="867" t="s">
        <v>9468</v>
      </c>
      <c r="C4463" s="867" t="s">
        <v>10834</v>
      </c>
      <c r="D4463" s="867" t="s">
        <v>10835</v>
      </c>
      <c r="E4463" s="868" t="s">
        <v>819</v>
      </c>
      <c r="F4463" s="867" t="s">
        <v>819</v>
      </c>
      <c r="G4463" s="867">
        <v>86929</v>
      </c>
      <c r="H4463" s="867" t="s">
        <v>10882</v>
      </c>
      <c r="I4463" s="867" t="s">
        <v>6228</v>
      </c>
      <c r="J4463" s="867" t="s">
        <v>6229</v>
      </c>
      <c r="K4463" s="868">
        <v>249.14</v>
      </c>
      <c r="L4463" s="867" t="s">
        <v>6143</v>
      </c>
    </row>
    <row r="4464" spans="1:12" ht="13.5">
      <c r="A4464" s="867" t="s">
        <v>9467</v>
      </c>
      <c r="B4464" s="867" t="s">
        <v>9468</v>
      </c>
      <c r="C4464" s="867" t="s">
        <v>10834</v>
      </c>
      <c r="D4464" s="867" t="s">
        <v>10835</v>
      </c>
      <c r="E4464" s="868" t="s">
        <v>819</v>
      </c>
      <c r="F4464" s="867" t="s">
        <v>819</v>
      </c>
      <c r="G4464" s="867">
        <v>86930</v>
      </c>
      <c r="H4464" s="867" t="s">
        <v>10883</v>
      </c>
      <c r="I4464" s="867" t="s">
        <v>6228</v>
      </c>
      <c r="J4464" s="867" t="s">
        <v>6229</v>
      </c>
      <c r="K4464" s="868">
        <v>252.51</v>
      </c>
      <c r="L4464" s="867" t="s">
        <v>6143</v>
      </c>
    </row>
    <row r="4465" spans="1:12" ht="13.5">
      <c r="A4465" s="867" t="s">
        <v>9467</v>
      </c>
      <c r="B4465" s="867" t="s">
        <v>9468</v>
      </c>
      <c r="C4465" s="867" t="s">
        <v>10834</v>
      </c>
      <c r="D4465" s="867" t="s">
        <v>10835</v>
      </c>
      <c r="E4465" s="868" t="s">
        <v>819</v>
      </c>
      <c r="F4465" s="867" t="s">
        <v>819</v>
      </c>
      <c r="G4465" s="867">
        <v>86931</v>
      </c>
      <c r="H4465" s="867" t="s">
        <v>10884</v>
      </c>
      <c r="I4465" s="867" t="s">
        <v>6228</v>
      </c>
      <c r="J4465" s="867" t="s">
        <v>6229</v>
      </c>
      <c r="K4465" s="868">
        <v>371.11</v>
      </c>
      <c r="L4465" s="867" t="s">
        <v>6143</v>
      </c>
    </row>
    <row r="4466" spans="1:12" ht="13.5">
      <c r="A4466" s="867" t="s">
        <v>9467</v>
      </c>
      <c r="B4466" s="867" t="s">
        <v>9468</v>
      </c>
      <c r="C4466" s="867" t="s">
        <v>10834</v>
      </c>
      <c r="D4466" s="867" t="s">
        <v>10835</v>
      </c>
      <c r="E4466" s="868" t="s">
        <v>819</v>
      </c>
      <c r="F4466" s="867" t="s">
        <v>819</v>
      </c>
      <c r="G4466" s="867">
        <v>86932</v>
      </c>
      <c r="H4466" s="867" t="s">
        <v>10885</v>
      </c>
      <c r="I4466" s="867" t="s">
        <v>6228</v>
      </c>
      <c r="J4466" s="867" t="s">
        <v>6229</v>
      </c>
      <c r="K4466" s="868">
        <v>396.14</v>
      </c>
      <c r="L4466" s="867" t="s">
        <v>6143</v>
      </c>
    </row>
    <row r="4467" spans="1:12" ht="13.5">
      <c r="A4467" s="867" t="s">
        <v>9467</v>
      </c>
      <c r="B4467" s="867" t="s">
        <v>9468</v>
      </c>
      <c r="C4467" s="867" t="s">
        <v>10834</v>
      </c>
      <c r="D4467" s="867" t="s">
        <v>10835</v>
      </c>
      <c r="E4467" s="868" t="s">
        <v>819</v>
      </c>
      <c r="F4467" s="867" t="s">
        <v>819</v>
      </c>
      <c r="G4467" s="867">
        <v>86933</v>
      </c>
      <c r="H4467" s="867" t="s">
        <v>10886</v>
      </c>
      <c r="I4467" s="867" t="s">
        <v>6228</v>
      </c>
      <c r="J4467" s="867" t="s">
        <v>6142</v>
      </c>
      <c r="K4467" s="868">
        <v>275.44</v>
      </c>
      <c r="L4467" s="867" t="s">
        <v>6143</v>
      </c>
    </row>
    <row r="4468" spans="1:12" ht="13.5">
      <c r="A4468" s="867" t="s">
        <v>9467</v>
      </c>
      <c r="B4468" s="867" t="s">
        <v>9468</v>
      </c>
      <c r="C4468" s="867" t="s">
        <v>10834</v>
      </c>
      <c r="D4468" s="867" t="s">
        <v>10835</v>
      </c>
      <c r="E4468" s="868" t="s">
        <v>819</v>
      </c>
      <c r="F4468" s="867" t="s">
        <v>819</v>
      </c>
      <c r="G4468" s="867">
        <v>86934</v>
      </c>
      <c r="H4468" s="867" t="s">
        <v>10887</v>
      </c>
      <c r="I4468" s="867" t="s">
        <v>6228</v>
      </c>
      <c r="J4468" s="867" t="s">
        <v>6142</v>
      </c>
      <c r="K4468" s="868">
        <v>268.52999999999997</v>
      </c>
      <c r="L4468" s="867" t="s">
        <v>6143</v>
      </c>
    </row>
    <row r="4469" spans="1:12" ht="13.5">
      <c r="A4469" s="867" t="s">
        <v>9467</v>
      </c>
      <c r="B4469" s="867" t="s">
        <v>9468</v>
      </c>
      <c r="C4469" s="867" t="s">
        <v>10834</v>
      </c>
      <c r="D4469" s="867" t="s">
        <v>10835</v>
      </c>
      <c r="E4469" s="868" t="s">
        <v>819</v>
      </c>
      <c r="F4469" s="867" t="s">
        <v>819</v>
      </c>
      <c r="G4469" s="867">
        <v>86935</v>
      </c>
      <c r="H4469" s="867" t="s">
        <v>10888</v>
      </c>
      <c r="I4469" s="867" t="s">
        <v>6228</v>
      </c>
      <c r="J4469" s="867" t="s">
        <v>6229</v>
      </c>
      <c r="K4469" s="868">
        <v>196.24</v>
      </c>
      <c r="L4469" s="867" t="s">
        <v>6143</v>
      </c>
    </row>
    <row r="4470" spans="1:12" ht="13.5">
      <c r="A4470" s="867" t="s">
        <v>9467</v>
      </c>
      <c r="B4470" s="867" t="s">
        <v>9468</v>
      </c>
      <c r="C4470" s="867" t="s">
        <v>10834</v>
      </c>
      <c r="D4470" s="867" t="s">
        <v>10835</v>
      </c>
      <c r="E4470" s="868" t="s">
        <v>819</v>
      </c>
      <c r="F4470" s="867" t="s">
        <v>819</v>
      </c>
      <c r="G4470" s="867">
        <v>86936</v>
      </c>
      <c r="H4470" s="867" t="s">
        <v>10889</v>
      </c>
      <c r="I4470" s="867" t="s">
        <v>6228</v>
      </c>
      <c r="J4470" s="867" t="s">
        <v>6229</v>
      </c>
      <c r="K4470" s="868">
        <v>309.93</v>
      </c>
      <c r="L4470" s="867" t="s">
        <v>6143</v>
      </c>
    </row>
    <row r="4471" spans="1:12" ht="13.5">
      <c r="A4471" s="867" t="s">
        <v>9467</v>
      </c>
      <c r="B4471" s="867" t="s">
        <v>9468</v>
      </c>
      <c r="C4471" s="867" t="s">
        <v>10834</v>
      </c>
      <c r="D4471" s="867" t="s">
        <v>10835</v>
      </c>
      <c r="E4471" s="868" t="s">
        <v>819</v>
      </c>
      <c r="F4471" s="867" t="s">
        <v>819</v>
      </c>
      <c r="G4471" s="867">
        <v>86937</v>
      </c>
      <c r="H4471" s="867" t="s">
        <v>10890</v>
      </c>
      <c r="I4471" s="867" t="s">
        <v>6228</v>
      </c>
      <c r="J4471" s="867" t="s">
        <v>6229</v>
      </c>
      <c r="K4471" s="868">
        <v>139.97</v>
      </c>
      <c r="L4471" s="867" t="s">
        <v>6143</v>
      </c>
    </row>
    <row r="4472" spans="1:12" ht="13.5">
      <c r="A4472" s="867" t="s">
        <v>9467</v>
      </c>
      <c r="B4472" s="867" t="s">
        <v>9468</v>
      </c>
      <c r="C4472" s="867" t="s">
        <v>10834</v>
      </c>
      <c r="D4472" s="867" t="s">
        <v>10835</v>
      </c>
      <c r="E4472" s="868" t="s">
        <v>819</v>
      </c>
      <c r="F4472" s="867" t="s">
        <v>819</v>
      </c>
      <c r="G4472" s="867">
        <v>86938</v>
      </c>
      <c r="H4472" s="867" t="s">
        <v>10891</v>
      </c>
      <c r="I4472" s="867" t="s">
        <v>6228</v>
      </c>
      <c r="J4472" s="867" t="s">
        <v>6229</v>
      </c>
      <c r="K4472" s="868">
        <v>253.66</v>
      </c>
      <c r="L4472" s="867" t="s">
        <v>6143</v>
      </c>
    </row>
    <row r="4473" spans="1:12" ht="13.5">
      <c r="A4473" s="867" t="s">
        <v>9467</v>
      </c>
      <c r="B4473" s="867" t="s">
        <v>9468</v>
      </c>
      <c r="C4473" s="867" t="s">
        <v>10834</v>
      </c>
      <c r="D4473" s="867" t="s">
        <v>10835</v>
      </c>
      <c r="E4473" s="868" t="s">
        <v>819</v>
      </c>
      <c r="F4473" s="867" t="s">
        <v>819</v>
      </c>
      <c r="G4473" s="867">
        <v>86939</v>
      </c>
      <c r="H4473" s="867" t="s">
        <v>10892</v>
      </c>
      <c r="I4473" s="867" t="s">
        <v>6228</v>
      </c>
      <c r="J4473" s="867" t="s">
        <v>6229</v>
      </c>
      <c r="K4473" s="868">
        <v>295.27999999999997</v>
      </c>
      <c r="L4473" s="867" t="s">
        <v>6143</v>
      </c>
    </row>
    <row r="4474" spans="1:12" ht="13.5">
      <c r="A4474" s="867" t="s">
        <v>9467</v>
      </c>
      <c r="B4474" s="867" t="s">
        <v>9468</v>
      </c>
      <c r="C4474" s="867" t="s">
        <v>10834</v>
      </c>
      <c r="D4474" s="867" t="s">
        <v>10835</v>
      </c>
      <c r="E4474" s="868" t="s">
        <v>819</v>
      </c>
      <c r="F4474" s="867" t="s">
        <v>819</v>
      </c>
      <c r="G4474" s="867">
        <v>86940</v>
      </c>
      <c r="H4474" s="867" t="s">
        <v>10893</v>
      </c>
      <c r="I4474" s="867" t="s">
        <v>6228</v>
      </c>
      <c r="J4474" s="867" t="s">
        <v>6229</v>
      </c>
      <c r="K4474" s="868">
        <v>710.8</v>
      </c>
      <c r="L4474" s="867" t="s">
        <v>6143</v>
      </c>
    </row>
    <row r="4475" spans="1:12" ht="13.5">
      <c r="A4475" s="867" t="s">
        <v>9467</v>
      </c>
      <c r="B4475" s="867" t="s">
        <v>9468</v>
      </c>
      <c r="C4475" s="867" t="s">
        <v>10834</v>
      </c>
      <c r="D4475" s="867" t="s">
        <v>10835</v>
      </c>
      <c r="E4475" s="868" t="s">
        <v>819</v>
      </c>
      <c r="F4475" s="867" t="s">
        <v>819</v>
      </c>
      <c r="G4475" s="867">
        <v>86941</v>
      </c>
      <c r="H4475" s="867" t="s">
        <v>10894</v>
      </c>
      <c r="I4475" s="867" t="s">
        <v>6228</v>
      </c>
      <c r="J4475" s="867" t="s">
        <v>6229</v>
      </c>
      <c r="K4475" s="868">
        <v>553.54</v>
      </c>
      <c r="L4475" s="867" t="s">
        <v>6143</v>
      </c>
    </row>
    <row r="4476" spans="1:12" ht="13.5">
      <c r="A4476" s="867" t="s">
        <v>9467</v>
      </c>
      <c r="B4476" s="867" t="s">
        <v>9468</v>
      </c>
      <c r="C4476" s="867" t="s">
        <v>10834</v>
      </c>
      <c r="D4476" s="867" t="s">
        <v>10835</v>
      </c>
      <c r="E4476" s="868" t="s">
        <v>819</v>
      </c>
      <c r="F4476" s="867" t="s">
        <v>819</v>
      </c>
      <c r="G4476" s="867">
        <v>86942</v>
      </c>
      <c r="H4476" s="867" t="s">
        <v>10895</v>
      </c>
      <c r="I4476" s="867" t="s">
        <v>6228</v>
      </c>
      <c r="J4476" s="867" t="s">
        <v>6229</v>
      </c>
      <c r="K4476" s="868">
        <v>189.47</v>
      </c>
      <c r="L4476" s="867" t="s">
        <v>6143</v>
      </c>
    </row>
    <row r="4477" spans="1:12" ht="13.5">
      <c r="A4477" s="867" t="s">
        <v>9467</v>
      </c>
      <c r="B4477" s="867" t="s">
        <v>9468</v>
      </c>
      <c r="C4477" s="867" t="s">
        <v>10834</v>
      </c>
      <c r="D4477" s="867" t="s">
        <v>10835</v>
      </c>
      <c r="E4477" s="868" t="s">
        <v>819</v>
      </c>
      <c r="F4477" s="867" t="s">
        <v>819</v>
      </c>
      <c r="G4477" s="867">
        <v>86943</v>
      </c>
      <c r="H4477" s="867" t="s">
        <v>10896</v>
      </c>
      <c r="I4477" s="867" t="s">
        <v>6228</v>
      </c>
      <c r="J4477" s="867" t="s">
        <v>6229</v>
      </c>
      <c r="K4477" s="868">
        <v>182.56</v>
      </c>
      <c r="L4477" s="867" t="s">
        <v>6143</v>
      </c>
    </row>
    <row r="4478" spans="1:12" ht="13.5">
      <c r="A4478" s="867" t="s">
        <v>9467</v>
      </c>
      <c r="B4478" s="867" t="s">
        <v>9468</v>
      </c>
      <c r="C4478" s="867" t="s">
        <v>10834</v>
      </c>
      <c r="D4478" s="867" t="s">
        <v>10835</v>
      </c>
      <c r="E4478" s="868" t="s">
        <v>819</v>
      </c>
      <c r="F4478" s="867" t="s">
        <v>819</v>
      </c>
      <c r="G4478" s="867">
        <v>86947</v>
      </c>
      <c r="H4478" s="867" t="s">
        <v>10897</v>
      </c>
      <c r="I4478" s="867" t="s">
        <v>6228</v>
      </c>
      <c r="J4478" s="867" t="s">
        <v>6142</v>
      </c>
      <c r="K4478" s="868">
        <v>707.52</v>
      </c>
      <c r="L4478" s="867" t="s">
        <v>6143</v>
      </c>
    </row>
    <row r="4479" spans="1:12" ht="13.5">
      <c r="A4479" s="867" t="s">
        <v>9467</v>
      </c>
      <c r="B4479" s="867" t="s">
        <v>9468</v>
      </c>
      <c r="C4479" s="867" t="s">
        <v>10834</v>
      </c>
      <c r="D4479" s="867" t="s">
        <v>10835</v>
      </c>
      <c r="E4479" s="868" t="s">
        <v>819</v>
      </c>
      <c r="F4479" s="867" t="s">
        <v>819</v>
      </c>
      <c r="G4479" s="867">
        <v>93396</v>
      </c>
      <c r="H4479" s="867" t="s">
        <v>10898</v>
      </c>
      <c r="I4479" s="867" t="s">
        <v>6228</v>
      </c>
      <c r="J4479" s="867" t="s">
        <v>6142</v>
      </c>
      <c r="K4479" s="868">
        <v>469.33</v>
      </c>
      <c r="L4479" s="867" t="s">
        <v>6143</v>
      </c>
    </row>
    <row r="4480" spans="1:12" ht="13.5">
      <c r="A4480" s="867" t="s">
        <v>9467</v>
      </c>
      <c r="B4480" s="867" t="s">
        <v>9468</v>
      </c>
      <c r="C4480" s="867" t="s">
        <v>10834</v>
      </c>
      <c r="D4480" s="867" t="s">
        <v>10835</v>
      </c>
      <c r="E4480" s="868" t="s">
        <v>819</v>
      </c>
      <c r="F4480" s="867" t="s">
        <v>819</v>
      </c>
      <c r="G4480" s="867">
        <v>93441</v>
      </c>
      <c r="H4480" s="867" t="s">
        <v>10899</v>
      </c>
      <c r="I4480" s="867" t="s">
        <v>6228</v>
      </c>
      <c r="J4480" s="867" t="s">
        <v>6142</v>
      </c>
      <c r="K4480" s="868">
        <v>831.3</v>
      </c>
      <c r="L4480" s="867" t="s">
        <v>6143</v>
      </c>
    </row>
    <row r="4481" spans="1:12" ht="13.5">
      <c r="A4481" s="867" t="s">
        <v>9467</v>
      </c>
      <c r="B4481" s="867" t="s">
        <v>9468</v>
      </c>
      <c r="C4481" s="867" t="s">
        <v>10834</v>
      </c>
      <c r="D4481" s="867" t="s">
        <v>10835</v>
      </c>
      <c r="E4481" s="868" t="s">
        <v>819</v>
      </c>
      <c r="F4481" s="867" t="s">
        <v>819</v>
      </c>
      <c r="G4481" s="867">
        <v>93442</v>
      </c>
      <c r="H4481" s="867" t="s">
        <v>10900</v>
      </c>
      <c r="I4481" s="867" t="s">
        <v>6228</v>
      </c>
      <c r="J4481" s="867" t="s">
        <v>6142</v>
      </c>
      <c r="K4481" s="868">
        <v>757.2</v>
      </c>
      <c r="L4481" s="867" t="s">
        <v>6143</v>
      </c>
    </row>
    <row r="4482" spans="1:12" ht="13.5">
      <c r="A4482" s="867" t="s">
        <v>9467</v>
      </c>
      <c r="B4482" s="867" t="s">
        <v>9468</v>
      </c>
      <c r="C4482" s="867" t="s">
        <v>10834</v>
      </c>
      <c r="D4482" s="867" t="s">
        <v>10835</v>
      </c>
      <c r="E4482" s="868" t="s">
        <v>819</v>
      </c>
      <c r="F4482" s="867" t="s">
        <v>819</v>
      </c>
      <c r="G4482" s="867">
        <v>95469</v>
      </c>
      <c r="H4482" s="867" t="s">
        <v>10901</v>
      </c>
      <c r="I4482" s="867" t="s">
        <v>6228</v>
      </c>
      <c r="J4482" s="867" t="s">
        <v>6229</v>
      </c>
      <c r="K4482" s="868">
        <v>170.39</v>
      </c>
      <c r="L4482" s="867" t="s">
        <v>6143</v>
      </c>
    </row>
    <row r="4483" spans="1:12" ht="13.5">
      <c r="A4483" s="867" t="s">
        <v>9467</v>
      </c>
      <c r="B4483" s="867" t="s">
        <v>9468</v>
      </c>
      <c r="C4483" s="867" t="s">
        <v>10834</v>
      </c>
      <c r="D4483" s="867" t="s">
        <v>10835</v>
      </c>
      <c r="E4483" s="868" t="s">
        <v>819</v>
      </c>
      <c r="F4483" s="867" t="s">
        <v>819</v>
      </c>
      <c r="G4483" s="867">
        <v>95470</v>
      </c>
      <c r="H4483" s="867" t="s">
        <v>10902</v>
      </c>
      <c r="I4483" s="867" t="s">
        <v>6228</v>
      </c>
      <c r="J4483" s="867" t="s">
        <v>6229</v>
      </c>
      <c r="K4483" s="868">
        <v>175.99</v>
      </c>
      <c r="L4483" s="867" t="s">
        <v>6143</v>
      </c>
    </row>
    <row r="4484" spans="1:12" ht="13.5">
      <c r="A4484" s="867" t="s">
        <v>9467</v>
      </c>
      <c r="B4484" s="867" t="s">
        <v>9468</v>
      </c>
      <c r="C4484" s="867" t="s">
        <v>10834</v>
      </c>
      <c r="D4484" s="867" t="s">
        <v>10835</v>
      </c>
      <c r="E4484" s="868" t="s">
        <v>819</v>
      </c>
      <c r="F4484" s="867" t="s">
        <v>819</v>
      </c>
      <c r="G4484" s="867">
        <v>95471</v>
      </c>
      <c r="H4484" s="867" t="s">
        <v>10903</v>
      </c>
      <c r="I4484" s="867" t="s">
        <v>6228</v>
      </c>
      <c r="J4484" s="867" t="s">
        <v>6229</v>
      </c>
      <c r="K4484" s="868">
        <v>630.11</v>
      </c>
      <c r="L4484" s="867" t="s">
        <v>6143</v>
      </c>
    </row>
    <row r="4485" spans="1:12" ht="13.5">
      <c r="A4485" s="867" t="s">
        <v>9467</v>
      </c>
      <c r="B4485" s="867" t="s">
        <v>9468</v>
      </c>
      <c r="C4485" s="867" t="s">
        <v>10834</v>
      </c>
      <c r="D4485" s="867" t="s">
        <v>10835</v>
      </c>
      <c r="E4485" s="868" t="s">
        <v>819</v>
      </c>
      <c r="F4485" s="867" t="s">
        <v>819</v>
      </c>
      <c r="G4485" s="867">
        <v>95472</v>
      </c>
      <c r="H4485" s="867" t="s">
        <v>10904</v>
      </c>
      <c r="I4485" s="867" t="s">
        <v>6228</v>
      </c>
      <c r="J4485" s="867" t="s">
        <v>6229</v>
      </c>
      <c r="K4485" s="868">
        <v>635.71</v>
      </c>
      <c r="L4485" s="867" t="s">
        <v>6143</v>
      </c>
    </row>
    <row r="4486" spans="1:12" ht="13.5">
      <c r="A4486" s="867" t="s">
        <v>9467</v>
      </c>
      <c r="B4486" s="867" t="s">
        <v>9468</v>
      </c>
      <c r="C4486" s="867" t="s">
        <v>10834</v>
      </c>
      <c r="D4486" s="867" t="s">
        <v>10835</v>
      </c>
      <c r="E4486" s="868" t="s">
        <v>819</v>
      </c>
      <c r="F4486" s="867" t="s">
        <v>819</v>
      </c>
      <c r="G4486" s="867">
        <v>95542</v>
      </c>
      <c r="H4486" s="867" t="s">
        <v>10905</v>
      </c>
      <c r="I4486" s="867" t="s">
        <v>6228</v>
      </c>
      <c r="J4486" s="867" t="s">
        <v>6229</v>
      </c>
      <c r="K4486" s="868">
        <v>28.94</v>
      </c>
      <c r="L4486" s="867" t="s">
        <v>6143</v>
      </c>
    </row>
    <row r="4487" spans="1:12" ht="13.5">
      <c r="A4487" s="867" t="s">
        <v>9467</v>
      </c>
      <c r="B4487" s="867" t="s">
        <v>9468</v>
      </c>
      <c r="C4487" s="867" t="s">
        <v>10834</v>
      </c>
      <c r="D4487" s="867" t="s">
        <v>10835</v>
      </c>
      <c r="E4487" s="868" t="s">
        <v>819</v>
      </c>
      <c r="F4487" s="867" t="s">
        <v>819</v>
      </c>
      <c r="G4487" s="867">
        <v>95543</v>
      </c>
      <c r="H4487" s="867" t="s">
        <v>10906</v>
      </c>
      <c r="I4487" s="867" t="s">
        <v>6228</v>
      </c>
      <c r="J4487" s="867" t="s">
        <v>6229</v>
      </c>
      <c r="K4487" s="868">
        <v>48.89</v>
      </c>
      <c r="L4487" s="867" t="s">
        <v>6143</v>
      </c>
    </row>
    <row r="4488" spans="1:12" ht="13.5">
      <c r="A4488" s="867" t="s">
        <v>9467</v>
      </c>
      <c r="B4488" s="867" t="s">
        <v>9468</v>
      </c>
      <c r="C4488" s="867" t="s">
        <v>10834</v>
      </c>
      <c r="D4488" s="867" t="s">
        <v>10835</v>
      </c>
      <c r="E4488" s="868" t="s">
        <v>819</v>
      </c>
      <c r="F4488" s="867" t="s">
        <v>819</v>
      </c>
      <c r="G4488" s="867">
        <v>95544</v>
      </c>
      <c r="H4488" s="867" t="s">
        <v>10907</v>
      </c>
      <c r="I4488" s="867" t="s">
        <v>6228</v>
      </c>
      <c r="J4488" s="867" t="s">
        <v>6229</v>
      </c>
      <c r="K4488" s="868">
        <v>35.229999999999997</v>
      </c>
      <c r="L4488" s="867" t="s">
        <v>6143</v>
      </c>
    </row>
    <row r="4489" spans="1:12" ht="13.5">
      <c r="A4489" s="867" t="s">
        <v>9467</v>
      </c>
      <c r="B4489" s="867" t="s">
        <v>9468</v>
      </c>
      <c r="C4489" s="867" t="s">
        <v>10834</v>
      </c>
      <c r="D4489" s="867" t="s">
        <v>10835</v>
      </c>
      <c r="E4489" s="868" t="s">
        <v>819</v>
      </c>
      <c r="F4489" s="867" t="s">
        <v>819</v>
      </c>
      <c r="G4489" s="867">
        <v>95545</v>
      </c>
      <c r="H4489" s="867" t="s">
        <v>10908</v>
      </c>
      <c r="I4489" s="867" t="s">
        <v>6228</v>
      </c>
      <c r="J4489" s="867" t="s">
        <v>6635</v>
      </c>
      <c r="K4489" s="868">
        <v>34.56</v>
      </c>
      <c r="L4489" s="867" t="s">
        <v>6143</v>
      </c>
    </row>
    <row r="4490" spans="1:12" ht="13.5">
      <c r="A4490" s="867" t="s">
        <v>9467</v>
      </c>
      <c r="B4490" s="867" t="s">
        <v>9468</v>
      </c>
      <c r="C4490" s="867" t="s">
        <v>10834</v>
      </c>
      <c r="D4490" s="867" t="s">
        <v>10835</v>
      </c>
      <c r="E4490" s="868" t="s">
        <v>819</v>
      </c>
      <c r="F4490" s="867" t="s">
        <v>819</v>
      </c>
      <c r="G4490" s="867">
        <v>95546</v>
      </c>
      <c r="H4490" s="867" t="s">
        <v>10909</v>
      </c>
      <c r="I4490" s="867" t="s">
        <v>6228</v>
      </c>
      <c r="J4490" s="867" t="s">
        <v>6229</v>
      </c>
      <c r="K4490" s="868">
        <v>120.1</v>
      </c>
      <c r="L4490" s="867" t="s">
        <v>6143</v>
      </c>
    </row>
    <row r="4491" spans="1:12" ht="13.5">
      <c r="A4491" s="867" t="s">
        <v>9467</v>
      </c>
      <c r="B4491" s="867" t="s">
        <v>9468</v>
      </c>
      <c r="C4491" s="867" t="s">
        <v>10834</v>
      </c>
      <c r="D4491" s="867" t="s">
        <v>10835</v>
      </c>
      <c r="E4491" s="868" t="s">
        <v>819</v>
      </c>
      <c r="F4491" s="867" t="s">
        <v>819</v>
      </c>
      <c r="G4491" s="867">
        <v>95547</v>
      </c>
      <c r="H4491" s="867" t="s">
        <v>10910</v>
      </c>
      <c r="I4491" s="867" t="s">
        <v>6228</v>
      </c>
      <c r="J4491" s="867" t="s">
        <v>6635</v>
      </c>
      <c r="K4491" s="868">
        <v>48.51</v>
      </c>
      <c r="L4491" s="867" t="s">
        <v>6143</v>
      </c>
    </row>
    <row r="4492" spans="1:12" ht="13.5">
      <c r="A4492" s="867" t="s">
        <v>9467</v>
      </c>
      <c r="B4492" s="867" t="s">
        <v>9468</v>
      </c>
      <c r="C4492" s="867" t="s">
        <v>10834</v>
      </c>
      <c r="D4492" s="867" t="s">
        <v>10835</v>
      </c>
      <c r="E4492" s="868" t="s">
        <v>819</v>
      </c>
      <c r="F4492" s="867" t="s">
        <v>819</v>
      </c>
      <c r="G4492" s="867">
        <v>100848</v>
      </c>
      <c r="H4492" s="867" t="s">
        <v>10911</v>
      </c>
      <c r="I4492" s="867" t="s">
        <v>6228</v>
      </c>
      <c r="J4492" s="867" t="s">
        <v>6229</v>
      </c>
      <c r="K4492" s="868">
        <v>309.33999999999997</v>
      </c>
      <c r="L4492" s="867" t="s">
        <v>6143</v>
      </c>
    </row>
    <row r="4493" spans="1:12" ht="13.5">
      <c r="A4493" s="867" t="s">
        <v>9467</v>
      </c>
      <c r="B4493" s="867" t="s">
        <v>9468</v>
      </c>
      <c r="C4493" s="867" t="s">
        <v>10834</v>
      </c>
      <c r="D4493" s="867" t="s">
        <v>10835</v>
      </c>
      <c r="E4493" s="868" t="s">
        <v>819</v>
      </c>
      <c r="F4493" s="867" t="s">
        <v>819</v>
      </c>
      <c r="G4493" s="867">
        <v>100849</v>
      </c>
      <c r="H4493" s="867" t="s">
        <v>10912</v>
      </c>
      <c r="I4493" s="867" t="s">
        <v>6228</v>
      </c>
      <c r="J4493" s="867" t="s">
        <v>6635</v>
      </c>
      <c r="K4493" s="868">
        <v>28.68</v>
      </c>
      <c r="L4493" s="867" t="s">
        <v>6143</v>
      </c>
    </row>
    <row r="4494" spans="1:12" ht="13.5">
      <c r="A4494" s="867" t="s">
        <v>9467</v>
      </c>
      <c r="B4494" s="867" t="s">
        <v>9468</v>
      </c>
      <c r="C4494" s="867" t="s">
        <v>10834</v>
      </c>
      <c r="D4494" s="867" t="s">
        <v>10835</v>
      </c>
      <c r="E4494" s="868" t="s">
        <v>819</v>
      </c>
      <c r="F4494" s="867" t="s">
        <v>819</v>
      </c>
      <c r="G4494" s="867">
        <v>100851</v>
      </c>
      <c r="H4494" s="867" t="s">
        <v>10913</v>
      </c>
      <c r="I4494" s="867" t="s">
        <v>6228</v>
      </c>
      <c r="J4494" s="867" t="s">
        <v>6229</v>
      </c>
      <c r="K4494" s="868">
        <v>56.31</v>
      </c>
      <c r="L4494" s="867" t="s">
        <v>6143</v>
      </c>
    </row>
    <row r="4495" spans="1:12" ht="13.5">
      <c r="A4495" s="867" t="s">
        <v>9467</v>
      </c>
      <c r="B4495" s="867" t="s">
        <v>9468</v>
      </c>
      <c r="C4495" s="867" t="s">
        <v>10834</v>
      </c>
      <c r="D4495" s="867" t="s">
        <v>10835</v>
      </c>
      <c r="E4495" s="868" t="s">
        <v>819</v>
      </c>
      <c r="F4495" s="867" t="s">
        <v>819</v>
      </c>
      <c r="G4495" s="867">
        <v>100852</v>
      </c>
      <c r="H4495" s="867" t="s">
        <v>10914</v>
      </c>
      <c r="I4495" s="867" t="s">
        <v>6228</v>
      </c>
      <c r="J4495" s="867" t="s">
        <v>6229</v>
      </c>
      <c r="K4495" s="868">
        <v>156.19999999999999</v>
      </c>
      <c r="L4495" s="867" t="s">
        <v>6143</v>
      </c>
    </row>
    <row r="4496" spans="1:12" ht="13.5">
      <c r="A4496" s="867" t="s">
        <v>9467</v>
      </c>
      <c r="B4496" s="867" t="s">
        <v>9468</v>
      </c>
      <c r="C4496" s="867" t="s">
        <v>10834</v>
      </c>
      <c r="D4496" s="867" t="s">
        <v>10835</v>
      </c>
      <c r="E4496" s="868" t="s">
        <v>819</v>
      </c>
      <c r="F4496" s="867" t="s">
        <v>819</v>
      </c>
      <c r="G4496" s="867">
        <v>100854</v>
      </c>
      <c r="H4496" s="867" t="s">
        <v>10915</v>
      </c>
      <c r="I4496" s="867" t="s">
        <v>6228</v>
      </c>
      <c r="J4496" s="867" t="s">
        <v>6229</v>
      </c>
      <c r="K4496" s="868">
        <v>599.91999999999996</v>
      </c>
      <c r="L4496" s="867" t="s">
        <v>6143</v>
      </c>
    </row>
    <row r="4497" spans="1:12" ht="13.5">
      <c r="A4497" s="867" t="s">
        <v>9467</v>
      </c>
      <c r="B4497" s="867" t="s">
        <v>9468</v>
      </c>
      <c r="C4497" s="867" t="s">
        <v>10834</v>
      </c>
      <c r="D4497" s="867" t="s">
        <v>10835</v>
      </c>
      <c r="E4497" s="868" t="s">
        <v>819</v>
      </c>
      <c r="F4497" s="867" t="s">
        <v>819</v>
      </c>
      <c r="G4497" s="867">
        <v>100855</v>
      </c>
      <c r="H4497" s="867" t="s">
        <v>10916</v>
      </c>
      <c r="I4497" s="867" t="s">
        <v>6228</v>
      </c>
      <c r="J4497" s="867" t="s">
        <v>6635</v>
      </c>
      <c r="K4497" s="868">
        <v>34.56</v>
      </c>
      <c r="L4497" s="867" t="s">
        <v>6143</v>
      </c>
    </row>
    <row r="4498" spans="1:12" ht="13.5">
      <c r="A4498" s="867" t="s">
        <v>9467</v>
      </c>
      <c r="B4498" s="867" t="s">
        <v>9468</v>
      </c>
      <c r="C4498" s="867" t="s">
        <v>10834</v>
      </c>
      <c r="D4498" s="867" t="s">
        <v>10835</v>
      </c>
      <c r="E4498" s="868" t="s">
        <v>819</v>
      </c>
      <c r="F4498" s="867" t="s">
        <v>819</v>
      </c>
      <c r="G4498" s="867">
        <v>100856</v>
      </c>
      <c r="H4498" s="867" t="s">
        <v>10917</v>
      </c>
      <c r="I4498" s="867" t="s">
        <v>6228</v>
      </c>
      <c r="J4498" s="867" t="s">
        <v>6229</v>
      </c>
      <c r="K4498" s="868">
        <v>22.88</v>
      </c>
      <c r="L4498" s="867" t="s">
        <v>6143</v>
      </c>
    </row>
    <row r="4499" spans="1:12" ht="13.5">
      <c r="A4499" s="867" t="s">
        <v>9467</v>
      </c>
      <c r="B4499" s="867" t="s">
        <v>9468</v>
      </c>
      <c r="C4499" s="867" t="s">
        <v>10834</v>
      </c>
      <c r="D4499" s="867" t="s">
        <v>10835</v>
      </c>
      <c r="E4499" s="868" t="s">
        <v>819</v>
      </c>
      <c r="F4499" s="867" t="s">
        <v>819</v>
      </c>
      <c r="G4499" s="867">
        <v>100857</v>
      </c>
      <c r="H4499" s="867" t="s">
        <v>10918</v>
      </c>
      <c r="I4499" s="867" t="s">
        <v>6228</v>
      </c>
      <c r="J4499" s="867" t="s">
        <v>6229</v>
      </c>
      <c r="K4499" s="868">
        <v>225.15</v>
      </c>
      <c r="L4499" s="867" t="s">
        <v>6143</v>
      </c>
    </row>
    <row r="4500" spans="1:12" ht="13.5">
      <c r="A4500" s="867" t="s">
        <v>9467</v>
      </c>
      <c r="B4500" s="867" t="s">
        <v>9468</v>
      </c>
      <c r="C4500" s="867" t="s">
        <v>10834</v>
      </c>
      <c r="D4500" s="867" t="s">
        <v>10835</v>
      </c>
      <c r="E4500" s="868" t="s">
        <v>819</v>
      </c>
      <c r="F4500" s="867" t="s">
        <v>819</v>
      </c>
      <c r="G4500" s="867">
        <v>100858</v>
      </c>
      <c r="H4500" s="867" t="s">
        <v>10919</v>
      </c>
      <c r="I4500" s="867" t="s">
        <v>6228</v>
      </c>
      <c r="J4500" s="867" t="s">
        <v>6229</v>
      </c>
      <c r="K4500" s="868">
        <v>472.69</v>
      </c>
      <c r="L4500" s="867" t="s">
        <v>6143</v>
      </c>
    </row>
    <row r="4501" spans="1:12" ht="13.5">
      <c r="A4501" s="867" t="s">
        <v>9467</v>
      </c>
      <c r="B4501" s="867" t="s">
        <v>9468</v>
      </c>
      <c r="C4501" s="867" t="s">
        <v>10834</v>
      </c>
      <c r="D4501" s="867" t="s">
        <v>10835</v>
      </c>
      <c r="E4501" s="868" t="s">
        <v>819</v>
      </c>
      <c r="F4501" s="867" t="s">
        <v>819</v>
      </c>
      <c r="G4501" s="867">
        <v>100860</v>
      </c>
      <c r="H4501" s="867" t="s">
        <v>10920</v>
      </c>
      <c r="I4501" s="867" t="s">
        <v>6228</v>
      </c>
      <c r="J4501" s="867" t="s">
        <v>6635</v>
      </c>
      <c r="K4501" s="868">
        <v>66.739999999999995</v>
      </c>
      <c r="L4501" s="867" t="s">
        <v>6143</v>
      </c>
    </row>
    <row r="4502" spans="1:12" ht="13.5">
      <c r="A4502" s="867" t="s">
        <v>9467</v>
      </c>
      <c r="B4502" s="867" t="s">
        <v>9468</v>
      </c>
      <c r="C4502" s="867" t="s">
        <v>10834</v>
      </c>
      <c r="D4502" s="867" t="s">
        <v>10835</v>
      </c>
      <c r="E4502" s="868" t="s">
        <v>819</v>
      </c>
      <c r="F4502" s="867" t="s">
        <v>819</v>
      </c>
      <c r="G4502" s="867">
        <v>100861</v>
      </c>
      <c r="H4502" s="867" t="s">
        <v>10921</v>
      </c>
      <c r="I4502" s="867" t="s">
        <v>6228</v>
      </c>
      <c r="J4502" s="867" t="s">
        <v>6142</v>
      </c>
      <c r="K4502" s="868">
        <v>24.6</v>
      </c>
      <c r="L4502" s="867" t="s">
        <v>6143</v>
      </c>
    </row>
    <row r="4503" spans="1:12" ht="13.5">
      <c r="A4503" s="867" t="s">
        <v>9467</v>
      </c>
      <c r="B4503" s="867" t="s">
        <v>9468</v>
      </c>
      <c r="C4503" s="867" t="s">
        <v>10834</v>
      </c>
      <c r="D4503" s="867" t="s">
        <v>10835</v>
      </c>
      <c r="E4503" s="868" t="s">
        <v>819</v>
      </c>
      <c r="F4503" s="867" t="s">
        <v>819</v>
      </c>
      <c r="G4503" s="867">
        <v>100862</v>
      </c>
      <c r="H4503" s="867" t="s">
        <v>10922</v>
      </c>
      <c r="I4503" s="867" t="s">
        <v>6228</v>
      </c>
      <c r="J4503" s="867" t="s">
        <v>6142</v>
      </c>
      <c r="K4503" s="868">
        <v>26.59</v>
      </c>
      <c r="L4503" s="867" t="s">
        <v>6143</v>
      </c>
    </row>
    <row r="4504" spans="1:12" ht="13.5">
      <c r="A4504" s="867" t="s">
        <v>9467</v>
      </c>
      <c r="B4504" s="867" t="s">
        <v>9468</v>
      </c>
      <c r="C4504" s="867" t="s">
        <v>10834</v>
      </c>
      <c r="D4504" s="867" t="s">
        <v>10835</v>
      </c>
      <c r="E4504" s="868" t="s">
        <v>819</v>
      </c>
      <c r="F4504" s="867" t="s">
        <v>819</v>
      </c>
      <c r="G4504" s="867">
        <v>100863</v>
      </c>
      <c r="H4504" s="867" t="s">
        <v>10923</v>
      </c>
      <c r="I4504" s="867" t="s">
        <v>6228</v>
      </c>
      <c r="J4504" s="867" t="s">
        <v>6229</v>
      </c>
      <c r="K4504" s="868">
        <v>415.34</v>
      </c>
      <c r="L4504" s="867" t="s">
        <v>6143</v>
      </c>
    </row>
    <row r="4505" spans="1:12" ht="13.5">
      <c r="A4505" s="867" t="s">
        <v>9467</v>
      </c>
      <c r="B4505" s="867" t="s">
        <v>9468</v>
      </c>
      <c r="C4505" s="867" t="s">
        <v>10834</v>
      </c>
      <c r="D4505" s="867" t="s">
        <v>10835</v>
      </c>
      <c r="E4505" s="868" t="s">
        <v>819</v>
      </c>
      <c r="F4505" s="867" t="s">
        <v>819</v>
      </c>
      <c r="G4505" s="867">
        <v>100864</v>
      </c>
      <c r="H4505" s="867" t="s">
        <v>10924</v>
      </c>
      <c r="I4505" s="867" t="s">
        <v>6228</v>
      </c>
      <c r="J4505" s="867" t="s">
        <v>6229</v>
      </c>
      <c r="K4505" s="868">
        <v>453.13</v>
      </c>
      <c r="L4505" s="867" t="s">
        <v>6143</v>
      </c>
    </row>
    <row r="4506" spans="1:12" ht="13.5">
      <c r="A4506" s="867" t="s">
        <v>9467</v>
      </c>
      <c r="B4506" s="867" t="s">
        <v>9468</v>
      </c>
      <c r="C4506" s="867" t="s">
        <v>10834</v>
      </c>
      <c r="D4506" s="867" t="s">
        <v>10835</v>
      </c>
      <c r="E4506" s="868" t="s">
        <v>819</v>
      </c>
      <c r="F4506" s="867" t="s">
        <v>819</v>
      </c>
      <c r="G4506" s="867">
        <v>100865</v>
      </c>
      <c r="H4506" s="867" t="s">
        <v>10925</v>
      </c>
      <c r="I4506" s="867" t="s">
        <v>6228</v>
      </c>
      <c r="J4506" s="867" t="s">
        <v>6229</v>
      </c>
      <c r="K4506" s="868">
        <v>388.66</v>
      </c>
      <c r="L4506" s="867" t="s">
        <v>6143</v>
      </c>
    </row>
    <row r="4507" spans="1:12" ht="13.5">
      <c r="A4507" s="867" t="s">
        <v>9467</v>
      </c>
      <c r="B4507" s="867" t="s">
        <v>9468</v>
      </c>
      <c r="C4507" s="867" t="s">
        <v>10834</v>
      </c>
      <c r="D4507" s="867" t="s">
        <v>10835</v>
      </c>
      <c r="E4507" s="868" t="s">
        <v>819</v>
      </c>
      <c r="F4507" s="867" t="s">
        <v>819</v>
      </c>
      <c r="G4507" s="867">
        <v>100866</v>
      </c>
      <c r="H4507" s="867" t="s">
        <v>10926</v>
      </c>
      <c r="I4507" s="867" t="s">
        <v>6228</v>
      </c>
      <c r="J4507" s="867" t="s">
        <v>6229</v>
      </c>
      <c r="K4507" s="868">
        <v>218.93</v>
      </c>
      <c r="L4507" s="867" t="s">
        <v>6143</v>
      </c>
    </row>
    <row r="4508" spans="1:12" ht="13.5">
      <c r="A4508" s="867" t="s">
        <v>9467</v>
      </c>
      <c r="B4508" s="867" t="s">
        <v>9468</v>
      </c>
      <c r="C4508" s="867" t="s">
        <v>10834</v>
      </c>
      <c r="D4508" s="867" t="s">
        <v>10835</v>
      </c>
      <c r="E4508" s="868" t="s">
        <v>819</v>
      </c>
      <c r="F4508" s="867" t="s">
        <v>819</v>
      </c>
      <c r="G4508" s="867">
        <v>100867</v>
      </c>
      <c r="H4508" s="867" t="s">
        <v>10927</v>
      </c>
      <c r="I4508" s="867" t="s">
        <v>6228</v>
      </c>
      <c r="J4508" s="867" t="s">
        <v>6229</v>
      </c>
      <c r="K4508" s="868">
        <v>231.4</v>
      </c>
      <c r="L4508" s="867" t="s">
        <v>6143</v>
      </c>
    </row>
    <row r="4509" spans="1:12" ht="13.5">
      <c r="A4509" s="867" t="s">
        <v>9467</v>
      </c>
      <c r="B4509" s="867" t="s">
        <v>9468</v>
      </c>
      <c r="C4509" s="867" t="s">
        <v>10834</v>
      </c>
      <c r="D4509" s="867" t="s">
        <v>10835</v>
      </c>
      <c r="E4509" s="868" t="s">
        <v>819</v>
      </c>
      <c r="F4509" s="867" t="s">
        <v>819</v>
      </c>
      <c r="G4509" s="867">
        <v>100868</v>
      </c>
      <c r="H4509" s="867" t="s">
        <v>10928</v>
      </c>
      <c r="I4509" s="867" t="s">
        <v>6228</v>
      </c>
      <c r="J4509" s="867" t="s">
        <v>6229</v>
      </c>
      <c r="K4509" s="868">
        <v>239.69</v>
      </c>
      <c r="L4509" s="867" t="s">
        <v>6143</v>
      </c>
    </row>
    <row r="4510" spans="1:12" ht="13.5">
      <c r="A4510" s="867" t="s">
        <v>9467</v>
      </c>
      <c r="B4510" s="867" t="s">
        <v>9468</v>
      </c>
      <c r="C4510" s="867" t="s">
        <v>10834</v>
      </c>
      <c r="D4510" s="867" t="s">
        <v>10835</v>
      </c>
      <c r="E4510" s="868" t="s">
        <v>819</v>
      </c>
      <c r="F4510" s="867" t="s">
        <v>819</v>
      </c>
      <c r="G4510" s="867">
        <v>100869</v>
      </c>
      <c r="H4510" s="867" t="s">
        <v>10929</v>
      </c>
      <c r="I4510" s="867" t="s">
        <v>6228</v>
      </c>
      <c r="J4510" s="867" t="s">
        <v>6229</v>
      </c>
      <c r="K4510" s="868">
        <v>246.05</v>
      </c>
      <c r="L4510" s="867" t="s">
        <v>6143</v>
      </c>
    </row>
    <row r="4511" spans="1:12" ht="13.5">
      <c r="A4511" s="867" t="s">
        <v>9467</v>
      </c>
      <c r="B4511" s="867" t="s">
        <v>9468</v>
      </c>
      <c r="C4511" s="867" t="s">
        <v>10834</v>
      </c>
      <c r="D4511" s="867" t="s">
        <v>10835</v>
      </c>
      <c r="E4511" s="868" t="s">
        <v>819</v>
      </c>
      <c r="F4511" s="867" t="s">
        <v>819</v>
      </c>
      <c r="G4511" s="867">
        <v>100870</v>
      </c>
      <c r="H4511" s="867" t="s">
        <v>10930</v>
      </c>
      <c r="I4511" s="867" t="s">
        <v>6228</v>
      </c>
      <c r="J4511" s="867" t="s">
        <v>6142</v>
      </c>
      <c r="K4511" s="868">
        <v>211.05</v>
      </c>
      <c r="L4511" s="867" t="s">
        <v>6143</v>
      </c>
    </row>
    <row r="4512" spans="1:12" ht="13.5">
      <c r="A4512" s="867" t="s">
        <v>9467</v>
      </c>
      <c r="B4512" s="867" t="s">
        <v>9468</v>
      </c>
      <c r="C4512" s="867" t="s">
        <v>10834</v>
      </c>
      <c r="D4512" s="867" t="s">
        <v>10835</v>
      </c>
      <c r="E4512" s="868" t="s">
        <v>819</v>
      </c>
      <c r="F4512" s="867" t="s">
        <v>819</v>
      </c>
      <c r="G4512" s="867">
        <v>100871</v>
      </c>
      <c r="H4512" s="867" t="s">
        <v>10931</v>
      </c>
      <c r="I4512" s="867" t="s">
        <v>6228</v>
      </c>
      <c r="J4512" s="867" t="s">
        <v>6142</v>
      </c>
      <c r="K4512" s="868">
        <v>226.42</v>
      </c>
      <c r="L4512" s="867" t="s">
        <v>6143</v>
      </c>
    </row>
    <row r="4513" spans="1:12" ht="13.5">
      <c r="A4513" s="867" t="s">
        <v>9467</v>
      </c>
      <c r="B4513" s="867" t="s">
        <v>9468</v>
      </c>
      <c r="C4513" s="867" t="s">
        <v>10834</v>
      </c>
      <c r="D4513" s="867" t="s">
        <v>10835</v>
      </c>
      <c r="E4513" s="868" t="s">
        <v>819</v>
      </c>
      <c r="F4513" s="867" t="s">
        <v>819</v>
      </c>
      <c r="G4513" s="867">
        <v>100872</v>
      </c>
      <c r="H4513" s="867" t="s">
        <v>10932</v>
      </c>
      <c r="I4513" s="867" t="s">
        <v>6228</v>
      </c>
      <c r="J4513" s="867" t="s">
        <v>6142</v>
      </c>
      <c r="K4513" s="868">
        <v>236.24</v>
      </c>
      <c r="L4513" s="867" t="s">
        <v>6143</v>
      </c>
    </row>
    <row r="4514" spans="1:12" ht="13.5">
      <c r="A4514" s="867" t="s">
        <v>9467</v>
      </c>
      <c r="B4514" s="867" t="s">
        <v>9468</v>
      </c>
      <c r="C4514" s="867" t="s">
        <v>10834</v>
      </c>
      <c r="D4514" s="867" t="s">
        <v>10835</v>
      </c>
      <c r="E4514" s="868" t="s">
        <v>819</v>
      </c>
      <c r="F4514" s="867" t="s">
        <v>819</v>
      </c>
      <c r="G4514" s="867">
        <v>100873</v>
      </c>
      <c r="H4514" s="867" t="s">
        <v>10933</v>
      </c>
      <c r="I4514" s="867" t="s">
        <v>6228</v>
      </c>
      <c r="J4514" s="867" t="s">
        <v>6142</v>
      </c>
      <c r="K4514" s="868">
        <v>242.37</v>
      </c>
      <c r="L4514" s="867" t="s">
        <v>6143</v>
      </c>
    </row>
    <row r="4515" spans="1:12" ht="13.5">
      <c r="A4515" s="867" t="s">
        <v>9467</v>
      </c>
      <c r="B4515" s="867" t="s">
        <v>9468</v>
      </c>
      <c r="C4515" s="867" t="s">
        <v>10834</v>
      </c>
      <c r="D4515" s="867" t="s">
        <v>10835</v>
      </c>
      <c r="E4515" s="868" t="s">
        <v>819</v>
      </c>
      <c r="F4515" s="867" t="s">
        <v>819</v>
      </c>
      <c r="G4515" s="867">
        <v>100874</v>
      </c>
      <c r="H4515" s="867" t="s">
        <v>10934</v>
      </c>
      <c r="I4515" s="867" t="s">
        <v>6228</v>
      </c>
      <c r="J4515" s="867" t="s">
        <v>6229</v>
      </c>
      <c r="K4515" s="868">
        <v>218.93</v>
      </c>
      <c r="L4515" s="867" t="s">
        <v>6143</v>
      </c>
    </row>
    <row r="4516" spans="1:12" ht="13.5">
      <c r="A4516" s="867" t="s">
        <v>9467</v>
      </c>
      <c r="B4516" s="867" t="s">
        <v>9468</v>
      </c>
      <c r="C4516" s="867" t="s">
        <v>10834</v>
      </c>
      <c r="D4516" s="867" t="s">
        <v>10835</v>
      </c>
      <c r="E4516" s="868" t="s">
        <v>819</v>
      </c>
      <c r="F4516" s="867" t="s">
        <v>819</v>
      </c>
      <c r="G4516" s="867">
        <v>100875</v>
      </c>
      <c r="H4516" s="867" t="s">
        <v>10935</v>
      </c>
      <c r="I4516" s="867" t="s">
        <v>6228</v>
      </c>
      <c r="J4516" s="867" t="s">
        <v>6229</v>
      </c>
      <c r="K4516" s="868">
        <v>719.56</v>
      </c>
      <c r="L4516" s="867" t="s">
        <v>6143</v>
      </c>
    </row>
    <row r="4517" spans="1:12" ht="13.5">
      <c r="A4517" s="867" t="s">
        <v>9467</v>
      </c>
      <c r="B4517" s="867" t="s">
        <v>9468</v>
      </c>
      <c r="C4517" s="867" t="s">
        <v>10936</v>
      </c>
      <c r="D4517" s="867" t="s">
        <v>10937</v>
      </c>
      <c r="E4517" s="868" t="s">
        <v>819</v>
      </c>
      <c r="F4517" s="867" t="s">
        <v>819</v>
      </c>
      <c r="G4517" s="867">
        <v>6087</v>
      </c>
      <c r="H4517" s="867" t="s">
        <v>10938</v>
      </c>
      <c r="I4517" s="867" t="s">
        <v>6228</v>
      </c>
      <c r="J4517" s="867" t="s">
        <v>6229</v>
      </c>
      <c r="K4517" s="868">
        <v>24.27</v>
      </c>
      <c r="L4517" s="867" t="s">
        <v>6143</v>
      </c>
    </row>
    <row r="4518" spans="1:12" ht="13.5">
      <c r="A4518" s="867" t="s">
        <v>9467</v>
      </c>
      <c r="B4518" s="867" t="s">
        <v>9468</v>
      </c>
      <c r="C4518" s="867" t="s">
        <v>10936</v>
      </c>
      <c r="D4518" s="867" t="s">
        <v>10937</v>
      </c>
      <c r="E4518" s="868" t="s">
        <v>819</v>
      </c>
      <c r="F4518" s="867" t="s">
        <v>819</v>
      </c>
      <c r="G4518" s="867">
        <v>98052</v>
      </c>
      <c r="H4518" s="867" t="s">
        <v>10939</v>
      </c>
      <c r="I4518" s="867" t="s">
        <v>6228</v>
      </c>
      <c r="J4518" s="867" t="s">
        <v>6142</v>
      </c>
      <c r="K4518" s="869">
        <v>1514.93</v>
      </c>
      <c r="L4518" s="867" t="s">
        <v>6143</v>
      </c>
    </row>
    <row r="4519" spans="1:12" ht="13.5">
      <c r="A4519" s="867" t="s">
        <v>9467</v>
      </c>
      <c r="B4519" s="867" t="s">
        <v>9468</v>
      </c>
      <c r="C4519" s="867" t="s">
        <v>10936</v>
      </c>
      <c r="D4519" s="867" t="s">
        <v>10937</v>
      </c>
      <c r="E4519" s="868" t="s">
        <v>819</v>
      </c>
      <c r="F4519" s="867" t="s">
        <v>819</v>
      </c>
      <c r="G4519" s="867">
        <v>98053</v>
      </c>
      <c r="H4519" s="867" t="s">
        <v>10940</v>
      </c>
      <c r="I4519" s="867" t="s">
        <v>6228</v>
      </c>
      <c r="J4519" s="867" t="s">
        <v>6142</v>
      </c>
      <c r="K4519" s="869">
        <v>2071.7399999999998</v>
      </c>
      <c r="L4519" s="867" t="s">
        <v>6143</v>
      </c>
    </row>
    <row r="4520" spans="1:12" ht="13.5">
      <c r="A4520" s="867" t="s">
        <v>9467</v>
      </c>
      <c r="B4520" s="867" t="s">
        <v>9468</v>
      </c>
      <c r="C4520" s="867" t="s">
        <v>10936</v>
      </c>
      <c r="D4520" s="867" t="s">
        <v>10937</v>
      </c>
      <c r="E4520" s="868" t="s">
        <v>819</v>
      </c>
      <c r="F4520" s="867" t="s">
        <v>819</v>
      </c>
      <c r="G4520" s="867">
        <v>98054</v>
      </c>
      <c r="H4520" s="867" t="s">
        <v>10941</v>
      </c>
      <c r="I4520" s="867" t="s">
        <v>6228</v>
      </c>
      <c r="J4520" s="867" t="s">
        <v>6142</v>
      </c>
      <c r="K4520" s="869">
        <v>3298.19</v>
      </c>
      <c r="L4520" s="867" t="s">
        <v>6143</v>
      </c>
    </row>
    <row r="4521" spans="1:12" ht="13.5">
      <c r="A4521" s="867" t="s">
        <v>9467</v>
      </c>
      <c r="B4521" s="867" t="s">
        <v>9468</v>
      </c>
      <c r="C4521" s="867" t="s">
        <v>10936</v>
      </c>
      <c r="D4521" s="867" t="s">
        <v>10937</v>
      </c>
      <c r="E4521" s="868" t="s">
        <v>819</v>
      </c>
      <c r="F4521" s="867" t="s">
        <v>819</v>
      </c>
      <c r="G4521" s="867">
        <v>98055</v>
      </c>
      <c r="H4521" s="867" t="s">
        <v>10942</v>
      </c>
      <c r="I4521" s="867" t="s">
        <v>6228</v>
      </c>
      <c r="J4521" s="867" t="s">
        <v>6142</v>
      </c>
      <c r="K4521" s="869">
        <v>4459.45</v>
      </c>
      <c r="L4521" s="867" t="s">
        <v>6143</v>
      </c>
    </row>
    <row r="4522" spans="1:12" ht="13.5">
      <c r="A4522" s="867" t="s">
        <v>9467</v>
      </c>
      <c r="B4522" s="867" t="s">
        <v>9468</v>
      </c>
      <c r="C4522" s="867" t="s">
        <v>10936</v>
      </c>
      <c r="D4522" s="867" t="s">
        <v>10937</v>
      </c>
      <c r="E4522" s="868" t="s">
        <v>819</v>
      </c>
      <c r="F4522" s="867" t="s">
        <v>819</v>
      </c>
      <c r="G4522" s="867">
        <v>98056</v>
      </c>
      <c r="H4522" s="867" t="s">
        <v>10943</v>
      </c>
      <c r="I4522" s="867" t="s">
        <v>6228</v>
      </c>
      <c r="J4522" s="867" t="s">
        <v>6142</v>
      </c>
      <c r="K4522" s="869">
        <v>5199.33</v>
      </c>
      <c r="L4522" s="867" t="s">
        <v>6143</v>
      </c>
    </row>
    <row r="4523" spans="1:12" ht="13.5">
      <c r="A4523" s="867" t="s">
        <v>9467</v>
      </c>
      <c r="B4523" s="867" t="s">
        <v>9468</v>
      </c>
      <c r="C4523" s="867" t="s">
        <v>10936</v>
      </c>
      <c r="D4523" s="867" t="s">
        <v>10937</v>
      </c>
      <c r="E4523" s="868" t="s">
        <v>819</v>
      </c>
      <c r="F4523" s="867" t="s">
        <v>819</v>
      </c>
      <c r="G4523" s="867">
        <v>98057</v>
      </c>
      <c r="H4523" s="867" t="s">
        <v>10944</v>
      </c>
      <c r="I4523" s="867" t="s">
        <v>6228</v>
      </c>
      <c r="J4523" s="867" t="s">
        <v>6142</v>
      </c>
      <c r="K4523" s="869">
        <v>6135.57</v>
      </c>
      <c r="L4523" s="867" t="s">
        <v>6143</v>
      </c>
    </row>
    <row r="4524" spans="1:12" ht="13.5">
      <c r="A4524" s="867" t="s">
        <v>9467</v>
      </c>
      <c r="B4524" s="867" t="s">
        <v>9468</v>
      </c>
      <c r="C4524" s="867" t="s">
        <v>10936</v>
      </c>
      <c r="D4524" s="867" t="s">
        <v>10937</v>
      </c>
      <c r="E4524" s="868" t="s">
        <v>819</v>
      </c>
      <c r="F4524" s="867" t="s">
        <v>819</v>
      </c>
      <c r="G4524" s="867">
        <v>98059</v>
      </c>
      <c r="H4524" s="867" t="s">
        <v>10945</v>
      </c>
      <c r="I4524" s="867" t="s">
        <v>6228</v>
      </c>
      <c r="J4524" s="867" t="s">
        <v>6142</v>
      </c>
      <c r="K4524" s="869">
        <v>2746.72</v>
      </c>
      <c r="L4524" s="867" t="s">
        <v>6143</v>
      </c>
    </row>
    <row r="4525" spans="1:12" ht="13.5">
      <c r="A4525" s="867" t="s">
        <v>9467</v>
      </c>
      <c r="B4525" s="867" t="s">
        <v>9468</v>
      </c>
      <c r="C4525" s="867" t="s">
        <v>10936</v>
      </c>
      <c r="D4525" s="867" t="s">
        <v>10937</v>
      </c>
      <c r="E4525" s="868" t="s">
        <v>819</v>
      </c>
      <c r="F4525" s="867" t="s">
        <v>819</v>
      </c>
      <c r="G4525" s="867">
        <v>98060</v>
      </c>
      <c r="H4525" s="867" t="s">
        <v>10946</v>
      </c>
      <c r="I4525" s="867" t="s">
        <v>6228</v>
      </c>
      <c r="J4525" s="867" t="s">
        <v>6142</v>
      </c>
      <c r="K4525" s="869">
        <v>3817.25</v>
      </c>
      <c r="L4525" s="867" t="s">
        <v>6143</v>
      </c>
    </row>
    <row r="4526" spans="1:12" ht="13.5">
      <c r="A4526" s="867" t="s">
        <v>9467</v>
      </c>
      <c r="B4526" s="867" t="s">
        <v>9468</v>
      </c>
      <c r="C4526" s="867" t="s">
        <v>10936</v>
      </c>
      <c r="D4526" s="867" t="s">
        <v>10937</v>
      </c>
      <c r="E4526" s="868" t="s">
        <v>819</v>
      </c>
      <c r="F4526" s="867" t="s">
        <v>819</v>
      </c>
      <c r="G4526" s="867">
        <v>98061</v>
      </c>
      <c r="H4526" s="867" t="s">
        <v>10947</v>
      </c>
      <c r="I4526" s="867" t="s">
        <v>6228</v>
      </c>
      <c r="J4526" s="867" t="s">
        <v>6142</v>
      </c>
      <c r="K4526" s="869">
        <v>5281.64</v>
      </c>
      <c r="L4526" s="867" t="s">
        <v>6143</v>
      </c>
    </row>
    <row r="4527" spans="1:12" ht="13.5">
      <c r="A4527" s="867" t="s">
        <v>9467</v>
      </c>
      <c r="B4527" s="867" t="s">
        <v>9468</v>
      </c>
      <c r="C4527" s="867" t="s">
        <v>10936</v>
      </c>
      <c r="D4527" s="867" t="s">
        <v>10937</v>
      </c>
      <c r="E4527" s="868" t="s">
        <v>819</v>
      </c>
      <c r="F4527" s="867" t="s">
        <v>819</v>
      </c>
      <c r="G4527" s="867">
        <v>98066</v>
      </c>
      <c r="H4527" s="867" t="s">
        <v>10948</v>
      </c>
      <c r="I4527" s="867" t="s">
        <v>6228</v>
      </c>
      <c r="J4527" s="867" t="s">
        <v>6142</v>
      </c>
      <c r="K4527" s="869">
        <v>4245.9799999999996</v>
      </c>
      <c r="L4527" s="867" t="s">
        <v>6143</v>
      </c>
    </row>
    <row r="4528" spans="1:12" ht="13.5">
      <c r="A4528" s="867" t="s">
        <v>9467</v>
      </c>
      <c r="B4528" s="867" t="s">
        <v>9468</v>
      </c>
      <c r="C4528" s="867" t="s">
        <v>10936</v>
      </c>
      <c r="D4528" s="867" t="s">
        <v>10937</v>
      </c>
      <c r="E4528" s="868" t="s">
        <v>819</v>
      </c>
      <c r="F4528" s="867" t="s">
        <v>819</v>
      </c>
      <c r="G4528" s="867">
        <v>98067</v>
      </c>
      <c r="H4528" s="867" t="s">
        <v>10949</v>
      </c>
      <c r="I4528" s="867" t="s">
        <v>6228</v>
      </c>
      <c r="J4528" s="867" t="s">
        <v>6142</v>
      </c>
      <c r="K4528" s="869">
        <v>5680.29</v>
      </c>
      <c r="L4528" s="867" t="s">
        <v>6143</v>
      </c>
    </row>
    <row r="4529" spans="1:12" ht="13.5">
      <c r="A4529" s="867" t="s">
        <v>9467</v>
      </c>
      <c r="B4529" s="867" t="s">
        <v>9468</v>
      </c>
      <c r="C4529" s="867" t="s">
        <v>10936</v>
      </c>
      <c r="D4529" s="867" t="s">
        <v>10937</v>
      </c>
      <c r="E4529" s="868" t="s">
        <v>819</v>
      </c>
      <c r="F4529" s="867" t="s">
        <v>819</v>
      </c>
      <c r="G4529" s="867">
        <v>98068</v>
      </c>
      <c r="H4529" s="867" t="s">
        <v>10950</v>
      </c>
      <c r="I4529" s="867" t="s">
        <v>6228</v>
      </c>
      <c r="J4529" s="867" t="s">
        <v>6142</v>
      </c>
      <c r="K4529" s="869">
        <v>8034.18</v>
      </c>
      <c r="L4529" s="867" t="s">
        <v>6143</v>
      </c>
    </row>
    <row r="4530" spans="1:12" ht="13.5">
      <c r="A4530" s="867" t="s">
        <v>9467</v>
      </c>
      <c r="B4530" s="867" t="s">
        <v>9468</v>
      </c>
      <c r="C4530" s="867" t="s">
        <v>10936</v>
      </c>
      <c r="D4530" s="867" t="s">
        <v>10937</v>
      </c>
      <c r="E4530" s="868" t="s">
        <v>819</v>
      </c>
      <c r="F4530" s="867" t="s">
        <v>819</v>
      </c>
      <c r="G4530" s="867">
        <v>98069</v>
      </c>
      <c r="H4530" s="867" t="s">
        <v>10951</v>
      </c>
      <c r="I4530" s="867" t="s">
        <v>6228</v>
      </c>
      <c r="J4530" s="867" t="s">
        <v>6142</v>
      </c>
      <c r="K4530" s="869">
        <v>10733.46</v>
      </c>
      <c r="L4530" s="867" t="s">
        <v>6143</v>
      </c>
    </row>
    <row r="4531" spans="1:12" ht="13.5">
      <c r="A4531" s="867" t="s">
        <v>9467</v>
      </c>
      <c r="B4531" s="867" t="s">
        <v>9468</v>
      </c>
      <c r="C4531" s="867" t="s">
        <v>10936</v>
      </c>
      <c r="D4531" s="867" t="s">
        <v>10937</v>
      </c>
      <c r="E4531" s="868" t="s">
        <v>819</v>
      </c>
      <c r="F4531" s="867" t="s">
        <v>819</v>
      </c>
      <c r="G4531" s="867">
        <v>98070</v>
      </c>
      <c r="H4531" s="867" t="s">
        <v>10952</v>
      </c>
      <c r="I4531" s="867" t="s">
        <v>6228</v>
      </c>
      <c r="J4531" s="867" t="s">
        <v>6142</v>
      </c>
      <c r="K4531" s="869">
        <v>12334.06</v>
      </c>
      <c r="L4531" s="867" t="s">
        <v>6143</v>
      </c>
    </row>
    <row r="4532" spans="1:12" ht="13.5">
      <c r="A4532" s="867" t="s">
        <v>9467</v>
      </c>
      <c r="B4532" s="867" t="s">
        <v>9468</v>
      </c>
      <c r="C4532" s="867" t="s">
        <v>10936</v>
      </c>
      <c r="D4532" s="867" t="s">
        <v>10937</v>
      </c>
      <c r="E4532" s="868" t="s">
        <v>819</v>
      </c>
      <c r="F4532" s="867" t="s">
        <v>819</v>
      </c>
      <c r="G4532" s="867">
        <v>98071</v>
      </c>
      <c r="H4532" s="867" t="s">
        <v>10953</v>
      </c>
      <c r="I4532" s="867" t="s">
        <v>6228</v>
      </c>
      <c r="J4532" s="867" t="s">
        <v>6142</v>
      </c>
      <c r="K4532" s="869">
        <v>13610.65</v>
      </c>
      <c r="L4532" s="867" t="s">
        <v>6143</v>
      </c>
    </row>
    <row r="4533" spans="1:12" ht="13.5">
      <c r="A4533" s="867" t="s">
        <v>9467</v>
      </c>
      <c r="B4533" s="867" t="s">
        <v>9468</v>
      </c>
      <c r="C4533" s="867" t="s">
        <v>10936</v>
      </c>
      <c r="D4533" s="867" t="s">
        <v>10937</v>
      </c>
      <c r="E4533" s="868" t="s">
        <v>819</v>
      </c>
      <c r="F4533" s="867" t="s">
        <v>819</v>
      </c>
      <c r="G4533" s="867">
        <v>98072</v>
      </c>
      <c r="H4533" s="867" t="s">
        <v>10954</v>
      </c>
      <c r="I4533" s="867" t="s">
        <v>6228</v>
      </c>
      <c r="J4533" s="867" t="s">
        <v>6142</v>
      </c>
      <c r="K4533" s="869">
        <v>3511.55</v>
      </c>
      <c r="L4533" s="867" t="s">
        <v>6143</v>
      </c>
    </row>
    <row r="4534" spans="1:12" ht="13.5">
      <c r="A4534" s="867" t="s">
        <v>9467</v>
      </c>
      <c r="B4534" s="867" t="s">
        <v>9468</v>
      </c>
      <c r="C4534" s="867" t="s">
        <v>10936</v>
      </c>
      <c r="D4534" s="867" t="s">
        <v>10937</v>
      </c>
      <c r="E4534" s="868" t="s">
        <v>819</v>
      </c>
      <c r="F4534" s="867" t="s">
        <v>819</v>
      </c>
      <c r="G4534" s="867">
        <v>98073</v>
      </c>
      <c r="H4534" s="867" t="s">
        <v>10955</v>
      </c>
      <c r="I4534" s="867" t="s">
        <v>6228</v>
      </c>
      <c r="J4534" s="867" t="s">
        <v>6142</v>
      </c>
      <c r="K4534" s="869">
        <v>5438.09</v>
      </c>
      <c r="L4534" s="867" t="s">
        <v>6143</v>
      </c>
    </row>
    <row r="4535" spans="1:12" ht="13.5">
      <c r="A4535" s="867" t="s">
        <v>9467</v>
      </c>
      <c r="B4535" s="867" t="s">
        <v>9468</v>
      </c>
      <c r="C4535" s="867" t="s">
        <v>10936</v>
      </c>
      <c r="D4535" s="867" t="s">
        <v>10937</v>
      </c>
      <c r="E4535" s="868" t="s">
        <v>819</v>
      </c>
      <c r="F4535" s="867" t="s">
        <v>819</v>
      </c>
      <c r="G4535" s="867">
        <v>98074</v>
      </c>
      <c r="H4535" s="867" t="s">
        <v>10956</v>
      </c>
      <c r="I4535" s="867" t="s">
        <v>6228</v>
      </c>
      <c r="J4535" s="867" t="s">
        <v>6142</v>
      </c>
      <c r="K4535" s="869">
        <v>8370.7199999999993</v>
      </c>
      <c r="L4535" s="867" t="s">
        <v>6143</v>
      </c>
    </row>
    <row r="4536" spans="1:12" ht="13.5">
      <c r="A4536" s="867" t="s">
        <v>9467</v>
      </c>
      <c r="B4536" s="867" t="s">
        <v>9468</v>
      </c>
      <c r="C4536" s="867" t="s">
        <v>10936</v>
      </c>
      <c r="D4536" s="867" t="s">
        <v>10937</v>
      </c>
      <c r="E4536" s="868" t="s">
        <v>819</v>
      </c>
      <c r="F4536" s="867" t="s">
        <v>819</v>
      </c>
      <c r="G4536" s="867">
        <v>98075</v>
      </c>
      <c r="H4536" s="867" t="s">
        <v>10957</v>
      </c>
      <c r="I4536" s="867" t="s">
        <v>6228</v>
      </c>
      <c r="J4536" s="867" t="s">
        <v>6142</v>
      </c>
      <c r="K4536" s="869">
        <v>10847.21</v>
      </c>
      <c r="L4536" s="867" t="s">
        <v>6143</v>
      </c>
    </row>
    <row r="4537" spans="1:12" ht="13.5">
      <c r="A4537" s="867" t="s">
        <v>9467</v>
      </c>
      <c r="B4537" s="867" t="s">
        <v>9468</v>
      </c>
      <c r="C4537" s="867" t="s">
        <v>10936</v>
      </c>
      <c r="D4537" s="867" t="s">
        <v>10937</v>
      </c>
      <c r="E4537" s="868" t="s">
        <v>819</v>
      </c>
      <c r="F4537" s="867" t="s">
        <v>819</v>
      </c>
      <c r="G4537" s="867">
        <v>98076</v>
      </c>
      <c r="H4537" s="867" t="s">
        <v>10958</v>
      </c>
      <c r="I4537" s="867" t="s">
        <v>6228</v>
      </c>
      <c r="J4537" s="867" t="s">
        <v>6142</v>
      </c>
      <c r="K4537" s="869">
        <v>12453.26</v>
      </c>
      <c r="L4537" s="867" t="s">
        <v>6143</v>
      </c>
    </row>
    <row r="4538" spans="1:12" ht="13.5">
      <c r="A4538" s="867" t="s">
        <v>9467</v>
      </c>
      <c r="B4538" s="867" t="s">
        <v>9468</v>
      </c>
      <c r="C4538" s="867" t="s">
        <v>10936</v>
      </c>
      <c r="D4538" s="867" t="s">
        <v>10937</v>
      </c>
      <c r="E4538" s="868" t="s">
        <v>819</v>
      </c>
      <c r="F4538" s="867" t="s">
        <v>819</v>
      </c>
      <c r="G4538" s="867">
        <v>98077</v>
      </c>
      <c r="H4538" s="867" t="s">
        <v>10959</v>
      </c>
      <c r="I4538" s="867" t="s">
        <v>6228</v>
      </c>
      <c r="J4538" s="867" t="s">
        <v>6142</v>
      </c>
      <c r="K4538" s="869">
        <v>14634.89</v>
      </c>
      <c r="L4538" s="867" t="s">
        <v>6143</v>
      </c>
    </row>
    <row r="4539" spans="1:12" ht="13.5">
      <c r="A4539" s="867" t="s">
        <v>9467</v>
      </c>
      <c r="B4539" s="867" t="s">
        <v>9468</v>
      </c>
      <c r="C4539" s="867" t="s">
        <v>10936</v>
      </c>
      <c r="D4539" s="867" t="s">
        <v>10937</v>
      </c>
      <c r="E4539" s="868" t="s">
        <v>819</v>
      </c>
      <c r="F4539" s="867" t="s">
        <v>819</v>
      </c>
      <c r="G4539" s="867">
        <v>98078</v>
      </c>
      <c r="H4539" s="867" t="s">
        <v>10960</v>
      </c>
      <c r="I4539" s="867" t="s">
        <v>6228</v>
      </c>
      <c r="J4539" s="867" t="s">
        <v>6142</v>
      </c>
      <c r="K4539" s="869">
        <v>3736.16</v>
      </c>
      <c r="L4539" s="867" t="s">
        <v>6143</v>
      </c>
    </row>
    <row r="4540" spans="1:12" ht="13.5">
      <c r="A4540" s="867" t="s">
        <v>9467</v>
      </c>
      <c r="B4540" s="867" t="s">
        <v>9468</v>
      </c>
      <c r="C4540" s="867" t="s">
        <v>10936</v>
      </c>
      <c r="D4540" s="867" t="s">
        <v>10937</v>
      </c>
      <c r="E4540" s="868" t="s">
        <v>819</v>
      </c>
      <c r="F4540" s="867" t="s">
        <v>819</v>
      </c>
      <c r="G4540" s="867">
        <v>98079</v>
      </c>
      <c r="H4540" s="867" t="s">
        <v>10961</v>
      </c>
      <c r="I4540" s="867" t="s">
        <v>6228</v>
      </c>
      <c r="J4540" s="867" t="s">
        <v>6142</v>
      </c>
      <c r="K4540" s="869">
        <v>6518.77</v>
      </c>
      <c r="L4540" s="867" t="s">
        <v>6143</v>
      </c>
    </row>
    <row r="4541" spans="1:12" ht="13.5">
      <c r="A4541" s="867" t="s">
        <v>9467</v>
      </c>
      <c r="B4541" s="867" t="s">
        <v>9468</v>
      </c>
      <c r="C4541" s="867" t="s">
        <v>10936</v>
      </c>
      <c r="D4541" s="867" t="s">
        <v>10937</v>
      </c>
      <c r="E4541" s="868" t="s">
        <v>819</v>
      </c>
      <c r="F4541" s="867" t="s">
        <v>819</v>
      </c>
      <c r="G4541" s="867">
        <v>98080</v>
      </c>
      <c r="H4541" s="867" t="s">
        <v>10962</v>
      </c>
      <c r="I4541" s="867" t="s">
        <v>6228</v>
      </c>
      <c r="J4541" s="867" t="s">
        <v>6142</v>
      </c>
      <c r="K4541" s="869">
        <v>8338.73</v>
      </c>
      <c r="L4541" s="867" t="s">
        <v>6143</v>
      </c>
    </row>
    <row r="4542" spans="1:12" ht="13.5">
      <c r="A4542" s="867" t="s">
        <v>9467</v>
      </c>
      <c r="B4542" s="867" t="s">
        <v>9468</v>
      </c>
      <c r="C4542" s="867" t="s">
        <v>10936</v>
      </c>
      <c r="D4542" s="867" t="s">
        <v>10937</v>
      </c>
      <c r="E4542" s="868" t="s">
        <v>819</v>
      </c>
      <c r="F4542" s="867" t="s">
        <v>819</v>
      </c>
      <c r="G4542" s="867">
        <v>98081</v>
      </c>
      <c r="H4542" s="867" t="s">
        <v>10963</v>
      </c>
      <c r="I4542" s="867" t="s">
        <v>6228</v>
      </c>
      <c r="J4542" s="867" t="s">
        <v>6142</v>
      </c>
      <c r="K4542" s="869">
        <v>12319.48</v>
      </c>
      <c r="L4542" s="867" t="s">
        <v>6143</v>
      </c>
    </row>
    <row r="4543" spans="1:12" ht="13.5">
      <c r="A4543" s="867" t="s">
        <v>9467</v>
      </c>
      <c r="B4543" s="867" t="s">
        <v>9468</v>
      </c>
      <c r="C4543" s="867" t="s">
        <v>10936</v>
      </c>
      <c r="D4543" s="867" t="s">
        <v>10937</v>
      </c>
      <c r="E4543" s="868" t="s">
        <v>819</v>
      </c>
      <c r="F4543" s="867" t="s">
        <v>819</v>
      </c>
      <c r="G4543" s="867">
        <v>98082</v>
      </c>
      <c r="H4543" s="867" t="s">
        <v>10964</v>
      </c>
      <c r="I4543" s="867" t="s">
        <v>6228</v>
      </c>
      <c r="J4543" s="867" t="s">
        <v>6142</v>
      </c>
      <c r="K4543" s="869">
        <v>3060.91</v>
      </c>
      <c r="L4543" s="867" t="s">
        <v>6143</v>
      </c>
    </row>
    <row r="4544" spans="1:12" ht="13.5">
      <c r="A4544" s="867" t="s">
        <v>9467</v>
      </c>
      <c r="B4544" s="867" t="s">
        <v>9468</v>
      </c>
      <c r="C4544" s="867" t="s">
        <v>10936</v>
      </c>
      <c r="D4544" s="867" t="s">
        <v>10937</v>
      </c>
      <c r="E4544" s="868" t="s">
        <v>819</v>
      </c>
      <c r="F4544" s="867" t="s">
        <v>819</v>
      </c>
      <c r="G4544" s="867">
        <v>98083</v>
      </c>
      <c r="H4544" s="867" t="s">
        <v>10965</v>
      </c>
      <c r="I4544" s="867" t="s">
        <v>6228</v>
      </c>
      <c r="J4544" s="867" t="s">
        <v>6142</v>
      </c>
      <c r="K4544" s="869">
        <v>4050.32</v>
      </c>
      <c r="L4544" s="867" t="s">
        <v>6143</v>
      </c>
    </row>
    <row r="4545" spans="1:12" ht="13.5">
      <c r="A4545" s="867" t="s">
        <v>9467</v>
      </c>
      <c r="B4545" s="867" t="s">
        <v>9468</v>
      </c>
      <c r="C4545" s="867" t="s">
        <v>10936</v>
      </c>
      <c r="D4545" s="867" t="s">
        <v>10937</v>
      </c>
      <c r="E4545" s="868" t="s">
        <v>819</v>
      </c>
      <c r="F4545" s="867" t="s">
        <v>819</v>
      </c>
      <c r="G4545" s="867">
        <v>98084</v>
      </c>
      <c r="H4545" s="867" t="s">
        <v>10966</v>
      </c>
      <c r="I4545" s="867" t="s">
        <v>6228</v>
      </c>
      <c r="J4545" s="867" t="s">
        <v>6142</v>
      </c>
      <c r="K4545" s="869">
        <v>5693.5</v>
      </c>
      <c r="L4545" s="867" t="s">
        <v>6143</v>
      </c>
    </row>
    <row r="4546" spans="1:12" ht="13.5">
      <c r="A4546" s="867" t="s">
        <v>9467</v>
      </c>
      <c r="B4546" s="867" t="s">
        <v>9468</v>
      </c>
      <c r="C4546" s="867" t="s">
        <v>10936</v>
      </c>
      <c r="D4546" s="867" t="s">
        <v>10937</v>
      </c>
      <c r="E4546" s="868" t="s">
        <v>819</v>
      </c>
      <c r="F4546" s="867" t="s">
        <v>819</v>
      </c>
      <c r="G4546" s="867">
        <v>98085</v>
      </c>
      <c r="H4546" s="867" t="s">
        <v>10967</v>
      </c>
      <c r="I4546" s="867" t="s">
        <v>6228</v>
      </c>
      <c r="J4546" s="867" t="s">
        <v>6142</v>
      </c>
      <c r="K4546" s="869">
        <v>7711.19</v>
      </c>
      <c r="L4546" s="867" t="s">
        <v>6143</v>
      </c>
    </row>
    <row r="4547" spans="1:12" ht="13.5">
      <c r="A4547" s="867" t="s">
        <v>9467</v>
      </c>
      <c r="B4547" s="867" t="s">
        <v>9468</v>
      </c>
      <c r="C4547" s="867" t="s">
        <v>10936</v>
      </c>
      <c r="D4547" s="867" t="s">
        <v>10937</v>
      </c>
      <c r="E4547" s="868" t="s">
        <v>819</v>
      </c>
      <c r="F4547" s="867" t="s">
        <v>819</v>
      </c>
      <c r="G4547" s="867">
        <v>98086</v>
      </c>
      <c r="H4547" s="867" t="s">
        <v>10968</v>
      </c>
      <c r="I4547" s="867" t="s">
        <v>6228</v>
      </c>
      <c r="J4547" s="867" t="s">
        <v>6142</v>
      </c>
      <c r="K4547" s="869">
        <v>8729.02</v>
      </c>
      <c r="L4547" s="867" t="s">
        <v>6143</v>
      </c>
    </row>
    <row r="4548" spans="1:12" ht="13.5">
      <c r="A4548" s="867" t="s">
        <v>9467</v>
      </c>
      <c r="B4548" s="867" t="s">
        <v>9468</v>
      </c>
      <c r="C4548" s="867" t="s">
        <v>10936</v>
      </c>
      <c r="D4548" s="867" t="s">
        <v>10937</v>
      </c>
      <c r="E4548" s="868" t="s">
        <v>819</v>
      </c>
      <c r="F4548" s="867" t="s">
        <v>819</v>
      </c>
      <c r="G4548" s="867">
        <v>98087</v>
      </c>
      <c r="H4548" s="867" t="s">
        <v>10969</v>
      </c>
      <c r="I4548" s="867" t="s">
        <v>6228</v>
      </c>
      <c r="J4548" s="867" t="s">
        <v>6142</v>
      </c>
      <c r="K4548" s="869">
        <v>9363.7999999999993</v>
      </c>
      <c r="L4548" s="867" t="s">
        <v>6143</v>
      </c>
    </row>
    <row r="4549" spans="1:12" ht="13.5">
      <c r="A4549" s="867" t="s">
        <v>9467</v>
      </c>
      <c r="B4549" s="867" t="s">
        <v>9468</v>
      </c>
      <c r="C4549" s="867" t="s">
        <v>10936</v>
      </c>
      <c r="D4549" s="867" t="s">
        <v>10937</v>
      </c>
      <c r="E4549" s="868" t="s">
        <v>819</v>
      </c>
      <c r="F4549" s="867" t="s">
        <v>819</v>
      </c>
      <c r="G4549" s="867">
        <v>98088</v>
      </c>
      <c r="H4549" s="867" t="s">
        <v>10970</v>
      </c>
      <c r="I4549" s="867" t="s">
        <v>6228</v>
      </c>
      <c r="J4549" s="867" t="s">
        <v>6142</v>
      </c>
      <c r="K4549" s="869">
        <v>2603.38</v>
      </c>
      <c r="L4549" s="867" t="s">
        <v>6143</v>
      </c>
    </row>
    <row r="4550" spans="1:12" ht="13.5">
      <c r="A4550" s="867" t="s">
        <v>9467</v>
      </c>
      <c r="B4550" s="867" t="s">
        <v>9468</v>
      </c>
      <c r="C4550" s="867" t="s">
        <v>10936</v>
      </c>
      <c r="D4550" s="867" t="s">
        <v>10937</v>
      </c>
      <c r="E4550" s="868" t="s">
        <v>819</v>
      </c>
      <c r="F4550" s="867" t="s">
        <v>819</v>
      </c>
      <c r="G4550" s="867">
        <v>98089</v>
      </c>
      <c r="H4550" s="867" t="s">
        <v>10971</v>
      </c>
      <c r="I4550" s="867" t="s">
        <v>6228</v>
      </c>
      <c r="J4550" s="867" t="s">
        <v>6142</v>
      </c>
      <c r="K4550" s="869">
        <v>4107.6899999999996</v>
      </c>
      <c r="L4550" s="867" t="s">
        <v>6143</v>
      </c>
    </row>
    <row r="4551" spans="1:12" ht="13.5">
      <c r="A4551" s="867" t="s">
        <v>9467</v>
      </c>
      <c r="B4551" s="867" t="s">
        <v>9468</v>
      </c>
      <c r="C4551" s="867" t="s">
        <v>10936</v>
      </c>
      <c r="D4551" s="867" t="s">
        <v>10937</v>
      </c>
      <c r="E4551" s="868" t="s">
        <v>819</v>
      </c>
      <c r="F4551" s="867" t="s">
        <v>819</v>
      </c>
      <c r="G4551" s="867">
        <v>98090</v>
      </c>
      <c r="H4551" s="867" t="s">
        <v>10972</v>
      </c>
      <c r="I4551" s="867" t="s">
        <v>6228</v>
      </c>
      <c r="J4551" s="867" t="s">
        <v>6142</v>
      </c>
      <c r="K4551" s="869">
        <v>6437.91</v>
      </c>
      <c r="L4551" s="867" t="s">
        <v>6143</v>
      </c>
    </row>
    <row r="4552" spans="1:12" ht="13.5">
      <c r="A4552" s="867" t="s">
        <v>9467</v>
      </c>
      <c r="B4552" s="867" t="s">
        <v>9468</v>
      </c>
      <c r="C4552" s="867" t="s">
        <v>10936</v>
      </c>
      <c r="D4552" s="867" t="s">
        <v>10937</v>
      </c>
      <c r="E4552" s="868" t="s">
        <v>819</v>
      </c>
      <c r="F4552" s="867" t="s">
        <v>819</v>
      </c>
      <c r="G4552" s="867">
        <v>98091</v>
      </c>
      <c r="H4552" s="867" t="s">
        <v>10973</v>
      </c>
      <c r="I4552" s="867" t="s">
        <v>6228</v>
      </c>
      <c r="J4552" s="867" t="s">
        <v>6142</v>
      </c>
      <c r="K4552" s="869">
        <v>8312.9599999999991</v>
      </c>
      <c r="L4552" s="867" t="s">
        <v>6143</v>
      </c>
    </row>
    <row r="4553" spans="1:12" ht="13.5">
      <c r="A4553" s="867" t="s">
        <v>9467</v>
      </c>
      <c r="B4553" s="867" t="s">
        <v>9468</v>
      </c>
      <c r="C4553" s="867" t="s">
        <v>10936</v>
      </c>
      <c r="D4553" s="867" t="s">
        <v>10937</v>
      </c>
      <c r="E4553" s="868" t="s">
        <v>819</v>
      </c>
      <c r="F4553" s="867" t="s">
        <v>819</v>
      </c>
      <c r="G4553" s="867">
        <v>98092</v>
      </c>
      <c r="H4553" s="867" t="s">
        <v>10974</v>
      </c>
      <c r="I4553" s="867" t="s">
        <v>6228</v>
      </c>
      <c r="J4553" s="867" t="s">
        <v>6142</v>
      </c>
      <c r="K4553" s="869">
        <v>9745.9500000000007</v>
      </c>
      <c r="L4553" s="867" t="s">
        <v>6143</v>
      </c>
    </row>
    <row r="4554" spans="1:12" ht="13.5">
      <c r="A4554" s="867" t="s">
        <v>9467</v>
      </c>
      <c r="B4554" s="867" t="s">
        <v>9468</v>
      </c>
      <c r="C4554" s="867" t="s">
        <v>10936</v>
      </c>
      <c r="D4554" s="867" t="s">
        <v>10937</v>
      </c>
      <c r="E4554" s="868" t="s">
        <v>819</v>
      </c>
      <c r="F4554" s="867" t="s">
        <v>819</v>
      </c>
      <c r="G4554" s="867">
        <v>98093</v>
      </c>
      <c r="H4554" s="867" t="s">
        <v>10975</v>
      </c>
      <c r="I4554" s="867" t="s">
        <v>6228</v>
      </c>
      <c r="J4554" s="867" t="s">
        <v>6142</v>
      </c>
      <c r="K4554" s="869">
        <v>11498.61</v>
      </c>
      <c r="L4554" s="867" t="s">
        <v>6143</v>
      </c>
    </row>
    <row r="4555" spans="1:12" ht="13.5">
      <c r="A4555" s="867" t="s">
        <v>9467</v>
      </c>
      <c r="B4555" s="867" t="s">
        <v>9468</v>
      </c>
      <c r="C4555" s="867" t="s">
        <v>10936</v>
      </c>
      <c r="D4555" s="867" t="s">
        <v>10937</v>
      </c>
      <c r="E4555" s="868" t="s">
        <v>819</v>
      </c>
      <c r="F4555" s="867" t="s">
        <v>819</v>
      </c>
      <c r="G4555" s="867">
        <v>98094</v>
      </c>
      <c r="H4555" s="867" t="s">
        <v>10976</v>
      </c>
      <c r="I4555" s="867" t="s">
        <v>6228</v>
      </c>
      <c r="J4555" s="867" t="s">
        <v>6142</v>
      </c>
      <c r="K4555" s="869">
        <v>2164.2199999999998</v>
      </c>
      <c r="L4555" s="867" t="s">
        <v>6143</v>
      </c>
    </row>
    <row r="4556" spans="1:12" ht="13.5">
      <c r="A4556" s="867" t="s">
        <v>9467</v>
      </c>
      <c r="B4556" s="867" t="s">
        <v>9468</v>
      </c>
      <c r="C4556" s="867" t="s">
        <v>10936</v>
      </c>
      <c r="D4556" s="867" t="s">
        <v>10937</v>
      </c>
      <c r="E4556" s="868" t="s">
        <v>819</v>
      </c>
      <c r="F4556" s="867" t="s">
        <v>819</v>
      </c>
      <c r="G4556" s="867">
        <v>98099</v>
      </c>
      <c r="H4556" s="867" t="s">
        <v>10977</v>
      </c>
      <c r="I4556" s="867" t="s">
        <v>6228</v>
      </c>
      <c r="J4556" s="867" t="s">
        <v>6142</v>
      </c>
      <c r="K4556" s="869">
        <v>3713.2</v>
      </c>
      <c r="L4556" s="867" t="s">
        <v>6143</v>
      </c>
    </row>
    <row r="4557" spans="1:12" ht="13.5">
      <c r="A4557" s="867" t="s">
        <v>9467</v>
      </c>
      <c r="B4557" s="867" t="s">
        <v>9468</v>
      </c>
      <c r="C4557" s="867" t="s">
        <v>10936</v>
      </c>
      <c r="D4557" s="867" t="s">
        <v>10937</v>
      </c>
      <c r="E4557" s="868" t="s">
        <v>819</v>
      </c>
      <c r="F4557" s="867" t="s">
        <v>819</v>
      </c>
      <c r="G4557" s="867">
        <v>98100</v>
      </c>
      <c r="H4557" s="867" t="s">
        <v>10978</v>
      </c>
      <c r="I4557" s="867" t="s">
        <v>6228</v>
      </c>
      <c r="J4557" s="867" t="s">
        <v>6142</v>
      </c>
      <c r="K4557" s="869">
        <v>4847.79</v>
      </c>
      <c r="L4557" s="867" t="s">
        <v>6143</v>
      </c>
    </row>
    <row r="4558" spans="1:12" ht="13.5">
      <c r="A4558" s="867" t="s">
        <v>9467</v>
      </c>
      <c r="B4558" s="867" t="s">
        <v>9468</v>
      </c>
      <c r="C4558" s="867" t="s">
        <v>10936</v>
      </c>
      <c r="D4558" s="867" t="s">
        <v>10937</v>
      </c>
      <c r="E4558" s="868" t="s">
        <v>819</v>
      </c>
      <c r="F4558" s="867" t="s">
        <v>819</v>
      </c>
      <c r="G4558" s="867">
        <v>98101</v>
      </c>
      <c r="H4558" s="867" t="s">
        <v>10979</v>
      </c>
      <c r="I4558" s="867" t="s">
        <v>6228</v>
      </c>
      <c r="J4558" s="867" t="s">
        <v>6142</v>
      </c>
      <c r="K4558" s="869">
        <v>7170.01</v>
      </c>
      <c r="L4558" s="867" t="s">
        <v>6143</v>
      </c>
    </row>
    <row r="4559" spans="1:12" ht="13.5">
      <c r="A4559" s="867" t="s">
        <v>9467</v>
      </c>
      <c r="B4559" s="867" t="s">
        <v>9468</v>
      </c>
      <c r="C4559" s="867" t="s">
        <v>10936</v>
      </c>
      <c r="D4559" s="867" t="s">
        <v>10937</v>
      </c>
      <c r="E4559" s="868" t="s">
        <v>819</v>
      </c>
      <c r="F4559" s="867" t="s">
        <v>819</v>
      </c>
      <c r="G4559" s="867">
        <v>98109</v>
      </c>
      <c r="H4559" s="867" t="s">
        <v>10980</v>
      </c>
      <c r="I4559" s="867" t="s">
        <v>6228</v>
      </c>
      <c r="J4559" s="867" t="s">
        <v>6142</v>
      </c>
      <c r="K4559" s="868">
        <v>660.21</v>
      </c>
      <c r="L4559" s="867" t="s">
        <v>6143</v>
      </c>
    </row>
    <row r="4560" spans="1:12" ht="13.5">
      <c r="A4560" s="867" t="s">
        <v>9467</v>
      </c>
      <c r="B4560" s="867" t="s">
        <v>9468</v>
      </c>
      <c r="C4560" s="867" t="s">
        <v>10936</v>
      </c>
      <c r="D4560" s="867" t="s">
        <v>10937</v>
      </c>
      <c r="E4560" s="868" t="s">
        <v>819</v>
      </c>
      <c r="F4560" s="867" t="s">
        <v>819</v>
      </c>
      <c r="G4560" s="867">
        <v>98110</v>
      </c>
      <c r="H4560" s="867" t="s">
        <v>10981</v>
      </c>
      <c r="I4560" s="867" t="s">
        <v>6228</v>
      </c>
      <c r="J4560" s="867" t="s">
        <v>6229</v>
      </c>
      <c r="K4560" s="868">
        <v>406.83</v>
      </c>
      <c r="L4560" s="867" t="s">
        <v>6143</v>
      </c>
    </row>
    <row r="4561" spans="1:12" ht="13.5">
      <c r="A4561" s="867" t="s">
        <v>9467</v>
      </c>
      <c r="B4561" s="867" t="s">
        <v>9468</v>
      </c>
      <c r="C4561" s="867" t="s">
        <v>10936</v>
      </c>
      <c r="D4561" s="867" t="s">
        <v>10937</v>
      </c>
      <c r="E4561" s="868" t="s">
        <v>819</v>
      </c>
      <c r="F4561" s="867" t="s">
        <v>819</v>
      </c>
      <c r="G4561" s="867">
        <v>98111</v>
      </c>
      <c r="H4561" s="867" t="s">
        <v>10982</v>
      </c>
      <c r="I4561" s="867" t="s">
        <v>6228</v>
      </c>
      <c r="J4561" s="867" t="s">
        <v>6229</v>
      </c>
      <c r="K4561" s="868">
        <v>22.17</v>
      </c>
      <c r="L4561" s="867" t="s">
        <v>6143</v>
      </c>
    </row>
    <row r="4562" spans="1:12" ht="13.5">
      <c r="A4562" s="867" t="s">
        <v>9467</v>
      </c>
      <c r="B4562" s="867" t="s">
        <v>9468</v>
      </c>
      <c r="C4562" s="867" t="s">
        <v>10936</v>
      </c>
      <c r="D4562" s="867" t="s">
        <v>10937</v>
      </c>
      <c r="E4562" s="868" t="s">
        <v>819</v>
      </c>
      <c r="F4562" s="867" t="s">
        <v>819</v>
      </c>
      <c r="G4562" s="867">
        <v>98114</v>
      </c>
      <c r="H4562" s="867" t="s">
        <v>10983</v>
      </c>
      <c r="I4562" s="867" t="s">
        <v>6228</v>
      </c>
      <c r="J4562" s="867" t="s">
        <v>6142</v>
      </c>
      <c r="K4562" s="868">
        <v>469.74</v>
      </c>
      <c r="L4562" s="867" t="s">
        <v>6143</v>
      </c>
    </row>
    <row r="4563" spans="1:12" ht="13.5">
      <c r="A4563" s="867" t="s">
        <v>9467</v>
      </c>
      <c r="B4563" s="867" t="s">
        <v>9468</v>
      </c>
      <c r="C4563" s="867" t="s">
        <v>10936</v>
      </c>
      <c r="D4563" s="867" t="s">
        <v>10937</v>
      </c>
      <c r="E4563" s="868" t="s">
        <v>819</v>
      </c>
      <c r="F4563" s="867" t="s">
        <v>819</v>
      </c>
      <c r="G4563" s="867">
        <v>98115</v>
      </c>
      <c r="H4563" s="867" t="s">
        <v>10984</v>
      </c>
      <c r="I4563" s="867" t="s">
        <v>6228</v>
      </c>
      <c r="J4563" s="867" t="s">
        <v>6142</v>
      </c>
      <c r="K4563" s="868">
        <v>95.28</v>
      </c>
      <c r="L4563" s="867" t="s">
        <v>6143</v>
      </c>
    </row>
    <row r="4564" spans="1:12" ht="13.5">
      <c r="A4564" s="867" t="s">
        <v>9467</v>
      </c>
      <c r="B4564" s="867" t="s">
        <v>9468</v>
      </c>
      <c r="C4564" s="867" t="s">
        <v>10985</v>
      </c>
      <c r="D4564" s="867" t="s">
        <v>10986</v>
      </c>
      <c r="E4564" s="868" t="s">
        <v>819</v>
      </c>
      <c r="F4564" s="867" t="s">
        <v>819</v>
      </c>
      <c r="G4564" s="867">
        <v>89957</v>
      </c>
      <c r="H4564" s="867" t="s">
        <v>10987</v>
      </c>
      <c r="I4564" s="867" t="s">
        <v>6228</v>
      </c>
      <c r="J4564" s="867" t="s">
        <v>6229</v>
      </c>
      <c r="K4564" s="868">
        <v>114.49</v>
      </c>
      <c r="L4564" s="867" t="s">
        <v>6143</v>
      </c>
    </row>
    <row r="4565" spans="1:12" ht="13.5">
      <c r="A4565" s="867" t="s">
        <v>9467</v>
      </c>
      <c r="B4565" s="867" t="s">
        <v>9468</v>
      </c>
      <c r="C4565" s="867" t="s">
        <v>10985</v>
      </c>
      <c r="D4565" s="867" t="s">
        <v>10986</v>
      </c>
      <c r="E4565" s="868" t="s">
        <v>819</v>
      </c>
      <c r="F4565" s="867" t="s">
        <v>819</v>
      </c>
      <c r="G4565" s="867">
        <v>89959</v>
      </c>
      <c r="H4565" s="867" t="s">
        <v>10988</v>
      </c>
      <c r="I4565" s="867" t="s">
        <v>6228</v>
      </c>
      <c r="J4565" s="867" t="s">
        <v>6229</v>
      </c>
      <c r="K4565" s="868">
        <v>168.03</v>
      </c>
      <c r="L4565" s="867" t="s">
        <v>6143</v>
      </c>
    </row>
    <row r="4566" spans="1:12" ht="13.5">
      <c r="A4566" s="867" t="s">
        <v>9467</v>
      </c>
      <c r="B4566" s="867" t="s">
        <v>9468</v>
      </c>
      <c r="C4566" s="867" t="s">
        <v>10989</v>
      </c>
      <c r="D4566" s="867" t="s">
        <v>10990</v>
      </c>
      <c r="E4566" s="868" t="s">
        <v>819</v>
      </c>
      <c r="F4566" s="867" t="s">
        <v>819</v>
      </c>
      <c r="G4566" s="867">
        <v>89349</v>
      </c>
      <c r="H4566" s="867" t="s">
        <v>10991</v>
      </c>
      <c r="I4566" s="867" t="s">
        <v>6228</v>
      </c>
      <c r="J4566" s="867" t="s">
        <v>6229</v>
      </c>
      <c r="K4566" s="868">
        <v>27.65</v>
      </c>
      <c r="L4566" s="867" t="s">
        <v>6143</v>
      </c>
    </row>
    <row r="4567" spans="1:12" ht="13.5">
      <c r="A4567" s="867" t="s">
        <v>9467</v>
      </c>
      <c r="B4567" s="867" t="s">
        <v>9468</v>
      </c>
      <c r="C4567" s="867" t="s">
        <v>10989</v>
      </c>
      <c r="D4567" s="867" t="s">
        <v>10990</v>
      </c>
      <c r="E4567" s="868" t="s">
        <v>819</v>
      </c>
      <c r="F4567" s="867" t="s">
        <v>819</v>
      </c>
      <c r="G4567" s="867">
        <v>89351</v>
      </c>
      <c r="H4567" s="867" t="s">
        <v>10992</v>
      </c>
      <c r="I4567" s="867" t="s">
        <v>6228</v>
      </c>
      <c r="J4567" s="867" t="s">
        <v>6229</v>
      </c>
      <c r="K4567" s="868">
        <v>31.46</v>
      </c>
      <c r="L4567" s="867" t="s">
        <v>6143</v>
      </c>
    </row>
    <row r="4568" spans="1:12" ht="13.5">
      <c r="A4568" s="867" t="s">
        <v>9467</v>
      </c>
      <c r="B4568" s="867" t="s">
        <v>9468</v>
      </c>
      <c r="C4568" s="867" t="s">
        <v>10989</v>
      </c>
      <c r="D4568" s="867" t="s">
        <v>10990</v>
      </c>
      <c r="E4568" s="868" t="s">
        <v>819</v>
      </c>
      <c r="F4568" s="867" t="s">
        <v>819</v>
      </c>
      <c r="G4568" s="867">
        <v>89352</v>
      </c>
      <c r="H4568" s="867" t="s">
        <v>10993</v>
      </c>
      <c r="I4568" s="867" t="s">
        <v>6228</v>
      </c>
      <c r="J4568" s="867" t="s">
        <v>6229</v>
      </c>
      <c r="K4568" s="868">
        <v>35.74</v>
      </c>
      <c r="L4568" s="867" t="s">
        <v>6143</v>
      </c>
    </row>
    <row r="4569" spans="1:12" ht="13.5">
      <c r="A4569" s="867" t="s">
        <v>9467</v>
      </c>
      <c r="B4569" s="867" t="s">
        <v>9468</v>
      </c>
      <c r="C4569" s="867" t="s">
        <v>10989</v>
      </c>
      <c r="D4569" s="867" t="s">
        <v>10990</v>
      </c>
      <c r="E4569" s="868" t="s">
        <v>819</v>
      </c>
      <c r="F4569" s="867" t="s">
        <v>819</v>
      </c>
      <c r="G4569" s="867">
        <v>89353</v>
      </c>
      <c r="H4569" s="867" t="s">
        <v>10994</v>
      </c>
      <c r="I4569" s="867" t="s">
        <v>6228</v>
      </c>
      <c r="J4569" s="867" t="s">
        <v>6229</v>
      </c>
      <c r="K4569" s="868">
        <v>37.26</v>
      </c>
      <c r="L4569" s="867" t="s">
        <v>6143</v>
      </c>
    </row>
    <row r="4570" spans="1:12" ht="13.5">
      <c r="A4570" s="867" t="s">
        <v>9467</v>
      </c>
      <c r="B4570" s="867" t="s">
        <v>9468</v>
      </c>
      <c r="C4570" s="867" t="s">
        <v>10989</v>
      </c>
      <c r="D4570" s="867" t="s">
        <v>10990</v>
      </c>
      <c r="E4570" s="868" t="s">
        <v>819</v>
      </c>
      <c r="F4570" s="867" t="s">
        <v>819</v>
      </c>
      <c r="G4570" s="867">
        <v>89354</v>
      </c>
      <c r="H4570" s="867" t="s">
        <v>10995</v>
      </c>
      <c r="I4570" s="867" t="s">
        <v>6228</v>
      </c>
      <c r="J4570" s="867" t="s">
        <v>6229</v>
      </c>
      <c r="K4570" s="868">
        <v>231.66</v>
      </c>
      <c r="L4570" s="867" t="s">
        <v>6143</v>
      </c>
    </row>
    <row r="4571" spans="1:12" ht="13.5">
      <c r="A4571" s="867" t="s">
        <v>9467</v>
      </c>
      <c r="B4571" s="867" t="s">
        <v>9468</v>
      </c>
      <c r="C4571" s="867" t="s">
        <v>10989</v>
      </c>
      <c r="D4571" s="867" t="s">
        <v>10990</v>
      </c>
      <c r="E4571" s="868" t="s">
        <v>819</v>
      </c>
      <c r="F4571" s="867" t="s">
        <v>819</v>
      </c>
      <c r="G4571" s="867">
        <v>89969</v>
      </c>
      <c r="H4571" s="867" t="s">
        <v>10996</v>
      </c>
      <c r="I4571" s="867" t="s">
        <v>6228</v>
      </c>
      <c r="J4571" s="867" t="s">
        <v>6229</v>
      </c>
      <c r="K4571" s="868">
        <v>38.78</v>
      </c>
      <c r="L4571" s="867" t="s">
        <v>6143</v>
      </c>
    </row>
    <row r="4572" spans="1:12" ht="13.5">
      <c r="A4572" s="867" t="s">
        <v>9467</v>
      </c>
      <c r="B4572" s="867" t="s">
        <v>9468</v>
      </c>
      <c r="C4572" s="867" t="s">
        <v>10989</v>
      </c>
      <c r="D4572" s="867" t="s">
        <v>10990</v>
      </c>
      <c r="E4572" s="868" t="s">
        <v>819</v>
      </c>
      <c r="F4572" s="867" t="s">
        <v>819</v>
      </c>
      <c r="G4572" s="867">
        <v>89970</v>
      </c>
      <c r="H4572" s="867" t="s">
        <v>10997</v>
      </c>
      <c r="I4572" s="867" t="s">
        <v>6228</v>
      </c>
      <c r="J4572" s="867" t="s">
        <v>6229</v>
      </c>
      <c r="K4572" s="868">
        <v>42.88</v>
      </c>
      <c r="L4572" s="867" t="s">
        <v>6143</v>
      </c>
    </row>
    <row r="4573" spans="1:12" ht="13.5">
      <c r="A4573" s="867" t="s">
        <v>9467</v>
      </c>
      <c r="B4573" s="867" t="s">
        <v>9468</v>
      </c>
      <c r="C4573" s="867" t="s">
        <v>10989</v>
      </c>
      <c r="D4573" s="867" t="s">
        <v>10990</v>
      </c>
      <c r="E4573" s="868" t="s">
        <v>819</v>
      </c>
      <c r="F4573" s="867" t="s">
        <v>819</v>
      </c>
      <c r="G4573" s="867">
        <v>89971</v>
      </c>
      <c r="H4573" s="867" t="s">
        <v>10998</v>
      </c>
      <c r="I4573" s="867" t="s">
        <v>6228</v>
      </c>
      <c r="J4573" s="867" t="s">
        <v>6229</v>
      </c>
      <c r="K4573" s="868">
        <v>44.92</v>
      </c>
      <c r="L4573" s="867" t="s">
        <v>6143</v>
      </c>
    </row>
    <row r="4574" spans="1:12" ht="13.5">
      <c r="A4574" s="867" t="s">
        <v>9467</v>
      </c>
      <c r="B4574" s="867" t="s">
        <v>9468</v>
      </c>
      <c r="C4574" s="867" t="s">
        <v>10989</v>
      </c>
      <c r="D4574" s="867" t="s">
        <v>10990</v>
      </c>
      <c r="E4574" s="868" t="s">
        <v>819</v>
      </c>
      <c r="F4574" s="867" t="s">
        <v>819</v>
      </c>
      <c r="G4574" s="867">
        <v>89972</v>
      </c>
      <c r="H4574" s="867" t="s">
        <v>10999</v>
      </c>
      <c r="I4574" s="867" t="s">
        <v>6228</v>
      </c>
      <c r="J4574" s="867" t="s">
        <v>6229</v>
      </c>
      <c r="K4574" s="868">
        <v>48.12</v>
      </c>
      <c r="L4574" s="867" t="s">
        <v>6143</v>
      </c>
    </row>
    <row r="4575" spans="1:12" ht="13.5">
      <c r="A4575" s="867" t="s">
        <v>9467</v>
      </c>
      <c r="B4575" s="867" t="s">
        <v>9468</v>
      </c>
      <c r="C4575" s="867" t="s">
        <v>10989</v>
      </c>
      <c r="D4575" s="867" t="s">
        <v>10990</v>
      </c>
      <c r="E4575" s="868" t="s">
        <v>819</v>
      </c>
      <c r="F4575" s="867" t="s">
        <v>819</v>
      </c>
      <c r="G4575" s="867">
        <v>89973</v>
      </c>
      <c r="H4575" s="867" t="s">
        <v>11000</v>
      </c>
      <c r="I4575" s="867" t="s">
        <v>6228</v>
      </c>
      <c r="J4575" s="867" t="s">
        <v>6229</v>
      </c>
      <c r="K4575" s="868">
        <v>366.95</v>
      </c>
      <c r="L4575" s="867" t="s">
        <v>6143</v>
      </c>
    </row>
    <row r="4576" spans="1:12" ht="13.5">
      <c r="A4576" s="867" t="s">
        <v>9467</v>
      </c>
      <c r="B4576" s="867" t="s">
        <v>9468</v>
      </c>
      <c r="C4576" s="867" t="s">
        <v>10989</v>
      </c>
      <c r="D4576" s="867" t="s">
        <v>10990</v>
      </c>
      <c r="E4576" s="868" t="s">
        <v>819</v>
      </c>
      <c r="F4576" s="867" t="s">
        <v>819</v>
      </c>
      <c r="G4576" s="867">
        <v>89974</v>
      </c>
      <c r="H4576" s="867" t="s">
        <v>11001</v>
      </c>
      <c r="I4576" s="867" t="s">
        <v>6228</v>
      </c>
      <c r="J4576" s="867" t="s">
        <v>6229</v>
      </c>
      <c r="K4576" s="868">
        <v>208.8</v>
      </c>
      <c r="L4576" s="867" t="s">
        <v>6143</v>
      </c>
    </row>
    <row r="4577" spans="1:12" ht="13.5">
      <c r="A4577" s="867" t="s">
        <v>9467</v>
      </c>
      <c r="B4577" s="867" t="s">
        <v>9468</v>
      </c>
      <c r="C4577" s="867" t="s">
        <v>10989</v>
      </c>
      <c r="D4577" s="867" t="s">
        <v>10990</v>
      </c>
      <c r="E4577" s="868" t="s">
        <v>819</v>
      </c>
      <c r="F4577" s="867" t="s">
        <v>819</v>
      </c>
      <c r="G4577" s="867">
        <v>89984</v>
      </c>
      <c r="H4577" s="867" t="s">
        <v>11002</v>
      </c>
      <c r="I4577" s="867" t="s">
        <v>6228</v>
      </c>
      <c r="J4577" s="867" t="s">
        <v>6229</v>
      </c>
      <c r="K4577" s="868">
        <v>75.89</v>
      </c>
      <c r="L4577" s="867" t="s">
        <v>6143</v>
      </c>
    </row>
    <row r="4578" spans="1:12" ht="13.5">
      <c r="A4578" s="867" t="s">
        <v>9467</v>
      </c>
      <c r="B4578" s="867" t="s">
        <v>9468</v>
      </c>
      <c r="C4578" s="867" t="s">
        <v>10989</v>
      </c>
      <c r="D4578" s="867" t="s">
        <v>10990</v>
      </c>
      <c r="E4578" s="868" t="s">
        <v>819</v>
      </c>
      <c r="F4578" s="867" t="s">
        <v>819</v>
      </c>
      <c r="G4578" s="867">
        <v>89985</v>
      </c>
      <c r="H4578" s="867" t="s">
        <v>11003</v>
      </c>
      <c r="I4578" s="867" t="s">
        <v>6228</v>
      </c>
      <c r="J4578" s="867" t="s">
        <v>6229</v>
      </c>
      <c r="K4578" s="868">
        <v>78.09</v>
      </c>
      <c r="L4578" s="867" t="s">
        <v>6143</v>
      </c>
    </row>
    <row r="4579" spans="1:12" ht="13.5">
      <c r="A4579" s="867" t="s">
        <v>9467</v>
      </c>
      <c r="B4579" s="867" t="s">
        <v>9468</v>
      </c>
      <c r="C4579" s="867" t="s">
        <v>10989</v>
      </c>
      <c r="D4579" s="867" t="s">
        <v>10990</v>
      </c>
      <c r="E4579" s="868" t="s">
        <v>819</v>
      </c>
      <c r="F4579" s="867" t="s">
        <v>819</v>
      </c>
      <c r="G4579" s="867">
        <v>89986</v>
      </c>
      <c r="H4579" s="867" t="s">
        <v>11004</v>
      </c>
      <c r="I4579" s="867" t="s">
        <v>6228</v>
      </c>
      <c r="J4579" s="867" t="s">
        <v>6229</v>
      </c>
      <c r="K4579" s="868">
        <v>74.03</v>
      </c>
      <c r="L4579" s="867" t="s">
        <v>6143</v>
      </c>
    </row>
    <row r="4580" spans="1:12" ht="13.5">
      <c r="A4580" s="867" t="s">
        <v>9467</v>
      </c>
      <c r="B4580" s="867" t="s">
        <v>9468</v>
      </c>
      <c r="C4580" s="867" t="s">
        <v>10989</v>
      </c>
      <c r="D4580" s="867" t="s">
        <v>10990</v>
      </c>
      <c r="E4580" s="868" t="s">
        <v>819</v>
      </c>
      <c r="F4580" s="867" t="s">
        <v>819</v>
      </c>
      <c r="G4580" s="867">
        <v>89987</v>
      </c>
      <c r="H4580" s="867" t="s">
        <v>11005</v>
      </c>
      <c r="I4580" s="867" t="s">
        <v>6228</v>
      </c>
      <c r="J4580" s="867" t="s">
        <v>6229</v>
      </c>
      <c r="K4580" s="868">
        <v>82.15</v>
      </c>
      <c r="L4580" s="867" t="s">
        <v>6143</v>
      </c>
    </row>
    <row r="4581" spans="1:12" ht="13.5">
      <c r="A4581" s="867" t="s">
        <v>9467</v>
      </c>
      <c r="B4581" s="867" t="s">
        <v>9468</v>
      </c>
      <c r="C4581" s="867" t="s">
        <v>10989</v>
      </c>
      <c r="D4581" s="867" t="s">
        <v>10990</v>
      </c>
      <c r="E4581" s="868" t="s">
        <v>819</v>
      </c>
      <c r="F4581" s="867" t="s">
        <v>819</v>
      </c>
      <c r="G4581" s="867">
        <v>90371</v>
      </c>
      <c r="H4581" s="867" t="s">
        <v>11006</v>
      </c>
      <c r="I4581" s="867" t="s">
        <v>6228</v>
      </c>
      <c r="J4581" s="867" t="s">
        <v>6229</v>
      </c>
      <c r="K4581" s="868">
        <v>33.07</v>
      </c>
      <c r="L4581" s="867" t="s">
        <v>6143</v>
      </c>
    </row>
    <row r="4582" spans="1:12" ht="13.5">
      <c r="A4582" s="867" t="s">
        <v>9467</v>
      </c>
      <c r="B4582" s="867" t="s">
        <v>9468</v>
      </c>
      <c r="C4582" s="867" t="s">
        <v>10989</v>
      </c>
      <c r="D4582" s="867" t="s">
        <v>10990</v>
      </c>
      <c r="E4582" s="868" t="s">
        <v>819</v>
      </c>
      <c r="F4582" s="867" t="s">
        <v>819</v>
      </c>
      <c r="G4582" s="867">
        <v>94489</v>
      </c>
      <c r="H4582" s="867" t="s">
        <v>11007</v>
      </c>
      <c r="I4582" s="867" t="s">
        <v>6228</v>
      </c>
      <c r="J4582" s="867" t="s">
        <v>6229</v>
      </c>
      <c r="K4582" s="868">
        <v>29.32</v>
      </c>
      <c r="L4582" s="867" t="s">
        <v>6143</v>
      </c>
    </row>
    <row r="4583" spans="1:12" ht="13.5">
      <c r="A4583" s="867" t="s">
        <v>9467</v>
      </c>
      <c r="B4583" s="867" t="s">
        <v>9468</v>
      </c>
      <c r="C4583" s="867" t="s">
        <v>10989</v>
      </c>
      <c r="D4583" s="867" t="s">
        <v>10990</v>
      </c>
      <c r="E4583" s="868" t="s">
        <v>819</v>
      </c>
      <c r="F4583" s="867" t="s">
        <v>819</v>
      </c>
      <c r="G4583" s="867">
        <v>94490</v>
      </c>
      <c r="H4583" s="867" t="s">
        <v>11008</v>
      </c>
      <c r="I4583" s="867" t="s">
        <v>6228</v>
      </c>
      <c r="J4583" s="867" t="s">
        <v>6229</v>
      </c>
      <c r="K4583" s="868">
        <v>48.45</v>
      </c>
      <c r="L4583" s="867" t="s">
        <v>6143</v>
      </c>
    </row>
    <row r="4584" spans="1:12" ht="13.5">
      <c r="A4584" s="867" t="s">
        <v>9467</v>
      </c>
      <c r="B4584" s="867" t="s">
        <v>9468</v>
      </c>
      <c r="C4584" s="867" t="s">
        <v>10989</v>
      </c>
      <c r="D4584" s="867" t="s">
        <v>10990</v>
      </c>
      <c r="E4584" s="868" t="s">
        <v>819</v>
      </c>
      <c r="F4584" s="867" t="s">
        <v>819</v>
      </c>
      <c r="G4584" s="867">
        <v>94491</v>
      </c>
      <c r="H4584" s="867" t="s">
        <v>11009</v>
      </c>
      <c r="I4584" s="867" t="s">
        <v>6228</v>
      </c>
      <c r="J4584" s="867" t="s">
        <v>6229</v>
      </c>
      <c r="K4584" s="868">
        <v>66.239999999999995</v>
      </c>
      <c r="L4584" s="867" t="s">
        <v>6143</v>
      </c>
    </row>
    <row r="4585" spans="1:12" ht="13.5">
      <c r="A4585" s="867" t="s">
        <v>9467</v>
      </c>
      <c r="B4585" s="867" t="s">
        <v>9468</v>
      </c>
      <c r="C4585" s="867" t="s">
        <v>10989</v>
      </c>
      <c r="D4585" s="867" t="s">
        <v>10990</v>
      </c>
      <c r="E4585" s="868" t="s">
        <v>819</v>
      </c>
      <c r="F4585" s="867" t="s">
        <v>819</v>
      </c>
      <c r="G4585" s="867">
        <v>94492</v>
      </c>
      <c r="H4585" s="867" t="s">
        <v>11010</v>
      </c>
      <c r="I4585" s="867" t="s">
        <v>6228</v>
      </c>
      <c r="J4585" s="867" t="s">
        <v>6229</v>
      </c>
      <c r="K4585" s="868">
        <v>68.010000000000005</v>
      </c>
      <c r="L4585" s="867" t="s">
        <v>6143</v>
      </c>
    </row>
    <row r="4586" spans="1:12" ht="13.5">
      <c r="A4586" s="867" t="s">
        <v>9467</v>
      </c>
      <c r="B4586" s="867" t="s">
        <v>9468</v>
      </c>
      <c r="C4586" s="867" t="s">
        <v>10989</v>
      </c>
      <c r="D4586" s="867" t="s">
        <v>10990</v>
      </c>
      <c r="E4586" s="868" t="s">
        <v>819</v>
      </c>
      <c r="F4586" s="867" t="s">
        <v>819</v>
      </c>
      <c r="G4586" s="867">
        <v>94493</v>
      </c>
      <c r="H4586" s="867" t="s">
        <v>11011</v>
      </c>
      <c r="I4586" s="867" t="s">
        <v>6228</v>
      </c>
      <c r="J4586" s="867" t="s">
        <v>6229</v>
      </c>
      <c r="K4586" s="868">
        <v>123.95</v>
      </c>
      <c r="L4586" s="867" t="s">
        <v>6143</v>
      </c>
    </row>
    <row r="4587" spans="1:12" ht="13.5">
      <c r="A4587" s="867" t="s">
        <v>9467</v>
      </c>
      <c r="B4587" s="867" t="s">
        <v>9468</v>
      </c>
      <c r="C4587" s="867" t="s">
        <v>10989</v>
      </c>
      <c r="D4587" s="867" t="s">
        <v>10990</v>
      </c>
      <c r="E4587" s="868" t="s">
        <v>819</v>
      </c>
      <c r="F4587" s="867" t="s">
        <v>819</v>
      </c>
      <c r="G4587" s="867">
        <v>94494</v>
      </c>
      <c r="H4587" s="867" t="s">
        <v>11012</v>
      </c>
      <c r="I4587" s="867" t="s">
        <v>6228</v>
      </c>
      <c r="J4587" s="867" t="s">
        <v>6229</v>
      </c>
      <c r="K4587" s="868">
        <v>59.75</v>
      </c>
      <c r="L4587" s="867" t="s">
        <v>6143</v>
      </c>
    </row>
    <row r="4588" spans="1:12" ht="13.5">
      <c r="A4588" s="867" t="s">
        <v>9467</v>
      </c>
      <c r="B4588" s="867" t="s">
        <v>9468</v>
      </c>
      <c r="C4588" s="867" t="s">
        <v>10989</v>
      </c>
      <c r="D4588" s="867" t="s">
        <v>10990</v>
      </c>
      <c r="E4588" s="868" t="s">
        <v>819</v>
      </c>
      <c r="F4588" s="867" t="s">
        <v>819</v>
      </c>
      <c r="G4588" s="867">
        <v>94495</v>
      </c>
      <c r="H4588" s="867" t="s">
        <v>11013</v>
      </c>
      <c r="I4588" s="867" t="s">
        <v>6228</v>
      </c>
      <c r="J4588" s="867" t="s">
        <v>6229</v>
      </c>
      <c r="K4588" s="868">
        <v>76.69</v>
      </c>
      <c r="L4588" s="867" t="s">
        <v>6143</v>
      </c>
    </row>
    <row r="4589" spans="1:12" ht="13.5">
      <c r="A4589" s="867" t="s">
        <v>9467</v>
      </c>
      <c r="B4589" s="867" t="s">
        <v>9468</v>
      </c>
      <c r="C4589" s="867" t="s">
        <v>10989</v>
      </c>
      <c r="D4589" s="867" t="s">
        <v>10990</v>
      </c>
      <c r="E4589" s="868" t="s">
        <v>819</v>
      </c>
      <c r="F4589" s="867" t="s">
        <v>819</v>
      </c>
      <c r="G4589" s="867">
        <v>94496</v>
      </c>
      <c r="H4589" s="867" t="s">
        <v>11014</v>
      </c>
      <c r="I4589" s="867" t="s">
        <v>6228</v>
      </c>
      <c r="J4589" s="867" t="s">
        <v>6229</v>
      </c>
      <c r="K4589" s="868">
        <v>94.15</v>
      </c>
      <c r="L4589" s="867" t="s">
        <v>6143</v>
      </c>
    </row>
    <row r="4590" spans="1:12" ht="13.5">
      <c r="A4590" s="867" t="s">
        <v>9467</v>
      </c>
      <c r="B4590" s="867" t="s">
        <v>9468</v>
      </c>
      <c r="C4590" s="867" t="s">
        <v>10989</v>
      </c>
      <c r="D4590" s="867" t="s">
        <v>10990</v>
      </c>
      <c r="E4590" s="868" t="s">
        <v>819</v>
      </c>
      <c r="F4590" s="867" t="s">
        <v>819</v>
      </c>
      <c r="G4590" s="867">
        <v>94497</v>
      </c>
      <c r="H4590" s="867" t="s">
        <v>11015</v>
      </c>
      <c r="I4590" s="867" t="s">
        <v>6228</v>
      </c>
      <c r="J4590" s="867" t="s">
        <v>6229</v>
      </c>
      <c r="K4590" s="868">
        <v>110.69</v>
      </c>
      <c r="L4590" s="867" t="s">
        <v>6143</v>
      </c>
    </row>
    <row r="4591" spans="1:12" ht="13.5">
      <c r="A4591" s="867" t="s">
        <v>9467</v>
      </c>
      <c r="B4591" s="867" t="s">
        <v>9468</v>
      </c>
      <c r="C4591" s="867" t="s">
        <v>10989</v>
      </c>
      <c r="D4591" s="867" t="s">
        <v>10990</v>
      </c>
      <c r="E4591" s="868" t="s">
        <v>819</v>
      </c>
      <c r="F4591" s="867" t="s">
        <v>819</v>
      </c>
      <c r="G4591" s="867">
        <v>94498</v>
      </c>
      <c r="H4591" s="867" t="s">
        <v>11016</v>
      </c>
      <c r="I4591" s="867" t="s">
        <v>6228</v>
      </c>
      <c r="J4591" s="867" t="s">
        <v>6229</v>
      </c>
      <c r="K4591" s="868">
        <v>143.31</v>
      </c>
      <c r="L4591" s="867" t="s">
        <v>6143</v>
      </c>
    </row>
    <row r="4592" spans="1:12" ht="13.5">
      <c r="A4592" s="867" t="s">
        <v>9467</v>
      </c>
      <c r="B4592" s="867" t="s">
        <v>9468</v>
      </c>
      <c r="C4592" s="867" t="s">
        <v>10989</v>
      </c>
      <c r="D4592" s="867" t="s">
        <v>10990</v>
      </c>
      <c r="E4592" s="868" t="s">
        <v>819</v>
      </c>
      <c r="F4592" s="867" t="s">
        <v>819</v>
      </c>
      <c r="G4592" s="867">
        <v>94499</v>
      </c>
      <c r="H4592" s="867" t="s">
        <v>11017</v>
      </c>
      <c r="I4592" s="867" t="s">
        <v>6228</v>
      </c>
      <c r="J4592" s="867" t="s">
        <v>6229</v>
      </c>
      <c r="K4592" s="868">
        <v>262.3</v>
      </c>
      <c r="L4592" s="867" t="s">
        <v>6143</v>
      </c>
    </row>
    <row r="4593" spans="1:12" ht="13.5">
      <c r="A4593" s="867" t="s">
        <v>9467</v>
      </c>
      <c r="B4593" s="867" t="s">
        <v>9468</v>
      </c>
      <c r="C4593" s="867" t="s">
        <v>10989</v>
      </c>
      <c r="D4593" s="867" t="s">
        <v>10990</v>
      </c>
      <c r="E4593" s="868" t="s">
        <v>819</v>
      </c>
      <c r="F4593" s="867" t="s">
        <v>819</v>
      </c>
      <c r="G4593" s="867">
        <v>94500</v>
      </c>
      <c r="H4593" s="867" t="s">
        <v>11018</v>
      </c>
      <c r="I4593" s="867" t="s">
        <v>6228</v>
      </c>
      <c r="J4593" s="867" t="s">
        <v>6229</v>
      </c>
      <c r="K4593" s="868">
        <v>312.07</v>
      </c>
      <c r="L4593" s="867" t="s">
        <v>6143</v>
      </c>
    </row>
    <row r="4594" spans="1:12" ht="13.5">
      <c r="A4594" s="867" t="s">
        <v>9467</v>
      </c>
      <c r="B4594" s="867" t="s">
        <v>9468</v>
      </c>
      <c r="C4594" s="867" t="s">
        <v>10989</v>
      </c>
      <c r="D4594" s="867" t="s">
        <v>10990</v>
      </c>
      <c r="E4594" s="868" t="s">
        <v>819</v>
      </c>
      <c r="F4594" s="867" t="s">
        <v>819</v>
      </c>
      <c r="G4594" s="867">
        <v>94501</v>
      </c>
      <c r="H4594" s="867" t="s">
        <v>11019</v>
      </c>
      <c r="I4594" s="867" t="s">
        <v>6228</v>
      </c>
      <c r="J4594" s="867" t="s">
        <v>6229</v>
      </c>
      <c r="K4594" s="868">
        <v>613.55999999999995</v>
      </c>
      <c r="L4594" s="867" t="s">
        <v>6143</v>
      </c>
    </row>
    <row r="4595" spans="1:12" ht="13.5">
      <c r="A4595" s="867" t="s">
        <v>9467</v>
      </c>
      <c r="B4595" s="867" t="s">
        <v>9468</v>
      </c>
      <c r="C4595" s="867" t="s">
        <v>10989</v>
      </c>
      <c r="D4595" s="867" t="s">
        <v>10990</v>
      </c>
      <c r="E4595" s="868" t="s">
        <v>819</v>
      </c>
      <c r="F4595" s="867" t="s">
        <v>819</v>
      </c>
      <c r="G4595" s="867">
        <v>94792</v>
      </c>
      <c r="H4595" s="867" t="s">
        <v>11020</v>
      </c>
      <c r="I4595" s="867" t="s">
        <v>6228</v>
      </c>
      <c r="J4595" s="867" t="s">
        <v>6229</v>
      </c>
      <c r="K4595" s="868">
        <v>117.93</v>
      </c>
      <c r="L4595" s="867" t="s">
        <v>6143</v>
      </c>
    </row>
    <row r="4596" spans="1:12" ht="13.5">
      <c r="A4596" s="867" t="s">
        <v>9467</v>
      </c>
      <c r="B4596" s="867" t="s">
        <v>9468</v>
      </c>
      <c r="C4596" s="867" t="s">
        <v>10989</v>
      </c>
      <c r="D4596" s="867" t="s">
        <v>10990</v>
      </c>
      <c r="E4596" s="868" t="s">
        <v>819</v>
      </c>
      <c r="F4596" s="867" t="s">
        <v>819</v>
      </c>
      <c r="G4596" s="867">
        <v>94793</v>
      </c>
      <c r="H4596" s="867" t="s">
        <v>11021</v>
      </c>
      <c r="I4596" s="867" t="s">
        <v>6228</v>
      </c>
      <c r="J4596" s="867" t="s">
        <v>6229</v>
      </c>
      <c r="K4596" s="868">
        <v>152.76</v>
      </c>
      <c r="L4596" s="867" t="s">
        <v>6143</v>
      </c>
    </row>
    <row r="4597" spans="1:12" ht="13.5">
      <c r="A4597" s="867" t="s">
        <v>9467</v>
      </c>
      <c r="B4597" s="867" t="s">
        <v>9468</v>
      </c>
      <c r="C4597" s="867" t="s">
        <v>10989</v>
      </c>
      <c r="D4597" s="867" t="s">
        <v>10990</v>
      </c>
      <c r="E4597" s="868" t="s">
        <v>819</v>
      </c>
      <c r="F4597" s="867" t="s">
        <v>819</v>
      </c>
      <c r="G4597" s="867">
        <v>94794</v>
      </c>
      <c r="H4597" s="867" t="s">
        <v>11022</v>
      </c>
      <c r="I4597" s="867" t="s">
        <v>6228</v>
      </c>
      <c r="J4597" s="867" t="s">
        <v>6229</v>
      </c>
      <c r="K4597" s="868">
        <v>158.35</v>
      </c>
      <c r="L4597" s="867" t="s">
        <v>6143</v>
      </c>
    </row>
    <row r="4598" spans="1:12" ht="13.5">
      <c r="A4598" s="867" t="s">
        <v>9467</v>
      </c>
      <c r="B4598" s="867" t="s">
        <v>9468</v>
      </c>
      <c r="C4598" s="867" t="s">
        <v>10989</v>
      </c>
      <c r="D4598" s="867" t="s">
        <v>10990</v>
      </c>
      <c r="E4598" s="868" t="s">
        <v>819</v>
      </c>
      <c r="F4598" s="867" t="s">
        <v>819</v>
      </c>
      <c r="G4598" s="867">
        <v>94795</v>
      </c>
      <c r="H4598" s="867" t="s">
        <v>11023</v>
      </c>
      <c r="I4598" s="867" t="s">
        <v>6228</v>
      </c>
      <c r="J4598" s="867" t="s">
        <v>6229</v>
      </c>
      <c r="K4598" s="868">
        <v>39.119999999999997</v>
      </c>
      <c r="L4598" s="867" t="s">
        <v>6143</v>
      </c>
    </row>
    <row r="4599" spans="1:12" ht="13.5">
      <c r="A4599" s="867" t="s">
        <v>9467</v>
      </c>
      <c r="B4599" s="867" t="s">
        <v>9468</v>
      </c>
      <c r="C4599" s="867" t="s">
        <v>10989</v>
      </c>
      <c r="D4599" s="867" t="s">
        <v>10990</v>
      </c>
      <c r="E4599" s="868" t="s">
        <v>819</v>
      </c>
      <c r="F4599" s="867" t="s">
        <v>819</v>
      </c>
      <c r="G4599" s="867">
        <v>94796</v>
      </c>
      <c r="H4599" s="867" t="s">
        <v>11024</v>
      </c>
      <c r="I4599" s="867" t="s">
        <v>6228</v>
      </c>
      <c r="J4599" s="867" t="s">
        <v>6229</v>
      </c>
      <c r="K4599" s="868">
        <v>44.53</v>
      </c>
      <c r="L4599" s="867" t="s">
        <v>6143</v>
      </c>
    </row>
    <row r="4600" spans="1:12" ht="13.5">
      <c r="A4600" s="867" t="s">
        <v>9467</v>
      </c>
      <c r="B4600" s="867" t="s">
        <v>9468</v>
      </c>
      <c r="C4600" s="867" t="s">
        <v>10989</v>
      </c>
      <c r="D4600" s="867" t="s">
        <v>10990</v>
      </c>
      <c r="E4600" s="868" t="s">
        <v>819</v>
      </c>
      <c r="F4600" s="867" t="s">
        <v>819</v>
      </c>
      <c r="G4600" s="867">
        <v>94797</v>
      </c>
      <c r="H4600" s="867" t="s">
        <v>11025</v>
      </c>
      <c r="I4600" s="867" t="s">
        <v>6228</v>
      </c>
      <c r="J4600" s="867" t="s">
        <v>6229</v>
      </c>
      <c r="K4600" s="868">
        <v>68.61</v>
      </c>
      <c r="L4600" s="867" t="s">
        <v>6143</v>
      </c>
    </row>
    <row r="4601" spans="1:12" ht="13.5">
      <c r="A4601" s="867" t="s">
        <v>9467</v>
      </c>
      <c r="B4601" s="867" t="s">
        <v>9468</v>
      </c>
      <c r="C4601" s="867" t="s">
        <v>10989</v>
      </c>
      <c r="D4601" s="867" t="s">
        <v>10990</v>
      </c>
      <c r="E4601" s="868" t="s">
        <v>819</v>
      </c>
      <c r="F4601" s="867" t="s">
        <v>819</v>
      </c>
      <c r="G4601" s="867">
        <v>94798</v>
      </c>
      <c r="H4601" s="867" t="s">
        <v>11026</v>
      </c>
      <c r="I4601" s="867" t="s">
        <v>6228</v>
      </c>
      <c r="J4601" s="867" t="s">
        <v>6229</v>
      </c>
      <c r="K4601" s="868">
        <v>154.38</v>
      </c>
      <c r="L4601" s="867" t="s">
        <v>6143</v>
      </c>
    </row>
    <row r="4602" spans="1:12" ht="13.5">
      <c r="A4602" s="867" t="s">
        <v>9467</v>
      </c>
      <c r="B4602" s="867" t="s">
        <v>9468</v>
      </c>
      <c r="C4602" s="867" t="s">
        <v>10989</v>
      </c>
      <c r="D4602" s="867" t="s">
        <v>10990</v>
      </c>
      <c r="E4602" s="868" t="s">
        <v>819</v>
      </c>
      <c r="F4602" s="867" t="s">
        <v>819</v>
      </c>
      <c r="G4602" s="867">
        <v>94799</v>
      </c>
      <c r="H4602" s="867" t="s">
        <v>11027</v>
      </c>
      <c r="I4602" s="867" t="s">
        <v>6228</v>
      </c>
      <c r="J4602" s="867" t="s">
        <v>6229</v>
      </c>
      <c r="K4602" s="868">
        <v>148.06</v>
      </c>
      <c r="L4602" s="867" t="s">
        <v>6143</v>
      </c>
    </row>
    <row r="4603" spans="1:12" ht="13.5">
      <c r="A4603" s="867" t="s">
        <v>9467</v>
      </c>
      <c r="B4603" s="867" t="s">
        <v>9468</v>
      </c>
      <c r="C4603" s="867" t="s">
        <v>10989</v>
      </c>
      <c r="D4603" s="867" t="s">
        <v>10990</v>
      </c>
      <c r="E4603" s="868" t="s">
        <v>819</v>
      </c>
      <c r="F4603" s="867" t="s">
        <v>819</v>
      </c>
      <c r="G4603" s="867">
        <v>94800</v>
      </c>
      <c r="H4603" s="867" t="s">
        <v>11028</v>
      </c>
      <c r="I4603" s="867" t="s">
        <v>6228</v>
      </c>
      <c r="J4603" s="867" t="s">
        <v>6229</v>
      </c>
      <c r="K4603" s="868">
        <v>255.46</v>
      </c>
      <c r="L4603" s="867" t="s">
        <v>6143</v>
      </c>
    </row>
    <row r="4604" spans="1:12" ht="13.5">
      <c r="A4604" s="867" t="s">
        <v>9467</v>
      </c>
      <c r="B4604" s="867" t="s">
        <v>9468</v>
      </c>
      <c r="C4604" s="867" t="s">
        <v>10989</v>
      </c>
      <c r="D4604" s="867" t="s">
        <v>10990</v>
      </c>
      <c r="E4604" s="868" t="s">
        <v>819</v>
      </c>
      <c r="F4604" s="867" t="s">
        <v>819</v>
      </c>
      <c r="G4604" s="867">
        <v>95248</v>
      </c>
      <c r="H4604" s="867" t="s">
        <v>11029</v>
      </c>
      <c r="I4604" s="867" t="s">
        <v>6228</v>
      </c>
      <c r="J4604" s="867" t="s">
        <v>6229</v>
      </c>
      <c r="K4604" s="868">
        <v>72.09</v>
      </c>
      <c r="L4604" s="867" t="s">
        <v>6143</v>
      </c>
    </row>
    <row r="4605" spans="1:12" ht="13.5">
      <c r="A4605" s="867" t="s">
        <v>9467</v>
      </c>
      <c r="B4605" s="867" t="s">
        <v>9468</v>
      </c>
      <c r="C4605" s="867" t="s">
        <v>10989</v>
      </c>
      <c r="D4605" s="867" t="s">
        <v>10990</v>
      </c>
      <c r="E4605" s="868" t="s">
        <v>819</v>
      </c>
      <c r="F4605" s="867" t="s">
        <v>819</v>
      </c>
      <c r="G4605" s="867">
        <v>95249</v>
      </c>
      <c r="H4605" s="867" t="s">
        <v>11030</v>
      </c>
      <c r="I4605" s="867" t="s">
        <v>6228</v>
      </c>
      <c r="J4605" s="867" t="s">
        <v>6229</v>
      </c>
      <c r="K4605" s="868">
        <v>78.510000000000005</v>
      </c>
      <c r="L4605" s="867" t="s">
        <v>6143</v>
      </c>
    </row>
    <row r="4606" spans="1:12" ht="13.5">
      <c r="A4606" s="867" t="s">
        <v>9467</v>
      </c>
      <c r="B4606" s="867" t="s">
        <v>9468</v>
      </c>
      <c r="C4606" s="867" t="s">
        <v>10989</v>
      </c>
      <c r="D4606" s="867" t="s">
        <v>10990</v>
      </c>
      <c r="E4606" s="868" t="s">
        <v>819</v>
      </c>
      <c r="F4606" s="867" t="s">
        <v>819</v>
      </c>
      <c r="G4606" s="867">
        <v>95250</v>
      </c>
      <c r="H4606" s="867" t="s">
        <v>11031</v>
      </c>
      <c r="I4606" s="867" t="s">
        <v>6228</v>
      </c>
      <c r="J4606" s="867" t="s">
        <v>6229</v>
      </c>
      <c r="K4606" s="868">
        <v>95.33</v>
      </c>
      <c r="L4606" s="867" t="s">
        <v>6143</v>
      </c>
    </row>
    <row r="4607" spans="1:12" ht="13.5">
      <c r="A4607" s="867" t="s">
        <v>9467</v>
      </c>
      <c r="B4607" s="867" t="s">
        <v>9468</v>
      </c>
      <c r="C4607" s="867" t="s">
        <v>10989</v>
      </c>
      <c r="D4607" s="867" t="s">
        <v>10990</v>
      </c>
      <c r="E4607" s="868" t="s">
        <v>819</v>
      </c>
      <c r="F4607" s="867" t="s">
        <v>819</v>
      </c>
      <c r="G4607" s="867">
        <v>95251</v>
      </c>
      <c r="H4607" s="867" t="s">
        <v>11032</v>
      </c>
      <c r="I4607" s="867" t="s">
        <v>6228</v>
      </c>
      <c r="J4607" s="867" t="s">
        <v>6229</v>
      </c>
      <c r="K4607" s="868">
        <v>127.82</v>
      </c>
      <c r="L4607" s="867" t="s">
        <v>6143</v>
      </c>
    </row>
    <row r="4608" spans="1:12" ht="13.5">
      <c r="A4608" s="867" t="s">
        <v>9467</v>
      </c>
      <c r="B4608" s="867" t="s">
        <v>9468</v>
      </c>
      <c r="C4608" s="867" t="s">
        <v>10989</v>
      </c>
      <c r="D4608" s="867" t="s">
        <v>10990</v>
      </c>
      <c r="E4608" s="868" t="s">
        <v>819</v>
      </c>
      <c r="F4608" s="867" t="s">
        <v>819</v>
      </c>
      <c r="G4608" s="867">
        <v>95252</v>
      </c>
      <c r="H4608" s="867" t="s">
        <v>11033</v>
      </c>
      <c r="I4608" s="867" t="s">
        <v>6228</v>
      </c>
      <c r="J4608" s="867" t="s">
        <v>6229</v>
      </c>
      <c r="K4608" s="868">
        <v>147.63999999999999</v>
      </c>
      <c r="L4608" s="867" t="s">
        <v>6143</v>
      </c>
    </row>
    <row r="4609" spans="1:12" ht="13.5">
      <c r="A4609" s="867" t="s">
        <v>9467</v>
      </c>
      <c r="B4609" s="867" t="s">
        <v>9468</v>
      </c>
      <c r="C4609" s="867" t="s">
        <v>10989</v>
      </c>
      <c r="D4609" s="867" t="s">
        <v>10990</v>
      </c>
      <c r="E4609" s="868" t="s">
        <v>819</v>
      </c>
      <c r="F4609" s="867" t="s">
        <v>819</v>
      </c>
      <c r="G4609" s="867">
        <v>95253</v>
      </c>
      <c r="H4609" s="867" t="s">
        <v>11034</v>
      </c>
      <c r="I4609" s="867" t="s">
        <v>6228</v>
      </c>
      <c r="J4609" s="867" t="s">
        <v>6229</v>
      </c>
      <c r="K4609" s="868">
        <v>212.15</v>
      </c>
      <c r="L4609" s="867" t="s">
        <v>6143</v>
      </c>
    </row>
    <row r="4610" spans="1:12" ht="13.5">
      <c r="A4610" s="867" t="s">
        <v>9467</v>
      </c>
      <c r="B4610" s="867" t="s">
        <v>9468</v>
      </c>
      <c r="C4610" s="867" t="s">
        <v>10989</v>
      </c>
      <c r="D4610" s="867" t="s">
        <v>10990</v>
      </c>
      <c r="E4610" s="868" t="s">
        <v>819</v>
      </c>
      <c r="F4610" s="867" t="s">
        <v>819</v>
      </c>
      <c r="G4610" s="867">
        <v>99619</v>
      </c>
      <c r="H4610" s="867" t="s">
        <v>11035</v>
      </c>
      <c r="I4610" s="867" t="s">
        <v>6228</v>
      </c>
      <c r="J4610" s="867" t="s">
        <v>6142</v>
      </c>
      <c r="K4610" s="868">
        <v>56.14</v>
      </c>
      <c r="L4610" s="867" t="s">
        <v>6143</v>
      </c>
    </row>
    <row r="4611" spans="1:12" ht="13.5">
      <c r="A4611" s="867" t="s">
        <v>9467</v>
      </c>
      <c r="B4611" s="867" t="s">
        <v>9468</v>
      </c>
      <c r="C4611" s="867" t="s">
        <v>10989</v>
      </c>
      <c r="D4611" s="867" t="s">
        <v>10990</v>
      </c>
      <c r="E4611" s="868" t="s">
        <v>819</v>
      </c>
      <c r="F4611" s="867" t="s">
        <v>819</v>
      </c>
      <c r="G4611" s="867">
        <v>99620</v>
      </c>
      <c r="H4611" s="867" t="s">
        <v>11036</v>
      </c>
      <c r="I4611" s="867" t="s">
        <v>6228</v>
      </c>
      <c r="J4611" s="867" t="s">
        <v>6142</v>
      </c>
      <c r="K4611" s="868">
        <v>95.93</v>
      </c>
      <c r="L4611" s="867" t="s">
        <v>6143</v>
      </c>
    </row>
    <row r="4612" spans="1:12" ht="13.5">
      <c r="A4612" s="867" t="s">
        <v>9467</v>
      </c>
      <c r="B4612" s="867" t="s">
        <v>9468</v>
      </c>
      <c r="C4612" s="867" t="s">
        <v>10989</v>
      </c>
      <c r="D4612" s="867" t="s">
        <v>10990</v>
      </c>
      <c r="E4612" s="868" t="s">
        <v>819</v>
      </c>
      <c r="F4612" s="867" t="s">
        <v>819</v>
      </c>
      <c r="G4612" s="867">
        <v>99621</v>
      </c>
      <c r="H4612" s="867" t="s">
        <v>11037</v>
      </c>
      <c r="I4612" s="867" t="s">
        <v>6228</v>
      </c>
      <c r="J4612" s="867" t="s">
        <v>6142</v>
      </c>
      <c r="K4612" s="868">
        <v>129.16</v>
      </c>
      <c r="L4612" s="867" t="s">
        <v>6143</v>
      </c>
    </row>
    <row r="4613" spans="1:12" ht="13.5">
      <c r="A4613" s="867" t="s">
        <v>9467</v>
      </c>
      <c r="B4613" s="867" t="s">
        <v>9468</v>
      </c>
      <c r="C4613" s="867" t="s">
        <v>10989</v>
      </c>
      <c r="D4613" s="867" t="s">
        <v>10990</v>
      </c>
      <c r="E4613" s="868" t="s">
        <v>819</v>
      </c>
      <c r="F4613" s="867" t="s">
        <v>819</v>
      </c>
      <c r="G4613" s="867">
        <v>99622</v>
      </c>
      <c r="H4613" s="867" t="s">
        <v>11038</v>
      </c>
      <c r="I4613" s="867" t="s">
        <v>6228</v>
      </c>
      <c r="J4613" s="867" t="s">
        <v>6142</v>
      </c>
      <c r="K4613" s="868">
        <v>140.68</v>
      </c>
      <c r="L4613" s="867" t="s">
        <v>6143</v>
      </c>
    </row>
    <row r="4614" spans="1:12" ht="13.5">
      <c r="A4614" s="867" t="s">
        <v>9467</v>
      </c>
      <c r="B4614" s="867" t="s">
        <v>9468</v>
      </c>
      <c r="C4614" s="867" t="s">
        <v>10989</v>
      </c>
      <c r="D4614" s="867" t="s">
        <v>10990</v>
      </c>
      <c r="E4614" s="868" t="s">
        <v>819</v>
      </c>
      <c r="F4614" s="867" t="s">
        <v>819</v>
      </c>
      <c r="G4614" s="867">
        <v>99623</v>
      </c>
      <c r="H4614" s="867" t="s">
        <v>11039</v>
      </c>
      <c r="I4614" s="867" t="s">
        <v>6228</v>
      </c>
      <c r="J4614" s="867" t="s">
        <v>6142</v>
      </c>
      <c r="K4614" s="868">
        <v>185.97</v>
      </c>
      <c r="L4614" s="867" t="s">
        <v>6143</v>
      </c>
    </row>
    <row r="4615" spans="1:12" ht="13.5">
      <c r="A4615" s="867" t="s">
        <v>9467</v>
      </c>
      <c r="B4615" s="867" t="s">
        <v>9468</v>
      </c>
      <c r="C4615" s="867" t="s">
        <v>10989</v>
      </c>
      <c r="D4615" s="867" t="s">
        <v>10990</v>
      </c>
      <c r="E4615" s="868" t="s">
        <v>819</v>
      </c>
      <c r="F4615" s="867" t="s">
        <v>819</v>
      </c>
      <c r="G4615" s="867">
        <v>99624</v>
      </c>
      <c r="H4615" s="867" t="s">
        <v>11040</v>
      </c>
      <c r="I4615" s="867" t="s">
        <v>6228</v>
      </c>
      <c r="J4615" s="867" t="s">
        <v>6142</v>
      </c>
      <c r="K4615" s="868">
        <v>251.96</v>
      </c>
      <c r="L4615" s="867" t="s">
        <v>6143</v>
      </c>
    </row>
    <row r="4616" spans="1:12" ht="13.5">
      <c r="A4616" s="867" t="s">
        <v>9467</v>
      </c>
      <c r="B4616" s="867" t="s">
        <v>9468</v>
      </c>
      <c r="C4616" s="867" t="s">
        <v>10989</v>
      </c>
      <c r="D4616" s="867" t="s">
        <v>10990</v>
      </c>
      <c r="E4616" s="868" t="s">
        <v>819</v>
      </c>
      <c r="F4616" s="867" t="s">
        <v>819</v>
      </c>
      <c r="G4616" s="867">
        <v>99625</v>
      </c>
      <c r="H4616" s="867" t="s">
        <v>11041</v>
      </c>
      <c r="I4616" s="867" t="s">
        <v>6228</v>
      </c>
      <c r="J4616" s="867" t="s">
        <v>6142</v>
      </c>
      <c r="K4616" s="868">
        <v>336.97</v>
      </c>
      <c r="L4616" s="867" t="s">
        <v>6143</v>
      </c>
    </row>
    <row r="4617" spans="1:12" ht="13.5">
      <c r="A4617" s="867" t="s">
        <v>9467</v>
      </c>
      <c r="B4617" s="867" t="s">
        <v>9468</v>
      </c>
      <c r="C4617" s="867" t="s">
        <v>10989</v>
      </c>
      <c r="D4617" s="867" t="s">
        <v>10990</v>
      </c>
      <c r="E4617" s="868" t="s">
        <v>819</v>
      </c>
      <c r="F4617" s="867" t="s">
        <v>819</v>
      </c>
      <c r="G4617" s="867">
        <v>99626</v>
      </c>
      <c r="H4617" s="867" t="s">
        <v>11042</v>
      </c>
      <c r="I4617" s="867" t="s">
        <v>6228</v>
      </c>
      <c r="J4617" s="867" t="s">
        <v>6142</v>
      </c>
      <c r="K4617" s="868">
        <v>504</v>
      </c>
      <c r="L4617" s="867" t="s">
        <v>6143</v>
      </c>
    </row>
    <row r="4618" spans="1:12" ht="13.5">
      <c r="A4618" s="867" t="s">
        <v>9467</v>
      </c>
      <c r="B4618" s="867" t="s">
        <v>9468</v>
      </c>
      <c r="C4618" s="867" t="s">
        <v>10989</v>
      </c>
      <c r="D4618" s="867" t="s">
        <v>10990</v>
      </c>
      <c r="E4618" s="868" t="s">
        <v>819</v>
      </c>
      <c r="F4618" s="867" t="s">
        <v>819</v>
      </c>
      <c r="G4618" s="867">
        <v>99627</v>
      </c>
      <c r="H4618" s="867" t="s">
        <v>11043</v>
      </c>
      <c r="I4618" s="867" t="s">
        <v>6228</v>
      </c>
      <c r="J4618" s="867" t="s">
        <v>6142</v>
      </c>
      <c r="K4618" s="868">
        <v>60.08</v>
      </c>
      <c r="L4618" s="867" t="s">
        <v>6143</v>
      </c>
    </row>
    <row r="4619" spans="1:12" ht="13.5">
      <c r="A4619" s="867" t="s">
        <v>9467</v>
      </c>
      <c r="B4619" s="867" t="s">
        <v>9468</v>
      </c>
      <c r="C4619" s="867" t="s">
        <v>10989</v>
      </c>
      <c r="D4619" s="867" t="s">
        <v>10990</v>
      </c>
      <c r="E4619" s="868" t="s">
        <v>819</v>
      </c>
      <c r="F4619" s="867" t="s">
        <v>819</v>
      </c>
      <c r="G4619" s="867">
        <v>99628</v>
      </c>
      <c r="H4619" s="867" t="s">
        <v>11044</v>
      </c>
      <c r="I4619" s="867" t="s">
        <v>6228</v>
      </c>
      <c r="J4619" s="867" t="s">
        <v>6142</v>
      </c>
      <c r="K4619" s="868">
        <v>38.85</v>
      </c>
      <c r="L4619" s="867" t="s">
        <v>6143</v>
      </c>
    </row>
    <row r="4620" spans="1:12" ht="13.5">
      <c r="A4620" s="867" t="s">
        <v>9467</v>
      </c>
      <c r="B4620" s="867" t="s">
        <v>9468</v>
      </c>
      <c r="C4620" s="867" t="s">
        <v>10989</v>
      </c>
      <c r="D4620" s="867" t="s">
        <v>10990</v>
      </c>
      <c r="E4620" s="868" t="s">
        <v>819</v>
      </c>
      <c r="F4620" s="867" t="s">
        <v>819</v>
      </c>
      <c r="G4620" s="867">
        <v>99629</v>
      </c>
      <c r="H4620" s="867" t="s">
        <v>11045</v>
      </c>
      <c r="I4620" s="867" t="s">
        <v>6228</v>
      </c>
      <c r="J4620" s="867" t="s">
        <v>6142</v>
      </c>
      <c r="K4620" s="868">
        <v>64.2</v>
      </c>
      <c r="L4620" s="867" t="s">
        <v>6143</v>
      </c>
    </row>
    <row r="4621" spans="1:12" ht="13.5">
      <c r="A4621" s="867" t="s">
        <v>9467</v>
      </c>
      <c r="B4621" s="867" t="s">
        <v>9468</v>
      </c>
      <c r="C4621" s="867" t="s">
        <v>10989</v>
      </c>
      <c r="D4621" s="867" t="s">
        <v>10990</v>
      </c>
      <c r="E4621" s="868" t="s">
        <v>819</v>
      </c>
      <c r="F4621" s="867" t="s">
        <v>819</v>
      </c>
      <c r="G4621" s="867">
        <v>99630</v>
      </c>
      <c r="H4621" s="867" t="s">
        <v>11046</v>
      </c>
      <c r="I4621" s="867" t="s">
        <v>6228</v>
      </c>
      <c r="J4621" s="867" t="s">
        <v>6142</v>
      </c>
      <c r="K4621" s="868">
        <v>81.760000000000005</v>
      </c>
      <c r="L4621" s="867" t="s">
        <v>6143</v>
      </c>
    </row>
    <row r="4622" spans="1:12" ht="13.5">
      <c r="A4622" s="867" t="s">
        <v>9467</v>
      </c>
      <c r="B4622" s="867" t="s">
        <v>9468</v>
      </c>
      <c r="C4622" s="867" t="s">
        <v>10989</v>
      </c>
      <c r="D4622" s="867" t="s">
        <v>10990</v>
      </c>
      <c r="E4622" s="868" t="s">
        <v>819</v>
      </c>
      <c r="F4622" s="867" t="s">
        <v>819</v>
      </c>
      <c r="G4622" s="867">
        <v>99631</v>
      </c>
      <c r="H4622" s="867" t="s">
        <v>11047</v>
      </c>
      <c r="I4622" s="867" t="s">
        <v>6228</v>
      </c>
      <c r="J4622" s="867" t="s">
        <v>6142</v>
      </c>
      <c r="K4622" s="868">
        <v>89.45</v>
      </c>
      <c r="L4622" s="867" t="s">
        <v>6143</v>
      </c>
    </row>
    <row r="4623" spans="1:12" ht="13.5">
      <c r="A4623" s="867" t="s">
        <v>9467</v>
      </c>
      <c r="B4623" s="867" t="s">
        <v>9468</v>
      </c>
      <c r="C4623" s="867" t="s">
        <v>10989</v>
      </c>
      <c r="D4623" s="867" t="s">
        <v>10990</v>
      </c>
      <c r="E4623" s="868" t="s">
        <v>819</v>
      </c>
      <c r="F4623" s="867" t="s">
        <v>819</v>
      </c>
      <c r="G4623" s="867">
        <v>99632</v>
      </c>
      <c r="H4623" s="867" t="s">
        <v>11048</v>
      </c>
      <c r="I4623" s="867" t="s">
        <v>6228</v>
      </c>
      <c r="J4623" s="867" t="s">
        <v>6142</v>
      </c>
      <c r="K4623" s="868">
        <v>117.47</v>
      </c>
      <c r="L4623" s="867" t="s">
        <v>6143</v>
      </c>
    </row>
    <row r="4624" spans="1:12" ht="13.5">
      <c r="A4624" s="867" t="s">
        <v>9467</v>
      </c>
      <c r="B4624" s="867" t="s">
        <v>9468</v>
      </c>
      <c r="C4624" s="867" t="s">
        <v>10989</v>
      </c>
      <c r="D4624" s="867" t="s">
        <v>10990</v>
      </c>
      <c r="E4624" s="868" t="s">
        <v>819</v>
      </c>
      <c r="F4624" s="867" t="s">
        <v>819</v>
      </c>
      <c r="G4624" s="867">
        <v>99633</v>
      </c>
      <c r="H4624" s="867" t="s">
        <v>11049</v>
      </c>
      <c r="I4624" s="867" t="s">
        <v>6228</v>
      </c>
      <c r="J4624" s="867" t="s">
        <v>6142</v>
      </c>
      <c r="K4624" s="868">
        <v>219.78</v>
      </c>
      <c r="L4624" s="867" t="s">
        <v>6143</v>
      </c>
    </row>
    <row r="4625" spans="1:12" ht="13.5">
      <c r="A4625" s="867" t="s">
        <v>9467</v>
      </c>
      <c r="B4625" s="867" t="s">
        <v>9468</v>
      </c>
      <c r="C4625" s="867" t="s">
        <v>10989</v>
      </c>
      <c r="D4625" s="867" t="s">
        <v>10990</v>
      </c>
      <c r="E4625" s="868" t="s">
        <v>819</v>
      </c>
      <c r="F4625" s="867" t="s">
        <v>819</v>
      </c>
      <c r="G4625" s="867">
        <v>99634</v>
      </c>
      <c r="H4625" s="867" t="s">
        <v>11050</v>
      </c>
      <c r="I4625" s="867" t="s">
        <v>6228</v>
      </c>
      <c r="J4625" s="867" t="s">
        <v>6142</v>
      </c>
      <c r="K4625" s="868">
        <v>356.54</v>
      </c>
      <c r="L4625" s="867" t="s">
        <v>6143</v>
      </c>
    </row>
    <row r="4626" spans="1:12" ht="13.5">
      <c r="A4626" s="867" t="s">
        <v>9467</v>
      </c>
      <c r="B4626" s="867" t="s">
        <v>9468</v>
      </c>
      <c r="C4626" s="867" t="s">
        <v>10989</v>
      </c>
      <c r="D4626" s="867" t="s">
        <v>10990</v>
      </c>
      <c r="E4626" s="868" t="s">
        <v>819</v>
      </c>
      <c r="F4626" s="867" t="s">
        <v>819</v>
      </c>
      <c r="G4626" s="867">
        <v>99635</v>
      </c>
      <c r="H4626" s="867" t="s">
        <v>11051</v>
      </c>
      <c r="I4626" s="867" t="s">
        <v>6228</v>
      </c>
      <c r="J4626" s="867" t="s">
        <v>6229</v>
      </c>
      <c r="K4626" s="868">
        <v>217.55</v>
      </c>
      <c r="L4626" s="867" t="s">
        <v>6143</v>
      </c>
    </row>
    <row r="4627" spans="1:12" ht="13.5">
      <c r="A4627" s="867" t="s">
        <v>9467</v>
      </c>
      <c r="B4627" s="867" t="s">
        <v>9468</v>
      </c>
      <c r="C4627" s="867" t="s">
        <v>11052</v>
      </c>
      <c r="D4627" s="867" t="s">
        <v>11053</v>
      </c>
      <c r="E4627" s="868" t="s">
        <v>819</v>
      </c>
      <c r="F4627" s="867" t="s">
        <v>819</v>
      </c>
      <c r="G4627" s="867">
        <v>95634</v>
      </c>
      <c r="H4627" s="867" t="s">
        <v>11054</v>
      </c>
      <c r="I4627" s="867" t="s">
        <v>6228</v>
      </c>
      <c r="J4627" s="867" t="s">
        <v>6229</v>
      </c>
      <c r="K4627" s="868">
        <v>123.86</v>
      </c>
      <c r="L4627" s="867" t="s">
        <v>6143</v>
      </c>
    </row>
    <row r="4628" spans="1:12" ht="13.5">
      <c r="A4628" s="867" t="s">
        <v>9467</v>
      </c>
      <c r="B4628" s="867" t="s">
        <v>9468</v>
      </c>
      <c r="C4628" s="867" t="s">
        <v>11052</v>
      </c>
      <c r="D4628" s="867" t="s">
        <v>11053</v>
      </c>
      <c r="E4628" s="868" t="s">
        <v>819</v>
      </c>
      <c r="F4628" s="867" t="s">
        <v>819</v>
      </c>
      <c r="G4628" s="867">
        <v>95635</v>
      </c>
      <c r="H4628" s="867" t="s">
        <v>11055</v>
      </c>
      <c r="I4628" s="867" t="s">
        <v>6228</v>
      </c>
      <c r="J4628" s="867" t="s">
        <v>6229</v>
      </c>
      <c r="K4628" s="868">
        <v>134.71</v>
      </c>
      <c r="L4628" s="867" t="s">
        <v>6143</v>
      </c>
    </row>
    <row r="4629" spans="1:12" ht="13.5">
      <c r="A4629" s="867" t="s">
        <v>9467</v>
      </c>
      <c r="B4629" s="867" t="s">
        <v>9468</v>
      </c>
      <c r="C4629" s="867" t="s">
        <v>11052</v>
      </c>
      <c r="D4629" s="867" t="s">
        <v>11053</v>
      </c>
      <c r="E4629" s="868" t="s">
        <v>819</v>
      </c>
      <c r="F4629" s="867" t="s">
        <v>819</v>
      </c>
      <c r="G4629" s="867">
        <v>95637</v>
      </c>
      <c r="H4629" s="867" t="s">
        <v>11056</v>
      </c>
      <c r="I4629" s="867" t="s">
        <v>6228</v>
      </c>
      <c r="J4629" s="867" t="s">
        <v>6229</v>
      </c>
      <c r="K4629" s="868">
        <v>412.36</v>
      </c>
      <c r="L4629" s="867" t="s">
        <v>6143</v>
      </c>
    </row>
    <row r="4630" spans="1:12" ht="13.5">
      <c r="A4630" s="867" t="s">
        <v>9467</v>
      </c>
      <c r="B4630" s="867" t="s">
        <v>9468</v>
      </c>
      <c r="C4630" s="867" t="s">
        <v>11052</v>
      </c>
      <c r="D4630" s="867" t="s">
        <v>11053</v>
      </c>
      <c r="E4630" s="868" t="s">
        <v>819</v>
      </c>
      <c r="F4630" s="867" t="s">
        <v>819</v>
      </c>
      <c r="G4630" s="867">
        <v>95638</v>
      </c>
      <c r="H4630" s="867" t="s">
        <v>11057</v>
      </c>
      <c r="I4630" s="867" t="s">
        <v>6228</v>
      </c>
      <c r="J4630" s="867" t="s">
        <v>6229</v>
      </c>
      <c r="K4630" s="868">
        <v>497.79</v>
      </c>
      <c r="L4630" s="867" t="s">
        <v>6143</v>
      </c>
    </row>
    <row r="4631" spans="1:12" ht="13.5">
      <c r="A4631" s="867" t="s">
        <v>9467</v>
      </c>
      <c r="B4631" s="867" t="s">
        <v>9468</v>
      </c>
      <c r="C4631" s="867" t="s">
        <v>11052</v>
      </c>
      <c r="D4631" s="867" t="s">
        <v>11053</v>
      </c>
      <c r="E4631" s="868" t="s">
        <v>819</v>
      </c>
      <c r="F4631" s="867" t="s">
        <v>819</v>
      </c>
      <c r="G4631" s="867">
        <v>95639</v>
      </c>
      <c r="H4631" s="867" t="s">
        <v>11058</v>
      </c>
      <c r="I4631" s="867" t="s">
        <v>6228</v>
      </c>
      <c r="J4631" s="867" t="s">
        <v>6229</v>
      </c>
      <c r="K4631" s="868">
        <v>621.37</v>
      </c>
      <c r="L4631" s="867" t="s">
        <v>6143</v>
      </c>
    </row>
    <row r="4632" spans="1:12" ht="13.5">
      <c r="A4632" s="867" t="s">
        <v>9467</v>
      </c>
      <c r="B4632" s="867" t="s">
        <v>9468</v>
      </c>
      <c r="C4632" s="867" t="s">
        <v>11052</v>
      </c>
      <c r="D4632" s="867" t="s">
        <v>11053</v>
      </c>
      <c r="E4632" s="868" t="s">
        <v>819</v>
      </c>
      <c r="F4632" s="867" t="s">
        <v>819</v>
      </c>
      <c r="G4632" s="867">
        <v>95641</v>
      </c>
      <c r="H4632" s="867" t="s">
        <v>11059</v>
      </c>
      <c r="I4632" s="867" t="s">
        <v>6228</v>
      </c>
      <c r="J4632" s="867" t="s">
        <v>6229</v>
      </c>
      <c r="K4632" s="868">
        <v>238.93</v>
      </c>
      <c r="L4632" s="867" t="s">
        <v>6143</v>
      </c>
    </row>
    <row r="4633" spans="1:12" ht="13.5">
      <c r="A4633" s="867" t="s">
        <v>9467</v>
      </c>
      <c r="B4633" s="867" t="s">
        <v>9468</v>
      </c>
      <c r="C4633" s="867" t="s">
        <v>11052</v>
      </c>
      <c r="D4633" s="867" t="s">
        <v>11053</v>
      </c>
      <c r="E4633" s="868" t="s">
        <v>819</v>
      </c>
      <c r="F4633" s="867" t="s">
        <v>819</v>
      </c>
      <c r="G4633" s="867">
        <v>95642</v>
      </c>
      <c r="H4633" s="867" t="s">
        <v>11060</v>
      </c>
      <c r="I4633" s="867" t="s">
        <v>6228</v>
      </c>
      <c r="J4633" s="867" t="s">
        <v>6229</v>
      </c>
      <c r="K4633" s="868">
        <v>353.51</v>
      </c>
      <c r="L4633" s="867" t="s">
        <v>6143</v>
      </c>
    </row>
    <row r="4634" spans="1:12" ht="13.5">
      <c r="A4634" s="867" t="s">
        <v>9467</v>
      </c>
      <c r="B4634" s="867" t="s">
        <v>9468</v>
      </c>
      <c r="C4634" s="867" t="s">
        <v>11052</v>
      </c>
      <c r="D4634" s="867" t="s">
        <v>11053</v>
      </c>
      <c r="E4634" s="868" t="s">
        <v>819</v>
      </c>
      <c r="F4634" s="867" t="s">
        <v>819</v>
      </c>
      <c r="G4634" s="867">
        <v>95643</v>
      </c>
      <c r="H4634" s="867" t="s">
        <v>11061</v>
      </c>
      <c r="I4634" s="867" t="s">
        <v>6228</v>
      </c>
      <c r="J4634" s="867" t="s">
        <v>6229</v>
      </c>
      <c r="K4634" s="868">
        <v>463.07</v>
      </c>
      <c r="L4634" s="867" t="s">
        <v>6143</v>
      </c>
    </row>
    <row r="4635" spans="1:12" ht="13.5">
      <c r="A4635" s="867" t="s">
        <v>9467</v>
      </c>
      <c r="B4635" s="867" t="s">
        <v>9468</v>
      </c>
      <c r="C4635" s="867" t="s">
        <v>11052</v>
      </c>
      <c r="D4635" s="867" t="s">
        <v>11053</v>
      </c>
      <c r="E4635" s="868" t="s">
        <v>819</v>
      </c>
      <c r="F4635" s="867" t="s">
        <v>819</v>
      </c>
      <c r="G4635" s="867">
        <v>95644</v>
      </c>
      <c r="H4635" s="867" t="s">
        <v>11062</v>
      </c>
      <c r="I4635" s="867" t="s">
        <v>6228</v>
      </c>
      <c r="J4635" s="867" t="s">
        <v>6229</v>
      </c>
      <c r="K4635" s="868">
        <v>172.99</v>
      </c>
      <c r="L4635" s="867" t="s">
        <v>6143</v>
      </c>
    </row>
    <row r="4636" spans="1:12" ht="13.5">
      <c r="A4636" s="867" t="s">
        <v>9467</v>
      </c>
      <c r="B4636" s="867" t="s">
        <v>9468</v>
      </c>
      <c r="C4636" s="867" t="s">
        <v>11052</v>
      </c>
      <c r="D4636" s="867" t="s">
        <v>11053</v>
      </c>
      <c r="E4636" s="868" t="s">
        <v>819</v>
      </c>
      <c r="F4636" s="867" t="s">
        <v>819</v>
      </c>
      <c r="G4636" s="867">
        <v>95645</v>
      </c>
      <c r="H4636" s="867" t="s">
        <v>11063</v>
      </c>
      <c r="I4636" s="867" t="s">
        <v>6228</v>
      </c>
      <c r="J4636" s="867" t="s">
        <v>6229</v>
      </c>
      <c r="K4636" s="868">
        <v>318.72000000000003</v>
      </c>
      <c r="L4636" s="867" t="s">
        <v>6143</v>
      </c>
    </row>
    <row r="4637" spans="1:12" ht="13.5">
      <c r="A4637" s="867" t="s">
        <v>9467</v>
      </c>
      <c r="B4637" s="867" t="s">
        <v>9468</v>
      </c>
      <c r="C4637" s="867" t="s">
        <v>11052</v>
      </c>
      <c r="D4637" s="867" t="s">
        <v>11053</v>
      </c>
      <c r="E4637" s="868" t="s">
        <v>819</v>
      </c>
      <c r="F4637" s="867" t="s">
        <v>819</v>
      </c>
      <c r="G4637" s="867">
        <v>95646</v>
      </c>
      <c r="H4637" s="867" t="s">
        <v>11064</v>
      </c>
      <c r="I4637" s="867" t="s">
        <v>6228</v>
      </c>
      <c r="J4637" s="867" t="s">
        <v>6229</v>
      </c>
      <c r="K4637" s="868">
        <v>475.03</v>
      </c>
      <c r="L4637" s="867" t="s">
        <v>6143</v>
      </c>
    </row>
    <row r="4638" spans="1:12" ht="13.5">
      <c r="A4638" s="867" t="s">
        <v>9467</v>
      </c>
      <c r="B4638" s="867" t="s">
        <v>9468</v>
      </c>
      <c r="C4638" s="867" t="s">
        <v>11052</v>
      </c>
      <c r="D4638" s="867" t="s">
        <v>11053</v>
      </c>
      <c r="E4638" s="868" t="s">
        <v>819</v>
      </c>
      <c r="F4638" s="867" t="s">
        <v>819</v>
      </c>
      <c r="G4638" s="867">
        <v>95647</v>
      </c>
      <c r="H4638" s="867" t="s">
        <v>11065</v>
      </c>
      <c r="I4638" s="867" t="s">
        <v>6228</v>
      </c>
      <c r="J4638" s="867" t="s">
        <v>6229</v>
      </c>
      <c r="K4638" s="868">
        <v>623.64</v>
      </c>
      <c r="L4638" s="867" t="s">
        <v>6143</v>
      </c>
    </row>
    <row r="4639" spans="1:12" ht="13.5">
      <c r="A4639" s="867" t="s">
        <v>9467</v>
      </c>
      <c r="B4639" s="867" t="s">
        <v>9468</v>
      </c>
      <c r="C4639" s="867" t="s">
        <v>11052</v>
      </c>
      <c r="D4639" s="867" t="s">
        <v>11053</v>
      </c>
      <c r="E4639" s="868" t="s">
        <v>819</v>
      </c>
      <c r="F4639" s="867" t="s">
        <v>819</v>
      </c>
      <c r="G4639" s="867">
        <v>95673</v>
      </c>
      <c r="H4639" s="867" t="s">
        <v>11066</v>
      </c>
      <c r="I4639" s="867" t="s">
        <v>6228</v>
      </c>
      <c r="J4639" s="867" t="s">
        <v>6142</v>
      </c>
      <c r="K4639" s="868">
        <v>102.32</v>
      </c>
      <c r="L4639" s="867" t="s">
        <v>6143</v>
      </c>
    </row>
    <row r="4640" spans="1:12" ht="13.5">
      <c r="A4640" s="867" t="s">
        <v>9467</v>
      </c>
      <c r="B4640" s="867" t="s">
        <v>9468</v>
      </c>
      <c r="C4640" s="867" t="s">
        <v>11052</v>
      </c>
      <c r="D4640" s="867" t="s">
        <v>11053</v>
      </c>
      <c r="E4640" s="868" t="s">
        <v>819</v>
      </c>
      <c r="F4640" s="867" t="s">
        <v>819</v>
      </c>
      <c r="G4640" s="867">
        <v>95674</v>
      </c>
      <c r="H4640" s="867" t="s">
        <v>11067</v>
      </c>
      <c r="I4640" s="867" t="s">
        <v>6228</v>
      </c>
      <c r="J4640" s="867" t="s">
        <v>6142</v>
      </c>
      <c r="K4640" s="868">
        <v>108.51</v>
      </c>
      <c r="L4640" s="867" t="s">
        <v>6143</v>
      </c>
    </row>
    <row r="4641" spans="1:12" ht="13.5">
      <c r="A4641" s="867" t="s">
        <v>9467</v>
      </c>
      <c r="B4641" s="867" t="s">
        <v>9468</v>
      </c>
      <c r="C4641" s="867" t="s">
        <v>11052</v>
      </c>
      <c r="D4641" s="867" t="s">
        <v>11053</v>
      </c>
      <c r="E4641" s="868" t="s">
        <v>819</v>
      </c>
      <c r="F4641" s="867" t="s">
        <v>819</v>
      </c>
      <c r="G4641" s="867">
        <v>95675</v>
      </c>
      <c r="H4641" s="867" t="s">
        <v>11068</v>
      </c>
      <c r="I4641" s="867" t="s">
        <v>6228</v>
      </c>
      <c r="J4641" s="867" t="s">
        <v>6142</v>
      </c>
      <c r="K4641" s="868">
        <v>132.41999999999999</v>
      </c>
      <c r="L4641" s="867" t="s">
        <v>6143</v>
      </c>
    </row>
    <row r="4642" spans="1:12" ht="13.5">
      <c r="A4642" s="867" t="s">
        <v>9467</v>
      </c>
      <c r="B4642" s="867" t="s">
        <v>9468</v>
      </c>
      <c r="C4642" s="867" t="s">
        <v>11052</v>
      </c>
      <c r="D4642" s="867" t="s">
        <v>11053</v>
      </c>
      <c r="E4642" s="868" t="s">
        <v>819</v>
      </c>
      <c r="F4642" s="867" t="s">
        <v>819</v>
      </c>
      <c r="G4642" s="867">
        <v>95676</v>
      </c>
      <c r="H4642" s="867" t="s">
        <v>11069</v>
      </c>
      <c r="I4642" s="867" t="s">
        <v>6228</v>
      </c>
      <c r="J4642" s="867" t="s">
        <v>6229</v>
      </c>
      <c r="K4642" s="868">
        <v>86.17</v>
      </c>
      <c r="L4642" s="867" t="s">
        <v>6143</v>
      </c>
    </row>
    <row r="4643" spans="1:12" ht="13.5">
      <c r="A4643" s="867" t="s">
        <v>9467</v>
      </c>
      <c r="B4643" s="867" t="s">
        <v>9468</v>
      </c>
      <c r="C4643" s="867" t="s">
        <v>11052</v>
      </c>
      <c r="D4643" s="867" t="s">
        <v>11053</v>
      </c>
      <c r="E4643" s="868" t="s">
        <v>819</v>
      </c>
      <c r="F4643" s="867" t="s">
        <v>819</v>
      </c>
      <c r="G4643" s="867">
        <v>97741</v>
      </c>
      <c r="H4643" s="867" t="s">
        <v>11070</v>
      </c>
      <c r="I4643" s="867" t="s">
        <v>6228</v>
      </c>
      <c r="J4643" s="867" t="s">
        <v>6229</v>
      </c>
      <c r="K4643" s="868">
        <v>132.74</v>
      </c>
      <c r="L4643" s="867" t="s">
        <v>6143</v>
      </c>
    </row>
    <row r="4644" spans="1:12" ht="13.5">
      <c r="A4644" s="867" t="s">
        <v>9467</v>
      </c>
      <c r="B4644" s="867" t="s">
        <v>9468</v>
      </c>
      <c r="C4644" s="867" t="s">
        <v>11071</v>
      </c>
      <c r="D4644" s="867" t="s">
        <v>11072</v>
      </c>
      <c r="E4644" s="868" t="s">
        <v>819</v>
      </c>
      <c r="F4644" s="867" t="s">
        <v>819</v>
      </c>
      <c r="G4644" s="867">
        <v>72285</v>
      </c>
      <c r="H4644" s="867" t="s">
        <v>11073</v>
      </c>
      <c r="I4644" s="867" t="s">
        <v>6228</v>
      </c>
      <c r="J4644" s="867" t="s">
        <v>6229</v>
      </c>
      <c r="K4644" s="868">
        <v>89.59</v>
      </c>
      <c r="L4644" s="867" t="s">
        <v>6143</v>
      </c>
    </row>
    <row r="4645" spans="1:12" ht="13.5">
      <c r="A4645" s="867" t="s">
        <v>9467</v>
      </c>
      <c r="B4645" s="867" t="s">
        <v>9468</v>
      </c>
      <c r="C4645" s="867" t="s">
        <v>11071</v>
      </c>
      <c r="D4645" s="867" t="s">
        <v>11072</v>
      </c>
      <c r="E4645" s="868" t="s">
        <v>819</v>
      </c>
      <c r="F4645" s="867" t="s">
        <v>819</v>
      </c>
      <c r="G4645" s="867">
        <v>90436</v>
      </c>
      <c r="H4645" s="867" t="s">
        <v>11074</v>
      </c>
      <c r="I4645" s="867" t="s">
        <v>6228</v>
      </c>
      <c r="J4645" s="867" t="s">
        <v>6229</v>
      </c>
      <c r="K4645" s="868">
        <v>12.2</v>
      </c>
      <c r="L4645" s="867" t="s">
        <v>6143</v>
      </c>
    </row>
    <row r="4646" spans="1:12" ht="13.5">
      <c r="A4646" s="867" t="s">
        <v>9467</v>
      </c>
      <c r="B4646" s="867" t="s">
        <v>9468</v>
      </c>
      <c r="C4646" s="867" t="s">
        <v>11071</v>
      </c>
      <c r="D4646" s="867" t="s">
        <v>11072</v>
      </c>
      <c r="E4646" s="868" t="s">
        <v>819</v>
      </c>
      <c r="F4646" s="867" t="s">
        <v>819</v>
      </c>
      <c r="G4646" s="867">
        <v>90437</v>
      </c>
      <c r="H4646" s="867" t="s">
        <v>11075</v>
      </c>
      <c r="I4646" s="867" t="s">
        <v>6228</v>
      </c>
      <c r="J4646" s="867" t="s">
        <v>6229</v>
      </c>
      <c r="K4646" s="868">
        <v>29.64</v>
      </c>
      <c r="L4646" s="867" t="s">
        <v>6143</v>
      </c>
    </row>
    <row r="4647" spans="1:12" ht="13.5">
      <c r="A4647" s="867" t="s">
        <v>9467</v>
      </c>
      <c r="B4647" s="867" t="s">
        <v>9468</v>
      </c>
      <c r="C4647" s="867" t="s">
        <v>11071</v>
      </c>
      <c r="D4647" s="867" t="s">
        <v>11072</v>
      </c>
      <c r="E4647" s="868" t="s">
        <v>819</v>
      </c>
      <c r="F4647" s="867" t="s">
        <v>819</v>
      </c>
      <c r="G4647" s="867">
        <v>90438</v>
      </c>
      <c r="H4647" s="867" t="s">
        <v>11076</v>
      </c>
      <c r="I4647" s="867" t="s">
        <v>6228</v>
      </c>
      <c r="J4647" s="867" t="s">
        <v>6229</v>
      </c>
      <c r="K4647" s="868">
        <v>42.48</v>
      </c>
      <c r="L4647" s="867" t="s">
        <v>6143</v>
      </c>
    </row>
    <row r="4648" spans="1:12" ht="13.5">
      <c r="A4648" s="867" t="s">
        <v>9467</v>
      </c>
      <c r="B4648" s="867" t="s">
        <v>9468</v>
      </c>
      <c r="C4648" s="867" t="s">
        <v>11071</v>
      </c>
      <c r="D4648" s="867" t="s">
        <v>11072</v>
      </c>
      <c r="E4648" s="868" t="s">
        <v>819</v>
      </c>
      <c r="F4648" s="867" t="s">
        <v>819</v>
      </c>
      <c r="G4648" s="867">
        <v>90439</v>
      </c>
      <c r="H4648" s="867" t="s">
        <v>11077</v>
      </c>
      <c r="I4648" s="867" t="s">
        <v>6228</v>
      </c>
      <c r="J4648" s="867" t="s">
        <v>6142</v>
      </c>
      <c r="K4648" s="868">
        <v>51.86</v>
      </c>
      <c r="L4648" s="867" t="s">
        <v>6143</v>
      </c>
    </row>
    <row r="4649" spans="1:12" ht="13.5">
      <c r="A4649" s="867" t="s">
        <v>9467</v>
      </c>
      <c r="B4649" s="867" t="s">
        <v>9468</v>
      </c>
      <c r="C4649" s="867" t="s">
        <v>11071</v>
      </c>
      <c r="D4649" s="867" t="s">
        <v>11072</v>
      </c>
      <c r="E4649" s="868" t="s">
        <v>819</v>
      </c>
      <c r="F4649" s="867" t="s">
        <v>819</v>
      </c>
      <c r="G4649" s="867">
        <v>90440</v>
      </c>
      <c r="H4649" s="867" t="s">
        <v>11078</v>
      </c>
      <c r="I4649" s="867" t="s">
        <v>6228</v>
      </c>
      <c r="J4649" s="867" t="s">
        <v>6142</v>
      </c>
      <c r="K4649" s="868">
        <v>83.08</v>
      </c>
      <c r="L4649" s="867" t="s">
        <v>6143</v>
      </c>
    </row>
    <row r="4650" spans="1:12" ht="13.5">
      <c r="A4650" s="867" t="s">
        <v>9467</v>
      </c>
      <c r="B4650" s="867" t="s">
        <v>9468</v>
      </c>
      <c r="C4650" s="867" t="s">
        <v>11071</v>
      </c>
      <c r="D4650" s="867" t="s">
        <v>11072</v>
      </c>
      <c r="E4650" s="868" t="s">
        <v>819</v>
      </c>
      <c r="F4650" s="867" t="s">
        <v>819</v>
      </c>
      <c r="G4650" s="867">
        <v>90441</v>
      </c>
      <c r="H4650" s="867" t="s">
        <v>11079</v>
      </c>
      <c r="I4650" s="867" t="s">
        <v>6228</v>
      </c>
      <c r="J4650" s="867" t="s">
        <v>6142</v>
      </c>
      <c r="K4650" s="868">
        <v>106.12</v>
      </c>
      <c r="L4650" s="867" t="s">
        <v>6143</v>
      </c>
    </row>
    <row r="4651" spans="1:12" ht="13.5">
      <c r="A4651" s="867" t="s">
        <v>9467</v>
      </c>
      <c r="B4651" s="867" t="s">
        <v>9468</v>
      </c>
      <c r="C4651" s="867" t="s">
        <v>11071</v>
      </c>
      <c r="D4651" s="867" t="s">
        <v>11072</v>
      </c>
      <c r="E4651" s="868" t="s">
        <v>819</v>
      </c>
      <c r="F4651" s="867" t="s">
        <v>819</v>
      </c>
      <c r="G4651" s="867">
        <v>90443</v>
      </c>
      <c r="H4651" s="867" t="s">
        <v>11080</v>
      </c>
      <c r="I4651" s="867" t="s">
        <v>272</v>
      </c>
      <c r="J4651" s="867" t="s">
        <v>6229</v>
      </c>
      <c r="K4651" s="868">
        <v>11.09</v>
      </c>
      <c r="L4651" s="867" t="s">
        <v>6143</v>
      </c>
    </row>
    <row r="4652" spans="1:12" ht="13.5">
      <c r="A4652" s="867" t="s">
        <v>9467</v>
      </c>
      <c r="B4652" s="867" t="s">
        <v>9468</v>
      </c>
      <c r="C4652" s="867" t="s">
        <v>11071</v>
      </c>
      <c r="D4652" s="867" t="s">
        <v>11072</v>
      </c>
      <c r="E4652" s="868" t="s">
        <v>819</v>
      </c>
      <c r="F4652" s="867" t="s">
        <v>819</v>
      </c>
      <c r="G4652" s="867">
        <v>90444</v>
      </c>
      <c r="H4652" s="867" t="s">
        <v>11081</v>
      </c>
      <c r="I4652" s="867" t="s">
        <v>272</v>
      </c>
      <c r="J4652" s="867" t="s">
        <v>6142</v>
      </c>
      <c r="K4652" s="868">
        <v>22.26</v>
      </c>
      <c r="L4652" s="867" t="s">
        <v>6143</v>
      </c>
    </row>
    <row r="4653" spans="1:12" ht="13.5">
      <c r="A4653" s="867" t="s">
        <v>9467</v>
      </c>
      <c r="B4653" s="867" t="s">
        <v>9468</v>
      </c>
      <c r="C4653" s="867" t="s">
        <v>11071</v>
      </c>
      <c r="D4653" s="867" t="s">
        <v>11072</v>
      </c>
      <c r="E4653" s="868" t="s">
        <v>819</v>
      </c>
      <c r="F4653" s="867" t="s">
        <v>819</v>
      </c>
      <c r="G4653" s="867">
        <v>90445</v>
      </c>
      <c r="H4653" s="867" t="s">
        <v>11082</v>
      </c>
      <c r="I4653" s="867" t="s">
        <v>272</v>
      </c>
      <c r="J4653" s="867" t="s">
        <v>6142</v>
      </c>
      <c r="K4653" s="868">
        <v>23.76</v>
      </c>
      <c r="L4653" s="867" t="s">
        <v>6143</v>
      </c>
    </row>
    <row r="4654" spans="1:12" ht="13.5">
      <c r="A4654" s="867" t="s">
        <v>9467</v>
      </c>
      <c r="B4654" s="867" t="s">
        <v>9468</v>
      </c>
      <c r="C4654" s="867" t="s">
        <v>11071</v>
      </c>
      <c r="D4654" s="867" t="s">
        <v>11072</v>
      </c>
      <c r="E4654" s="868" t="s">
        <v>819</v>
      </c>
      <c r="F4654" s="867" t="s">
        <v>819</v>
      </c>
      <c r="G4654" s="867">
        <v>90446</v>
      </c>
      <c r="H4654" s="867" t="s">
        <v>11083</v>
      </c>
      <c r="I4654" s="867" t="s">
        <v>272</v>
      </c>
      <c r="J4654" s="867" t="s">
        <v>6142</v>
      </c>
      <c r="K4654" s="868">
        <v>25.82</v>
      </c>
      <c r="L4654" s="867" t="s">
        <v>6143</v>
      </c>
    </row>
    <row r="4655" spans="1:12" ht="13.5">
      <c r="A4655" s="867" t="s">
        <v>9467</v>
      </c>
      <c r="B4655" s="867" t="s">
        <v>9468</v>
      </c>
      <c r="C4655" s="867" t="s">
        <v>11071</v>
      </c>
      <c r="D4655" s="867" t="s">
        <v>11072</v>
      </c>
      <c r="E4655" s="868" t="s">
        <v>819</v>
      </c>
      <c r="F4655" s="867" t="s">
        <v>819</v>
      </c>
      <c r="G4655" s="867">
        <v>90447</v>
      </c>
      <c r="H4655" s="867" t="s">
        <v>11084</v>
      </c>
      <c r="I4655" s="867" t="s">
        <v>272</v>
      </c>
      <c r="J4655" s="867" t="s">
        <v>6229</v>
      </c>
      <c r="K4655" s="868">
        <v>5.49</v>
      </c>
      <c r="L4655" s="867" t="s">
        <v>6143</v>
      </c>
    </row>
    <row r="4656" spans="1:12" ht="13.5">
      <c r="A4656" s="867" t="s">
        <v>9467</v>
      </c>
      <c r="B4656" s="867" t="s">
        <v>9468</v>
      </c>
      <c r="C4656" s="867" t="s">
        <v>11071</v>
      </c>
      <c r="D4656" s="867" t="s">
        <v>11072</v>
      </c>
      <c r="E4656" s="868" t="s">
        <v>819</v>
      </c>
      <c r="F4656" s="867" t="s">
        <v>819</v>
      </c>
      <c r="G4656" s="867">
        <v>90451</v>
      </c>
      <c r="H4656" s="867" t="s">
        <v>11085</v>
      </c>
      <c r="I4656" s="867" t="s">
        <v>6228</v>
      </c>
      <c r="J4656" s="867" t="s">
        <v>6142</v>
      </c>
      <c r="K4656" s="868">
        <v>3.58</v>
      </c>
      <c r="L4656" s="867" t="s">
        <v>6143</v>
      </c>
    </row>
    <row r="4657" spans="1:12" ht="13.5">
      <c r="A4657" s="867" t="s">
        <v>9467</v>
      </c>
      <c r="B4657" s="867" t="s">
        <v>9468</v>
      </c>
      <c r="C4657" s="867" t="s">
        <v>11071</v>
      </c>
      <c r="D4657" s="867" t="s">
        <v>11072</v>
      </c>
      <c r="E4657" s="868" t="s">
        <v>819</v>
      </c>
      <c r="F4657" s="867" t="s">
        <v>819</v>
      </c>
      <c r="G4657" s="867">
        <v>90452</v>
      </c>
      <c r="H4657" s="867" t="s">
        <v>11086</v>
      </c>
      <c r="I4657" s="867" t="s">
        <v>6228</v>
      </c>
      <c r="J4657" s="867" t="s">
        <v>6142</v>
      </c>
      <c r="K4657" s="868">
        <v>13.92</v>
      </c>
      <c r="L4657" s="867" t="s">
        <v>6143</v>
      </c>
    </row>
    <row r="4658" spans="1:12" ht="13.5">
      <c r="A4658" s="867" t="s">
        <v>9467</v>
      </c>
      <c r="B4658" s="867" t="s">
        <v>9468</v>
      </c>
      <c r="C4658" s="867" t="s">
        <v>11071</v>
      </c>
      <c r="D4658" s="867" t="s">
        <v>11072</v>
      </c>
      <c r="E4658" s="868" t="s">
        <v>819</v>
      </c>
      <c r="F4658" s="867" t="s">
        <v>819</v>
      </c>
      <c r="G4658" s="867">
        <v>90453</v>
      </c>
      <c r="H4658" s="867" t="s">
        <v>11087</v>
      </c>
      <c r="I4658" s="867" t="s">
        <v>6228</v>
      </c>
      <c r="J4658" s="867" t="s">
        <v>6229</v>
      </c>
      <c r="K4658" s="868">
        <v>2.17</v>
      </c>
      <c r="L4658" s="867" t="s">
        <v>6143</v>
      </c>
    </row>
    <row r="4659" spans="1:12" ht="13.5">
      <c r="A4659" s="867" t="s">
        <v>9467</v>
      </c>
      <c r="B4659" s="867" t="s">
        <v>9468</v>
      </c>
      <c r="C4659" s="867" t="s">
        <v>11071</v>
      </c>
      <c r="D4659" s="867" t="s">
        <v>11072</v>
      </c>
      <c r="E4659" s="868" t="s">
        <v>819</v>
      </c>
      <c r="F4659" s="867" t="s">
        <v>819</v>
      </c>
      <c r="G4659" s="867">
        <v>90454</v>
      </c>
      <c r="H4659" s="867" t="s">
        <v>11088</v>
      </c>
      <c r="I4659" s="867" t="s">
        <v>6228</v>
      </c>
      <c r="J4659" s="867" t="s">
        <v>6229</v>
      </c>
      <c r="K4659" s="868">
        <v>3.76</v>
      </c>
      <c r="L4659" s="867" t="s">
        <v>6143</v>
      </c>
    </row>
    <row r="4660" spans="1:12" ht="13.5">
      <c r="A4660" s="867" t="s">
        <v>9467</v>
      </c>
      <c r="B4660" s="867" t="s">
        <v>9468</v>
      </c>
      <c r="C4660" s="867" t="s">
        <v>11071</v>
      </c>
      <c r="D4660" s="867" t="s">
        <v>11072</v>
      </c>
      <c r="E4660" s="868" t="s">
        <v>819</v>
      </c>
      <c r="F4660" s="867" t="s">
        <v>819</v>
      </c>
      <c r="G4660" s="867">
        <v>90455</v>
      </c>
      <c r="H4660" s="867" t="s">
        <v>11089</v>
      </c>
      <c r="I4660" s="867" t="s">
        <v>6228</v>
      </c>
      <c r="J4660" s="867" t="s">
        <v>6229</v>
      </c>
      <c r="K4660" s="868">
        <v>5.05</v>
      </c>
      <c r="L4660" s="867" t="s">
        <v>6143</v>
      </c>
    </row>
    <row r="4661" spans="1:12" ht="13.5">
      <c r="A4661" s="867" t="s">
        <v>9467</v>
      </c>
      <c r="B4661" s="867" t="s">
        <v>9468</v>
      </c>
      <c r="C4661" s="867" t="s">
        <v>11071</v>
      </c>
      <c r="D4661" s="867" t="s">
        <v>11072</v>
      </c>
      <c r="E4661" s="868" t="s">
        <v>819</v>
      </c>
      <c r="F4661" s="867" t="s">
        <v>819</v>
      </c>
      <c r="G4661" s="867">
        <v>90456</v>
      </c>
      <c r="H4661" s="867" t="s">
        <v>11090</v>
      </c>
      <c r="I4661" s="867" t="s">
        <v>6228</v>
      </c>
      <c r="J4661" s="867" t="s">
        <v>6229</v>
      </c>
      <c r="K4661" s="868">
        <v>3.56</v>
      </c>
      <c r="L4661" s="867" t="s">
        <v>6143</v>
      </c>
    </row>
    <row r="4662" spans="1:12" ht="13.5">
      <c r="A4662" s="867" t="s">
        <v>9467</v>
      </c>
      <c r="B4662" s="867" t="s">
        <v>9468</v>
      </c>
      <c r="C4662" s="867" t="s">
        <v>11071</v>
      </c>
      <c r="D4662" s="867" t="s">
        <v>11072</v>
      </c>
      <c r="E4662" s="868" t="s">
        <v>819</v>
      </c>
      <c r="F4662" s="867" t="s">
        <v>819</v>
      </c>
      <c r="G4662" s="867">
        <v>90457</v>
      </c>
      <c r="H4662" s="867" t="s">
        <v>11091</v>
      </c>
      <c r="I4662" s="867" t="s">
        <v>6228</v>
      </c>
      <c r="J4662" s="867" t="s">
        <v>6229</v>
      </c>
      <c r="K4662" s="868">
        <v>8.11</v>
      </c>
      <c r="L4662" s="867" t="s">
        <v>6143</v>
      </c>
    </row>
    <row r="4663" spans="1:12" ht="13.5">
      <c r="A4663" s="867" t="s">
        <v>9467</v>
      </c>
      <c r="B4663" s="867" t="s">
        <v>9468</v>
      </c>
      <c r="C4663" s="867" t="s">
        <v>11071</v>
      </c>
      <c r="D4663" s="867" t="s">
        <v>11072</v>
      </c>
      <c r="E4663" s="868" t="s">
        <v>819</v>
      </c>
      <c r="F4663" s="867" t="s">
        <v>819</v>
      </c>
      <c r="G4663" s="867">
        <v>90458</v>
      </c>
      <c r="H4663" s="867" t="s">
        <v>11092</v>
      </c>
      <c r="I4663" s="867" t="s">
        <v>6228</v>
      </c>
      <c r="J4663" s="867" t="s">
        <v>6229</v>
      </c>
      <c r="K4663" s="868">
        <v>23.03</v>
      </c>
      <c r="L4663" s="867" t="s">
        <v>6143</v>
      </c>
    </row>
    <row r="4664" spans="1:12" ht="13.5">
      <c r="A4664" s="867" t="s">
        <v>9467</v>
      </c>
      <c r="B4664" s="867" t="s">
        <v>9468</v>
      </c>
      <c r="C4664" s="867" t="s">
        <v>11071</v>
      </c>
      <c r="D4664" s="867" t="s">
        <v>11072</v>
      </c>
      <c r="E4664" s="868" t="s">
        <v>819</v>
      </c>
      <c r="F4664" s="867" t="s">
        <v>819</v>
      </c>
      <c r="G4664" s="867">
        <v>90459</v>
      </c>
      <c r="H4664" s="867" t="s">
        <v>11093</v>
      </c>
      <c r="I4664" s="867" t="s">
        <v>6228</v>
      </c>
      <c r="J4664" s="867" t="s">
        <v>6229</v>
      </c>
      <c r="K4664" s="868">
        <v>32.479999999999997</v>
      </c>
      <c r="L4664" s="867" t="s">
        <v>6143</v>
      </c>
    </row>
    <row r="4665" spans="1:12" ht="13.5">
      <c r="A4665" s="867" t="s">
        <v>9467</v>
      </c>
      <c r="B4665" s="867" t="s">
        <v>9468</v>
      </c>
      <c r="C4665" s="867" t="s">
        <v>11071</v>
      </c>
      <c r="D4665" s="867" t="s">
        <v>11072</v>
      </c>
      <c r="E4665" s="868" t="s">
        <v>819</v>
      </c>
      <c r="F4665" s="867" t="s">
        <v>819</v>
      </c>
      <c r="G4665" s="867">
        <v>90460</v>
      </c>
      <c r="H4665" s="867" t="s">
        <v>11094</v>
      </c>
      <c r="I4665" s="867" t="s">
        <v>272</v>
      </c>
      <c r="J4665" s="867" t="s">
        <v>6142</v>
      </c>
      <c r="K4665" s="868">
        <v>7.05</v>
      </c>
      <c r="L4665" s="867" t="s">
        <v>6143</v>
      </c>
    </row>
    <row r="4666" spans="1:12" ht="13.5">
      <c r="A4666" s="867" t="s">
        <v>9467</v>
      </c>
      <c r="B4666" s="867" t="s">
        <v>9468</v>
      </c>
      <c r="C4666" s="867" t="s">
        <v>11071</v>
      </c>
      <c r="D4666" s="867" t="s">
        <v>11072</v>
      </c>
      <c r="E4666" s="868" t="s">
        <v>819</v>
      </c>
      <c r="F4666" s="867" t="s">
        <v>819</v>
      </c>
      <c r="G4666" s="867">
        <v>90461</v>
      </c>
      <c r="H4666" s="867" t="s">
        <v>11095</v>
      </c>
      <c r="I4666" s="867" t="s">
        <v>272</v>
      </c>
      <c r="J4666" s="867" t="s">
        <v>6142</v>
      </c>
      <c r="K4666" s="868">
        <v>4.6500000000000004</v>
      </c>
      <c r="L4666" s="867" t="s">
        <v>6143</v>
      </c>
    </row>
    <row r="4667" spans="1:12" ht="13.5">
      <c r="A4667" s="867" t="s">
        <v>9467</v>
      </c>
      <c r="B4667" s="867" t="s">
        <v>9468</v>
      </c>
      <c r="C4667" s="867" t="s">
        <v>11071</v>
      </c>
      <c r="D4667" s="867" t="s">
        <v>11072</v>
      </c>
      <c r="E4667" s="868" t="s">
        <v>819</v>
      </c>
      <c r="F4667" s="867" t="s">
        <v>819</v>
      </c>
      <c r="G4667" s="867">
        <v>90462</v>
      </c>
      <c r="H4667" s="867" t="s">
        <v>11096</v>
      </c>
      <c r="I4667" s="867" t="s">
        <v>272</v>
      </c>
      <c r="J4667" s="867" t="s">
        <v>6142</v>
      </c>
      <c r="K4667" s="868">
        <v>1.02</v>
      </c>
      <c r="L4667" s="867" t="s">
        <v>6143</v>
      </c>
    </row>
    <row r="4668" spans="1:12" ht="13.5">
      <c r="A4668" s="867" t="s">
        <v>9467</v>
      </c>
      <c r="B4668" s="867" t="s">
        <v>9468</v>
      </c>
      <c r="C4668" s="867" t="s">
        <v>11071</v>
      </c>
      <c r="D4668" s="867" t="s">
        <v>11072</v>
      </c>
      <c r="E4668" s="868" t="s">
        <v>819</v>
      </c>
      <c r="F4668" s="867" t="s">
        <v>819</v>
      </c>
      <c r="G4668" s="867">
        <v>90463</v>
      </c>
      <c r="H4668" s="867" t="s">
        <v>11097</v>
      </c>
      <c r="I4668" s="867" t="s">
        <v>272</v>
      </c>
      <c r="J4668" s="867" t="s">
        <v>6142</v>
      </c>
      <c r="K4668" s="868">
        <v>0.91</v>
      </c>
      <c r="L4668" s="867" t="s">
        <v>6143</v>
      </c>
    </row>
    <row r="4669" spans="1:12" ht="13.5">
      <c r="A4669" s="867" t="s">
        <v>9467</v>
      </c>
      <c r="B4669" s="867" t="s">
        <v>9468</v>
      </c>
      <c r="C4669" s="867" t="s">
        <v>11071</v>
      </c>
      <c r="D4669" s="867" t="s">
        <v>11072</v>
      </c>
      <c r="E4669" s="868" t="s">
        <v>819</v>
      </c>
      <c r="F4669" s="867" t="s">
        <v>819</v>
      </c>
      <c r="G4669" s="867">
        <v>90466</v>
      </c>
      <c r="H4669" s="867" t="s">
        <v>11098</v>
      </c>
      <c r="I4669" s="867" t="s">
        <v>272</v>
      </c>
      <c r="J4669" s="867" t="s">
        <v>6229</v>
      </c>
      <c r="K4669" s="868">
        <v>10.91</v>
      </c>
      <c r="L4669" s="867" t="s">
        <v>6143</v>
      </c>
    </row>
    <row r="4670" spans="1:12" ht="13.5">
      <c r="A4670" s="867" t="s">
        <v>9467</v>
      </c>
      <c r="B4670" s="867" t="s">
        <v>9468</v>
      </c>
      <c r="C4670" s="867" t="s">
        <v>11071</v>
      </c>
      <c r="D4670" s="867" t="s">
        <v>11072</v>
      </c>
      <c r="E4670" s="868" t="s">
        <v>819</v>
      </c>
      <c r="F4670" s="867" t="s">
        <v>819</v>
      </c>
      <c r="G4670" s="867">
        <v>90467</v>
      </c>
      <c r="H4670" s="867" t="s">
        <v>11099</v>
      </c>
      <c r="I4670" s="867" t="s">
        <v>272</v>
      </c>
      <c r="J4670" s="867" t="s">
        <v>6229</v>
      </c>
      <c r="K4670" s="868">
        <v>17.239999999999998</v>
      </c>
      <c r="L4670" s="867" t="s">
        <v>6143</v>
      </c>
    </row>
    <row r="4671" spans="1:12" ht="13.5">
      <c r="A4671" s="867" t="s">
        <v>9467</v>
      </c>
      <c r="B4671" s="867" t="s">
        <v>9468</v>
      </c>
      <c r="C4671" s="867" t="s">
        <v>11071</v>
      </c>
      <c r="D4671" s="867" t="s">
        <v>11072</v>
      </c>
      <c r="E4671" s="868" t="s">
        <v>819</v>
      </c>
      <c r="F4671" s="867" t="s">
        <v>819</v>
      </c>
      <c r="G4671" s="867">
        <v>90468</v>
      </c>
      <c r="H4671" s="867" t="s">
        <v>11100</v>
      </c>
      <c r="I4671" s="867" t="s">
        <v>272</v>
      </c>
      <c r="J4671" s="867" t="s">
        <v>6229</v>
      </c>
      <c r="K4671" s="868">
        <v>4.6900000000000004</v>
      </c>
      <c r="L4671" s="867" t="s">
        <v>6143</v>
      </c>
    </row>
    <row r="4672" spans="1:12" ht="13.5">
      <c r="A4672" s="867" t="s">
        <v>9467</v>
      </c>
      <c r="B4672" s="867" t="s">
        <v>9468</v>
      </c>
      <c r="C4672" s="867" t="s">
        <v>11071</v>
      </c>
      <c r="D4672" s="867" t="s">
        <v>11072</v>
      </c>
      <c r="E4672" s="868" t="s">
        <v>819</v>
      </c>
      <c r="F4672" s="867" t="s">
        <v>819</v>
      </c>
      <c r="G4672" s="867">
        <v>90469</v>
      </c>
      <c r="H4672" s="867" t="s">
        <v>11101</v>
      </c>
      <c r="I4672" s="867" t="s">
        <v>272</v>
      </c>
      <c r="J4672" s="867" t="s">
        <v>6229</v>
      </c>
      <c r="K4672" s="868">
        <v>7.51</v>
      </c>
      <c r="L4672" s="867" t="s">
        <v>6143</v>
      </c>
    </row>
    <row r="4673" spans="1:12" ht="13.5">
      <c r="A4673" s="867" t="s">
        <v>9467</v>
      </c>
      <c r="B4673" s="867" t="s">
        <v>9468</v>
      </c>
      <c r="C4673" s="867" t="s">
        <v>11071</v>
      </c>
      <c r="D4673" s="867" t="s">
        <v>11072</v>
      </c>
      <c r="E4673" s="868" t="s">
        <v>819</v>
      </c>
      <c r="F4673" s="867" t="s">
        <v>819</v>
      </c>
      <c r="G4673" s="867">
        <v>90470</v>
      </c>
      <c r="H4673" s="867" t="s">
        <v>11102</v>
      </c>
      <c r="I4673" s="867" t="s">
        <v>272</v>
      </c>
      <c r="J4673" s="867" t="s">
        <v>6229</v>
      </c>
      <c r="K4673" s="868">
        <v>10.28</v>
      </c>
      <c r="L4673" s="867" t="s">
        <v>6143</v>
      </c>
    </row>
    <row r="4674" spans="1:12" ht="13.5">
      <c r="A4674" s="867" t="s">
        <v>9467</v>
      </c>
      <c r="B4674" s="867" t="s">
        <v>9468</v>
      </c>
      <c r="C4674" s="867" t="s">
        <v>11071</v>
      </c>
      <c r="D4674" s="867" t="s">
        <v>11072</v>
      </c>
      <c r="E4674" s="868" t="s">
        <v>819</v>
      </c>
      <c r="F4674" s="867" t="s">
        <v>819</v>
      </c>
      <c r="G4674" s="867">
        <v>91166</v>
      </c>
      <c r="H4674" s="867" t="s">
        <v>11103</v>
      </c>
      <c r="I4674" s="867" t="s">
        <v>272</v>
      </c>
      <c r="J4674" s="867" t="s">
        <v>6229</v>
      </c>
      <c r="K4674" s="868">
        <v>3.26</v>
      </c>
      <c r="L4674" s="867" t="s">
        <v>6143</v>
      </c>
    </row>
    <row r="4675" spans="1:12" ht="13.5">
      <c r="A4675" s="867" t="s">
        <v>9467</v>
      </c>
      <c r="B4675" s="867" t="s">
        <v>9468</v>
      </c>
      <c r="C4675" s="867" t="s">
        <v>11071</v>
      </c>
      <c r="D4675" s="867" t="s">
        <v>11072</v>
      </c>
      <c r="E4675" s="868" t="s">
        <v>819</v>
      </c>
      <c r="F4675" s="867" t="s">
        <v>819</v>
      </c>
      <c r="G4675" s="867">
        <v>91167</v>
      </c>
      <c r="H4675" s="867" t="s">
        <v>11104</v>
      </c>
      <c r="I4675" s="867" t="s">
        <v>272</v>
      </c>
      <c r="J4675" s="867" t="s">
        <v>6229</v>
      </c>
      <c r="K4675" s="868">
        <v>9.2799999999999994</v>
      </c>
      <c r="L4675" s="867" t="s">
        <v>6143</v>
      </c>
    </row>
    <row r="4676" spans="1:12" ht="13.5">
      <c r="A4676" s="867" t="s">
        <v>9467</v>
      </c>
      <c r="B4676" s="867" t="s">
        <v>9468</v>
      </c>
      <c r="C4676" s="867" t="s">
        <v>11071</v>
      </c>
      <c r="D4676" s="867" t="s">
        <v>11072</v>
      </c>
      <c r="E4676" s="868" t="s">
        <v>819</v>
      </c>
      <c r="F4676" s="867" t="s">
        <v>819</v>
      </c>
      <c r="G4676" s="867">
        <v>91168</v>
      </c>
      <c r="H4676" s="867" t="s">
        <v>11105</v>
      </c>
      <c r="I4676" s="867" t="s">
        <v>272</v>
      </c>
      <c r="J4676" s="867" t="s">
        <v>6229</v>
      </c>
      <c r="K4676" s="868">
        <v>7</v>
      </c>
      <c r="L4676" s="867" t="s">
        <v>6143</v>
      </c>
    </row>
    <row r="4677" spans="1:12" ht="13.5">
      <c r="A4677" s="867" t="s">
        <v>9467</v>
      </c>
      <c r="B4677" s="867" t="s">
        <v>9468</v>
      </c>
      <c r="C4677" s="867" t="s">
        <v>11071</v>
      </c>
      <c r="D4677" s="867" t="s">
        <v>11072</v>
      </c>
      <c r="E4677" s="868" t="s">
        <v>819</v>
      </c>
      <c r="F4677" s="867" t="s">
        <v>819</v>
      </c>
      <c r="G4677" s="867">
        <v>91169</v>
      </c>
      <c r="H4677" s="867" t="s">
        <v>11106</v>
      </c>
      <c r="I4677" s="867" t="s">
        <v>272</v>
      </c>
      <c r="J4677" s="867" t="s">
        <v>6229</v>
      </c>
      <c r="K4677" s="868">
        <v>8.2899999999999991</v>
      </c>
      <c r="L4677" s="867" t="s">
        <v>6143</v>
      </c>
    </row>
    <row r="4678" spans="1:12" ht="13.5">
      <c r="A4678" s="867" t="s">
        <v>9467</v>
      </c>
      <c r="B4678" s="867" t="s">
        <v>9468</v>
      </c>
      <c r="C4678" s="867" t="s">
        <v>11071</v>
      </c>
      <c r="D4678" s="867" t="s">
        <v>11072</v>
      </c>
      <c r="E4678" s="868" t="s">
        <v>819</v>
      </c>
      <c r="F4678" s="867" t="s">
        <v>819</v>
      </c>
      <c r="G4678" s="867">
        <v>91170</v>
      </c>
      <c r="H4678" s="867" t="s">
        <v>11107</v>
      </c>
      <c r="I4678" s="867" t="s">
        <v>272</v>
      </c>
      <c r="J4678" s="867" t="s">
        <v>6229</v>
      </c>
      <c r="K4678" s="868">
        <v>2.39</v>
      </c>
      <c r="L4678" s="867" t="s">
        <v>6143</v>
      </c>
    </row>
    <row r="4679" spans="1:12" ht="13.5">
      <c r="A4679" s="867" t="s">
        <v>9467</v>
      </c>
      <c r="B4679" s="867" t="s">
        <v>9468</v>
      </c>
      <c r="C4679" s="867" t="s">
        <v>11071</v>
      </c>
      <c r="D4679" s="867" t="s">
        <v>11072</v>
      </c>
      <c r="E4679" s="868" t="s">
        <v>819</v>
      </c>
      <c r="F4679" s="867" t="s">
        <v>819</v>
      </c>
      <c r="G4679" s="867">
        <v>91171</v>
      </c>
      <c r="H4679" s="867" t="s">
        <v>11108</v>
      </c>
      <c r="I4679" s="867" t="s">
        <v>272</v>
      </c>
      <c r="J4679" s="867" t="s">
        <v>6229</v>
      </c>
      <c r="K4679" s="868">
        <v>2.98</v>
      </c>
      <c r="L4679" s="867" t="s">
        <v>6143</v>
      </c>
    </row>
    <row r="4680" spans="1:12" ht="13.5">
      <c r="A4680" s="867" t="s">
        <v>9467</v>
      </c>
      <c r="B4680" s="867" t="s">
        <v>9468</v>
      </c>
      <c r="C4680" s="867" t="s">
        <v>11071</v>
      </c>
      <c r="D4680" s="867" t="s">
        <v>11072</v>
      </c>
      <c r="E4680" s="868" t="s">
        <v>819</v>
      </c>
      <c r="F4680" s="867" t="s">
        <v>819</v>
      </c>
      <c r="G4680" s="867">
        <v>91172</v>
      </c>
      <c r="H4680" s="867" t="s">
        <v>11109</v>
      </c>
      <c r="I4680" s="867" t="s">
        <v>272</v>
      </c>
      <c r="J4680" s="867" t="s">
        <v>6229</v>
      </c>
      <c r="K4680" s="868">
        <v>4.38</v>
      </c>
      <c r="L4680" s="867" t="s">
        <v>6143</v>
      </c>
    </row>
    <row r="4681" spans="1:12" ht="13.5">
      <c r="A4681" s="867" t="s">
        <v>9467</v>
      </c>
      <c r="B4681" s="867" t="s">
        <v>9468</v>
      </c>
      <c r="C4681" s="867" t="s">
        <v>11071</v>
      </c>
      <c r="D4681" s="867" t="s">
        <v>11072</v>
      </c>
      <c r="E4681" s="868" t="s">
        <v>819</v>
      </c>
      <c r="F4681" s="867" t="s">
        <v>819</v>
      </c>
      <c r="G4681" s="867">
        <v>91173</v>
      </c>
      <c r="H4681" s="867" t="s">
        <v>11110</v>
      </c>
      <c r="I4681" s="867" t="s">
        <v>272</v>
      </c>
      <c r="J4681" s="867" t="s">
        <v>6229</v>
      </c>
      <c r="K4681" s="868">
        <v>1.21</v>
      </c>
      <c r="L4681" s="867" t="s">
        <v>6143</v>
      </c>
    </row>
    <row r="4682" spans="1:12" ht="13.5">
      <c r="A4682" s="867" t="s">
        <v>9467</v>
      </c>
      <c r="B4682" s="867" t="s">
        <v>9468</v>
      </c>
      <c r="C4682" s="867" t="s">
        <v>11071</v>
      </c>
      <c r="D4682" s="867" t="s">
        <v>11072</v>
      </c>
      <c r="E4682" s="868" t="s">
        <v>819</v>
      </c>
      <c r="F4682" s="867" t="s">
        <v>819</v>
      </c>
      <c r="G4682" s="867">
        <v>91174</v>
      </c>
      <c r="H4682" s="867" t="s">
        <v>11111</v>
      </c>
      <c r="I4682" s="867" t="s">
        <v>272</v>
      </c>
      <c r="J4682" s="867" t="s">
        <v>6229</v>
      </c>
      <c r="K4682" s="868">
        <v>2.36</v>
      </c>
      <c r="L4682" s="867" t="s">
        <v>6143</v>
      </c>
    </row>
    <row r="4683" spans="1:12" ht="13.5">
      <c r="A4683" s="867" t="s">
        <v>9467</v>
      </c>
      <c r="B4683" s="867" t="s">
        <v>9468</v>
      </c>
      <c r="C4683" s="867" t="s">
        <v>11071</v>
      </c>
      <c r="D4683" s="867" t="s">
        <v>11072</v>
      </c>
      <c r="E4683" s="868" t="s">
        <v>819</v>
      </c>
      <c r="F4683" s="867" t="s">
        <v>819</v>
      </c>
      <c r="G4683" s="867">
        <v>91175</v>
      </c>
      <c r="H4683" s="867" t="s">
        <v>11112</v>
      </c>
      <c r="I4683" s="867" t="s">
        <v>272</v>
      </c>
      <c r="J4683" s="867" t="s">
        <v>6229</v>
      </c>
      <c r="K4683" s="868">
        <v>3.85</v>
      </c>
      <c r="L4683" s="867" t="s">
        <v>6143</v>
      </c>
    </row>
    <row r="4684" spans="1:12" ht="13.5">
      <c r="A4684" s="867" t="s">
        <v>9467</v>
      </c>
      <c r="B4684" s="867" t="s">
        <v>9468</v>
      </c>
      <c r="C4684" s="867" t="s">
        <v>11071</v>
      </c>
      <c r="D4684" s="867" t="s">
        <v>11072</v>
      </c>
      <c r="E4684" s="868" t="s">
        <v>819</v>
      </c>
      <c r="F4684" s="867" t="s">
        <v>819</v>
      </c>
      <c r="G4684" s="867">
        <v>91176</v>
      </c>
      <c r="H4684" s="867" t="s">
        <v>11113</v>
      </c>
      <c r="I4684" s="867" t="s">
        <v>272</v>
      </c>
      <c r="J4684" s="867" t="s">
        <v>6142</v>
      </c>
      <c r="K4684" s="868">
        <v>21.46</v>
      </c>
      <c r="L4684" s="867" t="s">
        <v>6143</v>
      </c>
    </row>
    <row r="4685" spans="1:12" ht="13.5">
      <c r="A4685" s="867" t="s">
        <v>9467</v>
      </c>
      <c r="B4685" s="867" t="s">
        <v>9468</v>
      </c>
      <c r="C4685" s="867" t="s">
        <v>11071</v>
      </c>
      <c r="D4685" s="867" t="s">
        <v>11072</v>
      </c>
      <c r="E4685" s="868" t="s">
        <v>819</v>
      </c>
      <c r="F4685" s="867" t="s">
        <v>819</v>
      </c>
      <c r="G4685" s="867">
        <v>91177</v>
      </c>
      <c r="H4685" s="867" t="s">
        <v>11114</v>
      </c>
      <c r="I4685" s="867" t="s">
        <v>272</v>
      </c>
      <c r="J4685" s="867" t="s">
        <v>6142</v>
      </c>
      <c r="K4685" s="868">
        <v>10.58</v>
      </c>
      <c r="L4685" s="867" t="s">
        <v>6143</v>
      </c>
    </row>
    <row r="4686" spans="1:12" ht="13.5">
      <c r="A4686" s="867" t="s">
        <v>9467</v>
      </c>
      <c r="B4686" s="867" t="s">
        <v>9468</v>
      </c>
      <c r="C4686" s="867" t="s">
        <v>11071</v>
      </c>
      <c r="D4686" s="867" t="s">
        <v>11072</v>
      </c>
      <c r="E4686" s="868" t="s">
        <v>819</v>
      </c>
      <c r="F4686" s="867" t="s">
        <v>819</v>
      </c>
      <c r="G4686" s="867">
        <v>91178</v>
      </c>
      <c r="H4686" s="867" t="s">
        <v>11115</v>
      </c>
      <c r="I4686" s="867" t="s">
        <v>272</v>
      </c>
      <c r="J4686" s="867" t="s">
        <v>6142</v>
      </c>
      <c r="K4686" s="868">
        <v>11.72</v>
      </c>
      <c r="L4686" s="867" t="s">
        <v>6143</v>
      </c>
    </row>
    <row r="4687" spans="1:12" ht="13.5">
      <c r="A4687" s="867" t="s">
        <v>9467</v>
      </c>
      <c r="B4687" s="867" t="s">
        <v>9468</v>
      </c>
      <c r="C4687" s="867" t="s">
        <v>11071</v>
      </c>
      <c r="D4687" s="867" t="s">
        <v>11072</v>
      </c>
      <c r="E4687" s="868" t="s">
        <v>819</v>
      </c>
      <c r="F4687" s="867" t="s">
        <v>819</v>
      </c>
      <c r="G4687" s="867">
        <v>91179</v>
      </c>
      <c r="H4687" s="867" t="s">
        <v>11116</v>
      </c>
      <c r="I4687" s="867" t="s">
        <v>272</v>
      </c>
      <c r="J4687" s="867" t="s">
        <v>6142</v>
      </c>
      <c r="K4687" s="868">
        <v>5.5</v>
      </c>
      <c r="L4687" s="867" t="s">
        <v>6143</v>
      </c>
    </row>
    <row r="4688" spans="1:12" ht="13.5">
      <c r="A4688" s="867" t="s">
        <v>9467</v>
      </c>
      <c r="B4688" s="867" t="s">
        <v>9468</v>
      </c>
      <c r="C4688" s="867" t="s">
        <v>11071</v>
      </c>
      <c r="D4688" s="867" t="s">
        <v>11072</v>
      </c>
      <c r="E4688" s="868" t="s">
        <v>819</v>
      </c>
      <c r="F4688" s="867" t="s">
        <v>819</v>
      </c>
      <c r="G4688" s="867">
        <v>91180</v>
      </c>
      <c r="H4688" s="867" t="s">
        <v>11117</v>
      </c>
      <c r="I4688" s="867" t="s">
        <v>272</v>
      </c>
      <c r="J4688" s="867" t="s">
        <v>6142</v>
      </c>
      <c r="K4688" s="868">
        <v>4.97</v>
      </c>
      <c r="L4688" s="867" t="s">
        <v>6143</v>
      </c>
    </row>
    <row r="4689" spans="1:12" ht="13.5">
      <c r="A4689" s="867" t="s">
        <v>9467</v>
      </c>
      <c r="B4689" s="867" t="s">
        <v>9468</v>
      </c>
      <c r="C4689" s="867" t="s">
        <v>11071</v>
      </c>
      <c r="D4689" s="867" t="s">
        <v>11072</v>
      </c>
      <c r="E4689" s="868" t="s">
        <v>819</v>
      </c>
      <c r="F4689" s="867" t="s">
        <v>819</v>
      </c>
      <c r="G4689" s="867">
        <v>91181</v>
      </c>
      <c r="H4689" s="867" t="s">
        <v>11118</v>
      </c>
      <c r="I4689" s="867" t="s">
        <v>272</v>
      </c>
      <c r="J4689" s="867" t="s">
        <v>6142</v>
      </c>
      <c r="K4689" s="868">
        <v>5.69</v>
      </c>
      <c r="L4689" s="867" t="s">
        <v>6143</v>
      </c>
    </row>
    <row r="4690" spans="1:12" ht="13.5">
      <c r="A4690" s="867" t="s">
        <v>9467</v>
      </c>
      <c r="B4690" s="867" t="s">
        <v>9468</v>
      </c>
      <c r="C4690" s="867" t="s">
        <v>11071</v>
      </c>
      <c r="D4690" s="867" t="s">
        <v>11072</v>
      </c>
      <c r="E4690" s="868" t="s">
        <v>819</v>
      </c>
      <c r="F4690" s="867" t="s">
        <v>819</v>
      </c>
      <c r="G4690" s="867">
        <v>91182</v>
      </c>
      <c r="H4690" s="867" t="s">
        <v>11119</v>
      </c>
      <c r="I4690" s="867" t="s">
        <v>272</v>
      </c>
      <c r="J4690" s="867" t="s">
        <v>6142</v>
      </c>
      <c r="K4690" s="868">
        <v>23.49</v>
      </c>
      <c r="L4690" s="867" t="s">
        <v>6143</v>
      </c>
    </row>
    <row r="4691" spans="1:12" ht="13.5">
      <c r="A4691" s="867" t="s">
        <v>9467</v>
      </c>
      <c r="B4691" s="867" t="s">
        <v>9468</v>
      </c>
      <c r="C4691" s="867" t="s">
        <v>11071</v>
      </c>
      <c r="D4691" s="867" t="s">
        <v>11072</v>
      </c>
      <c r="E4691" s="868" t="s">
        <v>819</v>
      </c>
      <c r="F4691" s="867" t="s">
        <v>819</v>
      </c>
      <c r="G4691" s="867">
        <v>91183</v>
      </c>
      <c r="H4691" s="867" t="s">
        <v>11120</v>
      </c>
      <c r="I4691" s="867" t="s">
        <v>272</v>
      </c>
      <c r="J4691" s="867" t="s">
        <v>6142</v>
      </c>
      <c r="K4691" s="868">
        <v>11.54</v>
      </c>
      <c r="L4691" s="867" t="s">
        <v>6143</v>
      </c>
    </row>
    <row r="4692" spans="1:12" ht="13.5">
      <c r="A4692" s="867" t="s">
        <v>9467</v>
      </c>
      <c r="B4692" s="867" t="s">
        <v>9468</v>
      </c>
      <c r="C4692" s="867" t="s">
        <v>11071</v>
      </c>
      <c r="D4692" s="867" t="s">
        <v>11072</v>
      </c>
      <c r="E4692" s="868" t="s">
        <v>819</v>
      </c>
      <c r="F4692" s="867" t="s">
        <v>819</v>
      </c>
      <c r="G4692" s="867">
        <v>91184</v>
      </c>
      <c r="H4692" s="867" t="s">
        <v>11121</v>
      </c>
      <c r="I4692" s="867" t="s">
        <v>272</v>
      </c>
      <c r="J4692" s="867" t="s">
        <v>6142</v>
      </c>
      <c r="K4692" s="868">
        <v>10.76</v>
      </c>
      <c r="L4692" s="867" t="s">
        <v>6143</v>
      </c>
    </row>
    <row r="4693" spans="1:12" ht="13.5">
      <c r="A4693" s="867" t="s">
        <v>9467</v>
      </c>
      <c r="B4693" s="867" t="s">
        <v>9468</v>
      </c>
      <c r="C4693" s="867" t="s">
        <v>11071</v>
      </c>
      <c r="D4693" s="867" t="s">
        <v>11072</v>
      </c>
      <c r="E4693" s="868" t="s">
        <v>819</v>
      </c>
      <c r="F4693" s="867" t="s">
        <v>819</v>
      </c>
      <c r="G4693" s="867">
        <v>91185</v>
      </c>
      <c r="H4693" s="867" t="s">
        <v>11122</v>
      </c>
      <c r="I4693" s="867" t="s">
        <v>272</v>
      </c>
      <c r="J4693" s="867" t="s">
        <v>6142</v>
      </c>
      <c r="K4693" s="868">
        <v>6.02</v>
      </c>
      <c r="L4693" s="867" t="s">
        <v>6143</v>
      </c>
    </row>
    <row r="4694" spans="1:12" ht="13.5">
      <c r="A4694" s="867" t="s">
        <v>9467</v>
      </c>
      <c r="B4694" s="867" t="s">
        <v>9468</v>
      </c>
      <c r="C4694" s="867" t="s">
        <v>11071</v>
      </c>
      <c r="D4694" s="867" t="s">
        <v>11072</v>
      </c>
      <c r="E4694" s="868" t="s">
        <v>819</v>
      </c>
      <c r="F4694" s="867" t="s">
        <v>819</v>
      </c>
      <c r="G4694" s="867">
        <v>91186</v>
      </c>
      <c r="H4694" s="867" t="s">
        <v>11123</v>
      </c>
      <c r="I4694" s="867" t="s">
        <v>272</v>
      </c>
      <c r="J4694" s="867" t="s">
        <v>6142</v>
      </c>
      <c r="K4694" s="868">
        <v>4.92</v>
      </c>
      <c r="L4694" s="867" t="s">
        <v>6143</v>
      </c>
    </row>
    <row r="4695" spans="1:12" ht="13.5">
      <c r="A4695" s="867" t="s">
        <v>9467</v>
      </c>
      <c r="B4695" s="867" t="s">
        <v>9468</v>
      </c>
      <c r="C4695" s="867" t="s">
        <v>11071</v>
      </c>
      <c r="D4695" s="867" t="s">
        <v>11072</v>
      </c>
      <c r="E4695" s="868" t="s">
        <v>819</v>
      </c>
      <c r="F4695" s="867" t="s">
        <v>819</v>
      </c>
      <c r="G4695" s="867">
        <v>91187</v>
      </c>
      <c r="H4695" s="867" t="s">
        <v>11124</v>
      </c>
      <c r="I4695" s="867" t="s">
        <v>272</v>
      </c>
      <c r="J4695" s="867" t="s">
        <v>6142</v>
      </c>
      <c r="K4695" s="868">
        <v>5.68</v>
      </c>
      <c r="L4695" s="867" t="s">
        <v>6143</v>
      </c>
    </row>
    <row r="4696" spans="1:12" ht="13.5">
      <c r="A4696" s="867" t="s">
        <v>9467</v>
      </c>
      <c r="B4696" s="867" t="s">
        <v>9468</v>
      </c>
      <c r="C4696" s="867" t="s">
        <v>11071</v>
      </c>
      <c r="D4696" s="867" t="s">
        <v>11072</v>
      </c>
      <c r="E4696" s="868" t="s">
        <v>819</v>
      </c>
      <c r="F4696" s="867" t="s">
        <v>819</v>
      </c>
      <c r="G4696" s="867">
        <v>91188</v>
      </c>
      <c r="H4696" s="867" t="s">
        <v>11125</v>
      </c>
      <c r="I4696" s="867" t="s">
        <v>6228</v>
      </c>
      <c r="J4696" s="867" t="s">
        <v>6229</v>
      </c>
      <c r="K4696" s="868">
        <v>5.8</v>
      </c>
      <c r="L4696" s="867" t="s">
        <v>6143</v>
      </c>
    </row>
    <row r="4697" spans="1:12" ht="13.5">
      <c r="A4697" s="867" t="s">
        <v>9467</v>
      </c>
      <c r="B4697" s="867" t="s">
        <v>9468</v>
      </c>
      <c r="C4697" s="867" t="s">
        <v>11071</v>
      </c>
      <c r="D4697" s="867" t="s">
        <v>11072</v>
      </c>
      <c r="E4697" s="868" t="s">
        <v>819</v>
      </c>
      <c r="F4697" s="867" t="s">
        <v>819</v>
      </c>
      <c r="G4697" s="867">
        <v>91189</v>
      </c>
      <c r="H4697" s="867" t="s">
        <v>11126</v>
      </c>
      <c r="I4697" s="867" t="s">
        <v>6228</v>
      </c>
      <c r="J4697" s="867" t="s">
        <v>6229</v>
      </c>
      <c r="K4697" s="868">
        <v>37.869999999999997</v>
      </c>
      <c r="L4697" s="867" t="s">
        <v>6143</v>
      </c>
    </row>
    <row r="4698" spans="1:12" ht="13.5">
      <c r="A4698" s="867" t="s">
        <v>9467</v>
      </c>
      <c r="B4698" s="867" t="s">
        <v>9468</v>
      </c>
      <c r="C4698" s="867" t="s">
        <v>11071</v>
      </c>
      <c r="D4698" s="867" t="s">
        <v>11072</v>
      </c>
      <c r="E4698" s="868" t="s">
        <v>819</v>
      </c>
      <c r="F4698" s="867" t="s">
        <v>819</v>
      </c>
      <c r="G4698" s="867">
        <v>91190</v>
      </c>
      <c r="H4698" s="867" t="s">
        <v>11127</v>
      </c>
      <c r="I4698" s="867" t="s">
        <v>6228</v>
      </c>
      <c r="J4698" s="867" t="s">
        <v>6229</v>
      </c>
      <c r="K4698" s="868">
        <v>4.2300000000000004</v>
      </c>
      <c r="L4698" s="867" t="s">
        <v>6143</v>
      </c>
    </row>
    <row r="4699" spans="1:12" ht="13.5">
      <c r="A4699" s="867" t="s">
        <v>9467</v>
      </c>
      <c r="B4699" s="867" t="s">
        <v>9468</v>
      </c>
      <c r="C4699" s="867" t="s">
        <v>11071</v>
      </c>
      <c r="D4699" s="867" t="s">
        <v>11072</v>
      </c>
      <c r="E4699" s="868" t="s">
        <v>819</v>
      </c>
      <c r="F4699" s="867" t="s">
        <v>819</v>
      </c>
      <c r="G4699" s="867">
        <v>91191</v>
      </c>
      <c r="H4699" s="867" t="s">
        <v>11128</v>
      </c>
      <c r="I4699" s="867" t="s">
        <v>6228</v>
      </c>
      <c r="J4699" s="867" t="s">
        <v>6229</v>
      </c>
      <c r="K4699" s="868">
        <v>4.49</v>
      </c>
      <c r="L4699" s="867" t="s">
        <v>6143</v>
      </c>
    </row>
    <row r="4700" spans="1:12" ht="13.5">
      <c r="A4700" s="867" t="s">
        <v>9467</v>
      </c>
      <c r="B4700" s="867" t="s">
        <v>9468</v>
      </c>
      <c r="C4700" s="867" t="s">
        <v>11071</v>
      </c>
      <c r="D4700" s="867" t="s">
        <v>11072</v>
      </c>
      <c r="E4700" s="868" t="s">
        <v>819</v>
      </c>
      <c r="F4700" s="867" t="s">
        <v>819</v>
      </c>
      <c r="G4700" s="867">
        <v>91192</v>
      </c>
      <c r="H4700" s="867" t="s">
        <v>11129</v>
      </c>
      <c r="I4700" s="867" t="s">
        <v>6228</v>
      </c>
      <c r="J4700" s="867" t="s">
        <v>6229</v>
      </c>
      <c r="K4700" s="868">
        <v>4.9800000000000004</v>
      </c>
      <c r="L4700" s="867" t="s">
        <v>6143</v>
      </c>
    </row>
    <row r="4701" spans="1:12" ht="13.5">
      <c r="A4701" s="867" t="s">
        <v>9467</v>
      </c>
      <c r="B4701" s="867" t="s">
        <v>9468</v>
      </c>
      <c r="C4701" s="867" t="s">
        <v>11071</v>
      </c>
      <c r="D4701" s="867" t="s">
        <v>11072</v>
      </c>
      <c r="E4701" s="868" t="s">
        <v>819</v>
      </c>
      <c r="F4701" s="867" t="s">
        <v>819</v>
      </c>
      <c r="G4701" s="867">
        <v>91222</v>
      </c>
      <c r="H4701" s="867" t="s">
        <v>11130</v>
      </c>
      <c r="I4701" s="867" t="s">
        <v>272</v>
      </c>
      <c r="J4701" s="867" t="s">
        <v>6229</v>
      </c>
      <c r="K4701" s="868">
        <v>11.94</v>
      </c>
      <c r="L4701" s="867" t="s">
        <v>6143</v>
      </c>
    </row>
    <row r="4702" spans="1:12" ht="13.5">
      <c r="A4702" s="867" t="s">
        <v>9467</v>
      </c>
      <c r="B4702" s="867" t="s">
        <v>9468</v>
      </c>
      <c r="C4702" s="867" t="s">
        <v>11071</v>
      </c>
      <c r="D4702" s="867" t="s">
        <v>11072</v>
      </c>
      <c r="E4702" s="868" t="s">
        <v>819</v>
      </c>
      <c r="F4702" s="867" t="s">
        <v>819</v>
      </c>
      <c r="G4702" s="867">
        <v>94480</v>
      </c>
      <c r="H4702" s="867" t="s">
        <v>11131</v>
      </c>
      <c r="I4702" s="867" t="s">
        <v>6228</v>
      </c>
      <c r="J4702" s="867" t="s">
        <v>6142</v>
      </c>
      <c r="K4702" s="869">
        <v>1836.06</v>
      </c>
      <c r="L4702" s="867" t="s">
        <v>6143</v>
      </c>
    </row>
    <row r="4703" spans="1:12" ht="13.5">
      <c r="A4703" s="867" t="s">
        <v>9467</v>
      </c>
      <c r="B4703" s="867" t="s">
        <v>9468</v>
      </c>
      <c r="C4703" s="867" t="s">
        <v>11071</v>
      </c>
      <c r="D4703" s="867" t="s">
        <v>11072</v>
      </c>
      <c r="E4703" s="868" t="s">
        <v>819</v>
      </c>
      <c r="F4703" s="867" t="s">
        <v>819</v>
      </c>
      <c r="G4703" s="867">
        <v>94481</v>
      </c>
      <c r="H4703" s="867" t="s">
        <v>11132</v>
      </c>
      <c r="I4703" s="867" t="s">
        <v>6228</v>
      </c>
      <c r="J4703" s="867" t="s">
        <v>6142</v>
      </c>
      <c r="K4703" s="869">
        <v>1318.08</v>
      </c>
      <c r="L4703" s="867" t="s">
        <v>6143</v>
      </c>
    </row>
    <row r="4704" spans="1:12" ht="13.5">
      <c r="A4704" s="867" t="s">
        <v>9467</v>
      </c>
      <c r="B4704" s="867" t="s">
        <v>9468</v>
      </c>
      <c r="C4704" s="867" t="s">
        <v>11071</v>
      </c>
      <c r="D4704" s="867" t="s">
        <v>11072</v>
      </c>
      <c r="E4704" s="868" t="s">
        <v>819</v>
      </c>
      <c r="F4704" s="867" t="s">
        <v>819</v>
      </c>
      <c r="G4704" s="867">
        <v>94482</v>
      </c>
      <c r="H4704" s="867" t="s">
        <v>11133</v>
      </c>
      <c r="I4704" s="867" t="s">
        <v>6228</v>
      </c>
      <c r="J4704" s="867" t="s">
        <v>6142</v>
      </c>
      <c r="K4704" s="869">
        <v>1063.42</v>
      </c>
      <c r="L4704" s="867" t="s">
        <v>6143</v>
      </c>
    </row>
    <row r="4705" spans="1:12" ht="13.5">
      <c r="A4705" s="867" t="s">
        <v>9467</v>
      </c>
      <c r="B4705" s="867" t="s">
        <v>9468</v>
      </c>
      <c r="C4705" s="867" t="s">
        <v>11071</v>
      </c>
      <c r="D4705" s="867" t="s">
        <v>11072</v>
      </c>
      <c r="E4705" s="868" t="s">
        <v>819</v>
      </c>
      <c r="F4705" s="867" t="s">
        <v>819</v>
      </c>
      <c r="G4705" s="867">
        <v>94483</v>
      </c>
      <c r="H4705" s="867" t="s">
        <v>11134</v>
      </c>
      <c r="I4705" s="867" t="s">
        <v>6228</v>
      </c>
      <c r="J4705" s="867" t="s">
        <v>6142</v>
      </c>
      <c r="K4705" s="868">
        <v>905.64</v>
      </c>
      <c r="L4705" s="867" t="s">
        <v>6143</v>
      </c>
    </row>
    <row r="4706" spans="1:12" ht="13.5">
      <c r="A4706" s="867" t="s">
        <v>9467</v>
      </c>
      <c r="B4706" s="867" t="s">
        <v>9468</v>
      </c>
      <c r="C4706" s="867" t="s">
        <v>11071</v>
      </c>
      <c r="D4706" s="867" t="s">
        <v>11072</v>
      </c>
      <c r="E4706" s="868" t="s">
        <v>819</v>
      </c>
      <c r="F4706" s="867" t="s">
        <v>819</v>
      </c>
      <c r="G4706" s="867">
        <v>95541</v>
      </c>
      <c r="H4706" s="867" t="s">
        <v>11135</v>
      </c>
      <c r="I4706" s="867" t="s">
        <v>6228</v>
      </c>
      <c r="J4706" s="867" t="s">
        <v>6229</v>
      </c>
      <c r="K4706" s="868">
        <v>3.95</v>
      </c>
      <c r="L4706" s="867" t="s">
        <v>6143</v>
      </c>
    </row>
    <row r="4707" spans="1:12" ht="13.5">
      <c r="A4707" s="867" t="s">
        <v>9467</v>
      </c>
      <c r="B4707" s="867" t="s">
        <v>9468</v>
      </c>
      <c r="C4707" s="867" t="s">
        <v>11071</v>
      </c>
      <c r="D4707" s="867" t="s">
        <v>11072</v>
      </c>
      <c r="E4707" s="868" t="s">
        <v>819</v>
      </c>
      <c r="F4707" s="867" t="s">
        <v>819</v>
      </c>
      <c r="G4707" s="867">
        <v>96559</v>
      </c>
      <c r="H4707" s="867" t="s">
        <v>11136</v>
      </c>
      <c r="I4707" s="867" t="s">
        <v>6401</v>
      </c>
      <c r="J4707" s="867" t="s">
        <v>6142</v>
      </c>
      <c r="K4707" s="868">
        <v>19.78</v>
      </c>
      <c r="L4707" s="867" t="s">
        <v>6143</v>
      </c>
    </row>
    <row r="4708" spans="1:12" ht="13.5">
      <c r="A4708" s="867" t="s">
        <v>9467</v>
      </c>
      <c r="B4708" s="867" t="s">
        <v>9468</v>
      </c>
      <c r="C4708" s="867" t="s">
        <v>11071</v>
      </c>
      <c r="D4708" s="867" t="s">
        <v>11072</v>
      </c>
      <c r="E4708" s="868" t="s">
        <v>819</v>
      </c>
      <c r="F4708" s="867" t="s">
        <v>819</v>
      </c>
      <c r="G4708" s="867">
        <v>96560</v>
      </c>
      <c r="H4708" s="867" t="s">
        <v>11137</v>
      </c>
      <c r="I4708" s="867" t="s">
        <v>6401</v>
      </c>
      <c r="J4708" s="867" t="s">
        <v>6142</v>
      </c>
      <c r="K4708" s="868">
        <v>12.93</v>
      </c>
      <c r="L4708" s="867" t="s">
        <v>6143</v>
      </c>
    </row>
    <row r="4709" spans="1:12" ht="13.5">
      <c r="A4709" s="867" t="s">
        <v>9467</v>
      </c>
      <c r="B4709" s="867" t="s">
        <v>9468</v>
      </c>
      <c r="C4709" s="867" t="s">
        <v>11071</v>
      </c>
      <c r="D4709" s="867" t="s">
        <v>11072</v>
      </c>
      <c r="E4709" s="868" t="s">
        <v>819</v>
      </c>
      <c r="F4709" s="867" t="s">
        <v>819</v>
      </c>
      <c r="G4709" s="867">
        <v>96561</v>
      </c>
      <c r="H4709" s="867" t="s">
        <v>11138</v>
      </c>
      <c r="I4709" s="867" t="s">
        <v>6401</v>
      </c>
      <c r="J4709" s="867" t="s">
        <v>6142</v>
      </c>
      <c r="K4709" s="868">
        <v>8.8699999999999992</v>
      </c>
      <c r="L4709" s="867" t="s">
        <v>6143</v>
      </c>
    </row>
    <row r="4710" spans="1:12" ht="13.5">
      <c r="A4710" s="867" t="s">
        <v>9467</v>
      </c>
      <c r="B4710" s="867" t="s">
        <v>9468</v>
      </c>
      <c r="C4710" s="867" t="s">
        <v>11071</v>
      </c>
      <c r="D4710" s="867" t="s">
        <v>11072</v>
      </c>
      <c r="E4710" s="868" t="s">
        <v>819</v>
      </c>
      <c r="F4710" s="867" t="s">
        <v>819</v>
      </c>
      <c r="G4710" s="867">
        <v>96562</v>
      </c>
      <c r="H4710" s="867" t="s">
        <v>11139</v>
      </c>
      <c r="I4710" s="867" t="s">
        <v>272</v>
      </c>
      <c r="J4710" s="867" t="s">
        <v>6142</v>
      </c>
      <c r="K4710" s="868">
        <v>12.46</v>
      </c>
      <c r="L4710" s="867" t="s">
        <v>6143</v>
      </c>
    </row>
    <row r="4711" spans="1:12" ht="13.5">
      <c r="A4711" s="867" t="s">
        <v>9467</v>
      </c>
      <c r="B4711" s="867" t="s">
        <v>9468</v>
      </c>
      <c r="C4711" s="867" t="s">
        <v>11071</v>
      </c>
      <c r="D4711" s="867" t="s">
        <v>11072</v>
      </c>
      <c r="E4711" s="868" t="s">
        <v>819</v>
      </c>
      <c r="F4711" s="867" t="s">
        <v>819</v>
      </c>
      <c r="G4711" s="867">
        <v>96563</v>
      </c>
      <c r="H4711" s="867" t="s">
        <v>11140</v>
      </c>
      <c r="I4711" s="867" t="s">
        <v>272</v>
      </c>
      <c r="J4711" s="867" t="s">
        <v>6142</v>
      </c>
      <c r="K4711" s="868">
        <v>14.74</v>
      </c>
      <c r="L4711" s="867" t="s">
        <v>6143</v>
      </c>
    </row>
    <row r="4712" spans="1:12" ht="13.5">
      <c r="A4712" s="867" t="s">
        <v>11141</v>
      </c>
      <c r="B4712" s="867" t="s">
        <v>11142</v>
      </c>
      <c r="C4712" s="867" t="s">
        <v>11143</v>
      </c>
      <c r="D4712" s="867" t="s">
        <v>11144</v>
      </c>
      <c r="E4712" s="868">
        <v>73826</v>
      </c>
      <c r="F4712" s="867" t="s">
        <v>11145</v>
      </c>
      <c r="G4712" s="867" t="s">
        <v>11146</v>
      </c>
      <c r="H4712" s="867" t="s">
        <v>11147</v>
      </c>
      <c r="I4712" s="867" t="s">
        <v>6228</v>
      </c>
      <c r="J4712" s="867" t="s">
        <v>6142</v>
      </c>
      <c r="K4712" s="868">
        <v>429.65</v>
      </c>
      <c r="L4712" s="867" t="s">
        <v>6143</v>
      </c>
    </row>
    <row r="4713" spans="1:12" ht="13.5">
      <c r="A4713" s="867" t="s">
        <v>11141</v>
      </c>
      <c r="B4713" s="867" t="s">
        <v>11142</v>
      </c>
      <c r="C4713" s="867" t="s">
        <v>11143</v>
      </c>
      <c r="D4713" s="867" t="s">
        <v>11144</v>
      </c>
      <c r="E4713" s="868">
        <v>73826</v>
      </c>
      <c r="F4713" s="867" t="s">
        <v>11145</v>
      </c>
      <c r="G4713" s="867" t="s">
        <v>11148</v>
      </c>
      <c r="H4713" s="867" t="s">
        <v>11149</v>
      </c>
      <c r="I4713" s="867" t="s">
        <v>6228</v>
      </c>
      <c r="J4713" s="867" t="s">
        <v>6142</v>
      </c>
      <c r="K4713" s="868">
        <v>558.54</v>
      </c>
      <c r="L4713" s="867" t="s">
        <v>6143</v>
      </c>
    </row>
    <row r="4714" spans="1:12" ht="13.5">
      <c r="A4714" s="867" t="s">
        <v>11141</v>
      </c>
      <c r="B4714" s="867" t="s">
        <v>11142</v>
      </c>
      <c r="C4714" s="867" t="s">
        <v>11143</v>
      </c>
      <c r="D4714" s="867" t="s">
        <v>11144</v>
      </c>
      <c r="E4714" s="868">
        <v>73834</v>
      </c>
      <c r="F4714" s="867" t="s">
        <v>11150</v>
      </c>
      <c r="G4714" s="867" t="s">
        <v>11151</v>
      </c>
      <c r="H4714" s="867" t="s">
        <v>11152</v>
      </c>
      <c r="I4714" s="867" t="s">
        <v>6228</v>
      </c>
      <c r="J4714" s="867" t="s">
        <v>6142</v>
      </c>
      <c r="K4714" s="868">
        <v>182.57</v>
      </c>
      <c r="L4714" s="867" t="s">
        <v>6143</v>
      </c>
    </row>
    <row r="4715" spans="1:12" ht="13.5">
      <c r="A4715" s="867" t="s">
        <v>11141</v>
      </c>
      <c r="B4715" s="867" t="s">
        <v>11142</v>
      </c>
      <c r="C4715" s="867" t="s">
        <v>11143</v>
      </c>
      <c r="D4715" s="867" t="s">
        <v>11144</v>
      </c>
      <c r="E4715" s="868">
        <v>73834</v>
      </c>
      <c r="F4715" s="867" t="s">
        <v>11150</v>
      </c>
      <c r="G4715" s="867" t="s">
        <v>11153</v>
      </c>
      <c r="H4715" s="867" t="s">
        <v>11154</v>
      </c>
      <c r="I4715" s="867" t="s">
        <v>6228</v>
      </c>
      <c r="J4715" s="867" t="s">
        <v>6142</v>
      </c>
      <c r="K4715" s="868">
        <v>292.12</v>
      </c>
      <c r="L4715" s="867" t="s">
        <v>6143</v>
      </c>
    </row>
    <row r="4716" spans="1:12" ht="13.5">
      <c r="A4716" s="867" t="s">
        <v>11141</v>
      </c>
      <c r="B4716" s="867" t="s">
        <v>11142</v>
      </c>
      <c r="C4716" s="867" t="s">
        <v>11143</v>
      </c>
      <c r="D4716" s="867" t="s">
        <v>11144</v>
      </c>
      <c r="E4716" s="868">
        <v>73834</v>
      </c>
      <c r="F4716" s="867" t="s">
        <v>11150</v>
      </c>
      <c r="G4716" s="867" t="s">
        <v>11155</v>
      </c>
      <c r="H4716" s="867" t="s">
        <v>11156</v>
      </c>
      <c r="I4716" s="867" t="s">
        <v>6228</v>
      </c>
      <c r="J4716" s="867" t="s">
        <v>6142</v>
      </c>
      <c r="K4716" s="868">
        <v>584.24</v>
      </c>
      <c r="L4716" s="867" t="s">
        <v>6143</v>
      </c>
    </row>
    <row r="4717" spans="1:12" ht="13.5">
      <c r="A4717" s="867" t="s">
        <v>11141</v>
      </c>
      <c r="B4717" s="867" t="s">
        <v>11142</v>
      </c>
      <c r="C4717" s="867" t="s">
        <v>11143</v>
      </c>
      <c r="D4717" s="867" t="s">
        <v>11144</v>
      </c>
      <c r="E4717" s="868">
        <v>73834</v>
      </c>
      <c r="F4717" s="867" t="s">
        <v>11150</v>
      </c>
      <c r="G4717" s="867" t="s">
        <v>11157</v>
      </c>
      <c r="H4717" s="867" t="s">
        <v>11158</v>
      </c>
      <c r="I4717" s="867" t="s">
        <v>6228</v>
      </c>
      <c r="J4717" s="867" t="s">
        <v>6142</v>
      </c>
      <c r="K4717" s="868">
        <v>876.36</v>
      </c>
      <c r="L4717" s="867" t="s">
        <v>6143</v>
      </c>
    </row>
    <row r="4718" spans="1:12" ht="13.5">
      <c r="A4718" s="867" t="s">
        <v>11141</v>
      </c>
      <c r="B4718" s="867" t="s">
        <v>11142</v>
      </c>
      <c r="C4718" s="867" t="s">
        <v>11143</v>
      </c>
      <c r="D4718" s="867" t="s">
        <v>11144</v>
      </c>
      <c r="E4718" s="868">
        <v>73835</v>
      </c>
      <c r="F4718" s="867" t="s">
        <v>11159</v>
      </c>
      <c r="G4718" s="867" t="s">
        <v>11160</v>
      </c>
      <c r="H4718" s="867" t="s">
        <v>11161</v>
      </c>
      <c r="I4718" s="867" t="s">
        <v>6228</v>
      </c>
      <c r="J4718" s="867" t="s">
        <v>6142</v>
      </c>
      <c r="K4718" s="869">
        <v>1135.1199999999999</v>
      </c>
      <c r="L4718" s="867" t="s">
        <v>6143</v>
      </c>
    </row>
    <row r="4719" spans="1:12" ht="13.5">
      <c r="A4719" s="867" t="s">
        <v>11141</v>
      </c>
      <c r="B4719" s="867" t="s">
        <v>11142</v>
      </c>
      <c r="C4719" s="867" t="s">
        <v>11143</v>
      </c>
      <c r="D4719" s="867" t="s">
        <v>11144</v>
      </c>
      <c r="E4719" s="868">
        <v>73835</v>
      </c>
      <c r="F4719" s="867" t="s">
        <v>11159</v>
      </c>
      <c r="G4719" s="867" t="s">
        <v>11162</v>
      </c>
      <c r="H4719" s="867" t="s">
        <v>11163</v>
      </c>
      <c r="I4719" s="867" t="s">
        <v>6228</v>
      </c>
      <c r="J4719" s="867" t="s">
        <v>6142</v>
      </c>
      <c r="K4719" s="869">
        <v>1543.77</v>
      </c>
      <c r="L4719" s="867" t="s">
        <v>6143</v>
      </c>
    </row>
    <row r="4720" spans="1:12" ht="13.5">
      <c r="A4720" s="867" t="s">
        <v>11141</v>
      </c>
      <c r="B4720" s="867" t="s">
        <v>11142</v>
      </c>
      <c r="C4720" s="867" t="s">
        <v>11143</v>
      </c>
      <c r="D4720" s="867" t="s">
        <v>11144</v>
      </c>
      <c r="E4720" s="868">
        <v>73835</v>
      </c>
      <c r="F4720" s="867" t="s">
        <v>11159</v>
      </c>
      <c r="G4720" s="867" t="s">
        <v>11164</v>
      </c>
      <c r="H4720" s="867" t="s">
        <v>11165</v>
      </c>
      <c r="I4720" s="867" t="s">
        <v>6228</v>
      </c>
      <c r="J4720" s="867" t="s">
        <v>6142</v>
      </c>
      <c r="K4720" s="869">
        <v>1725.39</v>
      </c>
      <c r="L4720" s="867" t="s">
        <v>6143</v>
      </c>
    </row>
    <row r="4721" spans="1:12" ht="13.5">
      <c r="A4721" s="867" t="s">
        <v>11141</v>
      </c>
      <c r="B4721" s="867" t="s">
        <v>11142</v>
      </c>
      <c r="C4721" s="867" t="s">
        <v>11143</v>
      </c>
      <c r="D4721" s="867" t="s">
        <v>11144</v>
      </c>
      <c r="E4721" s="868">
        <v>73836</v>
      </c>
      <c r="F4721" s="867" t="s">
        <v>11166</v>
      </c>
      <c r="G4721" s="867" t="s">
        <v>11167</v>
      </c>
      <c r="H4721" s="867" t="s">
        <v>11168</v>
      </c>
      <c r="I4721" s="867" t="s">
        <v>6228</v>
      </c>
      <c r="J4721" s="867" t="s">
        <v>6142</v>
      </c>
      <c r="K4721" s="868">
        <v>454.05</v>
      </c>
      <c r="L4721" s="867" t="s">
        <v>6143</v>
      </c>
    </row>
    <row r="4722" spans="1:12" ht="13.5">
      <c r="A4722" s="867" t="s">
        <v>11141</v>
      </c>
      <c r="B4722" s="867" t="s">
        <v>11142</v>
      </c>
      <c r="C4722" s="867" t="s">
        <v>11143</v>
      </c>
      <c r="D4722" s="867" t="s">
        <v>11144</v>
      </c>
      <c r="E4722" s="868">
        <v>73836</v>
      </c>
      <c r="F4722" s="867" t="s">
        <v>11166</v>
      </c>
      <c r="G4722" s="867" t="s">
        <v>11169</v>
      </c>
      <c r="H4722" s="867" t="s">
        <v>11170</v>
      </c>
      <c r="I4722" s="867" t="s">
        <v>6228</v>
      </c>
      <c r="J4722" s="867" t="s">
        <v>6142</v>
      </c>
      <c r="K4722" s="868">
        <v>590.26</v>
      </c>
      <c r="L4722" s="867" t="s">
        <v>6143</v>
      </c>
    </row>
    <row r="4723" spans="1:12" ht="13.5">
      <c r="A4723" s="867" t="s">
        <v>11141</v>
      </c>
      <c r="B4723" s="867" t="s">
        <v>11142</v>
      </c>
      <c r="C4723" s="867" t="s">
        <v>11143</v>
      </c>
      <c r="D4723" s="867" t="s">
        <v>11144</v>
      </c>
      <c r="E4723" s="868">
        <v>73836</v>
      </c>
      <c r="F4723" s="867" t="s">
        <v>11166</v>
      </c>
      <c r="G4723" s="867" t="s">
        <v>11171</v>
      </c>
      <c r="H4723" s="867" t="s">
        <v>11172</v>
      </c>
      <c r="I4723" s="867" t="s">
        <v>6228</v>
      </c>
      <c r="J4723" s="867" t="s">
        <v>6142</v>
      </c>
      <c r="K4723" s="868">
        <v>908.1</v>
      </c>
      <c r="L4723" s="867" t="s">
        <v>6143</v>
      </c>
    </row>
    <row r="4724" spans="1:12" ht="13.5">
      <c r="A4724" s="867" t="s">
        <v>11141</v>
      </c>
      <c r="B4724" s="867" t="s">
        <v>11142</v>
      </c>
      <c r="C4724" s="867" t="s">
        <v>11143</v>
      </c>
      <c r="D4724" s="867" t="s">
        <v>11144</v>
      </c>
      <c r="E4724" s="868">
        <v>73836</v>
      </c>
      <c r="F4724" s="867" t="s">
        <v>11166</v>
      </c>
      <c r="G4724" s="867" t="s">
        <v>11173</v>
      </c>
      <c r="H4724" s="867" t="s">
        <v>11174</v>
      </c>
      <c r="I4724" s="867" t="s">
        <v>6228</v>
      </c>
      <c r="J4724" s="867" t="s">
        <v>6142</v>
      </c>
      <c r="K4724" s="869">
        <v>1452.96</v>
      </c>
      <c r="L4724" s="867" t="s">
        <v>6143</v>
      </c>
    </row>
    <row r="4725" spans="1:12" ht="13.5">
      <c r="A4725" s="867" t="s">
        <v>11141</v>
      </c>
      <c r="B4725" s="867" t="s">
        <v>11142</v>
      </c>
      <c r="C4725" s="867" t="s">
        <v>11143</v>
      </c>
      <c r="D4725" s="867" t="s">
        <v>11144</v>
      </c>
      <c r="E4725" s="868">
        <v>73837</v>
      </c>
      <c r="F4725" s="867" t="s">
        <v>11175</v>
      </c>
      <c r="G4725" s="867" t="s">
        <v>11176</v>
      </c>
      <c r="H4725" s="867" t="s">
        <v>11177</v>
      </c>
      <c r="I4725" s="867" t="s">
        <v>6228</v>
      </c>
      <c r="J4725" s="867" t="s">
        <v>6142</v>
      </c>
      <c r="K4725" s="868">
        <v>182.57</v>
      </c>
      <c r="L4725" s="867" t="s">
        <v>6143</v>
      </c>
    </row>
    <row r="4726" spans="1:12" ht="13.5">
      <c r="A4726" s="867" t="s">
        <v>11141</v>
      </c>
      <c r="B4726" s="867" t="s">
        <v>11142</v>
      </c>
      <c r="C4726" s="867" t="s">
        <v>11143</v>
      </c>
      <c r="D4726" s="867" t="s">
        <v>11144</v>
      </c>
      <c r="E4726" s="868">
        <v>73837</v>
      </c>
      <c r="F4726" s="867" t="s">
        <v>11175</v>
      </c>
      <c r="G4726" s="867" t="s">
        <v>11178</v>
      </c>
      <c r="H4726" s="867" t="s">
        <v>11179</v>
      </c>
      <c r="I4726" s="867" t="s">
        <v>6228</v>
      </c>
      <c r="J4726" s="867" t="s">
        <v>6142</v>
      </c>
      <c r="K4726" s="868">
        <v>365.15</v>
      </c>
      <c r="L4726" s="867" t="s">
        <v>6143</v>
      </c>
    </row>
    <row r="4727" spans="1:12" ht="13.5">
      <c r="A4727" s="867" t="s">
        <v>11141</v>
      </c>
      <c r="B4727" s="867" t="s">
        <v>11142</v>
      </c>
      <c r="C4727" s="867" t="s">
        <v>11143</v>
      </c>
      <c r="D4727" s="867" t="s">
        <v>11144</v>
      </c>
      <c r="E4727" s="868">
        <v>73837</v>
      </c>
      <c r="F4727" s="867" t="s">
        <v>11175</v>
      </c>
      <c r="G4727" s="867" t="s">
        <v>11180</v>
      </c>
      <c r="H4727" s="867" t="s">
        <v>11181</v>
      </c>
      <c r="I4727" s="867" t="s">
        <v>6228</v>
      </c>
      <c r="J4727" s="867" t="s">
        <v>6142</v>
      </c>
      <c r="K4727" s="868">
        <v>730.3</v>
      </c>
      <c r="L4727" s="867" t="s">
        <v>6143</v>
      </c>
    </row>
    <row r="4728" spans="1:12" ht="13.5">
      <c r="A4728" s="867" t="s">
        <v>11182</v>
      </c>
      <c r="B4728" s="867" t="s">
        <v>11183</v>
      </c>
      <c r="C4728" s="867" t="s">
        <v>11184</v>
      </c>
      <c r="D4728" s="867" t="s">
        <v>11185</v>
      </c>
      <c r="E4728" s="868" t="s">
        <v>819</v>
      </c>
      <c r="F4728" s="867" t="s">
        <v>819</v>
      </c>
      <c r="G4728" s="867">
        <v>93350</v>
      </c>
      <c r="H4728" s="867" t="s">
        <v>11186</v>
      </c>
      <c r="I4728" s="867" t="s">
        <v>6228</v>
      </c>
      <c r="J4728" s="867" t="s">
        <v>6142</v>
      </c>
      <c r="K4728" s="868">
        <v>797.12</v>
      </c>
      <c r="L4728" s="867" t="s">
        <v>6143</v>
      </c>
    </row>
    <row r="4729" spans="1:12" ht="13.5">
      <c r="A4729" s="867" t="s">
        <v>11182</v>
      </c>
      <c r="B4729" s="867" t="s">
        <v>11183</v>
      </c>
      <c r="C4729" s="867" t="s">
        <v>11184</v>
      </c>
      <c r="D4729" s="867" t="s">
        <v>11185</v>
      </c>
      <c r="E4729" s="868" t="s">
        <v>819</v>
      </c>
      <c r="F4729" s="867" t="s">
        <v>819</v>
      </c>
      <c r="G4729" s="867">
        <v>93351</v>
      </c>
      <c r="H4729" s="867" t="s">
        <v>11187</v>
      </c>
      <c r="I4729" s="867" t="s">
        <v>6228</v>
      </c>
      <c r="J4729" s="867" t="s">
        <v>6142</v>
      </c>
      <c r="K4729" s="868">
        <v>649.03</v>
      </c>
      <c r="L4729" s="867" t="s">
        <v>6143</v>
      </c>
    </row>
    <row r="4730" spans="1:12" ht="13.5">
      <c r="A4730" s="867" t="s">
        <v>11182</v>
      </c>
      <c r="B4730" s="867" t="s">
        <v>11183</v>
      </c>
      <c r="C4730" s="867" t="s">
        <v>11184</v>
      </c>
      <c r="D4730" s="867" t="s">
        <v>11185</v>
      </c>
      <c r="E4730" s="868" t="s">
        <v>819</v>
      </c>
      <c r="F4730" s="867" t="s">
        <v>819</v>
      </c>
      <c r="G4730" s="867">
        <v>93352</v>
      </c>
      <c r="H4730" s="867" t="s">
        <v>11188</v>
      </c>
      <c r="I4730" s="867" t="s">
        <v>6228</v>
      </c>
      <c r="J4730" s="867" t="s">
        <v>6142</v>
      </c>
      <c r="K4730" s="868">
        <v>501.95</v>
      </c>
      <c r="L4730" s="867" t="s">
        <v>6143</v>
      </c>
    </row>
    <row r="4731" spans="1:12" ht="13.5">
      <c r="A4731" s="867" t="s">
        <v>11182</v>
      </c>
      <c r="B4731" s="867" t="s">
        <v>11183</v>
      </c>
      <c r="C4731" s="867" t="s">
        <v>11184</v>
      </c>
      <c r="D4731" s="867" t="s">
        <v>11185</v>
      </c>
      <c r="E4731" s="868" t="s">
        <v>819</v>
      </c>
      <c r="F4731" s="867" t="s">
        <v>819</v>
      </c>
      <c r="G4731" s="867">
        <v>93353</v>
      </c>
      <c r="H4731" s="867" t="s">
        <v>11189</v>
      </c>
      <c r="I4731" s="867" t="s">
        <v>6228</v>
      </c>
      <c r="J4731" s="867" t="s">
        <v>6142</v>
      </c>
      <c r="K4731" s="868">
        <v>358.47</v>
      </c>
      <c r="L4731" s="867" t="s">
        <v>6143</v>
      </c>
    </row>
    <row r="4732" spans="1:12" ht="13.5">
      <c r="A4732" s="867" t="s">
        <v>11182</v>
      </c>
      <c r="B4732" s="867" t="s">
        <v>11183</v>
      </c>
      <c r="C4732" s="867" t="s">
        <v>11184</v>
      </c>
      <c r="D4732" s="867" t="s">
        <v>11185</v>
      </c>
      <c r="E4732" s="868" t="s">
        <v>819</v>
      </c>
      <c r="F4732" s="867" t="s">
        <v>819</v>
      </c>
      <c r="G4732" s="867">
        <v>93354</v>
      </c>
      <c r="H4732" s="867" t="s">
        <v>11190</v>
      </c>
      <c r="I4732" s="867" t="s">
        <v>6228</v>
      </c>
      <c r="J4732" s="867" t="s">
        <v>6142</v>
      </c>
      <c r="K4732" s="868">
        <v>497.73</v>
      </c>
      <c r="L4732" s="867" t="s">
        <v>6143</v>
      </c>
    </row>
    <row r="4733" spans="1:12" ht="13.5">
      <c r="A4733" s="867" t="s">
        <v>11182</v>
      </c>
      <c r="B4733" s="867" t="s">
        <v>11183</v>
      </c>
      <c r="C4733" s="867" t="s">
        <v>11184</v>
      </c>
      <c r="D4733" s="867" t="s">
        <v>11185</v>
      </c>
      <c r="E4733" s="868" t="s">
        <v>819</v>
      </c>
      <c r="F4733" s="867" t="s">
        <v>819</v>
      </c>
      <c r="G4733" s="867">
        <v>93355</v>
      </c>
      <c r="H4733" s="867" t="s">
        <v>11191</v>
      </c>
      <c r="I4733" s="867" t="s">
        <v>6228</v>
      </c>
      <c r="J4733" s="867" t="s">
        <v>6142</v>
      </c>
      <c r="K4733" s="868">
        <v>412.98</v>
      </c>
      <c r="L4733" s="867" t="s">
        <v>6143</v>
      </c>
    </row>
    <row r="4734" spans="1:12" ht="13.5">
      <c r="A4734" s="867" t="s">
        <v>11182</v>
      </c>
      <c r="B4734" s="867" t="s">
        <v>11183</v>
      </c>
      <c r="C4734" s="867" t="s">
        <v>11184</v>
      </c>
      <c r="D4734" s="867" t="s">
        <v>11185</v>
      </c>
      <c r="E4734" s="868" t="s">
        <v>819</v>
      </c>
      <c r="F4734" s="867" t="s">
        <v>819</v>
      </c>
      <c r="G4734" s="867">
        <v>93356</v>
      </c>
      <c r="H4734" s="867" t="s">
        <v>11192</v>
      </c>
      <c r="I4734" s="867" t="s">
        <v>6228</v>
      </c>
      <c r="J4734" s="867" t="s">
        <v>6142</v>
      </c>
      <c r="K4734" s="868">
        <v>327.54000000000002</v>
      </c>
      <c r="L4734" s="867" t="s">
        <v>6143</v>
      </c>
    </row>
    <row r="4735" spans="1:12" ht="13.5">
      <c r="A4735" s="867" t="s">
        <v>11182</v>
      </c>
      <c r="B4735" s="867" t="s">
        <v>11183</v>
      </c>
      <c r="C4735" s="867" t="s">
        <v>11184</v>
      </c>
      <c r="D4735" s="867" t="s">
        <v>11185</v>
      </c>
      <c r="E4735" s="868" t="s">
        <v>819</v>
      </c>
      <c r="F4735" s="867" t="s">
        <v>819</v>
      </c>
      <c r="G4735" s="867">
        <v>93357</v>
      </c>
      <c r="H4735" s="867" t="s">
        <v>11193</v>
      </c>
      <c r="I4735" s="867" t="s">
        <v>6228</v>
      </c>
      <c r="J4735" s="867" t="s">
        <v>6142</v>
      </c>
      <c r="K4735" s="868">
        <v>243.92</v>
      </c>
      <c r="L4735" s="867" t="s">
        <v>6143</v>
      </c>
    </row>
    <row r="4736" spans="1:12" ht="13.5">
      <c r="A4736" s="867" t="s">
        <v>11194</v>
      </c>
      <c r="B4736" s="867" t="s">
        <v>11195</v>
      </c>
      <c r="C4736" s="867" t="s">
        <v>11196</v>
      </c>
      <c r="D4736" s="867" t="s">
        <v>11197</v>
      </c>
      <c r="E4736" s="868">
        <v>74151</v>
      </c>
      <c r="F4736" s="867" t="s">
        <v>11198</v>
      </c>
      <c r="G4736" s="867" t="s">
        <v>11199</v>
      </c>
      <c r="H4736" s="867" t="s">
        <v>11200</v>
      </c>
      <c r="I4736" s="867" t="s">
        <v>169</v>
      </c>
      <c r="J4736" s="867" t="s">
        <v>6142</v>
      </c>
      <c r="K4736" s="868">
        <v>2.5299999999999998</v>
      </c>
      <c r="L4736" s="867" t="s">
        <v>6143</v>
      </c>
    </row>
    <row r="4737" spans="1:12" ht="13.5">
      <c r="A4737" s="867" t="s">
        <v>11194</v>
      </c>
      <c r="B4737" s="867" t="s">
        <v>11195</v>
      </c>
      <c r="C4737" s="867" t="s">
        <v>11196</v>
      </c>
      <c r="D4737" s="867" t="s">
        <v>11197</v>
      </c>
      <c r="E4737" s="868">
        <v>74155</v>
      </c>
      <c r="F4737" s="867" t="s">
        <v>11201</v>
      </c>
      <c r="G4737" s="867" t="s">
        <v>11202</v>
      </c>
      <c r="H4737" s="867" t="s">
        <v>11203</v>
      </c>
      <c r="I4737" s="867" t="s">
        <v>169</v>
      </c>
      <c r="J4737" s="867" t="s">
        <v>6142</v>
      </c>
      <c r="K4737" s="868">
        <v>2.68</v>
      </c>
      <c r="L4737" s="867" t="s">
        <v>6143</v>
      </c>
    </row>
    <row r="4738" spans="1:12" ht="13.5">
      <c r="A4738" s="867" t="s">
        <v>11194</v>
      </c>
      <c r="B4738" s="867" t="s">
        <v>11195</v>
      </c>
      <c r="C4738" s="867" t="s">
        <v>11196</v>
      </c>
      <c r="D4738" s="867" t="s">
        <v>11197</v>
      </c>
      <c r="E4738" s="868">
        <v>74205</v>
      </c>
      <c r="F4738" s="867" t="s">
        <v>11204</v>
      </c>
      <c r="G4738" s="867" t="s">
        <v>11205</v>
      </c>
      <c r="H4738" s="867" t="s">
        <v>11206</v>
      </c>
      <c r="I4738" s="867" t="s">
        <v>169</v>
      </c>
      <c r="J4738" s="867" t="s">
        <v>6142</v>
      </c>
      <c r="K4738" s="868">
        <v>1.31</v>
      </c>
      <c r="L4738" s="867" t="s">
        <v>6143</v>
      </c>
    </row>
    <row r="4739" spans="1:12" ht="13.5">
      <c r="A4739" s="867" t="s">
        <v>11194</v>
      </c>
      <c r="B4739" s="867" t="s">
        <v>11195</v>
      </c>
      <c r="C4739" s="867" t="s">
        <v>11196</v>
      </c>
      <c r="D4739" s="867" t="s">
        <v>11197</v>
      </c>
      <c r="E4739" s="868" t="s">
        <v>819</v>
      </c>
      <c r="F4739" s="867" t="s">
        <v>819</v>
      </c>
      <c r="G4739" s="867">
        <v>79480</v>
      </c>
      <c r="H4739" s="867" t="s">
        <v>11207</v>
      </c>
      <c r="I4739" s="867" t="s">
        <v>169</v>
      </c>
      <c r="J4739" s="867" t="s">
        <v>6142</v>
      </c>
      <c r="K4739" s="868">
        <v>1.94</v>
      </c>
      <c r="L4739" s="867" t="s">
        <v>6143</v>
      </c>
    </row>
    <row r="4740" spans="1:12" ht="13.5">
      <c r="A4740" s="867" t="s">
        <v>11194</v>
      </c>
      <c r="B4740" s="867" t="s">
        <v>11195</v>
      </c>
      <c r="C4740" s="867" t="s">
        <v>11196</v>
      </c>
      <c r="D4740" s="867" t="s">
        <v>11197</v>
      </c>
      <c r="E4740" s="868" t="s">
        <v>819</v>
      </c>
      <c r="F4740" s="867" t="s">
        <v>819</v>
      </c>
      <c r="G4740" s="867">
        <v>83336</v>
      </c>
      <c r="H4740" s="867" t="s">
        <v>11208</v>
      </c>
      <c r="I4740" s="867" t="s">
        <v>169</v>
      </c>
      <c r="J4740" s="867" t="s">
        <v>6142</v>
      </c>
      <c r="K4740" s="868">
        <v>3.94</v>
      </c>
      <c r="L4740" s="867" t="s">
        <v>6143</v>
      </c>
    </row>
    <row r="4741" spans="1:12" ht="13.5">
      <c r="A4741" s="867" t="s">
        <v>11194</v>
      </c>
      <c r="B4741" s="867" t="s">
        <v>11195</v>
      </c>
      <c r="C4741" s="867" t="s">
        <v>11196</v>
      </c>
      <c r="D4741" s="867" t="s">
        <v>11197</v>
      </c>
      <c r="E4741" s="868" t="s">
        <v>819</v>
      </c>
      <c r="F4741" s="867" t="s">
        <v>819</v>
      </c>
      <c r="G4741" s="867">
        <v>83338</v>
      </c>
      <c r="H4741" s="867" t="s">
        <v>11209</v>
      </c>
      <c r="I4741" s="867" t="s">
        <v>169</v>
      </c>
      <c r="J4741" s="867" t="s">
        <v>6142</v>
      </c>
      <c r="K4741" s="868">
        <v>2.14</v>
      </c>
      <c r="L4741" s="867" t="s">
        <v>6143</v>
      </c>
    </row>
    <row r="4742" spans="1:12" ht="13.5">
      <c r="A4742" s="867" t="s">
        <v>11194</v>
      </c>
      <c r="B4742" s="867" t="s">
        <v>11195</v>
      </c>
      <c r="C4742" s="867" t="s">
        <v>11196</v>
      </c>
      <c r="D4742" s="867" t="s">
        <v>11197</v>
      </c>
      <c r="E4742" s="868" t="s">
        <v>819</v>
      </c>
      <c r="F4742" s="867" t="s">
        <v>819</v>
      </c>
      <c r="G4742" s="867">
        <v>96520</v>
      </c>
      <c r="H4742" s="867" t="s">
        <v>11210</v>
      </c>
      <c r="I4742" s="867" t="s">
        <v>169</v>
      </c>
      <c r="J4742" s="867" t="s">
        <v>6142</v>
      </c>
      <c r="K4742" s="868">
        <v>72.819999999999993</v>
      </c>
      <c r="L4742" s="867" t="s">
        <v>6143</v>
      </c>
    </row>
    <row r="4743" spans="1:12" ht="13.5">
      <c r="A4743" s="867" t="s">
        <v>11194</v>
      </c>
      <c r="B4743" s="867" t="s">
        <v>11195</v>
      </c>
      <c r="C4743" s="867" t="s">
        <v>11196</v>
      </c>
      <c r="D4743" s="867" t="s">
        <v>11197</v>
      </c>
      <c r="E4743" s="868" t="s">
        <v>819</v>
      </c>
      <c r="F4743" s="867" t="s">
        <v>819</v>
      </c>
      <c r="G4743" s="867">
        <v>96521</v>
      </c>
      <c r="H4743" s="867" t="s">
        <v>11211</v>
      </c>
      <c r="I4743" s="867" t="s">
        <v>169</v>
      </c>
      <c r="J4743" s="867" t="s">
        <v>6142</v>
      </c>
      <c r="K4743" s="868">
        <v>28.8</v>
      </c>
      <c r="L4743" s="867" t="s">
        <v>6143</v>
      </c>
    </row>
    <row r="4744" spans="1:12" ht="13.5">
      <c r="A4744" s="867" t="s">
        <v>11194</v>
      </c>
      <c r="B4744" s="867" t="s">
        <v>11195</v>
      </c>
      <c r="C4744" s="867" t="s">
        <v>11196</v>
      </c>
      <c r="D4744" s="867" t="s">
        <v>11197</v>
      </c>
      <c r="E4744" s="868" t="s">
        <v>819</v>
      </c>
      <c r="F4744" s="867" t="s">
        <v>819</v>
      </c>
      <c r="G4744" s="867">
        <v>96522</v>
      </c>
      <c r="H4744" s="867" t="s">
        <v>11212</v>
      </c>
      <c r="I4744" s="867" t="s">
        <v>169</v>
      </c>
      <c r="J4744" s="867" t="s">
        <v>6635</v>
      </c>
      <c r="K4744" s="868">
        <v>121.75</v>
      </c>
      <c r="L4744" s="867" t="s">
        <v>6143</v>
      </c>
    </row>
    <row r="4745" spans="1:12" ht="13.5">
      <c r="A4745" s="867" t="s">
        <v>11194</v>
      </c>
      <c r="B4745" s="867" t="s">
        <v>11195</v>
      </c>
      <c r="C4745" s="867" t="s">
        <v>11196</v>
      </c>
      <c r="D4745" s="867" t="s">
        <v>11197</v>
      </c>
      <c r="E4745" s="868" t="s">
        <v>819</v>
      </c>
      <c r="F4745" s="867" t="s">
        <v>819</v>
      </c>
      <c r="G4745" s="867">
        <v>96523</v>
      </c>
      <c r="H4745" s="867" t="s">
        <v>11213</v>
      </c>
      <c r="I4745" s="867" t="s">
        <v>169</v>
      </c>
      <c r="J4745" s="867" t="s">
        <v>6635</v>
      </c>
      <c r="K4745" s="868">
        <v>77.3</v>
      </c>
      <c r="L4745" s="867" t="s">
        <v>6143</v>
      </c>
    </row>
    <row r="4746" spans="1:12" ht="13.5">
      <c r="A4746" s="867" t="s">
        <v>11194</v>
      </c>
      <c r="B4746" s="867" t="s">
        <v>11195</v>
      </c>
      <c r="C4746" s="867" t="s">
        <v>11196</v>
      </c>
      <c r="D4746" s="867" t="s">
        <v>11197</v>
      </c>
      <c r="E4746" s="868" t="s">
        <v>819</v>
      </c>
      <c r="F4746" s="867" t="s">
        <v>819</v>
      </c>
      <c r="G4746" s="867">
        <v>96524</v>
      </c>
      <c r="H4746" s="867" t="s">
        <v>11214</v>
      </c>
      <c r="I4746" s="867" t="s">
        <v>169</v>
      </c>
      <c r="J4746" s="867" t="s">
        <v>6142</v>
      </c>
      <c r="K4746" s="868">
        <v>142.63</v>
      </c>
      <c r="L4746" s="867" t="s">
        <v>6143</v>
      </c>
    </row>
    <row r="4747" spans="1:12" ht="13.5">
      <c r="A4747" s="867" t="s">
        <v>11194</v>
      </c>
      <c r="B4747" s="867" t="s">
        <v>11195</v>
      </c>
      <c r="C4747" s="867" t="s">
        <v>11196</v>
      </c>
      <c r="D4747" s="867" t="s">
        <v>11197</v>
      </c>
      <c r="E4747" s="868" t="s">
        <v>819</v>
      </c>
      <c r="F4747" s="867" t="s">
        <v>819</v>
      </c>
      <c r="G4747" s="867">
        <v>96525</v>
      </c>
      <c r="H4747" s="867" t="s">
        <v>11215</v>
      </c>
      <c r="I4747" s="867" t="s">
        <v>169</v>
      </c>
      <c r="J4747" s="867" t="s">
        <v>6142</v>
      </c>
      <c r="K4747" s="868">
        <v>28.11</v>
      </c>
      <c r="L4747" s="867" t="s">
        <v>6143</v>
      </c>
    </row>
    <row r="4748" spans="1:12" ht="13.5">
      <c r="A4748" s="867" t="s">
        <v>11194</v>
      </c>
      <c r="B4748" s="867" t="s">
        <v>11195</v>
      </c>
      <c r="C4748" s="867" t="s">
        <v>11196</v>
      </c>
      <c r="D4748" s="867" t="s">
        <v>11197</v>
      </c>
      <c r="E4748" s="868" t="s">
        <v>819</v>
      </c>
      <c r="F4748" s="867" t="s">
        <v>819</v>
      </c>
      <c r="G4748" s="867">
        <v>96526</v>
      </c>
      <c r="H4748" s="867" t="s">
        <v>11216</v>
      </c>
      <c r="I4748" s="867" t="s">
        <v>169</v>
      </c>
      <c r="J4748" s="867" t="s">
        <v>6635</v>
      </c>
      <c r="K4748" s="868">
        <v>246.28</v>
      </c>
      <c r="L4748" s="867" t="s">
        <v>6143</v>
      </c>
    </row>
    <row r="4749" spans="1:12" ht="13.5">
      <c r="A4749" s="867" t="s">
        <v>11194</v>
      </c>
      <c r="B4749" s="867" t="s">
        <v>11195</v>
      </c>
      <c r="C4749" s="867" t="s">
        <v>11196</v>
      </c>
      <c r="D4749" s="867" t="s">
        <v>11197</v>
      </c>
      <c r="E4749" s="868" t="s">
        <v>819</v>
      </c>
      <c r="F4749" s="867" t="s">
        <v>819</v>
      </c>
      <c r="G4749" s="867">
        <v>96527</v>
      </c>
      <c r="H4749" s="867" t="s">
        <v>11217</v>
      </c>
      <c r="I4749" s="867" t="s">
        <v>169</v>
      </c>
      <c r="J4749" s="867" t="s">
        <v>6635</v>
      </c>
      <c r="K4749" s="868">
        <v>101.35</v>
      </c>
      <c r="L4749" s="867" t="s">
        <v>6143</v>
      </c>
    </row>
    <row r="4750" spans="1:12" ht="13.5">
      <c r="A4750" s="867" t="s">
        <v>11194</v>
      </c>
      <c r="B4750" s="867" t="s">
        <v>11195</v>
      </c>
      <c r="C4750" s="867" t="s">
        <v>11196</v>
      </c>
      <c r="D4750" s="867" t="s">
        <v>11197</v>
      </c>
      <c r="E4750" s="868" t="s">
        <v>819</v>
      </c>
      <c r="F4750" s="867" t="s">
        <v>819</v>
      </c>
      <c r="G4750" s="867">
        <v>96528</v>
      </c>
      <c r="H4750" s="867" t="s">
        <v>11218</v>
      </c>
      <c r="I4750" s="867" t="s">
        <v>6401</v>
      </c>
      <c r="J4750" s="867" t="s">
        <v>6229</v>
      </c>
      <c r="K4750" s="868">
        <v>130.38999999999999</v>
      </c>
      <c r="L4750" s="867" t="s">
        <v>6143</v>
      </c>
    </row>
    <row r="4751" spans="1:12" ht="13.5">
      <c r="A4751" s="867" t="s">
        <v>11194</v>
      </c>
      <c r="B4751" s="867" t="s">
        <v>11195</v>
      </c>
      <c r="C4751" s="867" t="s">
        <v>11196</v>
      </c>
      <c r="D4751" s="867" t="s">
        <v>11197</v>
      </c>
      <c r="E4751" s="868" t="s">
        <v>819</v>
      </c>
      <c r="F4751" s="867" t="s">
        <v>819</v>
      </c>
      <c r="G4751" s="867">
        <v>101114</v>
      </c>
      <c r="H4751" s="867" t="s">
        <v>11219</v>
      </c>
      <c r="I4751" s="867" t="s">
        <v>169</v>
      </c>
      <c r="J4751" s="867" t="s">
        <v>6142</v>
      </c>
      <c r="K4751" s="868">
        <v>2.58</v>
      </c>
      <c r="L4751" s="867" t="s">
        <v>6143</v>
      </c>
    </row>
    <row r="4752" spans="1:12" ht="13.5">
      <c r="A4752" s="867" t="s">
        <v>11194</v>
      </c>
      <c r="B4752" s="867" t="s">
        <v>11195</v>
      </c>
      <c r="C4752" s="867" t="s">
        <v>11196</v>
      </c>
      <c r="D4752" s="867" t="s">
        <v>11197</v>
      </c>
      <c r="E4752" s="868" t="s">
        <v>819</v>
      </c>
      <c r="F4752" s="867" t="s">
        <v>819</v>
      </c>
      <c r="G4752" s="867">
        <v>101115</v>
      </c>
      <c r="H4752" s="867" t="s">
        <v>11220</v>
      </c>
      <c r="I4752" s="867" t="s">
        <v>169</v>
      </c>
      <c r="J4752" s="867" t="s">
        <v>6142</v>
      </c>
      <c r="K4752" s="868">
        <v>2.13</v>
      </c>
      <c r="L4752" s="867" t="s">
        <v>6143</v>
      </c>
    </row>
    <row r="4753" spans="1:12" ht="13.5">
      <c r="A4753" s="867" t="s">
        <v>11194</v>
      </c>
      <c r="B4753" s="867" t="s">
        <v>11195</v>
      </c>
      <c r="C4753" s="867" t="s">
        <v>11196</v>
      </c>
      <c r="D4753" s="867" t="s">
        <v>11197</v>
      </c>
      <c r="E4753" s="868" t="s">
        <v>819</v>
      </c>
      <c r="F4753" s="867" t="s">
        <v>819</v>
      </c>
      <c r="G4753" s="867">
        <v>101116</v>
      </c>
      <c r="H4753" s="867" t="s">
        <v>11221</v>
      </c>
      <c r="I4753" s="867" t="s">
        <v>169</v>
      </c>
      <c r="J4753" s="867" t="s">
        <v>6142</v>
      </c>
      <c r="K4753" s="868">
        <v>1.32</v>
      </c>
      <c r="L4753" s="867" t="s">
        <v>6143</v>
      </c>
    </row>
    <row r="4754" spans="1:12" ht="13.5">
      <c r="A4754" s="867" t="s">
        <v>11194</v>
      </c>
      <c r="B4754" s="867" t="s">
        <v>11195</v>
      </c>
      <c r="C4754" s="867" t="s">
        <v>11196</v>
      </c>
      <c r="D4754" s="867" t="s">
        <v>11197</v>
      </c>
      <c r="E4754" s="868" t="s">
        <v>819</v>
      </c>
      <c r="F4754" s="867" t="s">
        <v>819</v>
      </c>
      <c r="G4754" s="867">
        <v>101117</v>
      </c>
      <c r="H4754" s="867" t="s">
        <v>11222</v>
      </c>
      <c r="I4754" s="867" t="s">
        <v>169</v>
      </c>
      <c r="J4754" s="867" t="s">
        <v>6142</v>
      </c>
      <c r="K4754" s="868">
        <v>1.8</v>
      </c>
      <c r="L4754" s="867" t="s">
        <v>6143</v>
      </c>
    </row>
    <row r="4755" spans="1:12" ht="13.5">
      <c r="A4755" s="867" t="s">
        <v>11194</v>
      </c>
      <c r="B4755" s="867" t="s">
        <v>11195</v>
      </c>
      <c r="C4755" s="867" t="s">
        <v>11196</v>
      </c>
      <c r="D4755" s="867" t="s">
        <v>11197</v>
      </c>
      <c r="E4755" s="868" t="s">
        <v>819</v>
      </c>
      <c r="F4755" s="867" t="s">
        <v>819</v>
      </c>
      <c r="G4755" s="867">
        <v>101118</v>
      </c>
      <c r="H4755" s="867" t="s">
        <v>11223</v>
      </c>
      <c r="I4755" s="867" t="s">
        <v>169</v>
      </c>
      <c r="J4755" s="867" t="s">
        <v>6142</v>
      </c>
      <c r="K4755" s="868">
        <v>2.2000000000000002</v>
      </c>
      <c r="L4755" s="867" t="s">
        <v>6143</v>
      </c>
    </row>
    <row r="4756" spans="1:12" ht="13.5">
      <c r="A4756" s="867" t="s">
        <v>11194</v>
      </c>
      <c r="B4756" s="867" t="s">
        <v>11195</v>
      </c>
      <c r="C4756" s="867" t="s">
        <v>11196</v>
      </c>
      <c r="D4756" s="867" t="s">
        <v>11197</v>
      </c>
      <c r="E4756" s="868" t="s">
        <v>819</v>
      </c>
      <c r="F4756" s="867" t="s">
        <v>819</v>
      </c>
      <c r="G4756" s="867">
        <v>101119</v>
      </c>
      <c r="H4756" s="867" t="s">
        <v>11224</v>
      </c>
      <c r="I4756" s="867" t="s">
        <v>169</v>
      </c>
      <c r="J4756" s="867" t="s">
        <v>6142</v>
      </c>
      <c r="K4756" s="868">
        <v>4.91</v>
      </c>
      <c r="L4756" s="867" t="s">
        <v>6143</v>
      </c>
    </row>
    <row r="4757" spans="1:12" ht="13.5">
      <c r="A4757" s="867" t="s">
        <v>11194</v>
      </c>
      <c r="B4757" s="867" t="s">
        <v>11195</v>
      </c>
      <c r="C4757" s="867" t="s">
        <v>11196</v>
      </c>
      <c r="D4757" s="867" t="s">
        <v>11197</v>
      </c>
      <c r="E4757" s="868" t="s">
        <v>819</v>
      </c>
      <c r="F4757" s="867" t="s">
        <v>819</v>
      </c>
      <c r="G4757" s="867">
        <v>101120</v>
      </c>
      <c r="H4757" s="867" t="s">
        <v>11225</v>
      </c>
      <c r="I4757" s="867" t="s">
        <v>169</v>
      </c>
      <c r="J4757" s="867" t="s">
        <v>6142</v>
      </c>
      <c r="K4757" s="868">
        <v>4.08</v>
      </c>
      <c r="L4757" s="867" t="s">
        <v>6143</v>
      </c>
    </row>
    <row r="4758" spans="1:12" ht="13.5">
      <c r="A4758" s="867" t="s">
        <v>11194</v>
      </c>
      <c r="B4758" s="867" t="s">
        <v>11195</v>
      </c>
      <c r="C4758" s="867" t="s">
        <v>11196</v>
      </c>
      <c r="D4758" s="867" t="s">
        <v>11197</v>
      </c>
      <c r="E4758" s="868" t="s">
        <v>819</v>
      </c>
      <c r="F4758" s="867" t="s">
        <v>819</v>
      </c>
      <c r="G4758" s="867">
        <v>101121</v>
      </c>
      <c r="H4758" s="867" t="s">
        <v>11226</v>
      </c>
      <c r="I4758" s="867" t="s">
        <v>169</v>
      </c>
      <c r="J4758" s="867" t="s">
        <v>6142</v>
      </c>
      <c r="K4758" s="868">
        <v>2.5499999999999998</v>
      </c>
      <c r="L4758" s="867" t="s">
        <v>6143</v>
      </c>
    </row>
    <row r="4759" spans="1:12" ht="13.5">
      <c r="A4759" s="867" t="s">
        <v>11194</v>
      </c>
      <c r="B4759" s="867" t="s">
        <v>11195</v>
      </c>
      <c r="C4759" s="867" t="s">
        <v>11196</v>
      </c>
      <c r="D4759" s="867" t="s">
        <v>11197</v>
      </c>
      <c r="E4759" s="868" t="s">
        <v>819</v>
      </c>
      <c r="F4759" s="867" t="s">
        <v>819</v>
      </c>
      <c r="G4759" s="867">
        <v>101122</v>
      </c>
      <c r="H4759" s="867" t="s">
        <v>11227</v>
      </c>
      <c r="I4759" s="867" t="s">
        <v>169</v>
      </c>
      <c r="J4759" s="867" t="s">
        <v>6142</v>
      </c>
      <c r="K4759" s="868">
        <v>3.46</v>
      </c>
      <c r="L4759" s="867" t="s">
        <v>6143</v>
      </c>
    </row>
    <row r="4760" spans="1:12" ht="13.5">
      <c r="A4760" s="867" t="s">
        <v>11194</v>
      </c>
      <c r="B4760" s="867" t="s">
        <v>11195</v>
      </c>
      <c r="C4760" s="867" t="s">
        <v>11196</v>
      </c>
      <c r="D4760" s="867" t="s">
        <v>11197</v>
      </c>
      <c r="E4760" s="868" t="s">
        <v>819</v>
      </c>
      <c r="F4760" s="867" t="s">
        <v>819</v>
      </c>
      <c r="G4760" s="867">
        <v>101123</v>
      </c>
      <c r="H4760" s="867" t="s">
        <v>11228</v>
      </c>
      <c r="I4760" s="867" t="s">
        <v>169</v>
      </c>
      <c r="J4760" s="867" t="s">
        <v>6142</v>
      </c>
      <c r="K4760" s="868">
        <v>4.22</v>
      </c>
      <c r="L4760" s="867" t="s">
        <v>6143</v>
      </c>
    </row>
    <row r="4761" spans="1:12" ht="13.5">
      <c r="A4761" s="867" t="s">
        <v>11194</v>
      </c>
      <c r="B4761" s="867" t="s">
        <v>11195</v>
      </c>
      <c r="C4761" s="867" t="s">
        <v>11196</v>
      </c>
      <c r="D4761" s="867" t="s">
        <v>11197</v>
      </c>
      <c r="E4761" s="868" t="s">
        <v>819</v>
      </c>
      <c r="F4761" s="867" t="s">
        <v>819</v>
      </c>
      <c r="G4761" s="867">
        <v>101124</v>
      </c>
      <c r="H4761" s="867" t="s">
        <v>11229</v>
      </c>
      <c r="I4761" s="867" t="s">
        <v>169</v>
      </c>
      <c r="J4761" s="867" t="s">
        <v>6142</v>
      </c>
      <c r="K4761" s="868">
        <v>8.4499999999999993</v>
      </c>
      <c r="L4761" s="867" t="s">
        <v>6143</v>
      </c>
    </row>
    <row r="4762" spans="1:12" ht="13.5">
      <c r="A4762" s="867" t="s">
        <v>11194</v>
      </c>
      <c r="B4762" s="867" t="s">
        <v>11195</v>
      </c>
      <c r="C4762" s="867" t="s">
        <v>11196</v>
      </c>
      <c r="D4762" s="867" t="s">
        <v>11197</v>
      </c>
      <c r="E4762" s="868" t="s">
        <v>819</v>
      </c>
      <c r="F4762" s="867" t="s">
        <v>819</v>
      </c>
      <c r="G4762" s="867">
        <v>101125</v>
      </c>
      <c r="H4762" s="867" t="s">
        <v>11230</v>
      </c>
      <c r="I4762" s="867" t="s">
        <v>169</v>
      </c>
      <c r="J4762" s="867" t="s">
        <v>6142</v>
      </c>
      <c r="K4762" s="868">
        <v>8</v>
      </c>
      <c r="L4762" s="867" t="s">
        <v>6143</v>
      </c>
    </row>
    <row r="4763" spans="1:12" ht="13.5">
      <c r="A4763" s="867" t="s">
        <v>11194</v>
      </c>
      <c r="B4763" s="867" t="s">
        <v>11195</v>
      </c>
      <c r="C4763" s="867" t="s">
        <v>11196</v>
      </c>
      <c r="D4763" s="867" t="s">
        <v>11197</v>
      </c>
      <c r="E4763" s="868" t="s">
        <v>819</v>
      </c>
      <c r="F4763" s="867" t="s">
        <v>819</v>
      </c>
      <c r="G4763" s="867">
        <v>101126</v>
      </c>
      <c r="H4763" s="867" t="s">
        <v>11231</v>
      </c>
      <c r="I4763" s="867" t="s">
        <v>169</v>
      </c>
      <c r="J4763" s="867" t="s">
        <v>6142</v>
      </c>
      <c r="K4763" s="868">
        <v>7.19</v>
      </c>
      <c r="L4763" s="867" t="s">
        <v>6143</v>
      </c>
    </row>
    <row r="4764" spans="1:12" ht="13.5">
      <c r="A4764" s="867" t="s">
        <v>11194</v>
      </c>
      <c r="B4764" s="867" t="s">
        <v>11195</v>
      </c>
      <c r="C4764" s="867" t="s">
        <v>11196</v>
      </c>
      <c r="D4764" s="867" t="s">
        <v>11197</v>
      </c>
      <c r="E4764" s="868" t="s">
        <v>819</v>
      </c>
      <c r="F4764" s="867" t="s">
        <v>819</v>
      </c>
      <c r="G4764" s="867">
        <v>101127</v>
      </c>
      <c r="H4764" s="867" t="s">
        <v>11232</v>
      </c>
      <c r="I4764" s="867" t="s">
        <v>169</v>
      </c>
      <c r="J4764" s="867" t="s">
        <v>6142</v>
      </c>
      <c r="K4764" s="868">
        <v>7.67</v>
      </c>
      <c r="L4764" s="867" t="s">
        <v>6143</v>
      </c>
    </row>
    <row r="4765" spans="1:12" ht="13.5">
      <c r="A4765" s="867" t="s">
        <v>11194</v>
      </c>
      <c r="B4765" s="867" t="s">
        <v>11195</v>
      </c>
      <c r="C4765" s="867" t="s">
        <v>11196</v>
      </c>
      <c r="D4765" s="867" t="s">
        <v>11197</v>
      </c>
      <c r="E4765" s="868" t="s">
        <v>819</v>
      </c>
      <c r="F4765" s="867" t="s">
        <v>819</v>
      </c>
      <c r="G4765" s="867">
        <v>101128</v>
      </c>
      <c r="H4765" s="867" t="s">
        <v>11233</v>
      </c>
      <c r="I4765" s="867" t="s">
        <v>169</v>
      </c>
      <c r="J4765" s="867" t="s">
        <v>6142</v>
      </c>
      <c r="K4765" s="868">
        <v>8.07</v>
      </c>
      <c r="L4765" s="867" t="s">
        <v>6143</v>
      </c>
    </row>
    <row r="4766" spans="1:12" ht="13.5">
      <c r="A4766" s="867" t="s">
        <v>11194</v>
      </c>
      <c r="B4766" s="867" t="s">
        <v>11195</v>
      </c>
      <c r="C4766" s="867" t="s">
        <v>11196</v>
      </c>
      <c r="D4766" s="867" t="s">
        <v>11197</v>
      </c>
      <c r="E4766" s="868" t="s">
        <v>819</v>
      </c>
      <c r="F4766" s="867" t="s">
        <v>819</v>
      </c>
      <c r="G4766" s="867">
        <v>101129</v>
      </c>
      <c r="H4766" s="867" t="s">
        <v>11234</v>
      </c>
      <c r="I4766" s="867" t="s">
        <v>169</v>
      </c>
      <c r="J4766" s="867" t="s">
        <v>6142</v>
      </c>
      <c r="K4766" s="868">
        <v>11.02</v>
      </c>
      <c r="L4766" s="867" t="s">
        <v>6143</v>
      </c>
    </row>
    <row r="4767" spans="1:12" ht="13.5">
      <c r="A4767" s="867" t="s">
        <v>11194</v>
      </c>
      <c r="B4767" s="867" t="s">
        <v>11195</v>
      </c>
      <c r="C4767" s="867" t="s">
        <v>11196</v>
      </c>
      <c r="D4767" s="867" t="s">
        <v>11197</v>
      </c>
      <c r="E4767" s="868" t="s">
        <v>819</v>
      </c>
      <c r="F4767" s="867" t="s">
        <v>819</v>
      </c>
      <c r="G4767" s="867">
        <v>101130</v>
      </c>
      <c r="H4767" s="867" t="s">
        <v>11235</v>
      </c>
      <c r="I4767" s="867" t="s">
        <v>169</v>
      </c>
      <c r="J4767" s="867" t="s">
        <v>6142</v>
      </c>
      <c r="K4767" s="868">
        <v>10.19</v>
      </c>
      <c r="L4767" s="867" t="s">
        <v>6143</v>
      </c>
    </row>
    <row r="4768" spans="1:12" ht="13.5">
      <c r="A4768" s="867" t="s">
        <v>11194</v>
      </c>
      <c r="B4768" s="867" t="s">
        <v>11195</v>
      </c>
      <c r="C4768" s="867" t="s">
        <v>11196</v>
      </c>
      <c r="D4768" s="867" t="s">
        <v>11197</v>
      </c>
      <c r="E4768" s="868" t="s">
        <v>819</v>
      </c>
      <c r="F4768" s="867" t="s">
        <v>819</v>
      </c>
      <c r="G4768" s="867">
        <v>101131</v>
      </c>
      <c r="H4768" s="867" t="s">
        <v>11236</v>
      </c>
      <c r="I4768" s="867" t="s">
        <v>169</v>
      </c>
      <c r="J4768" s="867" t="s">
        <v>6142</v>
      </c>
      <c r="K4768" s="868">
        <v>8.66</v>
      </c>
      <c r="L4768" s="867" t="s">
        <v>6143</v>
      </c>
    </row>
    <row r="4769" spans="1:12" ht="13.5">
      <c r="A4769" s="867" t="s">
        <v>11194</v>
      </c>
      <c r="B4769" s="867" t="s">
        <v>11195</v>
      </c>
      <c r="C4769" s="867" t="s">
        <v>11196</v>
      </c>
      <c r="D4769" s="867" t="s">
        <v>11197</v>
      </c>
      <c r="E4769" s="868" t="s">
        <v>819</v>
      </c>
      <c r="F4769" s="867" t="s">
        <v>819</v>
      </c>
      <c r="G4769" s="867">
        <v>101132</v>
      </c>
      <c r="H4769" s="867" t="s">
        <v>11237</v>
      </c>
      <c r="I4769" s="867" t="s">
        <v>169</v>
      </c>
      <c r="J4769" s="867" t="s">
        <v>6142</v>
      </c>
      <c r="K4769" s="868">
        <v>9.57</v>
      </c>
      <c r="L4769" s="867" t="s">
        <v>6143</v>
      </c>
    </row>
    <row r="4770" spans="1:12" ht="13.5">
      <c r="A4770" s="867" t="s">
        <v>11194</v>
      </c>
      <c r="B4770" s="867" t="s">
        <v>11195</v>
      </c>
      <c r="C4770" s="867" t="s">
        <v>11196</v>
      </c>
      <c r="D4770" s="867" t="s">
        <v>11197</v>
      </c>
      <c r="E4770" s="868" t="s">
        <v>819</v>
      </c>
      <c r="F4770" s="867" t="s">
        <v>819</v>
      </c>
      <c r="G4770" s="867">
        <v>101133</v>
      </c>
      <c r="H4770" s="867" t="s">
        <v>11238</v>
      </c>
      <c r="I4770" s="867" t="s">
        <v>169</v>
      </c>
      <c r="J4770" s="867" t="s">
        <v>6142</v>
      </c>
      <c r="K4770" s="868">
        <v>10.33</v>
      </c>
      <c r="L4770" s="867" t="s">
        <v>6143</v>
      </c>
    </row>
    <row r="4771" spans="1:12" ht="13.5">
      <c r="A4771" s="867" t="s">
        <v>11194</v>
      </c>
      <c r="B4771" s="867" t="s">
        <v>11195</v>
      </c>
      <c r="C4771" s="867" t="s">
        <v>11196</v>
      </c>
      <c r="D4771" s="867" t="s">
        <v>11197</v>
      </c>
      <c r="E4771" s="868" t="s">
        <v>819</v>
      </c>
      <c r="F4771" s="867" t="s">
        <v>819</v>
      </c>
      <c r="G4771" s="867">
        <v>101134</v>
      </c>
      <c r="H4771" s="867" t="s">
        <v>11239</v>
      </c>
      <c r="I4771" s="867" t="s">
        <v>169</v>
      </c>
      <c r="J4771" s="867" t="s">
        <v>6142</v>
      </c>
      <c r="K4771" s="868">
        <v>8.8000000000000007</v>
      </c>
      <c r="L4771" s="867" t="s">
        <v>6143</v>
      </c>
    </row>
    <row r="4772" spans="1:12" ht="13.5">
      <c r="A4772" s="867" t="s">
        <v>11194</v>
      </c>
      <c r="B4772" s="867" t="s">
        <v>11195</v>
      </c>
      <c r="C4772" s="867" t="s">
        <v>11196</v>
      </c>
      <c r="D4772" s="867" t="s">
        <v>11197</v>
      </c>
      <c r="E4772" s="868" t="s">
        <v>819</v>
      </c>
      <c r="F4772" s="867" t="s">
        <v>819</v>
      </c>
      <c r="G4772" s="867">
        <v>101135</v>
      </c>
      <c r="H4772" s="867" t="s">
        <v>11240</v>
      </c>
      <c r="I4772" s="867" t="s">
        <v>169</v>
      </c>
      <c r="J4772" s="867" t="s">
        <v>6142</v>
      </c>
      <c r="K4772" s="868">
        <v>8.35</v>
      </c>
      <c r="L4772" s="867" t="s">
        <v>6143</v>
      </c>
    </row>
    <row r="4773" spans="1:12" ht="13.5">
      <c r="A4773" s="867" t="s">
        <v>11194</v>
      </c>
      <c r="B4773" s="867" t="s">
        <v>11195</v>
      </c>
      <c r="C4773" s="867" t="s">
        <v>11196</v>
      </c>
      <c r="D4773" s="867" t="s">
        <v>11197</v>
      </c>
      <c r="E4773" s="868" t="s">
        <v>819</v>
      </c>
      <c r="F4773" s="867" t="s">
        <v>819</v>
      </c>
      <c r="G4773" s="867">
        <v>101136</v>
      </c>
      <c r="H4773" s="867" t="s">
        <v>11241</v>
      </c>
      <c r="I4773" s="867" t="s">
        <v>169</v>
      </c>
      <c r="J4773" s="867" t="s">
        <v>6142</v>
      </c>
      <c r="K4773" s="868">
        <v>7.54</v>
      </c>
      <c r="L4773" s="867" t="s">
        <v>6143</v>
      </c>
    </row>
    <row r="4774" spans="1:12" ht="13.5">
      <c r="A4774" s="867" t="s">
        <v>11194</v>
      </c>
      <c r="B4774" s="867" t="s">
        <v>11195</v>
      </c>
      <c r="C4774" s="867" t="s">
        <v>11196</v>
      </c>
      <c r="D4774" s="867" t="s">
        <v>11197</v>
      </c>
      <c r="E4774" s="868" t="s">
        <v>819</v>
      </c>
      <c r="F4774" s="867" t="s">
        <v>819</v>
      </c>
      <c r="G4774" s="867">
        <v>101137</v>
      </c>
      <c r="H4774" s="867" t="s">
        <v>11242</v>
      </c>
      <c r="I4774" s="867" t="s">
        <v>169</v>
      </c>
      <c r="J4774" s="867" t="s">
        <v>6142</v>
      </c>
      <c r="K4774" s="868">
        <v>8.02</v>
      </c>
      <c r="L4774" s="867" t="s">
        <v>6143</v>
      </c>
    </row>
    <row r="4775" spans="1:12" ht="13.5">
      <c r="A4775" s="867" t="s">
        <v>11194</v>
      </c>
      <c r="B4775" s="867" t="s">
        <v>11195</v>
      </c>
      <c r="C4775" s="867" t="s">
        <v>11196</v>
      </c>
      <c r="D4775" s="867" t="s">
        <v>11197</v>
      </c>
      <c r="E4775" s="868" t="s">
        <v>819</v>
      </c>
      <c r="F4775" s="867" t="s">
        <v>819</v>
      </c>
      <c r="G4775" s="867">
        <v>101138</v>
      </c>
      <c r="H4775" s="867" t="s">
        <v>11243</v>
      </c>
      <c r="I4775" s="867" t="s">
        <v>169</v>
      </c>
      <c r="J4775" s="867" t="s">
        <v>6142</v>
      </c>
      <c r="K4775" s="868">
        <v>8.42</v>
      </c>
      <c r="L4775" s="867" t="s">
        <v>6143</v>
      </c>
    </row>
    <row r="4776" spans="1:12" ht="13.5">
      <c r="A4776" s="867" t="s">
        <v>11194</v>
      </c>
      <c r="B4776" s="867" t="s">
        <v>11195</v>
      </c>
      <c r="C4776" s="867" t="s">
        <v>11196</v>
      </c>
      <c r="D4776" s="867" t="s">
        <v>11197</v>
      </c>
      <c r="E4776" s="868" t="s">
        <v>819</v>
      </c>
      <c r="F4776" s="867" t="s">
        <v>819</v>
      </c>
      <c r="G4776" s="867">
        <v>101139</v>
      </c>
      <c r="H4776" s="867" t="s">
        <v>11244</v>
      </c>
      <c r="I4776" s="867" t="s">
        <v>169</v>
      </c>
      <c r="J4776" s="867" t="s">
        <v>6142</v>
      </c>
      <c r="K4776" s="868">
        <v>11.38</v>
      </c>
      <c r="L4776" s="867" t="s">
        <v>6143</v>
      </c>
    </row>
    <row r="4777" spans="1:12" ht="13.5">
      <c r="A4777" s="867" t="s">
        <v>11194</v>
      </c>
      <c r="B4777" s="867" t="s">
        <v>11195</v>
      </c>
      <c r="C4777" s="867" t="s">
        <v>11196</v>
      </c>
      <c r="D4777" s="867" t="s">
        <v>11197</v>
      </c>
      <c r="E4777" s="868" t="s">
        <v>819</v>
      </c>
      <c r="F4777" s="867" t="s">
        <v>819</v>
      </c>
      <c r="G4777" s="867">
        <v>101140</v>
      </c>
      <c r="H4777" s="867" t="s">
        <v>11245</v>
      </c>
      <c r="I4777" s="867" t="s">
        <v>169</v>
      </c>
      <c r="J4777" s="867" t="s">
        <v>6142</v>
      </c>
      <c r="K4777" s="868">
        <v>10.55</v>
      </c>
      <c r="L4777" s="867" t="s">
        <v>6143</v>
      </c>
    </row>
    <row r="4778" spans="1:12" ht="13.5">
      <c r="A4778" s="867" t="s">
        <v>11194</v>
      </c>
      <c r="B4778" s="867" t="s">
        <v>11195</v>
      </c>
      <c r="C4778" s="867" t="s">
        <v>11196</v>
      </c>
      <c r="D4778" s="867" t="s">
        <v>11197</v>
      </c>
      <c r="E4778" s="868" t="s">
        <v>819</v>
      </c>
      <c r="F4778" s="867" t="s">
        <v>819</v>
      </c>
      <c r="G4778" s="867">
        <v>101141</v>
      </c>
      <c r="H4778" s="867" t="s">
        <v>11246</v>
      </c>
      <c r="I4778" s="867" t="s">
        <v>169</v>
      </c>
      <c r="J4778" s="867" t="s">
        <v>6142</v>
      </c>
      <c r="K4778" s="868">
        <v>9.02</v>
      </c>
      <c r="L4778" s="867" t="s">
        <v>6143</v>
      </c>
    </row>
    <row r="4779" spans="1:12" ht="13.5">
      <c r="A4779" s="867" t="s">
        <v>11194</v>
      </c>
      <c r="B4779" s="867" t="s">
        <v>11195</v>
      </c>
      <c r="C4779" s="867" t="s">
        <v>11196</v>
      </c>
      <c r="D4779" s="867" t="s">
        <v>11197</v>
      </c>
      <c r="E4779" s="868" t="s">
        <v>819</v>
      </c>
      <c r="F4779" s="867" t="s">
        <v>819</v>
      </c>
      <c r="G4779" s="867">
        <v>101142</v>
      </c>
      <c r="H4779" s="867" t="s">
        <v>11247</v>
      </c>
      <c r="I4779" s="867" t="s">
        <v>169</v>
      </c>
      <c r="J4779" s="867" t="s">
        <v>6142</v>
      </c>
      <c r="K4779" s="868">
        <v>9.93</v>
      </c>
      <c r="L4779" s="867" t="s">
        <v>6143</v>
      </c>
    </row>
    <row r="4780" spans="1:12" ht="13.5">
      <c r="A4780" s="867" t="s">
        <v>11194</v>
      </c>
      <c r="B4780" s="867" t="s">
        <v>11195</v>
      </c>
      <c r="C4780" s="867" t="s">
        <v>11196</v>
      </c>
      <c r="D4780" s="867" t="s">
        <v>11197</v>
      </c>
      <c r="E4780" s="868" t="s">
        <v>819</v>
      </c>
      <c r="F4780" s="867" t="s">
        <v>819</v>
      </c>
      <c r="G4780" s="867">
        <v>101143</v>
      </c>
      <c r="H4780" s="867" t="s">
        <v>11248</v>
      </c>
      <c r="I4780" s="867" t="s">
        <v>169</v>
      </c>
      <c r="J4780" s="867" t="s">
        <v>6142</v>
      </c>
      <c r="K4780" s="868">
        <v>10.69</v>
      </c>
      <c r="L4780" s="867" t="s">
        <v>6143</v>
      </c>
    </row>
    <row r="4781" spans="1:12" ht="13.5">
      <c r="A4781" s="867" t="s">
        <v>11194</v>
      </c>
      <c r="B4781" s="867" t="s">
        <v>11195</v>
      </c>
      <c r="C4781" s="867" t="s">
        <v>11196</v>
      </c>
      <c r="D4781" s="867" t="s">
        <v>11197</v>
      </c>
      <c r="E4781" s="868" t="s">
        <v>819</v>
      </c>
      <c r="F4781" s="867" t="s">
        <v>819</v>
      </c>
      <c r="G4781" s="867">
        <v>101144</v>
      </c>
      <c r="H4781" s="867" t="s">
        <v>11249</v>
      </c>
      <c r="I4781" s="867" t="s">
        <v>169</v>
      </c>
      <c r="J4781" s="867" t="s">
        <v>6142</v>
      </c>
      <c r="K4781" s="868">
        <v>9</v>
      </c>
      <c r="L4781" s="867" t="s">
        <v>6143</v>
      </c>
    </row>
    <row r="4782" spans="1:12" ht="13.5">
      <c r="A4782" s="867" t="s">
        <v>11194</v>
      </c>
      <c r="B4782" s="867" t="s">
        <v>11195</v>
      </c>
      <c r="C4782" s="867" t="s">
        <v>11196</v>
      </c>
      <c r="D4782" s="867" t="s">
        <v>11197</v>
      </c>
      <c r="E4782" s="868" t="s">
        <v>819</v>
      </c>
      <c r="F4782" s="867" t="s">
        <v>819</v>
      </c>
      <c r="G4782" s="867">
        <v>101145</v>
      </c>
      <c r="H4782" s="867" t="s">
        <v>11250</v>
      </c>
      <c r="I4782" s="867" t="s">
        <v>169</v>
      </c>
      <c r="J4782" s="867" t="s">
        <v>6142</v>
      </c>
      <c r="K4782" s="868">
        <v>8.5500000000000007</v>
      </c>
      <c r="L4782" s="867" t="s">
        <v>6143</v>
      </c>
    </row>
    <row r="4783" spans="1:12" ht="13.5">
      <c r="A4783" s="867" t="s">
        <v>11194</v>
      </c>
      <c r="B4783" s="867" t="s">
        <v>11195</v>
      </c>
      <c r="C4783" s="867" t="s">
        <v>11196</v>
      </c>
      <c r="D4783" s="867" t="s">
        <v>11197</v>
      </c>
      <c r="E4783" s="868" t="s">
        <v>819</v>
      </c>
      <c r="F4783" s="867" t="s">
        <v>819</v>
      </c>
      <c r="G4783" s="867">
        <v>101146</v>
      </c>
      <c r="H4783" s="867" t="s">
        <v>11251</v>
      </c>
      <c r="I4783" s="867" t="s">
        <v>169</v>
      </c>
      <c r="J4783" s="867" t="s">
        <v>6142</v>
      </c>
      <c r="K4783" s="868">
        <v>7.74</v>
      </c>
      <c r="L4783" s="867" t="s">
        <v>6143</v>
      </c>
    </row>
    <row r="4784" spans="1:12" ht="13.5">
      <c r="A4784" s="867" t="s">
        <v>11194</v>
      </c>
      <c r="B4784" s="867" t="s">
        <v>11195</v>
      </c>
      <c r="C4784" s="867" t="s">
        <v>11196</v>
      </c>
      <c r="D4784" s="867" t="s">
        <v>11197</v>
      </c>
      <c r="E4784" s="868" t="s">
        <v>819</v>
      </c>
      <c r="F4784" s="867" t="s">
        <v>819</v>
      </c>
      <c r="G4784" s="867">
        <v>101147</v>
      </c>
      <c r="H4784" s="867" t="s">
        <v>11252</v>
      </c>
      <c r="I4784" s="867" t="s">
        <v>169</v>
      </c>
      <c r="J4784" s="867" t="s">
        <v>6142</v>
      </c>
      <c r="K4784" s="868">
        <v>8.2200000000000006</v>
      </c>
      <c r="L4784" s="867" t="s">
        <v>6143</v>
      </c>
    </row>
    <row r="4785" spans="1:12" ht="13.5">
      <c r="A4785" s="867" t="s">
        <v>11194</v>
      </c>
      <c r="B4785" s="867" t="s">
        <v>11195</v>
      </c>
      <c r="C4785" s="867" t="s">
        <v>11196</v>
      </c>
      <c r="D4785" s="867" t="s">
        <v>11197</v>
      </c>
      <c r="E4785" s="868" t="s">
        <v>819</v>
      </c>
      <c r="F4785" s="867" t="s">
        <v>819</v>
      </c>
      <c r="G4785" s="867">
        <v>101148</v>
      </c>
      <c r="H4785" s="867" t="s">
        <v>11253</v>
      </c>
      <c r="I4785" s="867" t="s">
        <v>169</v>
      </c>
      <c r="J4785" s="867" t="s">
        <v>6142</v>
      </c>
      <c r="K4785" s="868">
        <v>8.6199999999999992</v>
      </c>
      <c r="L4785" s="867" t="s">
        <v>6143</v>
      </c>
    </row>
    <row r="4786" spans="1:12" ht="13.5">
      <c r="A4786" s="867" t="s">
        <v>11194</v>
      </c>
      <c r="B4786" s="867" t="s">
        <v>11195</v>
      </c>
      <c r="C4786" s="867" t="s">
        <v>11196</v>
      </c>
      <c r="D4786" s="867" t="s">
        <v>11197</v>
      </c>
      <c r="E4786" s="868" t="s">
        <v>819</v>
      </c>
      <c r="F4786" s="867" t="s">
        <v>819</v>
      </c>
      <c r="G4786" s="867">
        <v>101149</v>
      </c>
      <c r="H4786" s="867" t="s">
        <v>11254</v>
      </c>
      <c r="I4786" s="867" t="s">
        <v>169</v>
      </c>
      <c r="J4786" s="867" t="s">
        <v>6142</v>
      </c>
      <c r="K4786" s="868">
        <v>11.59</v>
      </c>
      <c r="L4786" s="867" t="s">
        <v>6143</v>
      </c>
    </row>
    <row r="4787" spans="1:12" ht="13.5">
      <c r="A4787" s="867" t="s">
        <v>11194</v>
      </c>
      <c r="B4787" s="867" t="s">
        <v>11195</v>
      </c>
      <c r="C4787" s="867" t="s">
        <v>11196</v>
      </c>
      <c r="D4787" s="867" t="s">
        <v>11197</v>
      </c>
      <c r="E4787" s="868" t="s">
        <v>819</v>
      </c>
      <c r="F4787" s="867" t="s">
        <v>819</v>
      </c>
      <c r="G4787" s="867">
        <v>101150</v>
      </c>
      <c r="H4787" s="867" t="s">
        <v>11255</v>
      </c>
      <c r="I4787" s="867" t="s">
        <v>169</v>
      </c>
      <c r="J4787" s="867" t="s">
        <v>6142</v>
      </c>
      <c r="K4787" s="868">
        <v>10.76</v>
      </c>
      <c r="L4787" s="867" t="s">
        <v>6143</v>
      </c>
    </row>
    <row r="4788" spans="1:12" ht="13.5">
      <c r="A4788" s="867" t="s">
        <v>11194</v>
      </c>
      <c r="B4788" s="867" t="s">
        <v>11195</v>
      </c>
      <c r="C4788" s="867" t="s">
        <v>11196</v>
      </c>
      <c r="D4788" s="867" t="s">
        <v>11197</v>
      </c>
      <c r="E4788" s="868" t="s">
        <v>819</v>
      </c>
      <c r="F4788" s="867" t="s">
        <v>819</v>
      </c>
      <c r="G4788" s="867">
        <v>101151</v>
      </c>
      <c r="H4788" s="867" t="s">
        <v>11256</v>
      </c>
      <c r="I4788" s="867" t="s">
        <v>169</v>
      </c>
      <c r="J4788" s="867" t="s">
        <v>6142</v>
      </c>
      <c r="K4788" s="868">
        <v>9.23</v>
      </c>
      <c r="L4788" s="867" t="s">
        <v>6143</v>
      </c>
    </row>
    <row r="4789" spans="1:12" ht="13.5">
      <c r="A4789" s="867" t="s">
        <v>11194</v>
      </c>
      <c r="B4789" s="867" t="s">
        <v>11195</v>
      </c>
      <c r="C4789" s="867" t="s">
        <v>11196</v>
      </c>
      <c r="D4789" s="867" t="s">
        <v>11197</v>
      </c>
      <c r="E4789" s="868" t="s">
        <v>819</v>
      </c>
      <c r="F4789" s="867" t="s">
        <v>819</v>
      </c>
      <c r="G4789" s="867">
        <v>101152</v>
      </c>
      <c r="H4789" s="867" t="s">
        <v>11257</v>
      </c>
      <c r="I4789" s="867" t="s">
        <v>169</v>
      </c>
      <c r="J4789" s="867" t="s">
        <v>6142</v>
      </c>
      <c r="K4789" s="868">
        <v>10.14</v>
      </c>
      <c r="L4789" s="867" t="s">
        <v>6143</v>
      </c>
    </row>
    <row r="4790" spans="1:12" ht="13.5">
      <c r="A4790" s="867" t="s">
        <v>11194</v>
      </c>
      <c r="B4790" s="867" t="s">
        <v>11195</v>
      </c>
      <c r="C4790" s="867" t="s">
        <v>11196</v>
      </c>
      <c r="D4790" s="867" t="s">
        <v>11197</v>
      </c>
      <c r="E4790" s="868" t="s">
        <v>819</v>
      </c>
      <c r="F4790" s="867" t="s">
        <v>819</v>
      </c>
      <c r="G4790" s="867">
        <v>101153</v>
      </c>
      <c r="H4790" s="867" t="s">
        <v>11258</v>
      </c>
      <c r="I4790" s="867" t="s">
        <v>169</v>
      </c>
      <c r="J4790" s="867" t="s">
        <v>6142</v>
      </c>
      <c r="K4790" s="868">
        <v>10.9</v>
      </c>
      <c r="L4790" s="867" t="s">
        <v>6143</v>
      </c>
    </row>
    <row r="4791" spans="1:12" ht="13.5">
      <c r="A4791" s="867" t="s">
        <v>11194</v>
      </c>
      <c r="B4791" s="867" t="s">
        <v>11195</v>
      </c>
      <c r="C4791" s="867" t="s">
        <v>11196</v>
      </c>
      <c r="D4791" s="867" t="s">
        <v>11197</v>
      </c>
      <c r="E4791" s="868" t="s">
        <v>819</v>
      </c>
      <c r="F4791" s="867" t="s">
        <v>819</v>
      </c>
      <c r="G4791" s="867">
        <v>101206</v>
      </c>
      <c r="H4791" s="867" t="s">
        <v>11259</v>
      </c>
      <c r="I4791" s="867" t="s">
        <v>169</v>
      </c>
      <c r="J4791" s="867" t="s">
        <v>6142</v>
      </c>
      <c r="K4791" s="868">
        <v>7.06</v>
      </c>
      <c r="L4791" s="867" t="s">
        <v>6143</v>
      </c>
    </row>
    <row r="4792" spans="1:12" ht="13.5">
      <c r="A4792" s="867" t="s">
        <v>11194</v>
      </c>
      <c r="B4792" s="867" t="s">
        <v>11195</v>
      </c>
      <c r="C4792" s="867" t="s">
        <v>11196</v>
      </c>
      <c r="D4792" s="867" t="s">
        <v>11197</v>
      </c>
      <c r="E4792" s="868" t="s">
        <v>819</v>
      </c>
      <c r="F4792" s="867" t="s">
        <v>819</v>
      </c>
      <c r="G4792" s="867">
        <v>101207</v>
      </c>
      <c r="H4792" s="867" t="s">
        <v>11260</v>
      </c>
      <c r="I4792" s="867" t="s">
        <v>169</v>
      </c>
      <c r="J4792" s="867" t="s">
        <v>6142</v>
      </c>
      <c r="K4792" s="868">
        <v>6.12</v>
      </c>
      <c r="L4792" s="867" t="s">
        <v>6143</v>
      </c>
    </row>
    <row r="4793" spans="1:12" ht="13.5">
      <c r="A4793" s="867" t="s">
        <v>11194</v>
      </c>
      <c r="B4793" s="867" t="s">
        <v>11195</v>
      </c>
      <c r="C4793" s="867" t="s">
        <v>11196</v>
      </c>
      <c r="D4793" s="867" t="s">
        <v>11197</v>
      </c>
      <c r="E4793" s="868" t="s">
        <v>819</v>
      </c>
      <c r="F4793" s="867" t="s">
        <v>819</v>
      </c>
      <c r="G4793" s="867">
        <v>101208</v>
      </c>
      <c r="H4793" s="867" t="s">
        <v>11261</v>
      </c>
      <c r="I4793" s="867" t="s">
        <v>169</v>
      </c>
      <c r="J4793" s="867" t="s">
        <v>6142</v>
      </c>
      <c r="K4793" s="868">
        <v>5.96</v>
      </c>
      <c r="L4793" s="867" t="s">
        <v>6143</v>
      </c>
    </row>
    <row r="4794" spans="1:12" ht="13.5">
      <c r="A4794" s="867" t="s">
        <v>11194</v>
      </c>
      <c r="B4794" s="867" t="s">
        <v>11195</v>
      </c>
      <c r="C4794" s="867" t="s">
        <v>11196</v>
      </c>
      <c r="D4794" s="867" t="s">
        <v>11197</v>
      </c>
      <c r="E4794" s="868" t="s">
        <v>819</v>
      </c>
      <c r="F4794" s="867" t="s">
        <v>819</v>
      </c>
      <c r="G4794" s="867">
        <v>101209</v>
      </c>
      <c r="H4794" s="867" t="s">
        <v>11262</v>
      </c>
      <c r="I4794" s="867" t="s">
        <v>169</v>
      </c>
      <c r="J4794" s="867" t="s">
        <v>6142</v>
      </c>
      <c r="K4794" s="868">
        <v>5.51</v>
      </c>
      <c r="L4794" s="867" t="s">
        <v>6143</v>
      </c>
    </row>
    <row r="4795" spans="1:12" ht="13.5">
      <c r="A4795" s="867" t="s">
        <v>11194</v>
      </c>
      <c r="B4795" s="867" t="s">
        <v>11195</v>
      </c>
      <c r="C4795" s="867" t="s">
        <v>11196</v>
      </c>
      <c r="D4795" s="867" t="s">
        <v>11197</v>
      </c>
      <c r="E4795" s="868" t="s">
        <v>819</v>
      </c>
      <c r="F4795" s="867" t="s">
        <v>819</v>
      </c>
      <c r="G4795" s="867">
        <v>101210</v>
      </c>
      <c r="H4795" s="867" t="s">
        <v>11263</v>
      </c>
      <c r="I4795" s="867" t="s">
        <v>169</v>
      </c>
      <c r="J4795" s="867" t="s">
        <v>6142</v>
      </c>
      <c r="K4795" s="868">
        <v>9.89</v>
      </c>
      <c r="L4795" s="867" t="s">
        <v>6143</v>
      </c>
    </row>
    <row r="4796" spans="1:12" ht="13.5">
      <c r="A4796" s="867" t="s">
        <v>11194</v>
      </c>
      <c r="B4796" s="867" t="s">
        <v>11195</v>
      </c>
      <c r="C4796" s="867" t="s">
        <v>11196</v>
      </c>
      <c r="D4796" s="867" t="s">
        <v>11197</v>
      </c>
      <c r="E4796" s="868" t="s">
        <v>819</v>
      </c>
      <c r="F4796" s="867" t="s">
        <v>819</v>
      </c>
      <c r="G4796" s="867">
        <v>101211</v>
      </c>
      <c r="H4796" s="867" t="s">
        <v>11264</v>
      </c>
      <c r="I4796" s="867" t="s">
        <v>169</v>
      </c>
      <c r="J4796" s="867" t="s">
        <v>6142</v>
      </c>
      <c r="K4796" s="868">
        <v>10.61</v>
      </c>
      <c r="L4796" s="867" t="s">
        <v>6143</v>
      </c>
    </row>
    <row r="4797" spans="1:12" ht="13.5">
      <c r="A4797" s="867" t="s">
        <v>11194</v>
      </c>
      <c r="B4797" s="867" t="s">
        <v>11195</v>
      </c>
      <c r="C4797" s="867" t="s">
        <v>11196</v>
      </c>
      <c r="D4797" s="867" t="s">
        <v>11197</v>
      </c>
      <c r="E4797" s="868" t="s">
        <v>819</v>
      </c>
      <c r="F4797" s="867" t="s">
        <v>819</v>
      </c>
      <c r="G4797" s="867">
        <v>101212</v>
      </c>
      <c r="H4797" s="867" t="s">
        <v>11265</v>
      </c>
      <c r="I4797" s="867" t="s">
        <v>169</v>
      </c>
      <c r="J4797" s="867" t="s">
        <v>6142</v>
      </c>
      <c r="K4797" s="868">
        <v>12.36</v>
      </c>
      <c r="L4797" s="867" t="s">
        <v>6143</v>
      </c>
    </row>
    <row r="4798" spans="1:12" ht="13.5">
      <c r="A4798" s="867" t="s">
        <v>11194</v>
      </c>
      <c r="B4798" s="867" t="s">
        <v>11195</v>
      </c>
      <c r="C4798" s="867" t="s">
        <v>11196</v>
      </c>
      <c r="D4798" s="867" t="s">
        <v>11197</v>
      </c>
      <c r="E4798" s="868" t="s">
        <v>819</v>
      </c>
      <c r="F4798" s="867" t="s">
        <v>819</v>
      </c>
      <c r="G4798" s="867">
        <v>101213</v>
      </c>
      <c r="H4798" s="867" t="s">
        <v>11266</v>
      </c>
      <c r="I4798" s="867" t="s">
        <v>169</v>
      </c>
      <c r="J4798" s="867" t="s">
        <v>6142</v>
      </c>
      <c r="K4798" s="868">
        <v>13.79</v>
      </c>
      <c r="L4798" s="867" t="s">
        <v>6143</v>
      </c>
    </row>
    <row r="4799" spans="1:12" ht="13.5">
      <c r="A4799" s="867" t="s">
        <v>11194</v>
      </c>
      <c r="B4799" s="867" t="s">
        <v>11195</v>
      </c>
      <c r="C4799" s="867" t="s">
        <v>11196</v>
      </c>
      <c r="D4799" s="867" t="s">
        <v>11197</v>
      </c>
      <c r="E4799" s="868" t="s">
        <v>819</v>
      </c>
      <c r="F4799" s="867" t="s">
        <v>819</v>
      </c>
      <c r="G4799" s="867">
        <v>101214</v>
      </c>
      <c r="H4799" s="867" t="s">
        <v>11267</v>
      </c>
      <c r="I4799" s="867" t="s">
        <v>169</v>
      </c>
      <c r="J4799" s="867" t="s">
        <v>6142</v>
      </c>
      <c r="K4799" s="868">
        <v>16.68</v>
      </c>
      <c r="L4799" s="867" t="s">
        <v>6143</v>
      </c>
    </row>
    <row r="4800" spans="1:12" ht="13.5">
      <c r="A4800" s="867" t="s">
        <v>11194</v>
      </c>
      <c r="B4800" s="867" t="s">
        <v>11195</v>
      </c>
      <c r="C4800" s="867" t="s">
        <v>11196</v>
      </c>
      <c r="D4800" s="867" t="s">
        <v>11197</v>
      </c>
      <c r="E4800" s="868" t="s">
        <v>819</v>
      </c>
      <c r="F4800" s="867" t="s">
        <v>819</v>
      </c>
      <c r="G4800" s="867">
        <v>101215</v>
      </c>
      <c r="H4800" s="867" t="s">
        <v>11268</v>
      </c>
      <c r="I4800" s="867" t="s">
        <v>169</v>
      </c>
      <c r="J4800" s="867" t="s">
        <v>6142</v>
      </c>
      <c r="K4800" s="868">
        <v>9.44</v>
      </c>
      <c r="L4800" s="867" t="s">
        <v>6143</v>
      </c>
    </row>
    <row r="4801" spans="1:12" ht="13.5">
      <c r="A4801" s="867" t="s">
        <v>11194</v>
      </c>
      <c r="B4801" s="867" t="s">
        <v>11195</v>
      </c>
      <c r="C4801" s="867" t="s">
        <v>11196</v>
      </c>
      <c r="D4801" s="867" t="s">
        <v>11197</v>
      </c>
      <c r="E4801" s="868" t="s">
        <v>819</v>
      </c>
      <c r="F4801" s="867" t="s">
        <v>819</v>
      </c>
      <c r="G4801" s="867">
        <v>101216</v>
      </c>
      <c r="H4801" s="867" t="s">
        <v>11269</v>
      </c>
      <c r="I4801" s="867" t="s">
        <v>169</v>
      </c>
      <c r="J4801" s="867" t="s">
        <v>6142</v>
      </c>
      <c r="K4801" s="868">
        <v>9.91</v>
      </c>
      <c r="L4801" s="867" t="s">
        <v>6143</v>
      </c>
    </row>
    <row r="4802" spans="1:12" ht="13.5">
      <c r="A4802" s="867" t="s">
        <v>11194</v>
      </c>
      <c r="B4802" s="867" t="s">
        <v>11195</v>
      </c>
      <c r="C4802" s="867" t="s">
        <v>11196</v>
      </c>
      <c r="D4802" s="867" t="s">
        <v>11197</v>
      </c>
      <c r="E4802" s="868" t="s">
        <v>819</v>
      </c>
      <c r="F4802" s="867" t="s">
        <v>819</v>
      </c>
      <c r="G4802" s="867">
        <v>101217</v>
      </c>
      <c r="H4802" s="867" t="s">
        <v>11270</v>
      </c>
      <c r="I4802" s="867" t="s">
        <v>169</v>
      </c>
      <c r="J4802" s="867" t="s">
        <v>6142</v>
      </c>
      <c r="K4802" s="868">
        <v>11.51</v>
      </c>
      <c r="L4802" s="867" t="s">
        <v>6143</v>
      </c>
    </row>
    <row r="4803" spans="1:12" ht="13.5">
      <c r="A4803" s="867" t="s">
        <v>11194</v>
      </c>
      <c r="B4803" s="867" t="s">
        <v>11195</v>
      </c>
      <c r="C4803" s="867" t="s">
        <v>11196</v>
      </c>
      <c r="D4803" s="867" t="s">
        <v>11197</v>
      </c>
      <c r="E4803" s="868" t="s">
        <v>819</v>
      </c>
      <c r="F4803" s="867" t="s">
        <v>819</v>
      </c>
      <c r="G4803" s="867">
        <v>101218</v>
      </c>
      <c r="H4803" s="867" t="s">
        <v>11271</v>
      </c>
      <c r="I4803" s="867" t="s">
        <v>169</v>
      </c>
      <c r="J4803" s="867" t="s">
        <v>6142</v>
      </c>
      <c r="K4803" s="868">
        <v>12.21</v>
      </c>
      <c r="L4803" s="867" t="s">
        <v>6143</v>
      </c>
    </row>
    <row r="4804" spans="1:12" ht="13.5">
      <c r="A4804" s="867" t="s">
        <v>11194</v>
      </c>
      <c r="B4804" s="867" t="s">
        <v>11195</v>
      </c>
      <c r="C4804" s="867" t="s">
        <v>11196</v>
      </c>
      <c r="D4804" s="867" t="s">
        <v>11197</v>
      </c>
      <c r="E4804" s="868" t="s">
        <v>819</v>
      </c>
      <c r="F4804" s="867" t="s">
        <v>819</v>
      </c>
      <c r="G4804" s="867">
        <v>101219</v>
      </c>
      <c r="H4804" s="867" t="s">
        <v>11272</v>
      </c>
      <c r="I4804" s="867" t="s">
        <v>169</v>
      </c>
      <c r="J4804" s="867" t="s">
        <v>6142</v>
      </c>
      <c r="K4804" s="868">
        <v>14.8</v>
      </c>
      <c r="L4804" s="867" t="s">
        <v>6143</v>
      </c>
    </row>
    <row r="4805" spans="1:12" ht="13.5">
      <c r="A4805" s="867" t="s">
        <v>11194</v>
      </c>
      <c r="B4805" s="867" t="s">
        <v>11195</v>
      </c>
      <c r="C4805" s="867" t="s">
        <v>11196</v>
      </c>
      <c r="D4805" s="867" t="s">
        <v>11197</v>
      </c>
      <c r="E4805" s="868" t="s">
        <v>819</v>
      </c>
      <c r="F4805" s="867" t="s">
        <v>819</v>
      </c>
      <c r="G4805" s="867">
        <v>101220</v>
      </c>
      <c r="H4805" s="867" t="s">
        <v>11273</v>
      </c>
      <c r="I4805" s="867" t="s">
        <v>169</v>
      </c>
      <c r="J4805" s="867" t="s">
        <v>6142</v>
      </c>
      <c r="K4805" s="868">
        <v>9.2799999999999994</v>
      </c>
      <c r="L4805" s="867" t="s">
        <v>6143</v>
      </c>
    </row>
    <row r="4806" spans="1:12" ht="13.5">
      <c r="A4806" s="867" t="s">
        <v>11194</v>
      </c>
      <c r="B4806" s="867" t="s">
        <v>11195</v>
      </c>
      <c r="C4806" s="867" t="s">
        <v>11196</v>
      </c>
      <c r="D4806" s="867" t="s">
        <v>11197</v>
      </c>
      <c r="E4806" s="868" t="s">
        <v>819</v>
      </c>
      <c r="F4806" s="867" t="s">
        <v>819</v>
      </c>
      <c r="G4806" s="867">
        <v>101221</v>
      </c>
      <c r="H4806" s="867" t="s">
        <v>11274</v>
      </c>
      <c r="I4806" s="867" t="s">
        <v>169</v>
      </c>
      <c r="J4806" s="867" t="s">
        <v>6142</v>
      </c>
      <c r="K4806" s="868">
        <v>9.83</v>
      </c>
      <c r="L4806" s="867" t="s">
        <v>6143</v>
      </c>
    </row>
    <row r="4807" spans="1:12" ht="13.5">
      <c r="A4807" s="867" t="s">
        <v>11194</v>
      </c>
      <c r="B4807" s="867" t="s">
        <v>11195</v>
      </c>
      <c r="C4807" s="867" t="s">
        <v>11196</v>
      </c>
      <c r="D4807" s="867" t="s">
        <v>11197</v>
      </c>
      <c r="E4807" s="868" t="s">
        <v>819</v>
      </c>
      <c r="F4807" s="867" t="s">
        <v>819</v>
      </c>
      <c r="G4807" s="867">
        <v>101222</v>
      </c>
      <c r="H4807" s="867" t="s">
        <v>11275</v>
      </c>
      <c r="I4807" s="867" t="s">
        <v>169</v>
      </c>
      <c r="J4807" s="867" t="s">
        <v>6142</v>
      </c>
      <c r="K4807" s="868">
        <v>11.42</v>
      </c>
      <c r="L4807" s="867" t="s">
        <v>6143</v>
      </c>
    </row>
    <row r="4808" spans="1:12" ht="13.5">
      <c r="A4808" s="867" t="s">
        <v>11194</v>
      </c>
      <c r="B4808" s="867" t="s">
        <v>11195</v>
      </c>
      <c r="C4808" s="867" t="s">
        <v>11196</v>
      </c>
      <c r="D4808" s="867" t="s">
        <v>11197</v>
      </c>
      <c r="E4808" s="868" t="s">
        <v>819</v>
      </c>
      <c r="F4808" s="867" t="s">
        <v>819</v>
      </c>
      <c r="G4808" s="867">
        <v>101223</v>
      </c>
      <c r="H4808" s="867" t="s">
        <v>11276</v>
      </c>
      <c r="I4808" s="867" t="s">
        <v>169</v>
      </c>
      <c r="J4808" s="867" t="s">
        <v>6142</v>
      </c>
      <c r="K4808" s="868">
        <v>12.7</v>
      </c>
      <c r="L4808" s="867" t="s">
        <v>6143</v>
      </c>
    </row>
    <row r="4809" spans="1:12" ht="13.5">
      <c r="A4809" s="867" t="s">
        <v>11194</v>
      </c>
      <c r="B4809" s="867" t="s">
        <v>11195</v>
      </c>
      <c r="C4809" s="867" t="s">
        <v>11196</v>
      </c>
      <c r="D4809" s="867" t="s">
        <v>11197</v>
      </c>
      <c r="E4809" s="868" t="s">
        <v>819</v>
      </c>
      <c r="F4809" s="867" t="s">
        <v>819</v>
      </c>
      <c r="G4809" s="867">
        <v>101224</v>
      </c>
      <c r="H4809" s="867" t="s">
        <v>11277</v>
      </c>
      <c r="I4809" s="867" t="s">
        <v>169</v>
      </c>
      <c r="J4809" s="867" t="s">
        <v>6142</v>
      </c>
      <c r="K4809" s="868">
        <v>15.91</v>
      </c>
      <c r="L4809" s="867" t="s">
        <v>6143</v>
      </c>
    </row>
    <row r="4810" spans="1:12" ht="13.5">
      <c r="A4810" s="867" t="s">
        <v>11194</v>
      </c>
      <c r="B4810" s="867" t="s">
        <v>11195</v>
      </c>
      <c r="C4810" s="867" t="s">
        <v>11196</v>
      </c>
      <c r="D4810" s="867" t="s">
        <v>11197</v>
      </c>
      <c r="E4810" s="868" t="s">
        <v>819</v>
      </c>
      <c r="F4810" s="867" t="s">
        <v>819</v>
      </c>
      <c r="G4810" s="867">
        <v>101225</v>
      </c>
      <c r="H4810" s="867" t="s">
        <v>11278</v>
      </c>
      <c r="I4810" s="867" t="s">
        <v>169</v>
      </c>
      <c r="J4810" s="867" t="s">
        <v>6142</v>
      </c>
      <c r="K4810" s="868">
        <v>8.49</v>
      </c>
      <c r="L4810" s="867" t="s">
        <v>6143</v>
      </c>
    </row>
    <row r="4811" spans="1:12" ht="13.5">
      <c r="A4811" s="867" t="s">
        <v>11194</v>
      </c>
      <c r="B4811" s="867" t="s">
        <v>11195</v>
      </c>
      <c r="C4811" s="867" t="s">
        <v>11196</v>
      </c>
      <c r="D4811" s="867" t="s">
        <v>11197</v>
      </c>
      <c r="E4811" s="868" t="s">
        <v>819</v>
      </c>
      <c r="F4811" s="867" t="s">
        <v>819</v>
      </c>
      <c r="G4811" s="867">
        <v>101226</v>
      </c>
      <c r="H4811" s="867" t="s">
        <v>11279</v>
      </c>
      <c r="I4811" s="867" t="s">
        <v>169</v>
      </c>
      <c r="J4811" s="867" t="s">
        <v>6142</v>
      </c>
      <c r="K4811" s="868">
        <v>8.9600000000000009</v>
      </c>
      <c r="L4811" s="867" t="s">
        <v>6143</v>
      </c>
    </row>
    <row r="4812" spans="1:12" ht="13.5">
      <c r="A4812" s="867" t="s">
        <v>11194</v>
      </c>
      <c r="B4812" s="867" t="s">
        <v>11195</v>
      </c>
      <c r="C4812" s="867" t="s">
        <v>11196</v>
      </c>
      <c r="D4812" s="867" t="s">
        <v>11197</v>
      </c>
      <c r="E4812" s="868" t="s">
        <v>819</v>
      </c>
      <c r="F4812" s="867" t="s">
        <v>819</v>
      </c>
      <c r="G4812" s="867">
        <v>101227</v>
      </c>
      <c r="H4812" s="867" t="s">
        <v>11280</v>
      </c>
      <c r="I4812" s="867" t="s">
        <v>169</v>
      </c>
      <c r="J4812" s="867" t="s">
        <v>6142</v>
      </c>
      <c r="K4812" s="868">
        <v>10.37</v>
      </c>
      <c r="L4812" s="867" t="s">
        <v>6143</v>
      </c>
    </row>
    <row r="4813" spans="1:12" ht="13.5">
      <c r="A4813" s="867" t="s">
        <v>11194</v>
      </c>
      <c r="B4813" s="867" t="s">
        <v>11195</v>
      </c>
      <c r="C4813" s="867" t="s">
        <v>11196</v>
      </c>
      <c r="D4813" s="867" t="s">
        <v>11197</v>
      </c>
      <c r="E4813" s="868" t="s">
        <v>819</v>
      </c>
      <c r="F4813" s="867" t="s">
        <v>819</v>
      </c>
      <c r="G4813" s="867">
        <v>101228</v>
      </c>
      <c r="H4813" s="867" t="s">
        <v>11281</v>
      </c>
      <c r="I4813" s="867" t="s">
        <v>169</v>
      </c>
      <c r="J4813" s="867" t="s">
        <v>6142</v>
      </c>
      <c r="K4813" s="868">
        <v>11.09</v>
      </c>
      <c r="L4813" s="867" t="s">
        <v>6143</v>
      </c>
    </row>
    <row r="4814" spans="1:12" ht="13.5">
      <c r="A4814" s="867" t="s">
        <v>11194</v>
      </c>
      <c r="B4814" s="867" t="s">
        <v>11195</v>
      </c>
      <c r="C4814" s="867" t="s">
        <v>11196</v>
      </c>
      <c r="D4814" s="867" t="s">
        <v>11197</v>
      </c>
      <c r="E4814" s="868" t="s">
        <v>819</v>
      </c>
      <c r="F4814" s="867" t="s">
        <v>819</v>
      </c>
      <c r="G4814" s="867">
        <v>101229</v>
      </c>
      <c r="H4814" s="867" t="s">
        <v>11282</v>
      </c>
      <c r="I4814" s="867" t="s">
        <v>169</v>
      </c>
      <c r="J4814" s="867" t="s">
        <v>6142</v>
      </c>
      <c r="K4814" s="868">
        <v>13.97</v>
      </c>
      <c r="L4814" s="867" t="s">
        <v>6143</v>
      </c>
    </row>
    <row r="4815" spans="1:12" ht="13.5">
      <c r="A4815" s="867" t="s">
        <v>11194</v>
      </c>
      <c r="B4815" s="867" t="s">
        <v>11195</v>
      </c>
      <c r="C4815" s="867" t="s">
        <v>11196</v>
      </c>
      <c r="D4815" s="867" t="s">
        <v>11197</v>
      </c>
      <c r="E4815" s="868" t="s">
        <v>819</v>
      </c>
      <c r="F4815" s="867" t="s">
        <v>819</v>
      </c>
      <c r="G4815" s="867">
        <v>101230</v>
      </c>
      <c r="H4815" s="867" t="s">
        <v>11283</v>
      </c>
      <c r="I4815" s="867" t="s">
        <v>169</v>
      </c>
      <c r="J4815" s="867" t="s">
        <v>6142</v>
      </c>
      <c r="K4815" s="868">
        <v>6.22</v>
      </c>
      <c r="L4815" s="867" t="s">
        <v>6143</v>
      </c>
    </row>
    <row r="4816" spans="1:12" ht="13.5">
      <c r="A4816" s="867" t="s">
        <v>11194</v>
      </c>
      <c r="B4816" s="867" t="s">
        <v>11195</v>
      </c>
      <c r="C4816" s="867" t="s">
        <v>11196</v>
      </c>
      <c r="D4816" s="867" t="s">
        <v>11197</v>
      </c>
      <c r="E4816" s="868" t="s">
        <v>819</v>
      </c>
      <c r="F4816" s="867" t="s">
        <v>819</v>
      </c>
      <c r="G4816" s="867">
        <v>101231</v>
      </c>
      <c r="H4816" s="867" t="s">
        <v>11284</v>
      </c>
      <c r="I4816" s="867" t="s">
        <v>169</v>
      </c>
      <c r="J4816" s="867" t="s">
        <v>6142</v>
      </c>
      <c r="K4816" s="868">
        <v>5.9</v>
      </c>
      <c r="L4816" s="867" t="s">
        <v>6143</v>
      </c>
    </row>
    <row r="4817" spans="1:12" ht="13.5">
      <c r="A4817" s="867" t="s">
        <v>11194</v>
      </c>
      <c r="B4817" s="867" t="s">
        <v>11195</v>
      </c>
      <c r="C4817" s="867" t="s">
        <v>11196</v>
      </c>
      <c r="D4817" s="867" t="s">
        <v>11197</v>
      </c>
      <c r="E4817" s="868" t="s">
        <v>819</v>
      </c>
      <c r="F4817" s="867" t="s">
        <v>819</v>
      </c>
      <c r="G4817" s="867">
        <v>101232</v>
      </c>
      <c r="H4817" s="867" t="s">
        <v>11285</v>
      </c>
      <c r="I4817" s="867" t="s">
        <v>169</v>
      </c>
      <c r="J4817" s="867" t="s">
        <v>6142</v>
      </c>
      <c r="K4817" s="868">
        <v>5.33</v>
      </c>
      <c r="L4817" s="867" t="s">
        <v>6143</v>
      </c>
    </row>
    <row r="4818" spans="1:12" ht="13.5">
      <c r="A4818" s="867" t="s">
        <v>11194</v>
      </c>
      <c r="B4818" s="867" t="s">
        <v>11195</v>
      </c>
      <c r="C4818" s="867" t="s">
        <v>11196</v>
      </c>
      <c r="D4818" s="867" t="s">
        <v>11197</v>
      </c>
      <c r="E4818" s="868" t="s">
        <v>819</v>
      </c>
      <c r="F4818" s="867" t="s">
        <v>819</v>
      </c>
      <c r="G4818" s="867">
        <v>101233</v>
      </c>
      <c r="H4818" s="867" t="s">
        <v>11286</v>
      </c>
      <c r="I4818" s="867" t="s">
        <v>169</v>
      </c>
      <c r="J4818" s="867" t="s">
        <v>6142</v>
      </c>
      <c r="K4818" s="868">
        <v>4.88</v>
      </c>
      <c r="L4818" s="867" t="s">
        <v>6143</v>
      </c>
    </row>
    <row r="4819" spans="1:12" ht="13.5">
      <c r="A4819" s="867" t="s">
        <v>11194</v>
      </c>
      <c r="B4819" s="867" t="s">
        <v>11195</v>
      </c>
      <c r="C4819" s="867" t="s">
        <v>11196</v>
      </c>
      <c r="D4819" s="867" t="s">
        <v>11197</v>
      </c>
      <c r="E4819" s="868" t="s">
        <v>819</v>
      </c>
      <c r="F4819" s="867" t="s">
        <v>819</v>
      </c>
      <c r="G4819" s="867">
        <v>101234</v>
      </c>
      <c r="H4819" s="867" t="s">
        <v>11287</v>
      </c>
      <c r="I4819" s="867" t="s">
        <v>169</v>
      </c>
      <c r="J4819" s="867" t="s">
        <v>6142</v>
      </c>
      <c r="K4819" s="868">
        <v>9.66</v>
      </c>
      <c r="L4819" s="867" t="s">
        <v>6143</v>
      </c>
    </row>
    <row r="4820" spans="1:12" ht="13.5">
      <c r="A4820" s="867" t="s">
        <v>11194</v>
      </c>
      <c r="B4820" s="867" t="s">
        <v>11195</v>
      </c>
      <c r="C4820" s="867" t="s">
        <v>11196</v>
      </c>
      <c r="D4820" s="867" t="s">
        <v>11197</v>
      </c>
      <c r="E4820" s="868" t="s">
        <v>819</v>
      </c>
      <c r="F4820" s="867" t="s">
        <v>819</v>
      </c>
      <c r="G4820" s="867">
        <v>101235</v>
      </c>
      <c r="H4820" s="867" t="s">
        <v>11288</v>
      </c>
      <c r="I4820" s="867" t="s">
        <v>169</v>
      </c>
      <c r="J4820" s="867" t="s">
        <v>6142</v>
      </c>
      <c r="K4820" s="868">
        <v>10.19</v>
      </c>
      <c r="L4820" s="867" t="s">
        <v>6143</v>
      </c>
    </row>
    <row r="4821" spans="1:12" ht="13.5">
      <c r="A4821" s="867" t="s">
        <v>11194</v>
      </c>
      <c r="B4821" s="867" t="s">
        <v>11195</v>
      </c>
      <c r="C4821" s="867" t="s">
        <v>11196</v>
      </c>
      <c r="D4821" s="867" t="s">
        <v>11197</v>
      </c>
      <c r="E4821" s="868" t="s">
        <v>819</v>
      </c>
      <c r="F4821" s="867" t="s">
        <v>819</v>
      </c>
      <c r="G4821" s="867">
        <v>101236</v>
      </c>
      <c r="H4821" s="867" t="s">
        <v>11289</v>
      </c>
      <c r="I4821" s="867" t="s">
        <v>169</v>
      </c>
      <c r="J4821" s="867" t="s">
        <v>6142</v>
      </c>
      <c r="K4821" s="868">
        <v>11.85</v>
      </c>
      <c r="L4821" s="867" t="s">
        <v>6143</v>
      </c>
    </row>
    <row r="4822" spans="1:12" ht="13.5">
      <c r="A4822" s="867" t="s">
        <v>11194</v>
      </c>
      <c r="B4822" s="867" t="s">
        <v>11195</v>
      </c>
      <c r="C4822" s="867" t="s">
        <v>11196</v>
      </c>
      <c r="D4822" s="867" t="s">
        <v>11197</v>
      </c>
      <c r="E4822" s="868" t="s">
        <v>819</v>
      </c>
      <c r="F4822" s="867" t="s">
        <v>819</v>
      </c>
      <c r="G4822" s="867">
        <v>101237</v>
      </c>
      <c r="H4822" s="867" t="s">
        <v>11290</v>
      </c>
      <c r="I4822" s="867" t="s">
        <v>169</v>
      </c>
      <c r="J4822" s="867" t="s">
        <v>6142</v>
      </c>
      <c r="K4822" s="868">
        <v>12.65</v>
      </c>
      <c r="L4822" s="867" t="s">
        <v>6143</v>
      </c>
    </row>
    <row r="4823" spans="1:12" ht="13.5">
      <c r="A4823" s="867" t="s">
        <v>11194</v>
      </c>
      <c r="B4823" s="867" t="s">
        <v>11195</v>
      </c>
      <c r="C4823" s="867" t="s">
        <v>11196</v>
      </c>
      <c r="D4823" s="867" t="s">
        <v>11197</v>
      </c>
      <c r="E4823" s="868" t="s">
        <v>819</v>
      </c>
      <c r="F4823" s="867" t="s">
        <v>819</v>
      </c>
      <c r="G4823" s="867">
        <v>101238</v>
      </c>
      <c r="H4823" s="867" t="s">
        <v>11291</v>
      </c>
      <c r="I4823" s="867" t="s">
        <v>169</v>
      </c>
      <c r="J4823" s="867" t="s">
        <v>6142</v>
      </c>
      <c r="K4823" s="868">
        <v>15.98</v>
      </c>
      <c r="L4823" s="867" t="s">
        <v>6143</v>
      </c>
    </row>
    <row r="4824" spans="1:12" ht="13.5">
      <c r="A4824" s="867" t="s">
        <v>11194</v>
      </c>
      <c r="B4824" s="867" t="s">
        <v>11195</v>
      </c>
      <c r="C4824" s="867" t="s">
        <v>11196</v>
      </c>
      <c r="D4824" s="867" t="s">
        <v>11197</v>
      </c>
      <c r="E4824" s="868" t="s">
        <v>819</v>
      </c>
      <c r="F4824" s="867" t="s">
        <v>819</v>
      </c>
      <c r="G4824" s="867">
        <v>101239</v>
      </c>
      <c r="H4824" s="867" t="s">
        <v>11292</v>
      </c>
      <c r="I4824" s="867" t="s">
        <v>169</v>
      </c>
      <c r="J4824" s="867" t="s">
        <v>6142</v>
      </c>
      <c r="K4824" s="868">
        <v>8.48</v>
      </c>
      <c r="L4824" s="867" t="s">
        <v>6143</v>
      </c>
    </row>
    <row r="4825" spans="1:12" ht="13.5">
      <c r="A4825" s="867" t="s">
        <v>11194</v>
      </c>
      <c r="B4825" s="867" t="s">
        <v>11195</v>
      </c>
      <c r="C4825" s="867" t="s">
        <v>11196</v>
      </c>
      <c r="D4825" s="867" t="s">
        <v>11197</v>
      </c>
      <c r="E4825" s="868" t="s">
        <v>819</v>
      </c>
      <c r="F4825" s="867" t="s">
        <v>819</v>
      </c>
      <c r="G4825" s="867">
        <v>101240</v>
      </c>
      <c r="H4825" s="867" t="s">
        <v>11293</v>
      </c>
      <c r="I4825" s="867" t="s">
        <v>169</v>
      </c>
      <c r="J4825" s="867" t="s">
        <v>6142</v>
      </c>
      <c r="K4825" s="868">
        <v>8.9600000000000009</v>
      </c>
      <c r="L4825" s="867" t="s">
        <v>6143</v>
      </c>
    </row>
    <row r="4826" spans="1:12" ht="13.5">
      <c r="A4826" s="867" t="s">
        <v>11194</v>
      </c>
      <c r="B4826" s="867" t="s">
        <v>11195</v>
      </c>
      <c r="C4826" s="867" t="s">
        <v>11196</v>
      </c>
      <c r="D4826" s="867" t="s">
        <v>11197</v>
      </c>
      <c r="E4826" s="868" t="s">
        <v>819</v>
      </c>
      <c r="F4826" s="867" t="s">
        <v>819</v>
      </c>
      <c r="G4826" s="867">
        <v>101241</v>
      </c>
      <c r="H4826" s="867" t="s">
        <v>11294</v>
      </c>
      <c r="I4826" s="867" t="s">
        <v>169</v>
      </c>
      <c r="J4826" s="867" t="s">
        <v>6142</v>
      </c>
      <c r="K4826" s="868">
        <v>10.46</v>
      </c>
      <c r="L4826" s="867" t="s">
        <v>6143</v>
      </c>
    </row>
    <row r="4827" spans="1:12" ht="13.5">
      <c r="A4827" s="867" t="s">
        <v>11194</v>
      </c>
      <c r="B4827" s="867" t="s">
        <v>11195</v>
      </c>
      <c r="C4827" s="867" t="s">
        <v>11196</v>
      </c>
      <c r="D4827" s="867" t="s">
        <v>11197</v>
      </c>
      <c r="E4827" s="868" t="s">
        <v>819</v>
      </c>
      <c r="F4827" s="867" t="s">
        <v>819</v>
      </c>
      <c r="G4827" s="867">
        <v>101242</v>
      </c>
      <c r="H4827" s="867" t="s">
        <v>11295</v>
      </c>
      <c r="I4827" s="867" t="s">
        <v>169</v>
      </c>
      <c r="J4827" s="867" t="s">
        <v>6142</v>
      </c>
      <c r="K4827" s="868">
        <v>11.66</v>
      </c>
      <c r="L4827" s="867" t="s">
        <v>6143</v>
      </c>
    </row>
    <row r="4828" spans="1:12" ht="13.5">
      <c r="A4828" s="867" t="s">
        <v>11194</v>
      </c>
      <c r="B4828" s="867" t="s">
        <v>11195</v>
      </c>
      <c r="C4828" s="867" t="s">
        <v>11196</v>
      </c>
      <c r="D4828" s="867" t="s">
        <v>11197</v>
      </c>
      <c r="E4828" s="868" t="s">
        <v>819</v>
      </c>
      <c r="F4828" s="867" t="s">
        <v>819</v>
      </c>
      <c r="G4828" s="867">
        <v>101243</v>
      </c>
      <c r="H4828" s="867" t="s">
        <v>11296</v>
      </c>
      <c r="I4828" s="867" t="s">
        <v>169</v>
      </c>
      <c r="J4828" s="867" t="s">
        <v>6142</v>
      </c>
      <c r="K4828" s="868">
        <v>14.15</v>
      </c>
      <c r="L4828" s="867" t="s">
        <v>6143</v>
      </c>
    </row>
    <row r="4829" spans="1:12" ht="13.5">
      <c r="A4829" s="867" t="s">
        <v>11194</v>
      </c>
      <c r="B4829" s="867" t="s">
        <v>11195</v>
      </c>
      <c r="C4829" s="867" t="s">
        <v>11196</v>
      </c>
      <c r="D4829" s="867" t="s">
        <v>11197</v>
      </c>
      <c r="E4829" s="868" t="s">
        <v>819</v>
      </c>
      <c r="F4829" s="867" t="s">
        <v>819</v>
      </c>
      <c r="G4829" s="867">
        <v>101244</v>
      </c>
      <c r="H4829" s="867" t="s">
        <v>11297</v>
      </c>
      <c r="I4829" s="867" t="s">
        <v>169</v>
      </c>
      <c r="J4829" s="867" t="s">
        <v>6142</v>
      </c>
      <c r="K4829" s="868">
        <v>8.92</v>
      </c>
      <c r="L4829" s="867" t="s">
        <v>6143</v>
      </c>
    </row>
    <row r="4830" spans="1:12" ht="13.5">
      <c r="A4830" s="867" t="s">
        <v>11194</v>
      </c>
      <c r="B4830" s="867" t="s">
        <v>11195</v>
      </c>
      <c r="C4830" s="867" t="s">
        <v>11196</v>
      </c>
      <c r="D4830" s="867" t="s">
        <v>11197</v>
      </c>
      <c r="E4830" s="868" t="s">
        <v>819</v>
      </c>
      <c r="F4830" s="867" t="s">
        <v>819</v>
      </c>
      <c r="G4830" s="867">
        <v>101245</v>
      </c>
      <c r="H4830" s="867" t="s">
        <v>11298</v>
      </c>
      <c r="I4830" s="867" t="s">
        <v>169</v>
      </c>
      <c r="J4830" s="867" t="s">
        <v>6142</v>
      </c>
      <c r="K4830" s="868">
        <v>9.4499999999999993</v>
      </c>
      <c r="L4830" s="867" t="s">
        <v>6143</v>
      </c>
    </row>
    <row r="4831" spans="1:12" ht="13.5">
      <c r="A4831" s="867" t="s">
        <v>11194</v>
      </c>
      <c r="B4831" s="867" t="s">
        <v>11195</v>
      </c>
      <c r="C4831" s="867" t="s">
        <v>11196</v>
      </c>
      <c r="D4831" s="867" t="s">
        <v>11197</v>
      </c>
      <c r="E4831" s="868" t="s">
        <v>819</v>
      </c>
      <c r="F4831" s="867" t="s">
        <v>819</v>
      </c>
      <c r="G4831" s="867">
        <v>101246</v>
      </c>
      <c r="H4831" s="867" t="s">
        <v>11299</v>
      </c>
      <c r="I4831" s="867" t="s">
        <v>169</v>
      </c>
      <c r="J4831" s="867" t="s">
        <v>6142</v>
      </c>
      <c r="K4831" s="868">
        <v>10.99</v>
      </c>
      <c r="L4831" s="867" t="s">
        <v>6143</v>
      </c>
    </row>
    <row r="4832" spans="1:12" ht="13.5">
      <c r="A4832" s="867" t="s">
        <v>11194</v>
      </c>
      <c r="B4832" s="867" t="s">
        <v>11195</v>
      </c>
      <c r="C4832" s="867" t="s">
        <v>11196</v>
      </c>
      <c r="D4832" s="867" t="s">
        <v>11197</v>
      </c>
      <c r="E4832" s="868" t="s">
        <v>819</v>
      </c>
      <c r="F4832" s="867" t="s">
        <v>819</v>
      </c>
      <c r="G4832" s="867">
        <v>101247</v>
      </c>
      <c r="H4832" s="867" t="s">
        <v>11300</v>
      </c>
      <c r="I4832" s="867" t="s">
        <v>169</v>
      </c>
      <c r="J4832" s="867" t="s">
        <v>6142</v>
      </c>
      <c r="K4832" s="868">
        <v>12.18</v>
      </c>
      <c r="L4832" s="867" t="s">
        <v>6143</v>
      </c>
    </row>
    <row r="4833" spans="1:12" ht="13.5">
      <c r="A4833" s="867" t="s">
        <v>11194</v>
      </c>
      <c r="B4833" s="867" t="s">
        <v>11195</v>
      </c>
      <c r="C4833" s="867" t="s">
        <v>11196</v>
      </c>
      <c r="D4833" s="867" t="s">
        <v>11197</v>
      </c>
      <c r="E4833" s="868" t="s">
        <v>819</v>
      </c>
      <c r="F4833" s="867" t="s">
        <v>819</v>
      </c>
      <c r="G4833" s="867">
        <v>101248</v>
      </c>
      <c r="H4833" s="867" t="s">
        <v>11301</v>
      </c>
      <c r="I4833" s="867" t="s">
        <v>169</v>
      </c>
      <c r="J4833" s="867" t="s">
        <v>6142</v>
      </c>
      <c r="K4833" s="868">
        <v>15.25</v>
      </c>
      <c r="L4833" s="867" t="s">
        <v>6143</v>
      </c>
    </row>
    <row r="4834" spans="1:12" ht="13.5">
      <c r="A4834" s="867" t="s">
        <v>11194</v>
      </c>
      <c r="B4834" s="867" t="s">
        <v>11195</v>
      </c>
      <c r="C4834" s="867" t="s">
        <v>11196</v>
      </c>
      <c r="D4834" s="867" t="s">
        <v>11197</v>
      </c>
      <c r="E4834" s="868" t="s">
        <v>819</v>
      </c>
      <c r="F4834" s="867" t="s">
        <v>819</v>
      </c>
      <c r="G4834" s="867">
        <v>101249</v>
      </c>
      <c r="H4834" s="867" t="s">
        <v>11302</v>
      </c>
      <c r="I4834" s="867" t="s">
        <v>169</v>
      </c>
      <c r="J4834" s="867" t="s">
        <v>6142</v>
      </c>
      <c r="K4834" s="868">
        <v>7.73</v>
      </c>
      <c r="L4834" s="867" t="s">
        <v>6143</v>
      </c>
    </row>
    <row r="4835" spans="1:12" ht="13.5">
      <c r="A4835" s="867" t="s">
        <v>11194</v>
      </c>
      <c r="B4835" s="867" t="s">
        <v>11195</v>
      </c>
      <c r="C4835" s="867" t="s">
        <v>11196</v>
      </c>
      <c r="D4835" s="867" t="s">
        <v>11197</v>
      </c>
      <c r="E4835" s="868" t="s">
        <v>819</v>
      </c>
      <c r="F4835" s="867" t="s">
        <v>819</v>
      </c>
      <c r="G4835" s="867">
        <v>101250</v>
      </c>
      <c r="H4835" s="867" t="s">
        <v>11303</v>
      </c>
      <c r="I4835" s="867" t="s">
        <v>169</v>
      </c>
      <c r="J4835" s="867" t="s">
        <v>6142</v>
      </c>
      <c r="K4835" s="868">
        <v>8.57</v>
      </c>
      <c r="L4835" s="867" t="s">
        <v>6143</v>
      </c>
    </row>
    <row r="4836" spans="1:12" ht="13.5">
      <c r="A4836" s="867" t="s">
        <v>11194</v>
      </c>
      <c r="B4836" s="867" t="s">
        <v>11195</v>
      </c>
      <c r="C4836" s="867" t="s">
        <v>11196</v>
      </c>
      <c r="D4836" s="867" t="s">
        <v>11197</v>
      </c>
      <c r="E4836" s="868" t="s">
        <v>819</v>
      </c>
      <c r="F4836" s="867" t="s">
        <v>819</v>
      </c>
      <c r="G4836" s="867">
        <v>101251</v>
      </c>
      <c r="H4836" s="867" t="s">
        <v>11304</v>
      </c>
      <c r="I4836" s="867" t="s">
        <v>169</v>
      </c>
      <c r="J4836" s="867" t="s">
        <v>6142</v>
      </c>
      <c r="K4836" s="868">
        <v>9.7899999999999991</v>
      </c>
      <c r="L4836" s="867" t="s">
        <v>6143</v>
      </c>
    </row>
    <row r="4837" spans="1:12" ht="13.5">
      <c r="A4837" s="867" t="s">
        <v>11194</v>
      </c>
      <c r="B4837" s="867" t="s">
        <v>11195</v>
      </c>
      <c r="C4837" s="867" t="s">
        <v>11196</v>
      </c>
      <c r="D4837" s="867" t="s">
        <v>11197</v>
      </c>
      <c r="E4837" s="868" t="s">
        <v>819</v>
      </c>
      <c r="F4837" s="867" t="s">
        <v>819</v>
      </c>
      <c r="G4837" s="867">
        <v>101252</v>
      </c>
      <c r="H4837" s="867" t="s">
        <v>11305</v>
      </c>
      <c r="I4837" s="867" t="s">
        <v>169</v>
      </c>
      <c r="J4837" s="867" t="s">
        <v>6142</v>
      </c>
      <c r="K4837" s="868">
        <v>10.61</v>
      </c>
      <c r="L4837" s="867" t="s">
        <v>6143</v>
      </c>
    </row>
    <row r="4838" spans="1:12" ht="13.5">
      <c r="A4838" s="867" t="s">
        <v>11194</v>
      </c>
      <c r="B4838" s="867" t="s">
        <v>11195</v>
      </c>
      <c r="C4838" s="867" t="s">
        <v>11196</v>
      </c>
      <c r="D4838" s="867" t="s">
        <v>11197</v>
      </c>
      <c r="E4838" s="868" t="s">
        <v>819</v>
      </c>
      <c r="F4838" s="867" t="s">
        <v>819</v>
      </c>
      <c r="G4838" s="867">
        <v>101253</v>
      </c>
      <c r="H4838" s="867" t="s">
        <v>11306</v>
      </c>
      <c r="I4838" s="867" t="s">
        <v>169</v>
      </c>
      <c r="J4838" s="867" t="s">
        <v>6142</v>
      </c>
      <c r="K4838" s="868">
        <v>13.37</v>
      </c>
      <c r="L4838" s="867" t="s">
        <v>6143</v>
      </c>
    </row>
    <row r="4839" spans="1:12" ht="13.5">
      <c r="A4839" s="867" t="s">
        <v>11194</v>
      </c>
      <c r="B4839" s="867" t="s">
        <v>11195</v>
      </c>
      <c r="C4839" s="867" t="s">
        <v>11196</v>
      </c>
      <c r="D4839" s="867" t="s">
        <v>11197</v>
      </c>
      <c r="E4839" s="868" t="s">
        <v>819</v>
      </c>
      <c r="F4839" s="867" t="s">
        <v>819</v>
      </c>
      <c r="G4839" s="867">
        <v>101254</v>
      </c>
      <c r="H4839" s="867" t="s">
        <v>11307</v>
      </c>
      <c r="I4839" s="867" t="s">
        <v>169</v>
      </c>
      <c r="J4839" s="867" t="s">
        <v>6142</v>
      </c>
      <c r="K4839" s="868">
        <v>6.96</v>
      </c>
      <c r="L4839" s="867" t="s">
        <v>6143</v>
      </c>
    </row>
    <row r="4840" spans="1:12" ht="13.5">
      <c r="A4840" s="867" t="s">
        <v>11194</v>
      </c>
      <c r="B4840" s="867" t="s">
        <v>11195</v>
      </c>
      <c r="C4840" s="867" t="s">
        <v>11196</v>
      </c>
      <c r="D4840" s="867" t="s">
        <v>11197</v>
      </c>
      <c r="E4840" s="868" t="s">
        <v>819</v>
      </c>
      <c r="F4840" s="867" t="s">
        <v>819</v>
      </c>
      <c r="G4840" s="867">
        <v>101255</v>
      </c>
      <c r="H4840" s="867" t="s">
        <v>11308</v>
      </c>
      <c r="I4840" s="867" t="s">
        <v>169</v>
      </c>
      <c r="J4840" s="867" t="s">
        <v>6142</v>
      </c>
      <c r="K4840" s="868">
        <v>6.15</v>
      </c>
      <c r="L4840" s="867" t="s">
        <v>6143</v>
      </c>
    </row>
    <row r="4841" spans="1:12" ht="13.5">
      <c r="A4841" s="867" t="s">
        <v>11194</v>
      </c>
      <c r="B4841" s="867" t="s">
        <v>11195</v>
      </c>
      <c r="C4841" s="867" t="s">
        <v>11196</v>
      </c>
      <c r="D4841" s="867" t="s">
        <v>11197</v>
      </c>
      <c r="E4841" s="868" t="s">
        <v>819</v>
      </c>
      <c r="F4841" s="867" t="s">
        <v>819</v>
      </c>
      <c r="G4841" s="867">
        <v>101256</v>
      </c>
      <c r="H4841" s="867" t="s">
        <v>11309</v>
      </c>
      <c r="I4841" s="867" t="s">
        <v>169</v>
      </c>
      <c r="J4841" s="867" t="s">
        <v>6142</v>
      </c>
      <c r="K4841" s="868">
        <v>10.66</v>
      </c>
      <c r="L4841" s="867" t="s">
        <v>6143</v>
      </c>
    </row>
    <row r="4842" spans="1:12" ht="13.5">
      <c r="A4842" s="867" t="s">
        <v>11194</v>
      </c>
      <c r="B4842" s="867" t="s">
        <v>11195</v>
      </c>
      <c r="C4842" s="867" t="s">
        <v>11196</v>
      </c>
      <c r="D4842" s="867" t="s">
        <v>11197</v>
      </c>
      <c r="E4842" s="868" t="s">
        <v>819</v>
      </c>
      <c r="F4842" s="867" t="s">
        <v>819</v>
      </c>
      <c r="G4842" s="867">
        <v>101257</v>
      </c>
      <c r="H4842" s="867" t="s">
        <v>11310</v>
      </c>
      <c r="I4842" s="867" t="s">
        <v>169</v>
      </c>
      <c r="J4842" s="867" t="s">
        <v>6142</v>
      </c>
      <c r="K4842" s="868">
        <v>11.24</v>
      </c>
      <c r="L4842" s="867" t="s">
        <v>6143</v>
      </c>
    </row>
    <row r="4843" spans="1:12" ht="13.5">
      <c r="A4843" s="867" t="s">
        <v>11194</v>
      </c>
      <c r="B4843" s="867" t="s">
        <v>11195</v>
      </c>
      <c r="C4843" s="867" t="s">
        <v>11196</v>
      </c>
      <c r="D4843" s="867" t="s">
        <v>11197</v>
      </c>
      <c r="E4843" s="868" t="s">
        <v>819</v>
      </c>
      <c r="F4843" s="867" t="s">
        <v>819</v>
      </c>
      <c r="G4843" s="867">
        <v>101258</v>
      </c>
      <c r="H4843" s="867" t="s">
        <v>11311</v>
      </c>
      <c r="I4843" s="867" t="s">
        <v>169</v>
      </c>
      <c r="J4843" s="867" t="s">
        <v>6142</v>
      </c>
      <c r="K4843" s="868">
        <v>13.02</v>
      </c>
      <c r="L4843" s="867" t="s">
        <v>6143</v>
      </c>
    </row>
    <row r="4844" spans="1:12" ht="13.5">
      <c r="A4844" s="867" t="s">
        <v>11194</v>
      </c>
      <c r="B4844" s="867" t="s">
        <v>11195</v>
      </c>
      <c r="C4844" s="867" t="s">
        <v>11196</v>
      </c>
      <c r="D4844" s="867" t="s">
        <v>11197</v>
      </c>
      <c r="E4844" s="868" t="s">
        <v>819</v>
      </c>
      <c r="F4844" s="867" t="s">
        <v>819</v>
      </c>
      <c r="G4844" s="867">
        <v>101259</v>
      </c>
      <c r="H4844" s="867" t="s">
        <v>11312</v>
      </c>
      <c r="I4844" s="867" t="s">
        <v>169</v>
      </c>
      <c r="J4844" s="867" t="s">
        <v>6142</v>
      </c>
      <c r="K4844" s="868">
        <v>14.43</v>
      </c>
      <c r="L4844" s="867" t="s">
        <v>6143</v>
      </c>
    </row>
    <row r="4845" spans="1:12" ht="13.5">
      <c r="A4845" s="867" t="s">
        <v>11194</v>
      </c>
      <c r="B4845" s="867" t="s">
        <v>11195</v>
      </c>
      <c r="C4845" s="867" t="s">
        <v>11196</v>
      </c>
      <c r="D4845" s="867" t="s">
        <v>11197</v>
      </c>
      <c r="E4845" s="868" t="s">
        <v>819</v>
      </c>
      <c r="F4845" s="867" t="s">
        <v>819</v>
      </c>
      <c r="G4845" s="867">
        <v>101260</v>
      </c>
      <c r="H4845" s="867" t="s">
        <v>11313</v>
      </c>
      <c r="I4845" s="867" t="s">
        <v>169</v>
      </c>
      <c r="J4845" s="867" t="s">
        <v>6142</v>
      </c>
      <c r="K4845" s="868">
        <v>18</v>
      </c>
      <c r="L4845" s="867" t="s">
        <v>6143</v>
      </c>
    </row>
    <row r="4846" spans="1:12" ht="13.5">
      <c r="A4846" s="867" t="s">
        <v>11194</v>
      </c>
      <c r="B4846" s="867" t="s">
        <v>11195</v>
      </c>
      <c r="C4846" s="867" t="s">
        <v>11196</v>
      </c>
      <c r="D4846" s="867" t="s">
        <v>11197</v>
      </c>
      <c r="E4846" s="868" t="s">
        <v>819</v>
      </c>
      <c r="F4846" s="867" t="s">
        <v>819</v>
      </c>
      <c r="G4846" s="867">
        <v>101261</v>
      </c>
      <c r="H4846" s="867" t="s">
        <v>11314</v>
      </c>
      <c r="I4846" s="867" t="s">
        <v>169</v>
      </c>
      <c r="J4846" s="867" t="s">
        <v>6142</v>
      </c>
      <c r="K4846" s="868">
        <v>10.07</v>
      </c>
      <c r="L4846" s="867" t="s">
        <v>6143</v>
      </c>
    </row>
    <row r="4847" spans="1:12" ht="13.5">
      <c r="A4847" s="867" t="s">
        <v>11194</v>
      </c>
      <c r="B4847" s="867" t="s">
        <v>11195</v>
      </c>
      <c r="C4847" s="867" t="s">
        <v>11196</v>
      </c>
      <c r="D4847" s="867" t="s">
        <v>11197</v>
      </c>
      <c r="E4847" s="868" t="s">
        <v>819</v>
      </c>
      <c r="F4847" s="867" t="s">
        <v>819</v>
      </c>
      <c r="G4847" s="867">
        <v>101262</v>
      </c>
      <c r="H4847" s="867" t="s">
        <v>11315</v>
      </c>
      <c r="I4847" s="867" t="s">
        <v>169</v>
      </c>
      <c r="J4847" s="867" t="s">
        <v>6142</v>
      </c>
      <c r="K4847" s="868">
        <v>10.64</v>
      </c>
      <c r="L4847" s="867" t="s">
        <v>6143</v>
      </c>
    </row>
    <row r="4848" spans="1:12" ht="13.5">
      <c r="A4848" s="867" t="s">
        <v>11194</v>
      </c>
      <c r="B4848" s="867" t="s">
        <v>11195</v>
      </c>
      <c r="C4848" s="867" t="s">
        <v>11196</v>
      </c>
      <c r="D4848" s="867" t="s">
        <v>11197</v>
      </c>
      <c r="E4848" s="868" t="s">
        <v>819</v>
      </c>
      <c r="F4848" s="867" t="s">
        <v>819</v>
      </c>
      <c r="G4848" s="867">
        <v>101263</v>
      </c>
      <c r="H4848" s="867" t="s">
        <v>11316</v>
      </c>
      <c r="I4848" s="867" t="s">
        <v>169</v>
      </c>
      <c r="J4848" s="867" t="s">
        <v>6142</v>
      </c>
      <c r="K4848" s="868">
        <v>12.29</v>
      </c>
      <c r="L4848" s="867" t="s">
        <v>6143</v>
      </c>
    </row>
    <row r="4849" spans="1:12" ht="13.5">
      <c r="A4849" s="867" t="s">
        <v>11194</v>
      </c>
      <c r="B4849" s="867" t="s">
        <v>11195</v>
      </c>
      <c r="C4849" s="867" t="s">
        <v>11196</v>
      </c>
      <c r="D4849" s="867" t="s">
        <v>11197</v>
      </c>
      <c r="E4849" s="868" t="s">
        <v>819</v>
      </c>
      <c r="F4849" s="867" t="s">
        <v>819</v>
      </c>
      <c r="G4849" s="867">
        <v>101264</v>
      </c>
      <c r="H4849" s="867" t="s">
        <v>11317</v>
      </c>
      <c r="I4849" s="867" t="s">
        <v>169</v>
      </c>
      <c r="J4849" s="867" t="s">
        <v>6142</v>
      </c>
      <c r="K4849" s="868">
        <v>13.6</v>
      </c>
      <c r="L4849" s="867" t="s">
        <v>6143</v>
      </c>
    </row>
    <row r="4850" spans="1:12" ht="13.5">
      <c r="A4850" s="867" t="s">
        <v>11194</v>
      </c>
      <c r="B4850" s="867" t="s">
        <v>11195</v>
      </c>
      <c r="C4850" s="867" t="s">
        <v>11196</v>
      </c>
      <c r="D4850" s="867" t="s">
        <v>11197</v>
      </c>
      <c r="E4850" s="868" t="s">
        <v>819</v>
      </c>
      <c r="F4850" s="867" t="s">
        <v>819</v>
      </c>
      <c r="G4850" s="867">
        <v>101265</v>
      </c>
      <c r="H4850" s="867" t="s">
        <v>11318</v>
      </c>
      <c r="I4850" s="867" t="s">
        <v>169</v>
      </c>
      <c r="J4850" s="867" t="s">
        <v>6142</v>
      </c>
      <c r="K4850" s="868">
        <v>16.93</v>
      </c>
      <c r="L4850" s="867" t="s">
        <v>6143</v>
      </c>
    </row>
    <row r="4851" spans="1:12" ht="13.5">
      <c r="A4851" s="867" t="s">
        <v>11194</v>
      </c>
      <c r="B4851" s="867" t="s">
        <v>11195</v>
      </c>
      <c r="C4851" s="867" t="s">
        <v>11196</v>
      </c>
      <c r="D4851" s="867" t="s">
        <v>11197</v>
      </c>
      <c r="E4851" s="868" t="s">
        <v>819</v>
      </c>
      <c r="F4851" s="867" t="s">
        <v>819</v>
      </c>
      <c r="G4851" s="867">
        <v>101266</v>
      </c>
      <c r="H4851" s="867" t="s">
        <v>11319</v>
      </c>
      <c r="I4851" s="867" t="s">
        <v>169</v>
      </c>
      <c r="J4851" s="867" t="s">
        <v>6142</v>
      </c>
      <c r="K4851" s="868">
        <v>6.18</v>
      </c>
      <c r="L4851" s="867" t="s">
        <v>6143</v>
      </c>
    </row>
    <row r="4852" spans="1:12" ht="13.5">
      <c r="A4852" s="867" t="s">
        <v>11194</v>
      </c>
      <c r="B4852" s="867" t="s">
        <v>11195</v>
      </c>
      <c r="C4852" s="867" t="s">
        <v>11196</v>
      </c>
      <c r="D4852" s="867" t="s">
        <v>11197</v>
      </c>
      <c r="E4852" s="868" t="s">
        <v>819</v>
      </c>
      <c r="F4852" s="867" t="s">
        <v>819</v>
      </c>
      <c r="G4852" s="867">
        <v>101267</v>
      </c>
      <c r="H4852" s="867" t="s">
        <v>11320</v>
      </c>
      <c r="I4852" s="867" t="s">
        <v>169</v>
      </c>
      <c r="J4852" s="867" t="s">
        <v>6142</v>
      </c>
      <c r="K4852" s="868">
        <v>5.92</v>
      </c>
      <c r="L4852" s="867" t="s">
        <v>6143</v>
      </c>
    </row>
    <row r="4853" spans="1:12" ht="13.5">
      <c r="A4853" s="867" t="s">
        <v>11194</v>
      </c>
      <c r="B4853" s="867" t="s">
        <v>11195</v>
      </c>
      <c r="C4853" s="867" t="s">
        <v>11196</v>
      </c>
      <c r="D4853" s="867" t="s">
        <v>11197</v>
      </c>
      <c r="E4853" s="868" t="s">
        <v>819</v>
      </c>
      <c r="F4853" s="867" t="s">
        <v>819</v>
      </c>
      <c r="G4853" s="867">
        <v>101268</v>
      </c>
      <c r="H4853" s="867" t="s">
        <v>11321</v>
      </c>
      <c r="I4853" s="867" t="s">
        <v>169</v>
      </c>
      <c r="J4853" s="867" t="s">
        <v>6142</v>
      </c>
      <c r="K4853" s="868">
        <v>9.69</v>
      </c>
      <c r="L4853" s="867" t="s">
        <v>6143</v>
      </c>
    </row>
    <row r="4854" spans="1:12" ht="13.5">
      <c r="A4854" s="867" t="s">
        <v>11194</v>
      </c>
      <c r="B4854" s="867" t="s">
        <v>11195</v>
      </c>
      <c r="C4854" s="867" t="s">
        <v>11196</v>
      </c>
      <c r="D4854" s="867" t="s">
        <v>11197</v>
      </c>
      <c r="E4854" s="868" t="s">
        <v>819</v>
      </c>
      <c r="F4854" s="867" t="s">
        <v>819</v>
      </c>
      <c r="G4854" s="867">
        <v>101269</v>
      </c>
      <c r="H4854" s="867" t="s">
        <v>11322</v>
      </c>
      <c r="I4854" s="867" t="s">
        <v>169</v>
      </c>
      <c r="J4854" s="867" t="s">
        <v>6142</v>
      </c>
      <c r="K4854" s="868">
        <v>10.76</v>
      </c>
      <c r="L4854" s="867" t="s">
        <v>6143</v>
      </c>
    </row>
    <row r="4855" spans="1:12" ht="13.5">
      <c r="A4855" s="867" t="s">
        <v>11194</v>
      </c>
      <c r="B4855" s="867" t="s">
        <v>11195</v>
      </c>
      <c r="C4855" s="867" t="s">
        <v>11196</v>
      </c>
      <c r="D4855" s="867" t="s">
        <v>11197</v>
      </c>
      <c r="E4855" s="868" t="s">
        <v>819</v>
      </c>
      <c r="F4855" s="867" t="s">
        <v>819</v>
      </c>
      <c r="G4855" s="867">
        <v>101270</v>
      </c>
      <c r="H4855" s="867" t="s">
        <v>11323</v>
      </c>
      <c r="I4855" s="867" t="s">
        <v>169</v>
      </c>
      <c r="J4855" s="867" t="s">
        <v>6142</v>
      </c>
      <c r="K4855" s="868">
        <v>12.45</v>
      </c>
      <c r="L4855" s="867" t="s">
        <v>6143</v>
      </c>
    </row>
    <row r="4856" spans="1:12" ht="13.5">
      <c r="A4856" s="867" t="s">
        <v>11194</v>
      </c>
      <c r="B4856" s="867" t="s">
        <v>11195</v>
      </c>
      <c r="C4856" s="867" t="s">
        <v>11196</v>
      </c>
      <c r="D4856" s="867" t="s">
        <v>11197</v>
      </c>
      <c r="E4856" s="868" t="s">
        <v>819</v>
      </c>
      <c r="F4856" s="867" t="s">
        <v>819</v>
      </c>
      <c r="G4856" s="867">
        <v>101271</v>
      </c>
      <c r="H4856" s="867" t="s">
        <v>11324</v>
      </c>
      <c r="I4856" s="867" t="s">
        <v>169</v>
      </c>
      <c r="J4856" s="867" t="s">
        <v>6142</v>
      </c>
      <c r="K4856" s="868">
        <v>13.78</v>
      </c>
      <c r="L4856" s="867" t="s">
        <v>6143</v>
      </c>
    </row>
    <row r="4857" spans="1:12" ht="13.5">
      <c r="A4857" s="867" t="s">
        <v>11194</v>
      </c>
      <c r="B4857" s="867" t="s">
        <v>11195</v>
      </c>
      <c r="C4857" s="867" t="s">
        <v>11196</v>
      </c>
      <c r="D4857" s="867" t="s">
        <v>11197</v>
      </c>
      <c r="E4857" s="868" t="s">
        <v>819</v>
      </c>
      <c r="F4857" s="867" t="s">
        <v>819</v>
      </c>
      <c r="G4857" s="867">
        <v>101272</v>
      </c>
      <c r="H4857" s="867" t="s">
        <v>11325</v>
      </c>
      <c r="I4857" s="867" t="s">
        <v>169</v>
      </c>
      <c r="J4857" s="867" t="s">
        <v>6142</v>
      </c>
      <c r="K4857" s="868">
        <v>17.18</v>
      </c>
      <c r="L4857" s="867" t="s">
        <v>6143</v>
      </c>
    </row>
    <row r="4858" spans="1:12" ht="13.5">
      <c r="A4858" s="867" t="s">
        <v>11194</v>
      </c>
      <c r="B4858" s="867" t="s">
        <v>11195</v>
      </c>
      <c r="C4858" s="867" t="s">
        <v>11196</v>
      </c>
      <c r="D4858" s="867" t="s">
        <v>11197</v>
      </c>
      <c r="E4858" s="868" t="s">
        <v>819</v>
      </c>
      <c r="F4858" s="867" t="s">
        <v>819</v>
      </c>
      <c r="G4858" s="867">
        <v>101273</v>
      </c>
      <c r="H4858" s="867" t="s">
        <v>11326</v>
      </c>
      <c r="I4858" s="867" t="s">
        <v>169</v>
      </c>
      <c r="J4858" s="867" t="s">
        <v>6142</v>
      </c>
      <c r="K4858" s="868">
        <v>9.24</v>
      </c>
      <c r="L4858" s="867" t="s">
        <v>6143</v>
      </c>
    </row>
    <row r="4859" spans="1:12" ht="13.5">
      <c r="A4859" s="867" t="s">
        <v>11194</v>
      </c>
      <c r="B4859" s="867" t="s">
        <v>11195</v>
      </c>
      <c r="C4859" s="867" t="s">
        <v>11196</v>
      </c>
      <c r="D4859" s="867" t="s">
        <v>11197</v>
      </c>
      <c r="E4859" s="868" t="s">
        <v>819</v>
      </c>
      <c r="F4859" s="867" t="s">
        <v>819</v>
      </c>
      <c r="G4859" s="867">
        <v>101274</v>
      </c>
      <c r="H4859" s="867" t="s">
        <v>11327</v>
      </c>
      <c r="I4859" s="867" t="s">
        <v>169</v>
      </c>
      <c r="J4859" s="867" t="s">
        <v>6142</v>
      </c>
      <c r="K4859" s="868">
        <v>10.199999999999999</v>
      </c>
      <c r="L4859" s="867" t="s">
        <v>6143</v>
      </c>
    </row>
    <row r="4860" spans="1:12" ht="13.5">
      <c r="A4860" s="867" t="s">
        <v>11194</v>
      </c>
      <c r="B4860" s="867" t="s">
        <v>11195</v>
      </c>
      <c r="C4860" s="867" t="s">
        <v>11196</v>
      </c>
      <c r="D4860" s="867" t="s">
        <v>11197</v>
      </c>
      <c r="E4860" s="868" t="s">
        <v>819</v>
      </c>
      <c r="F4860" s="867" t="s">
        <v>819</v>
      </c>
      <c r="G4860" s="867">
        <v>101275</v>
      </c>
      <c r="H4860" s="867" t="s">
        <v>11328</v>
      </c>
      <c r="I4860" s="867" t="s">
        <v>169</v>
      </c>
      <c r="J4860" s="867" t="s">
        <v>6142</v>
      </c>
      <c r="K4860" s="868">
        <v>11.81</v>
      </c>
      <c r="L4860" s="867" t="s">
        <v>6143</v>
      </c>
    </row>
    <row r="4861" spans="1:12" ht="13.5">
      <c r="A4861" s="867" t="s">
        <v>11194</v>
      </c>
      <c r="B4861" s="867" t="s">
        <v>11195</v>
      </c>
      <c r="C4861" s="867" t="s">
        <v>11196</v>
      </c>
      <c r="D4861" s="867" t="s">
        <v>11197</v>
      </c>
      <c r="E4861" s="868" t="s">
        <v>819</v>
      </c>
      <c r="F4861" s="867" t="s">
        <v>819</v>
      </c>
      <c r="G4861" s="867">
        <v>101276</v>
      </c>
      <c r="H4861" s="867" t="s">
        <v>11329</v>
      </c>
      <c r="I4861" s="867" t="s">
        <v>169</v>
      </c>
      <c r="J4861" s="867" t="s">
        <v>6142</v>
      </c>
      <c r="K4861" s="868">
        <v>13.04</v>
      </c>
      <c r="L4861" s="867" t="s">
        <v>6143</v>
      </c>
    </row>
    <row r="4862" spans="1:12" ht="13.5">
      <c r="A4862" s="867" t="s">
        <v>11194</v>
      </c>
      <c r="B4862" s="867" t="s">
        <v>11195</v>
      </c>
      <c r="C4862" s="867" t="s">
        <v>11196</v>
      </c>
      <c r="D4862" s="867" t="s">
        <v>11197</v>
      </c>
      <c r="E4862" s="868" t="s">
        <v>819</v>
      </c>
      <c r="F4862" s="867" t="s">
        <v>819</v>
      </c>
      <c r="G4862" s="867">
        <v>101277</v>
      </c>
      <c r="H4862" s="867" t="s">
        <v>11330</v>
      </c>
      <c r="I4862" s="867" t="s">
        <v>169</v>
      </c>
      <c r="J4862" s="867" t="s">
        <v>6142</v>
      </c>
      <c r="K4862" s="868">
        <v>16.62</v>
      </c>
      <c r="L4862" s="867" t="s">
        <v>6143</v>
      </c>
    </row>
    <row r="4863" spans="1:12" ht="13.5">
      <c r="A4863" s="867" t="s">
        <v>11194</v>
      </c>
      <c r="B4863" s="867" t="s">
        <v>11195</v>
      </c>
      <c r="C4863" s="867" t="s">
        <v>11331</v>
      </c>
      <c r="D4863" s="867" t="s">
        <v>11332</v>
      </c>
      <c r="E4863" s="868" t="s">
        <v>819</v>
      </c>
      <c r="F4863" s="867" t="s">
        <v>819</v>
      </c>
      <c r="G4863" s="867">
        <v>72915</v>
      </c>
      <c r="H4863" s="867" t="s">
        <v>11333</v>
      </c>
      <c r="I4863" s="867" t="s">
        <v>169</v>
      </c>
      <c r="J4863" s="867" t="s">
        <v>6142</v>
      </c>
      <c r="K4863" s="868">
        <v>9.33</v>
      </c>
      <c r="L4863" s="867" t="s">
        <v>6143</v>
      </c>
    </row>
    <row r="4864" spans="1:12" ht="13.5">
      <c r="A4864" s="867" t="s">
        <v>11194</v>
      </c>
      <c r="B4864" s="867" t="s">
        <v>11195</v>
      </c>
      <c r="C4864" s="867" t="s">
        <v>11331</v>
      </c>
      <c r="D4864" s="867" t="s">
        <v>11332</v>
      </c>
      <c r="E4864" s="868" t="s">
        <v>819</v>
      </c>
      <c r="F4864" s="867" t="s">
        <v>819</v>
      </c>
      <c r="G4864" s="867">
        <v>72917</v>
      </c>
      <c r="H4864" s="867" t="s">
        <v>11334</v>
      </c>
      <c r="I4864" s="867" t="s">
        <v>169</v>
      </c>
      <c r="J4864" s="867" t="s">
        <v>6142</v>
      </c>
      <c r="K4864" s="868">
        <v>10.65</v>
      </c>
      <c r="L4864" s="867" t="s">
        <v>6143</v>
      </c>
    </row>
    <row r="4865" spans="1:12" ht="13.5">
      <c r="A4865" s="867" t="s">
        <v>11194</v>
      </c>
      <c r="B4865" s="867" t="s">
        <v>11195</v>
      </c>
      <c r="C4865" s="867" t="s">
        <v>11331</v>
      </c>
      <c r="D4865" s="867" t="s">
        <v>11332</v>
      </c>
      <c r="E4865" s="868" t="s">
        <v>819</v>
      </c>
      <c r="F4865" s="867" t="s">
        <v>819</v>
      </c>
      <c r="G4865" s="867">
        <v>72918</v>
      </c>
      <c r="H4865" s="867" t="s">
        <v>11335</v>
      </c>
      <c r="I4865" s="867" t="s">
        <v>169</v>
      </c>
      <c r="J4865" s="867" t="s">
        <v>6142</v>
      </c>
      <c r="K4865" s="868">
        <v>12.44</v>
      </c>
      <c r="L4865" s="867" t="s">
        <v>6143</v>
      </c>
    </row>
    <row r="4866" spans="1:12" ht="13.5">
      <c r="A4866" s="867" t="s">
        <v>11194</v>
      </c>
      <c r="B4866" s="867" t="s">
        <v>11195</v>
      </c>
      <c r="C4866" s="867" t="s">
        <v>11331</v>
      </c>
      <c r="D4866" s="867" t="s">
        <v>11332</v>
      </c>
      <c r="E4866" s="868">
        <v>73965</v>
      </c>
      <c r="F4866" s="867" t="s">
        <v>11336</v>
      </c>
      <c r="G4866" s="867" t="s">
        <v>11337</v>
      </c>
      <c r="H4866" s="867" t="s">
        <v>11338</v>
      </c>
      <c r="I4866" s="867" t="s">
        <v>169</v>
      </c>
      <c r="J4866" s="867" t="s">
        <v>6635</v>
      </c>
      <c r="K4866" s="868">
        <v>165.8</v>
      </c>
      <c r="L4866" s="867" t="s">
        <v>6143</v>
      </c>
    </row>
    <row r="4867" spans="1:12" ht="13.5">
      <c r="A4867" s="867" t="s">
        <v>11194</v>
      </c>
      <c r="B4867" s="867" t="s">
        <v>11195</v>
      </c>
      <c r="C4867" s="867" t="s">
        <v>11331</v>
      </c>
      <c r="D4867" s="867" t="s">
        <v>11332</v>
      </c>
      <c r="E4867" s="868">
        <v>79506</v>
      </c>
      <c r="F4867" s="867" t="s">
        <v>11336</v>
      </c>
      <c r="G4867" s="867" t="s">
        <v>11339</v>
      </c>
      <c r="H4867" s="867" t="s">
        <v>11340</v>
      </c>
      <c r="I4867" s="867" t="s">
        <v>169</v>
      </c>
      <c r="J4867" s="867" t="s">
        <v>6635</v>
      </c>
      <c r="K4867" s="868">
        <v>248.7</v>
      </c>
      <c r="L4867" s="867" t="s">
        <v>6143</v>
      </c>
    </row>
    <row r="4868" spans="1:12" ht="13.5">
      <c r="A4868" s="867" t="s">
        <v>11194</v>
      </c>
      <c r="B4868" s="867" t="s">
        <v>11195</v>
      </c>
      <c r="C4868" s="867" t="s">
        <v>11331</v>
      </c>
      <c r="D4868" s="867" t="s">
        <v>11332</v>
      </c>
      <c r="E4868" s="868" t="s">
        <v>819</v>
      </c>
      <c r="F4868" s="867" t="s">
        <v>819</v>
      </c>
      <c r="G4868" s="867">
        <v>83343</v>
      </c>
      <c r="H4868" s="867" t="s">
        <v>11341</v>
      </c>
      <c r="I4868" s="867" t="s">
        <v>169</v>
      </c>
      <c r="J4868" s="867" t="s">
        <v>6142</v>
      </c>
      <c r="K4868" s="868">
        <v>11.59</v>
      </c>
      <c r="L4868" s="867" t="s">
        <v>6143</v>
      </c>
    </row>
    <row r="4869" spans="1:12" ht="13.5">
      <c r="A4869" s="867" t="s">
        <v>11194</v>
      </c>
      <c r="B4869" s="867" t="s">
        <v>11195</v>
      </c>
      <c r="C4869" s="867" t="s">
        <v>11331</v>
      </c>
      <c r="D4869" s="867" t="s">
        <v>11332</v>
      </c>
      <c r="E4869" s="868" t="s">
        <v>819</v>
      </c>
      <c r="F4869" s="867" t="s">
        <v>819</v>
      </c>
      <c r="G4869" s="867">
        <v>90082</v>
      </c>
      <c r="H4869" s="867" t="s">
        <v>11342</v>
      </c>
      <c r="I4869" s="867" t="s">
        <v>169</v>
      </c>
      <c r="J4869" s="867" t="s">
        <v>6142</v>
      </c>
      <c r="K4869" s="868">
        <v>7.44</v>
      </c>
      <c r="L4869" s="867" t="s">
        <v>6143</v>
      </c>
    </row>
    <row r="4870" spans="1:12" ht="13.5">
      <c r="A4870" s="867" t="s">
        <v>11194</v>
      </c>
      <c r="B4870" s="867" t="s">
        <v>11195</v>
      </c>
      <c r="C4870" s="867" t="s">
        <v>11331</v>
      </c>
      <c r="D4870" s="867" t="s">
        <v>11332</v>
      </c>
      <c r="E4870" s="868" t="s">
        <v>819</v>
      </c>
      <c r="F4870" s="867" t="s">
        <v>819</v>
      </c>
      <c r="G4870" s="867">
        <v>90084</v>
      </c>
      <c r="H4870" s="867" t="s">
        <v>11343</v>
      </c>
      <c r="I4870" s="867" t="s">
        <v>169</v>
      </c>
      <c r="J4870" s="867" t="s">
        <v>6142</v>
      </c>
      <c r="K4870" s="868">
        <v>7.23</v>
      </c>
      <c r="L4870" s="867" t="s">
        <v>6143</v>
      </c>
    </row>
    <row r="4871" spans="1:12" ht="13.5">
      <c r="A4871" s="867" t="s">
        <v>11194</v>
      </c>
      <c r="B4871" s="867" t="s">
        <v>11195</v>
      </c>
      <c r="C4871" s="867" t="s">
        <v>11331</v>
      </c>
      <c r="D4871" s="867" t="s">
        <v>11332</v>
      </c>
      <c r="E4871" s="868" t="s">
        <v>819</v>
      </c>
      <c r="F4871" s="867" t="s">
        <v>819</v>
      </c>
      <c r="G4871" s="867">
        <v>90085</v>
      </c>
      <c r="H4871" s="867" t="s">
        <v>11344</v>
      </c>
      <c r="I4871" s="867" t="s">
        <v>169</v>
      </c>
      <c r="J4871" s="867" t="s">
        <v>6142</v>
      </c>
      <c r="K4871" s="868">
        <v>6.79</v>
      </c>
      <c r="L4871" s="867" t="s">
        <v>6143</v>
      </c>
    </row>
    <row r="4872" spans="1:12" ht="13.5">
      <c r="A4872" s="867" t="s">
        <v>11194</v>
      </c>
      <c r="B4872" s="867" t="s">
        <v>11195</v>
      </c>
      <c r="C4872" s="867" t="s">
        <v>11331</v>
      </c>
      <c r="D4872" s="867" t="s">
        <v>11332</v>
      </c>
      <c r="E4872" s="868" t="s">
        <v>819</v>
      </c>
      <c r="F4872" s="867" t="s">
        <v>819</v>
      </c>
      <c r="G4872" s="867">
        <v>90086</v>
      </c>
      <c r="H4872" s="867" t="s">
        <v>11345</v>
      </c>
      <c r="I4872" s="867" t="s">
        <v>169</v>
      </c>
      <c r="J4872" s="867" t="s">
        <v>6142</v>
      </c>
      <c r="K4872" s="868">
        <v>6.86</v>
      </c>
      <c r="L4872" s="867" t="s">
        <v>6143</v>
      </c>
    </row>
    <row r="4873" spans="1:12" ht="13.5">
      <c r="A4873" s="867" t="s">
        <v>11194</v>
      </c>
      <c r="B4873" s="867" t="s">
        <v>11195</v>
      </c>
      <c r="C4873" s="867" t="s">
        <v>11331</v>
      </c>
      <c r="D4873" s="867" t="s">
        <v>11332</v>
      </c>
      <c r="E4873" s="868" t="s">
        <v>819</v>
      </c>
      <c r="F4873" s="867" t="s">
        <v>819</v>
      </c>
      <c r="G4873" s="867">
        <v>90087</v>
      </c>
      <c r="H4873" s="867" t="s">
        <v>11346</v>
      </c>
      <c r="I4873" s="867" t="s">
        <v>169</v>
      </c>
      <c r="J4873" s="867" t="s">
        <v>6142</v>
      </c>
      <c r="K4873" s="868">
        <v>5.86</v>
      </c>
      <c r="L4873" s="867" t="s">
        <v>6143</v>
      </c>
    </row>
    <row r="4874" spans="1:12" ht="13.5">
      <c r="A4874" s="867" t="s">
        <v>11194</v>
      </c>
      <c r="B4874" s="867" t="s">
        <v>11195</v>
      </c>
      <c r="C4874" s="867" t="s">
        <v>11331</v>
      </c>
      <c r="D4874" s="867" t="s">
        <v>11332</v>
      </c>
      <c r="E4874" s="868" t="s">
        <v>819</v>
      </c>
      <c r="F4874" s="867" t="s">
        <v>819</v>
      </c>
      <c r="G4874" s="867">
        <v>90088</v>
      </c>
      <c r="H4874" s="867" t="s">
        <v>11347</v>
      </c>
      <c r="I4874" s="867" t="s">
        <v>169</v>
      </c>
      <c r="J4874" s="867" t="s">
        <v>6142</v>
      </c>
      <c r="K4874" s="868">
        <v>5.98</v>
      </c>
      <c r="L4874" s="867" t="s">
        <v>6143</v>
      </c>
    </row>
    <row r="4875" spans="1:12" ht="13.5">
      <c r="A4875" s="867" t="s">
        <v>11194</v>
      </c>
      <c r="B4875" s="867" t="s">
        <v>11195</v>
      </c>
      <c r="C4875" s="867" t="s">
        <v>11331</v>
      </c>
      <c r="D4875" s="867" t="s">
        <v>11332</v>
      </c>
      <c r="E4875" s="868" t="s">
        <v>819</v>
      </c>
      <c r="F4875" s="867" t="s">
        <v>819</v>
      </c>
      <c r="G4875" s="867">
        <v>90090</v>
      </c>
      <c r="H4875" s="867" t="s">
        <v>11348</v>
      </c>
      <c r="I4875" s="867" t="s">
        <v>169</v>
      </c>
      <c r="J4875" s="867" t="s">
        <v>6142</v>
      </c>
      <c r="K4875" s="868">
        <v>5.74</v>
      </c>
      <c r="L4875" s="867" t="s">
        <v>6143</v>
      </c>
    </row>
    <row r="4876" spans="1:12" ht="13.5">
      <c r="A4876" s="867" t="s">
        <v>11194</v>
      </c>
      <c r="B4876" s="867" t="s">
        <v>11195</v>
      </c>
      <c r="C4876" s="867" t="s">
        <v>11331</v>
      </c>
      <c r="D4876" s="867" t="s">
        <v>11332</v>
      </c>
      <c r="E4876" s="868" t="s">
        <v>819</v>
      </c>
      <c r="F4876" s="867" t="s">
        <v>819</v>
      </c>
      <c r="G4876" s="867">
        <v>90091</v>
      </c>
      <c r="H4876" s="867" t="s">
        <v>11349</v>
      </c>
      <c r="I4876" s="867" t="s">
        <v>169</v>
      </c>
      <c r="J4876" s="867" t="s">
        <v>6142</v>
      </c>
      <c r="K4876" s="868">
        <v>4.4400000000000004</v>
      </c>
      <c r="L4876" s="867" t="s">
        <v>6143</v>
      </c>
    </row>
    <row r="4877" spans="1:12" ht="13.5">
      <c r="A4877" s="867" t="s">
        <v>11194</v>
      </c>
      <c r="B4877" s="867" t="s">
        <v>11195</v>
      </c>
      <c r="C4877" s="867" t="s">
        <v>11331</v>
      </c>
      <c r="D4877" s="867" t="s">
        <v>11332</v>
      </c>
      <c r="E4877" s="868" t="s">
        <v>819</v>
      </c>
      <c r="F4877" s="867" t="s">
        <v>819</v>
      </c>
      <c r="G4877" s="867">
        <v>90092</v>
      </c>
      <c r="H4877" s="867" t="s">
        <v>11350</v>
      </c>
      <c r="I4877" s="867" t="s">
        <v>169</v>
      </c>
      <c r="J4877" s="867" t="s">
        <v>6142</v>
      </c>
      <c r="K4877" s="868">
        <v>4.29</v>
      </c>
      <c r="L4877" s="867" t="s">
        <v>6143</v>
      </c>
    </row>
    <row r="4878" spans="1:12" ht="13.5">
      <c r="A4878" s="867" t="s">
        <v>11194</v>
      </c>
      <c r="B4878" s="867" t="s">
        <v>11195</v>
      </c>
      <c r="C4878" s="867" t="s">
        <v>11331</v>
      </c>
      <c r="D4878" s="867" t="s">
        <v>11332</v>
      </c>
      <c r="E4878" s="868" t="s">
        <v>819</v>
      </c>
      <c r="F4878" s="867" t="s">
        <v>819</v>
      </c>
      <c r="G4878" s="867">
        <v>90093</v>
      </c>
      <c r="H4878" s="867" t="s">
        <v>11351</v>
      </c>
      <c r="I4878" s="867" t="s">
        <v>169</v>
      </c>
      <c r="J4878" s="867" t="s">
        <v>6142</v>
      </c>
      <c r="K4878" s="868">
        <v>4.05</v>
      </c>
      <c r="L4878" s="867" t="s">
        <v>6143</v>
      </c>
    </row>
    <row r="4879" spans="1:12" ht="13.5">
      <c r="A4879" s="867" t="s">
        <v>11194</v>
      </c>
      <c r="B4879" s="867" t="s">
        <v>11195</v>
      </c>
      <c r="C4879" s="867" t="s">
        <v>11331</v>
      </c>
      <c r="D4879" s="867" t="s">
        <v>11332</v>
      </c>
      <c r="E4879" s="868" t="s">
        <v>819</v>
      </c>
      <c r="F4879" s="867" t="s">
        <v>819</v>
      </c>
      <c r="G4879" s="867">
        <v>90094</v>
      </c>
      <c r="H4879" s="867" t="s">
        <v>11352</v>
      </c>
      <c r="I4879" s="867" t="s">
        <v>169</v>
      </c>
      <c r="J4879" s="867" t="s">
        <v>6142</v>
      </c>
      <c r="K4879" s="868">
        <v>4.09</v>
      </c>
      <c r="L4879" s="867" t="s">
        <v>6143</v>
      </c>
    </row>
    <row r="4880" spans="1:12" ht="13.5">
      <c r="A4880" s="867" t="s">
        <v>11194</v>
      </c>
      <c r="B4880" s="867" t="s">
        <v>11195</v>
      </c>
      <c r="C4880" s="867" t="s">
        <v>11331</v>
      </c>
      <c r="D4880" s="867" t="s">
        <v>11332</v>
      </c>
      <c r="E4880" s="868" t="s">
        <v>819</v>
      </c>
      <c r="F4880" s="867" t="s">
        <v>819</v>
      </c>
      <c r="G4880" s="867">
        <v>90095</v>
      </c>
      <c r="H4880" s="867" t="s">
        <v>11353</v>
      </c>
      <c r="I4880" s="867" t="s">
        <v>169</v>
      </c>
      <c r="J4880" s="867" t="s">
        <v>6142</v>
      </c>
      <c r="K4880" s="868">
        <v>3.5</v>
      </c>
      <c r="L4880" s="867" t="s">
        <v>6143</v>
      </c>
    </row>
    <row r="4881" spans="1:12" ht="13.5">
      <c r="A4881" s="867" t="s">
        <v>11194</v>
      </c>
      <c r="B4881" s="867" t="s">
        <v>11195</v>
      </c>
      <c r="C4881" s="867" t="s">
        <v>11331</v>
      </c>
      <c r="D4881" s="867" t="s">
        <v>11332</v>
      </c>
      <c r="E4881" s="868" t="s">
        <v>819</v>
      </c>
      <c r="F4881" s="867" t="s">
        <v>819</v>
      </c>
      <c r="G4881" s="867">
        <v>90096</v>
      </c>
      <c r="H4881" s="867" t="s">
        <v>11354</v>
      </c>
      <c r="I4881" s="867" t="s">
        <v>169</v>
      </c>
      <c r="J4881" s="867" t="s">
        <v>6142</v>
      </c>
      <c r="K4881" s="868">
        <v>3.56</v>
      </c>
      <c r="L4881" s="867" t="s">
        <v>6143</v>
      </c>
    </row>
    <row r="4882" spans="1:12" ht="13.5">
      <c r="A4882" s="867" t="s">
        <v>11194</v>
      </c>
      <c r="B4882" s="867" t="s">
        <v>11195</v>
      </c>
      <c r="C4882" s="867" t="s">
        <v>11331</v>
      </c>
      <c r="D4882" s="867" t="s">
        <v>11332</v>
      </c>
      <c r="E4882" s="868" t="s">
        <v>819</v>
      </c>
      <c r="F4882" s="867" t="s">
        <v>819</v>
      </c>
      <c r="G4882" s="867">
        <v>90098</v>
      </c>
      <c r="H4882" s="867" t="s">
        <v>11355</v>
      </c>
      <c r="I4882" s="867" t="s">
        <v>169</v>
      </c>
      <c r="J4882" s="867" t="s">
        <v>6142</v>
      </c>
      <c r="K4882" s="868">
        <v>3.41</v>
      </c>
      <c r="L4882" s="867" t="s">
        <v>6143</v>
      </c>
    </row>
    <row r="4883" spans="1:12" ht="13.5">
      <c r="A4883" s="867" t="s">
        <v>11194</v>
      </c>
      <c r="B4883" s="867" t="s">
        <v>11195</v>
      </c>
      <c r="C4883" s="867" t="s">
        <v>11331</v>
      </c>
      <c r="D4883" s="867" t="s">
        <v>11332</v>
      </c>
      <c r="E4883" s="868" t="s">
        <v>819</v>
      </c>
      <c r="F4883" s="867" t="s">
        <v>819</v>
      </c>
      <c r="G4883" s="867">
        <v>90099</v>
      </c>
      <c r="H4883" s="867" t="s">
        <v>11356</v>
      </c>
      <c r="I4883" s="867" t="s">
        <v>169</v>
      </c>
      <c r="J4883" s="867" t="s">
        <v>6142</v>
      </c>
      <c r="K4883" s="868">
        <v>9.98</v>
      </c>
      <c r="L4883" s="867" t="s">
        <v>6143</v>
      </c>
    </row>
    <row r="4884" spans="1:12" ht="13.5">
      <c r="A4884" s="867" t="s">
        <v>11194</v>
      </c>
      <c r="B4884" s="867" t="s">
        <v>11195</v>
      </c>
      <c r="C4884" s="867" t="s">
        <v>11331</v>
      </c>
      <c r="D4884" s="867" t="s">
        <v>11332</v>
      </c>
      <c r="E4884" s="868" t="s">
        <v>819</v>
      </c>
      <c r="F4884" s="867" t="s">
        <v>819</v>
      </c>
      <c r="G4884" s="867">
        <v>90100</v>
      </c>
      <c r="H4884" s="867" t="s">
        <v>11357</v>
      </c>
      <c r="I4884" s="867" t="s">
        <v>169</v>
      </c>
      <c r="J4884" s="867" t="s">
        <v>6142</v>
      </c>
      <c r="K4884" s="868">
        <v>8.5</v>
      </c>
      <c r="L4884" s="867" t="s">
        <v>6143</v>
      </c>
    </row>
    <row r="4885" spans="1:12" ht="13.5">
      <c r="A4885" s="867" t="s">
        <v>11194</v>
      </c>
      <c r="B4885" s="867" t="s">
        <v>11195</v>
      </c>
      <c r="C4885" s="867" t="s">
        <v>11331</v>
      </c>
      <c r="D4885" s="867" t="s">
        <v>11332</v>
      </c>
      <c r="E4885" s="868" t="s">
        <v>819</v>
      </c>
      <c r="F4885" s="867" t="s">
        <v>819</v>
      </c>
      <c r="G4885" s="867">
        <v>90101</v>
      </c>
      <c r="H4885" s="867" t="s">
        <v>11358</v>
      </c>
      <c r="I4885" s="867" t="s">
        <v>169</v>
      </c>
      <c r="J4885" s="867" t="s">
        <v>6142</v>
      </c>
      <c r="K4885" s="868">
        <v>8.3800000000000008</v>
      </c>
      <c r="L4885" s="867" t="s">
        <v>6143</v>
      </c>
    </row>
    <row r="4886" spans="1:12" ht="13.5">
      <c r="A4886" s="867" t="s">
        <v>11194</v>
      </c>
      <c r="B4886" s="867" t="s">
        <v>11195</v>
      </c>
      <c r="C4886" s="867" t="s">
        <v>11331</v>
      </c>
      <c r="D4886" s="867" t="s">
        <v>11332</v>
      </c>
      <c r="E4886" s="868" t="s">
        <v>819</v>
      </c>
      <c r="F4886" s="867" t="s">
        <v>819</v>
      </c>
      <c r="G4886" s="867">
        <v>90102</v>
      </c>
      <c r="H4886" s="867" t="s">
        <v>11359</v>
      </c>
      <c r="I4886" s="867" t="s">
        <v>169</v>
      </c>
      <c r="J4886" s="867" t="s">
        <v>6142</v>
      </c>
      <c r="K4886" s="868">
        <v>7.63</v>
      </c>
      <c r="L4886" s="867" t="s">
        <v>6143</v>
      </c>
    </row>
    <row r="4887" spans="1:12" ht="13.5">
      <c r="A4887" s="867" t="s">
        <v>11194</v>
      </c>
      <c r="B4887" s="867" t="s">
        <v>11195</v>
      </c>
      <c r="C4887" s="867" t="s">
        <v>11331</v>
      </c>
      <c r="D4887" s="867" t="s">
        <v>11332</v>
      </c>
      <c r="E4887" s="868" t="s">
        <v>819</v>
      </c>
      <c r="F4887" s="867" t="s">
        <v>819</v>
      </c>
      <c r="G4887" s="867">
        <v>90105</v>
      </c>
      <c r="H4887" s="867" t="s">
        <v>11360</v>
      </c>
      <c r="I4887" s="867" t="s">
        <v>169</v>
      </c>
      <c r="J4887" s="867" t="s">
        <v>6142</v>
      </c>
      <c r="K4887" s="868">
        <v>5.96</v>
      </c>
      <c r="L4887" s="867" t="s">
        <v>6143</v>
      </c>
    </row>
    <row r="4888" spans="1:12" ht="13.5">
      <c r="A4888" s="867" t="s">
        <v>11194</v>
      </c>
      <c r="B4888" s="867" t="s">
        <v>11195</v>
      </c>
      <c r="C4888" s="867" t="s">
        <v>11331</v>
      </c>
      <c r="D4888" s="867" t="s">
        <v>11332</v>
      </c>
      <c r="E4888" s="868" t="s">
        <v>819</v>
      </c>
      <c r="F4888" s="867" t="s">
        <v>819</v>
      </c>
      <c r="G4888" s="867">
        <v>90106</v>
      </c>
      <c r="H4888" s="867" t="s">
        <v>11361</v>
      </c>
      <c r="I4888" s="867" t="s">
        <v>169</v>
      </c>
      <c r="J4888" s="867" t="s">
        <v>6142</v>
      </c>
      <c r="K4888" s="868">
        <v>5.07</v>
      </c>
      <c r="L4888" s="867" t="s">
        <v>6143</v>
      </c>
    </row>
    <row r="4889" spans="1:12" ht="13.5">
      <c r="A4889" s="867" t="s">
        <v>11194</v>
      </c>
      <c r="B4889" s="867" t="s">
        <v>11195</v>
      </c>
      <c r="C4889" s="867" t="s">
        <v>11331</v>
      </c>
      <c r="D4889" s="867" t="s">
        <v>11332</v>
      </c>
      <c r="E4889" s="868" t="s">
        <v>819</v>
      </c>
      <c r="F4889" s="867" t="s">
        <v>819</v>
      </c>
      <c r="G4889" s="867">
        <v>90107</v>
      </c>
      <c r="H4889" s="867" t="s">
        <v>11362</v>
      </c>
      <c r="I4889" s="867" t="s">
        <v>169</v>
      </c>
      <c r="J4889" s="867" t="s">
        <v>6142</v>
      </c>
      <c r="K4889" s="868">
        <v>5.01</v>
      </c>
      <c r="L4889" s="867" t="s">
        <v>6143</v>
      </c>
    </row>
    <row r="4890" spans="1:12" ht="13.5">
      <c r="A4890" s="867" t="s">
        <v>11194</v>
      </c>
      <c r="B4890" s="867" t="s">
        <v>11195</v>
      </c>
      <c r="C4890" s="867" t="s">
        <v>11331</v>
      </c>
      <c r="D4890" s="867" t="s">
        <v>11332</v>
      </c>
      <c r="E4890" s="868" t="s">
        <v>819</v>
      </c>
      <c r="F4890" s="867" t="s">
        <v>819</v>
      </c>
      <c r="G4890" s="867">
        <v>90108</v>
      </c>
      <c r="H4890" s="867" t="s">
        <v>11363</v>
      </c>
      <c r="I4890" s="867" t="s">
        <v>169</v>
      </c>
      <c r="J4890" s="867" t="s">
        <v>6142</v>
      </c>
      <c r="K4890" s="868">
        <v>4.55</v>
      </c>
      <c r="L4890" s="867" t="s">
        <v>6143</v>
      </c>
    </row>
    <row r="4891" spans="1:12" ht="13.5">
      <c r="A4891" s="867" t="s">
        <v>11194</v>
      </c>
      <c r="B4891" s="867" t="s">
        <v>11195</v>
      </c>
      <c r="C4891" s="867" t="s">
        <v>11331</v>
      </c>
      <c r="D4891" s="867" t="s">
        <v>11332</v>
      </c>
      <c r="E4891" s="868" t="s">
        <v>819</v>
      </c>
      <c r="F4891" s="867" t="s">
        <v>819</v>
      </c>
      <c r="G4891" s="867">
        <v>93358</v>
      </c>
      <c r="H4891" s="867" t="s">
        <v>11364</v>
      </c>
      <c r="I4891" s="867" t="s">
        <v>169</v>
      </c>
      <c r="J4891" s="867" t="s">
        <v>6635</v>
      </c>
      <c r="K4891" s="868">
        <v>65.59</v>
      </c>
      <c r="L4891" s="867" t="s">
        <v>6143</v>
      </c>
    </row>
    <row r="4892" spans="1:12" ht="13.5">
      <c r="A4892" s="867" t="s">
        <v>11194</v>
      </c>
      <c r="B4892" s="867" t="s">
        <v>11195</v>
      </c>
      <c r="C4892" s="867" t="s">
        <v>11365</v>
      </c>
      <c r="D4892" s="867" t="s">
        <v>11366</v>
      </c>
      <c r="E4892" s="868" t="s">
        <v>819</v>
      </c>
      <c r="F4892" s="867" t="s">
        <v>819</v>
      </c>
      <c r="G4892" s="867">
        <v>94304</v>
      </c>
      <c r="H4892" s="867" t="s">
        <v>11367</v>
      </c>
      <c r="I4892" s="867" t="s">
        <v>169</v>
      </c>
      <c r="J4892" s="867" t="s">
        <v>6142</v>
      </c>
      <c r="K4892" s="868">
        <v>24.82</v>
      </c>
      <c r="L4892" s="867" t="s">
        <v>6143</v>
      </c>
    </row>
    <row r="4893" spans="1:12" ht="13.5">
      <c r="A4893" s="867" t="s">
        <v>11194</v>
      </c>
      <c r="B4893" s="867" t="s">
        <v>11195</v>
      </c>
      <c r="C4893" s="867" t="s">
        <v>11365</v>
      </c>
      <c r="D4893" s="867" t="s">
        <v>11366</v>
      </c>
      <c r="E4893" s="868" t="s">
        <v>819</v>
      </c>
      <c r="F4893" s="867" t="s">
        <v>819</v>
      </c>
      <c r="G4893" s="867">
        <v>94305</v>
      </c>
      <c r="H4893" s="867" t="s">
        <v>11368</v>
      </c>
      <c r="I4893" s="867" t="s">
        <v>169</v>
      </c>
      <c r="J4893" s="867" t="s">
        <v>6142</v>
      </c>
      <c r="K4893" s="868">
        <v>22.27</v>
      </c>
      <c r="L4893" s="867" t="s">
        <v>6143</v>
      </c>
    </row>
    <row r="4894" spans="1:12" ht="13.5">
      <c r="A4894" s="867" t="s">
        <v>11194</v>
      </c>
      <c r="B4894" s="867" t="s">
        <v>11195</v>
      </c>
      <c r="C4894" s="867" t="s">
        <v>11365</v>
      </c>
      <c r="D4894" s="867" t="s">
        <v>11366</v>
      </c>
      <c r="E4894" s="868" t="s">
        <v>819</v>
      </c>
      <c r="F4894" s="867" t="s">
        <v>819</v>
      </c>
      <c r="G4894" s="867">
        <v>94306</v>
      </c>
      <c r="H4894" s="867" t="s">
        <v>11369</v>
      </c>
      <c r="I4894" s="867" t="s">
        <v>169</v>
      </c>
      <c r="J4894" s="867" t="s">
        <v>6142</v>
      </c>
      <c r="K4894" s="868">
        <v>19.04</v>
      </c>
      <c r="L4894" s="867" t="s">
        <v>6143</v>
      </c>
    </row>
    <row r="4895" spans="1:12" ht="13.5">
      <c r="A4895" s="867" t="s">
        <v>11194</v>
      </c>
      <c r="B4895" s="867" t="s">
        <v>11195</v>
      </c>
      <c r="C4895" s="867" t="s">
        <v>11365</v>
      </c>
      <c r="D4895" s="867" t="s">
        <v>11366</v>
      </c>
      <c r="E4895" s="868" t="s">
        <v>819</v>
      </c>
      <c r="F4895" s="867" t="s">
        <v>819</v>
      </c>
      <c r="G4895" s="867">
        <v>94307</v>
      </c>
      <c r="H4895" s="867" t="s">
        <v>11370</v>
      </c>
      <c r="I4895" s="867" t="s">
        <v>169</v>
      </c>
      <c r="J4895" s="867" t="s">
        <v>6142</v>
      </c>
      <c r="K4895" s="868">
        <v>19.77</v>
      </c>
      <c r="L4895" s="867" t="s">
        <v>6143</v>
      </c>
    </row>
    <row r="4896" spans="1:12" ht="13.5">
      <c r="A4896" s="867" t="s">
        <v>11194</v>
      </c>
      <c r="B4896" s="867" t="s">
        <v>11195</v>
      </c>
      <c r="C4896" s="867" t="s">
        <v>11365</v>
      </c>
      <c r="D4896" s="867" t="s">
        <v>11366</v>
      </c>
      <c r="E4896" s="868" t="s">
        <v>819</v>
      </c>
      <c r="F4896" s="867" t="s">
        <v>819</v>
      </c>
      <c r="G4896" s="867">
        <v>94308</v>
      </c>
      <c r="H4896" s="867" t="s">
        <v>11371</v>
      </c>
      <c r="I4896" s="867" t="s">
        <v>169</v>
      </c>
      <c r="J4896" s="867" t="s">
        <v>6142</v>
      </c>
      <c r="K4896" s="868">
        <v>17.829999999999998</v>
      </c>
      <c r="L4896" s="867" t="s">
        <v>6143</v>
      </c>
    </row>
    <row r="4897" spans="1:12" ht="13.5">
      <c r="A4897" s="867" t="s">
        <v>11194</v>
      </c>
      <c r="B4897" s="867" t="s">
        <v>11195</v>
      </c>
      <c r="C4897" s="867" t="s">
        <v>11365</v>
      </c>
      <c r="D4897" s="867" t="s">
        <v>11366</v>
      </c>
      <c r="E4897" s="868" t="s">
        <v>819</v>
      </c>
      <c r="F4897" s="867" t="s">
        <v>819</v>
      </c>
      <c r="G4897" s="867">
        <v>94309</v>
      </c>
      <c r="H4897" s="867" t="s">
        <v>11372</v>
      </c>
      <c r="I4897" s="867" t="s">
        <v>169</v>
      </c>
      <c r="J4897" s="867" t="s">
        <v>6142</v>
      </c>
      <c r="K4897" s="868">
        <v>18.7</v>
      </c>
      <c r="L4897" s="867" t="s">
        <v>6143</v>
      </c>
    </row>
    <row r="4898" spans="1:12" ht="13.5">
      <c r="A4898" s="867" t="s">
        <v>11194</v>
      </c>
      <c r="B4898" s="867" t="s">
        <v>11195</v>
      </c>
      <c r="C4898" s="867" t="s">
        <v>11365</v>
      </c>
      <c r="D4898" s="867" t="s">
        <v>11366</v>
      </c>
      <c r="E4898" s="868" t="s">
        <v>819</v>
      </c>
      <c r="F4898" s="867" t="s">
        <v>819</v>
      </c>
      <c r="G4898" s="867">
        <v>94310</v>
      </c>
      <c r="H4898" s="867" t="s">
        <v>11373</v>
      </c>
      <c r="I4898" s="867" t="s">
        <v>169</v>
      </c>
      <c r="J4898" s="867" t="s">
        <v>6142</v>
      </c>
      <c r="K4898" s="868">
        <v>17.22</v>
      </c>
      <c r="L4898" s="867" t="s">
        <v>6143</v>
      </c>
    </row>
    <row r="4899" spans="1:12" ht="13.5">
      <c r="A4899" s="867" t="s">
        <v>11194</v>
      </c>
      <c r="B4899" s="867" t="s">
        <v>11195</v>
      </c>
      <c r="C4899" s="867" t="s">
        <v>11365</v>
      </c>
      <c r="D4899" s="867" t="s">
        <v>11366</v>
      </c>
      <c r="E4899" s="868" t="s">
        <v>819</v>
      </c>
      <c r="F4899" s="867" t="s">
        <v>819</v>
      </c>
      <c r="G4899" s="867">
        <v>94315</v>
      </c>
      <c r="H4899" s="867" t="s">
        <v>11374</v>
      </c>
      <c r="I4899" s="867" t="s">
        <v>169</v>
      </c>
      <c r="J4899" s="867" t="s">
        <v>6142</v>
      </c>
      <c r="K4899" s="868">
        <v>30.66</v>
      </c>
      <c r="L4899" s="867" t="s">
        <v>6143</v>
      </c>
    </row>
    <row r="4900" spans="1:12" ht="13.5">
      <c r="A4900" s="867" t="s">
        <v>11194</v>
      </c>
      <c r="B4900" s="867" t="s">
        <v>11195</v>
      </c>
      <c r="C4900" s="867" t="s">
        <v>11365</v>
      </c>
      <c r="D4900" s="867" t="s">
        <v>11366</v>
      </c>
      <c r="E4900" s="868" t="s">
        <v>819</v>
      </c>
      <c r="F4900" s="867" t="s">
        <v>819</v>
      </c>
      <c r="G4900" s="867">
        <v>94316</v>
      </c>
      <c r="H4900" s="867" t="s">
        <v>11375</v>
      </c>
      <c r="I4900" s="867" t="s">
        <v>169</v>
      </c>
      <c r="J4900" s="867" t="s">
        <v>6142</v>
      </c>
      <c r="K4900" s="868">
        <v>24.54</v>
      </c>
      <c r="L4900" s="867" t="s">
        <v>6143</v>
      </c>
    </row>
    <row r="4901" spans="1:12" ht="13.5">
      <c r="A4901" s="867" t="s">
        <v>11194</v>
      </c>
      <c r="B4901" s="867" t="s">
        <v>11195</v>
      </c>
      <c r="C4901" s="867" t="s">
        <v>11365</v>
      </c>
      <c r="D4901" s="867" t="s">
        <v>11366</v>
      </c>
      <c r="E4901" s="868" t="s">
        <v>819</v>
      </c>
      <c r="F4901" s="867" t="s">
        <v>819</v>
      </c>
      <c r="G4901" s="867">
        <v>94317</v>
      </c>
      <c r="H4901" s="867" t="s">
        <v>11376</v>
      </c>
      <c r="I4901" s="867" t="s">
        <v>169</v>
      </c>
      <c r="J4901" s="867" t="s">
        <v>6142</v>
      </c>
      <c r="K4901" s="868">
        <v>21.84</v>
      </c>
      <c r="L4901" s="867" t="s">
        <v>6143</v>
      </c>
    </row>
    <row r="4902" spans="1:12" ht="13.5">
      <c r="A4902" s="867" t="s">
        <v>11194</v>
      </c>
      <c r="B4902" s="867" t="s">
        <v>11195</v>
      </c>
      <c r="C4902" s="867" t="s">
        <v>11365</v>
      </c>
      <c r="D4902" s="867" t="s">
        <v>11366</v>
      </c>
      <c r="E4902" s="868" t="s">
        <v>819</v>
      </c>
      <c r="F4902" s="867" t="s">
        <v>819</v>
      </c>
      <c r="G4902" s="867">
        <v>94318</v>
      </c>
      <c r="H4902" s="867" t="s">
        <v>11377</v>
      </c>
      <c r="I4902" s="867" t="s">
        <v>169</v>
      </c>
      <c r="J4902" s="867" t="s">
        <v>6142</v>
      </c>
      <c r="K4902" s="868">
        <v>18.36</v>
      </c>
      <c r="L4902" s="867" t="s">
        <v>6143</v>
      </c>
    </row>
    <row r="4903" spans="1:12" ht="13.5">
      <c r="A4903" s="867" t="s">
        <v>11194</v>
      </c>
      <c r="B4903" s="867" t="s">
        <v>11195</v>
      </c>
      <c r="C4903" s="867" t="s">
        <v>11365</v>
      </c>
      <c r="D4903" s="867" t="s">
        <v>11366</v>
      </c>
      <c r="E4903" s="868" t="s">
        <v>819</v>
      </c>
      <c r="F4903" s="867" t="s">
        <v>819</v>
      </c>
      <c r="G4903" s="867">
        <v>94319</v>
      </c>
      <c r="H4903" s="867" t="s">
        <v>11378</v>
      </c>
      <c r="I4903" s="867" t="s">
        <v>169</v>
      </c>
      <c r="J4903" s="867" t="s">
        <v>6142</v>
      </c>
      <c r="K4903" s="868">
        <v>35.159999999999997</v>
      </c>
      <c r="L4903" s="867" t="s">
        <v>6143</v>
      </c>
    </row>
    <row r="4904" spans="1:12" ht="13.5">
      <c r="A4904" s="867" t="s">
        <v>11194</v>
      </c>
      <c r="B4904" s="867" t="s">
        <v>11195</v>
      </c>
      <c r="C4904" s="867" t="s">
        <v>11365</v>
      </c>
      <c r="D4904" s="867" t="s">
        <v>11366</v>
      </c>
      <c r="E4904" s="868" t="s">
        <v>819</v>
      </c>
      <c r="F4904" s="867" t="s">
        <v>819</v>
      </c>
      <c r="G4904" s="867">
        <v>94327</v>
      </c>
      <c r="H4904" s="867" t="s">
        <v>11379</v>
      </c>
      <c r="I4904" s="867" t="s">
        <v>169</v>
      </c>
      <c r="J4904" s="867" t="s">
        <v>6142</v>
      </c>
      <c r="K4904" s="868">
        <v>129.38999999999999</v>
      </c>
      <c r="L4904" s="867" t="s">
        <v>6143</v>
      </c>
    </row>
    <row r="4905" spans="1:12" ht="13.5">
      <c r="A4905" s="867" t="s">
        <v>11194</v>
      </c>
      <c r="B4905" s="867" t="s">
        <v>11195</v>
      </c>
      <c r="C4905" s="867" t="s">
        <v>11365</v>
      </c>
      <c r="D4905" s="867" t="s">
        <v>11366</v>
      </c>
      <c r="E4905" s="868" t="s">
        <v>819</v>
      </c>
      <c r="F4905" s="867" t="s">
        <v>819</v>
      </c>
      <c r="G4905" s="867">
        <v>94328</v>
      </c>
      <c r="H4905" s="867" t="s">
        <v>11380</v>
      </c>
      <c r="I4905" s="867" t="s">
        <v>169</v>
      </c>
      <c r="J4905" s="867" t="s">
        <v>6142</v>
      </c>
      <c r="K4905" s="868">
        <v>126.84</v>
      </c>
      <c r="L4905" s="867" t="s">
        <v>6143</v>
      </c>
    </row>
    <row r="4906" spans="1:12" ht="13.5">
      <c r="A4906" s="867" t="s">
        <v>11194</v>
      </c>
      <c r="B4906" s="867" t="s">
        <v>11195</v>
      </c>
      <c r="C4906" s="867" t="s">
        <v>11365</v>
      </c>
      <c r="D4906" s="867" t="s">
        <v>11366</v>
      </c>
      <c r="E4906" s="868" t="s">
        <v>819</v>
      </c>
      <c r="F4906" s="867" t="s">
        <v>819</v>
      </c>
      <c r="G4906" s="867">
        <v>94329</v>
      </c>
      <c r="H4906" s="867" t="s">
        <v>11381</v>
      </c>
      <c r="I4906" s="867" t="s">
        <v>169</v>
      </c>
      <c r="J4906" s="867" t="s">
        <v>6142</v>
      </c>
      <c r="K4906" s="868">
        <v>123.61</v>
      </c>
      <c r="L4906" s="867" t="s">
        <v>6143</v>
      </c>
    </row>
    <row r="4907" spans="1:12" ht="13.5">
      <c r="A4907" s="867" t="s">
        <v>11194</v>
      </c>
      <c r="B4907" s="867" t="s">
        <v>11195</v>
      </c>
      <c r="C4907" s="867" t="s">
        <v>11365</v>
      </c>
      <c r="D4907" s="867" t="s">
        <v>11366</v>
      </c>
      <c r="E4907" s="868" t="s">
        <v>819</v>
      </c>
      <c r="F4907" s="867" t="s">
        <v>819</v>
      </c>
      <c r="G4907" s="867">
        <v>94330</v>
      </c>
      <c r="H4907" s="867" t="s">
        <v>11382</v>
      </c>
      <c r="I4907" s="867" t="s">
        <v>169</v>
      </c>
      <c r="J4907" s="867" t="s">
        <v>6142</v>
      </c>
      <c r="K4907" s="868">
        <v>124.34</v>
      </c>
      <c r="L4907" s="867" t="s">
        <v>6143</v>
      </c>
    </row>
    <row r="4908" spans="1:12" ht="13.5">
      <c r="A4908" s="867" t="s">
        <v>11194</v>
      </c>
      <c r="B4908" s="867" t="s">
        <v>11195</v>
      </c>
      <c r="C4908" s="867" t="s">
        <v>11365</v>
      </c>
      <c r="D4908" s="867" t="s">
        <v>11366</v>
      </c>
      <c r="E4908" s="868" t="s">
        <v>819</v>
      </c>
      <c r="F4908" s="867" t="s">
        <v>819</v>
      </c>
      <c r="G4908" s="867">
        <v>94331</v>
      </c>
      <c r="H4908" s="867" t="s">
        <v>11383</v>
      </c>
      <c r="I4908" s="867" t="s">
        <v>169</v>
      </c>
      <c r="J4908" s="867" t="s">
        <v>6142</v>
      </c>
      <c r="K4908" s="868">
        <v>122.4</v>
      </c>
      <c r="L4908" s="867" t="s">
        <v>6143</v>
      </c>
    </row>
    <row r="4909" spans="1:12" ht="13.5">
      <c r="A4909" s="867" t="s">
        <v>11194</v>
      </c>
      <c r="B4909" s="867" t="s">
        <v>11195</v>
      </c>
      <c r="C4909" s="867" t="s">
        <v>11365</v>
      </c>
      <c r="D4909" s="867" t="s">
        <v>11366</v>
      </c>
      <c r="E4909" s="868" t="s">
        <v>819</v>
      </c>
      <c r="F4909" s="867" t="s">
        <v>819</v>
      </c>
      <c r="G4909" s="867">
        <v>94332</v>
      </c>
      <c r="H4909" s="867" t="s">
        <v>11384</v>
      </c>
      <c r="I4909" s="867" t="s">
        <v>169</v>
      </c>
      <c r="J4909" s="867" t="s">
        <v>6142</v>
      </c>
      <c r="K4909" s="868">
        <v>123.27</v>
      </c>
      <c r="L4909" s="867" t="s">
        <v>6143</v>
      </c>
    </row>
    <row r="4910" spans="1:12" ht="13.5">
      <c r="A4910" s="867" t="s">
        <v>11194</v>
      </c>
      <c r="B4910" s="867" t="s">
        <v>11195</v>
      </c>
      <c r="C4910" s="867" t="s">
        <v>11365</v>
      </c>
      <c r="D4910" s="867" t="s">
        <v>11366</v>
      </c>
      <c r="E4910" s="868" t="s">
        <v>819</v>
      </c>
      <c r="F4910" s="867" t="s">
        <v>819</v>
      </c>
      <c r="G4910" s="867">
        <v>94333</v>
      </c>
      <c r="H4910" s="867" t="s">
        <v>11385</v>
      </c>
      <c r="I4910" s="867" t="s">
        <v>169</v>
      </c>
      <c r="J4910" s="867" t="s">
        <v>6142</v>
      </c>
      <c r="K4910" s="868">
        <v>121.79</v>
      </c>
      <c r="L4910" s="867" t="s">
        <v>6143</v>
      </c>
    </row>
    <row r="4911" spans="1:12" ht="13.5">
      <c r="A4911" s="867" t="s">
        <v>11194</v>
      </c>
      <c r="B4911" s="867" t="s">
        <v>11195</v>
      </c>
      <c r="C4911" s="867" t="s">
        <v>11365</v>
      </c>
      <c r="D4911" s="867" t="s">
        <v>11366</v>
      </c>
      <c r="E4911" s="868" t="s">
        <v>819</v>
      </c>
      <c r="F4911" s="867" t="s">
        <v>819</v>
      </c>
      <c r="G4911" s="867">
        <v>94338</v>
      </c>
      <c r="H4911" s="867" t="s">
        <v>11386</v>
      </c>
      <c r="I4911" s="867" t="s">
        <v>169</v>
      </c>
      <c r="J4911" s="867" t="s">
        <v>6142</v>
      </c>
      <c r="K4911" s="868">
        <v>135.22999999999999</v>
      </c>
      <c r="L4911" s="867" t="s">
        <v>6143</v>
      </c>
    </row>
    <row r="4912" spans="1:12" ht="13.5">
      <c r="A4912" s="867" t="s">
        <v>11194</v>
      </c>
      <c r="B4912" s="867" t="s">
        <v>11195</v>
      </c>
      <c r="C4912" s="867" t="s">
        <v>11365</v>
      </c>
      <c r="D4912" s="867" t="s">
        <v>11366</v>
      </c>
      <c r="E4912" s="868" t="s">
        <v>819</v>
      </c>
      <c r="F4912" s="867" t="s">
        <v>819</v>
      </c>
      <c r="G4912" s="867">
        <v>94339</v>
      </c>
      <c r="H4912" s="867" t="s">
        <v>11387</v>
      </c>
      <c r="I4912" s="867" t="s">
        <v>169</v>
      </c>
      <c r="J4912" s="867" t="s">
        <v>6142</v>
      </c>
      <c r="K4912" s="868">
        <v>129.11000000000001</v>
      </c>
      <c r="L4912" s="867" t="s">
        <v>6143</v>
      </c>
    </row>
    <row r="4913" spans="1:12" ht="13.5">
      <c r="A4913" s="867" t="s">
        <v>11194</v>
      </c>
      <c r="B4913" s="867" t="s">
        <v>11195</v>
      </c>
      <c r="C4913" s="867" t="s">
        <v>11365</v>
      </c>
      <c r="D4913" s="867" t="s">
        <v>11366</v>
      </c>
      <c r="E4913" s="868" t="s">
        <v>819</v>
      </c>
      <c r="F4913" s="867" t="s">
        <v>819</v>
      </c>
      <c r="G4913" s="867">
        <v>94340</v>
      </c>
      <c r="H4913" s="867" t="s">
        <v>11388</v>
      </c>
      <c r="I4913" s="867" t="s">
        <v>169</v>
      </c>
      <c r="J4913" s="867" t="s">
        <v>6142</v>
      </c>
      <c r="K4913" s="868">
        <v>126.41</v>
      </c>
      <c r="L4913" s="867" t="s">
        <v>6143</v>
      </c>
    </row>
    <row r="4914" spans="1:12" ht="13.5">
      <c r="A4914" s="867" t="s">
        <v>11194</v>
      </c>
      <c r="B4914" s="867" t="s">
        <v>11195</v>
      </c>
      <c r="C4914" s="867" t="s">
        <v>11365</v>
      </c>
      <c r="D4914" s="867" t="s">
        <v>11366</v>
      </c>
      <c r="E4914" s="868" t="s">
        <v>819</v>
      </c>
      <c r="F4914" s="867" t="s">
        <v>819</v>
      </c>
      <c r="G4914" s="867">
        <v>94341</v>
      </c>
      <c r="H4914" s="867" t="s">
        <v>11389</v>
      </c>
      <c r="I4914" s="867" t="s">
        <v>169</v>
      </c>
      <c r="J4914" s="867" t="s">
        <v>6142</v>
      </c>
      <c r="K4914" s="868">
        <v>122.93</v>
      </c>
      <c r="L4914" s="867" t="s">
        <v>6143</v>
      </c>
    </row>
    <row r="4915" spans="1:12" ht="13.5">
      <c r="A4915" s="867" t="s">
        <v>11194</v>
      </c>
      <c r="B4915" s="867" t="s">
        <v>11195</v>
      </c>
      <c r="C4915" s="867" t="s">
        <v>11365</v>
      </c>
      <c r="D4915" s="867" t="s">
        <v>11366</v>
      </c>
      <c r="E4915" s="868" t="s">
        <v>819</v>
      </c>
      <c r="F4915" s="867" t="s">
        <v>819</v>
      </c>
      <c r="G4915" s="867">
        <v>94342</v>
      </c>
      <c r="H4915" s="867" t="s">
        <v>11390</v>
      </c>
      <c r="I4915" s="867" t="s">
        <v>169</v>
      </c>
      <c r="J4915" s="867" t="s">
        <v>6142</v>
      </c>
      <c r="K4915" s="868">
        <v>139.72999999999999</v>
      </c>
      <c r="L4915" s="867" t="s">
        <v>6143</v>
      </c>
    </row>
    <row r="4916" spans="1:12" ht="13.5">
      <c r="A4916" s="867" t="s">
        <v>11194</v>
      </c>
      <c r="B4916" s="867" t="s">
        <v>11195</v>
      </c>
      <c r="C4916" s="867" t="s">
        <v>11365</v>
      </c>
      <c r="D4916" s="867" t="s">
        <v>11366</v>
      </c>
      <c r="E4916" s="868" t="s">
        <v>819</v>
      </c>
      <c r="F4916" s="867" t="s">
        <v>819</v>
      </c>
      <c r="G4916" s="867">
        <v>96385</v>
      </c>
      <c r="H4916" s="867" t="s">
        <v>11391</v>
      </c>
      <c r="I4916" s="867" t="s">
        <v>169</v>
      </c>
      <c r="J4916" s="867" t="s">
        <v>6142</v>
      </c>
      <c r="K4916" s="868">
        <v>6.51</v>
      </c>
      <c r="L4916" s="867" t="s">
        <v>6143</v>
      </c>
    </row>
    <row r="4917" spans="1:12" ht="13.5">
      <c r="A4917" s="867" t="s">
        <v>11194</v>
      </c>
      <c r="B4917" s="867" t="s">
        <v>11195</v>
      </c>
      <c r="C4917" s="867" t="s">
        <v>11365</v>
      </c>
      <c r="D4917" s="867" t="s">
        <v>11366</v>
      </c>
      <c r="E4917" s="868" t="s">
        <v>819</v>
      </c>
      <c r="F4917" s="867" t="s">
        <v>819</v>
      </c>
      <c r="G4917" s="867">
        <v>96386</v>
      </c>
      <c r="H4917" s="867" t="s">
        <v>11392</v>
      </c>
      <c r="I4917" s="867" t="s">
        <v>169</v>
      </c>
      <c r="J4917" s="867" t="s">
        <v>6142</v>
      </c>
      <c r="K4917" s="868">
        <v>4.57</v>
      </c>
      <c r="L4917" s="867" t="s">
        <v>6143</v>
      </c>
    </row>
    <row r="4918" spans="1:12" ht="13.5">
      <c r="A4918" s="867" t="s">
        <v>11194</v>
      </c>
      <c r="B4918" s="867" t="s">
        <v>11195</v>
      </c>
      <c r="C4918" s="867" t="s">
        <v>11393</v>
      </c>
      <c r="D4918" s="867" t="s">
        <v>11394</v>
      </c>
      <c r="E4918" s="868" t="s">
        <v>819</v>
      </c>
      <c r="F4918" s="867" t="s">
        <v>819</v>
      </c>
      <c r="G4918" s="867">
        <v>93360</v>
      </c>
      <c r="H4918" s="867" t="s">
        <v>11395</v>
      </c>
      <c r="I4918" s="867" t="s">
        <v>169</v>
      </c>
      <c r="J4918" s="867" t="s">
        <v>6142</v>
      </c>
      <c r="K4918" s="868">
        <v>13.89</v>
      </c>
      <c r="L4918" s="867" t="s">
        <v>6143</v>
      </c>
    </row>
    <row r="4919" spans="1:12" ht="13.5">
      <c r="A4919" s="867" t="s">
        <v>11194</v>
      </c>
      <c r="B4919" s="867" t="s">
        <v>11195</v>
      </c>
      <c r="C4919" s="867" t="s">
        <v>11393</v>
      </c>
      <c r="D4919" s="867" t="s">
        <v>11394</v>
      </c>
      <c r="E4919" s="868" t="s">
        <v>819</v>
      </c>
      <c r="F4919" s="867" t="s">
        <v>819</v>
      </c>
      <c r="G4919" s="867">
        <v>93361</v>
      </c>
      <c r="H4919" s="867" t="s">
        <v>11396</v>
      </c>
      <c r="I4919" s="867" t="s">
        <v>169</v>
      </c>
      <c r="J4919" s="867" t="s">
        <v>6142</v>
      </c>
      <c r="K4919" s="868">
        <v>11.41</v>
      </c>
      <c r="L4919" s="867" t="s">
        <v>6143</v>
      </c>
    </row>
    <row r="4920" spans="1:12" ht="13.5">
      <c r="A4920" s="867" t="s">
        <v>11194</v>
      </c>
      <c r="B4920" s="867" t="s">
        <v>11195</v>
      </c>
      <c r="C4920" s="867" t="s">
        <v>11393</v>
      </c>
      <c r="D4920" s="867" t="s">
        <v>11394</v>
      </c>
      <c r="E4920" s="868" t="s">
        <v>819</v>
      </c>
      <c r="F4920" s="867" t="s">
        <v>819</v>
      </c>
      <c r="G4920" s="867">
        <v>93362</v>
      </c>
      <c r="H4920" s="867" t="s">
        <v>11397</v>
      </c>
      <c r="I4920" s="867" t="s">
        <v>169</v>
      </c>
      <c r="J4920" s="867" t="s">
        <v>6142</v>
      </c>
      <c r="K4920" s="868">
        <v>8.14</v>
      </c>
      <c r="L4920" s="867" t="s">
        <v>6143</v>
      </c>
    </row>
    <row r="4921" spans="1:12" ht="13.5">
      <c r="A4921" s="867" t="s">
        <v>11194</v>
      </c>
      <c r="B4921" s="867" t="s">
        <v>11195</v>
      </c>
      <c r="C4921" s="867" t="s">
        <v>11393</v>
      </c>
      <c r="D4921" s="867" t="s">
        <v>11394</v>
      </c>
      <c r="E4921" s="868" t="s">
        <v>819</v>
      </c>
      <c r="F4921" s="867" t="s">
        <v>819</v>
      </c>
      <c r="G4921" s="867">
        <v>93363</v>
      </c>
      <c r="H4921" s="867" t="s">
        <v>11398</v>
      </c>
      <c r="I4921" s="867" t="s">
        <v>169</v>
      </c>
      <c r="J4921" s="867" t="s">
        <v>6142</v>
      </c>
      <c r="K4921" s="868">
        <v>8.85</v>
      </c>
      <c r="L4921" s="867" t="s">
        <v>6143</v>
      </c>
    </row>
    <row r="4922" spans="1:12" ht="13.5">
      <c r="A4922" s="867" t="s">
        <v>11194</v>
      </c>
      <c r="B4922" s="867" t="s">
        <v>11195</v>
      </c>
      <c r="C4922" s="867" t="s">
        <v>11393</v>
      </c>
      <c r="D4922" s="867" t="s">
        <v>11394</v>
      </c>
      <c r="E4922" s="868" t="s">
        <v>819</v>
      </c>
      <c r="F4922" s="867" t="s">
        <v>819</v>
      </c>
      <c r="G4922" s="867">
        <v>93364</v>
      </c>
      <c r="H4922" s="867" t="s">
        <v>11399</v>
      </c>
      <c r="I4922" s="867" t="s">
        <v>169</v>
      </c>
      <c r="J4922" s="867" t="s">
        <v>6142</v>
      </c>
      <c r="K4922" s="868">
        <v>6.9</v>
      </c>
      <c r="L4922" s="867" t="s">
        <v>6143</v>
      </c>
    </row>
    <row r="4923" spans="1:12" ht="13.5">
      <c r="A4923" s="867" t="s">
        <v>11194</v>
      </c>
      <c r="B4923" s="867" t="s">
        <v>11195</v>
      </c>
      <c r="C4923" s="867" t="s">
        <v>11393</v>
      </c>
      <c r="D4923" s="867" t="s">
        <v>11394</v>
      </c>
      <c r="E4923" s="868" t="s">
        <v>819</v>
      </c>
      <c r="F4923" s="867" t="s">
        <v>819</v>
      </c>
      <c r="G4923" s="867">
        <v>93365</v>
      </c>
      <c r="H4923" s="867" t="s">
        <v>11400</v>
      </c>
      <c r="I4923" s="867" t="s">
        <v>169</v>
      </c>
      <c r="J4923" s="867" t="s">
        <v>6142</v>
      </c>
      <c r="K4923" s="868">
        <v>7.73</v>
      </c>
      <c r="L4923" s="867" t="s">
        <v>6143</v>
      </c>
    </row>
    <row r="4924" spans="1:12" ht="13.5">
      <c r="A4924" s="867" t="s">
        <v>11194</v>
      </c>
      <c r="B4924" s="867" t="s">
        <v>11195</v>
      </c>
      <c r="C4924" s="867" t="s">
        <v>11393</v>
      </c>
      <c r="D4924" s="867" t="s">
        <v>11394</v>
      </c>
      <c r="E4924" s="868" t="s">
        <v>819</v>
      </c>
      <c r="F4924" s="867" t="s">
        <v>819</v>
      </c>
      <c r="G4924" s="867">
        <v>93366</v>
      </c>
      <c r="H4924" s="867" t="s">
        <v>11401</v>
      </c>
      <c r="I4924" s="867" t="s">
        <v>169</v>
      </c>
      <c r="J4924" s="867" t="s">
        <v>6142</v>
      </c>
      <c r="K4924" s="868">
        <v>6.31</v>
      </c>
      <c r="L4924" s="867" t="s">
        <v>6143</v>
      </c>
    </row>
    <row r="4925" spans="1:12" ht="13.5">
      <c r="A4925" s="867" t="s">
        <v>11194</v>
      </c>
      <c r="B4925" s="867" t="s">
        <v>11195</v>
      </c>
      <c r="C4925" s="867" t="s">
        <v>11393</v>
      </c>
      <c r="D4925" s="867" t="s">
        <v>11394</v>
      </c>
      <c r="E4925" s="868" t="s">
        <v>819</v>
      </c>
      <c r="F4925" s="867" t="s">
        <v>819</v>
      </c>
      <c r="G4925" s="867">
        <v>93367</v>
      </c>
      <c r="H4925" s="867" t="s">
        <v>11402</v>
      </c>
      <c r="I4925" s="867" t="s">
        <v>169</v>
      </c>
      <c r="J4925" s="867" t="s">
        <v>6142</v>
      </c>
      <c r="K4925" s="868">
        <v>13.01</v>
      </c>
      <c r="L4925" s="867" t="s">
        <v>6143</v>
      </c>
    </row>
    <row r="4926" spans="1:12" ht="13.5">
      <c r="A4926" s="867" t="s">
        <v>11194</v>
      </c>
      <c r="B4926" s="867" t="s">
        <v>11195</v>
      </c>
      <c r="C4926" s="867" t="s">
        <v>11393</v>
      </c>
      <c r="D4926" s="867" t="s">
        <v>11394</v>
      </c>
      <c r="E4926" s="868" t="s">
        <v>819</v>
      </c>
      <c r="F4926" s="867" t="s">
        <v>819</v>
      </c>
      <c r="G4926" s="867">
        <v>93368</v>
      </c>
      <c r="H4926" s="867" t="s">
        <v>11403</v>
      </c>
      <c r="I4926" s="867" t="s">
        <v>169</v>
      </c>
      <c r="J4926" s="867" t="s">
        <v>6142</v>
      </c>
      <c r="K4926" s="868">
        <v>10.48</v>
      </c>
      <c r="L4926" s="867" t="s">
        <v>6143</v>
      </c>
    </row>
    <row r="4927" spans="1:12" ht="13.5">
      <c r="A4927" s="867" t="s">
        <v>11194</v>
      </c>
      <c r="B4927" s="867" t="s">
        <v>11195</v>
      </c>
      <c r="C4927" s="867" t="s">
        <v>11393</v>
      </c>
      <c r="D4927" s="867" t="s">
        <v>11394</v>
      </c>
      <c r="E4927" s="868" t="s">
        <v>819</v>
      </c>
      <c r="F4927" s="867" t="s">
        <v>819</v>
      </c>
      <c r="G4927" s="867">
        <v>93369</v>
      </c>
      <c r="H4927" s="867" t="s">
        <v>11404</v>
      </c>
      <c r="I4927" s="867" t="s">
        <v>169</v>
      </c>
      <c r="J4927" s="867" t="s">
        <v>6142</v>
      </c>
      <c r="K4927" s="868">
        <v>7.25</v>
      </c>
      <c r="L4927" s="867" t="s">
        <v>6143</v>
      </c>
    </row>
    <row r="4928" spans="1:12" ht="13.5">
      <c r="A4928" s="867" t="s">
        <v>11194</v>
      </c>
      <c r="B4928" s="867" t="s">
        <v>11195</v>
      </c>
      <c r="C4928" s="867" t="s">
        <v>11393</v>
      </c>
      <c r="D4928" s="867" t="s">
        <v>11394</v>
      </c>
      <c r="E4928" s="868" t="s">
        <v>819</v>
      </c>
      <c r="F4928" s="867" t="s">
        <v>819</v>
      </c>
      <c r="G4928" s="867">
        <v>93370</v>
      </c>
      <c r="H4928" s="867" t="s">
        <v>11405</v>
      </c>
      <c r="I4928" s="867" t="s">
        <v>169</v>
      </c>
      <c r="J4928" s="867" t="s">
        <v>6142</v>
      </c>
      <c r="K4928" s="868">
        <v>7.98</v>
      </c>
      <c r="L4928" s="867" t="s">
        <v>6143</v>
      </c>
    </row>
    <row r="4929" spans="1:12" ht="13.5">
      <c r="A4929" s="867" t="s">
        <v>11194</v>
      </c>
      <c r="B4929" s="867" t="s">
        <v>11195</v>
      </c>
      <c r="C4929" s="867" t="s">
        <v>11393</v>
      </c>
      <c r="D4929" s="867" t="s">
        <v>11394</v>
      </c>
      <c r="E4929" s="868" t="s">
        <v>819</v>
      </c>
      <c r="F4929" s="867" t="s">
        <v>819</v>
      </c>
      <c r="G4929" s="867">
        <v>93371</v>
      </c>
      <c r="H4929" s="867" t="s">
        <v>11406</v>
      </c>
      <c r="I4929" s="867" t="s">
        <v>169</v>
      </c>
      <c r="J4929" s="867" t="s">
        <v>6142</v>
      </c>
      <c r="K4929" s="868">
        <v>6.04</v>
      </c>
      <c r="L4929" s="867" t="s">
        <v>6143</v>
      </c>
    </row>
    <row r="4930" spans="1:12" ht="13.5">
      <c r="A4930" s="867" t="s">
        <v>11194</v>
      </c>
      <c r="B4930" s="867" t="s">
        <v>11195</v>
      </c>
      <c r="C4930" s="867" t="s">
        <v>11393</v>
      </c>
      <c r="D4930" s="867" t="s">
        <v>11394</v>
      </c>
      <c r="E4930" s="868" t="s">
        <v>819</v>
      </c>
      <c r="F4930" s="867" t="s">
        <v>819</v>
      </c>
      <c r="G4930" s="867">
        <v>93372</v>
      </c>
      <c r="H4930" s="867" t="s">
        <v>11407</v>
      </c>
      <c r="I4930" s="867" t="s">
        <v>169</v>
      </c>
      <c r="J4930" s="867" t="s">
        <v>6142</v>
      </c>
      <c r="K4930" s="868">
        <v>6.91</v>
      </c>
      <c r="L4930" s="867" t="s">
        <v>6143</v>
      </c>
    </row>
    <row r="4931" spans="1:12" ht="13.5">
      <c r="A4931" s="867" t="s">
        <v>11194</v>
      </c>
      <c r="B4931" s="867" t="s">
        <v>11195</v>
      </c>
      <c r="C4931" s="867" t="s">
        <v>11393</v>
      </c>
      <c r="D4931" s="867" t="s">
        <v>11394</v>
      </c>
      <c r="E4931" s="868" t="s">
        <v>819</v>
      </c>
      <c r="F4931" s="867" t="s">
        <v>819</v>
      </c>
      <c r="G4931" s="867">
        <v>93373</v>
      </c>
      <c r="H4931" s="867" t="s">
        <v>11408</v>
      </c>
      <c r="I4931" s="867" t="s">
        <v>169</v>
      </c>
      <c r="J4931" s="867" t="s">
        <v>6142</v>
      </c>
      <c r="K4931" s="868">
        <v>5.45</v>
      </c>
      <c r="L4931" s="867" t="s">
        <v>6143</v>
      </c>
    </row>
    <row r="4932" spans="1:12" ht="13.5">
      <c r="A4932" s="867" t="s">
        <v>11194</v>
      </c>
      <c r="B4932" s="867" t="s">
        <v>11195</v>
      </c>
      <c r="C4932" s="867" t="s">
        <v>11393</v>
      </c>
      <c r="D4932" s="867" t="s">
        <v>11394</v>
      </c>
      <c r="E4932" s="868" t="s">
        <v>819</v>
      </c>
      <c r="F4932" s="867" t="s">
        <v>819</v>
      </c>
      <c r="G4932" s="867">
        <v>93374</v>
      </c>
      <c r="H4932" s="867" t="s">
        <v>11409</v>
      </c>
      <c r="I4932" s="867" t="s">
        <v>169</v>
      </c>
      <c r="J4932" s="867" t="s">
        <v>6142</v>
      </c>
      <c r="K4932" s="868">
        <v>17.02</v>
      </c>
      <c r="L4932" s="867" t="s">
        <v>6143</v>
      </c>
    </row>
    <row r="4933" spans="1:12" ht="13.5">
      <c r="A4933" s="867" t="s">
        <v>11194</v>
      </c>
      <c r="B4933" s="867" t="s">
        <v>11195</v>
      </c>
      <c r="C4933" s="867" t="s">
        <v>11393</v>
      </c>
      <c r="D4933" s="867" t="s">
        <v>11394</v>
      </c>
      <c r="E4933" s="868" t="s">
        <v>819</v>
      </c>
      <c r="F4933" s="867" t="s">
        <v>819</v>
      </c>
      <c r="G4933" s="867">
        <v>93375</v>
      </c>
      <c r="H4933" s="867" t="s">
        <v>11410</v>
      </c>
      <c r="I4933" s="867" t="s">
        <v>169</v>
      </c>
      <c r="J4933" s="867" t="s">
        <v>6142</v>
      </c>
      <c r="K4933" s="868">
        <v>13.09</v>
      </c>
      <c r="L4933" s="867" t="s">
        <v>6143</v>
      </c>
    </row>
    <row r="4934" spans="1:12" ht="13.5">
      <c r="A4934" s="867" t="s">
        <v>11194</v>
      </c>
      <c r="B4934" s="867" t="s">
        <v>11195</v>
      </c>
      <c r="C4934" s="867" t="s">
        <v>11393</v>
      </c>
      <c r="D4934" s="867" t="s">
        <v>11394</v>
      </c>
      <c r="E4934" s="868" t="s">
        <v>819</v>
      </c>
      <c r="F4934" s="867" t="s">
        <v>819</v>
      </c>
      <c r="G4934" s="867">
        <v>93376</v>
      </c>
      <c r="H4934" s="867" t="s">
        <v>11411</v>
      </c>
      <c r="I4934" s="867" t="s">
        <v>169</v>
      </c>
      <c r="J4934" s="867" t="s">
        <v>6142</v>
      </c>
      <c r="K4934" s="868">
        <v>10.65</v>
      </c>
      <c r="L4934" s="867" t="s">
        <v>6143</v>
      </c>
    </row>
    <row r="4935" spans="1:12" ht="13.5">
      <c r="A4935" s="867" t="s">
        <v>11194</v>
      </c>
      <c r="B4935" s="867" t="s">
        <v>11195</v>
      </c>
      <c r="C4935" s="867" t="s">
        <v>11393</v>
      </c>
      <c r="D4935" s="867" t="s">
        <v>11394</v>
      </c>
      <c r="E4935" s="868" t="s">
        <v>819</v>
      </c>
      <c r="F4935" s="867" t="s">
        <v>819</v>
      </c>
      <c r="G4935" s="867">
        <v>93377</v>
      </c>
      <c r="H4935" s="867" t="s">
        <v>11412</v>
      </c>
      <c r="I4935" s="867" t="s">
        <v>169</v>
      </c>
      <c r="J4935" s="867" t="s">
        <v>6142</v>
      </c>
      <c r="K4935" s="868">
        <v>7.01</v>
      </c>
      <c r="L4935" s="867" t="s">
        <v>6143</v>
      </c>
    </row>
    <row r="4936" spans="1:12" ht="13.5">
      <c r="A4936" s="867" t="s">
        <v>11194</v>
      </c>
      <c r="B4936" s="867" t="s">
        <v>11195</v>
      </c>
      <c r="C4936" s="867" t="s">
        <v>11393</v>
      </c>
      <c r="D4936" s="867" t="s">
        <v>11394</v>
      </c>
      <c r="E4936" s="868" t="s">
        <v>819</v>
      </c>
      <c r="F4936" s="867" t="s">
        <v>819</v>
      </c>
      <c r="G4936" s="867">
        <v>93378</v>
      </c>
      <c r="H4936" s="867" t="s">
        <v>11413</v>
      </c>
      <c r="I4936" s="867" t="s">
        <v>169</v>
      </c>
      <c r="J4936" s="867" t="s">
        <v>6142</v>
      </c>
      <c r="K4936" s="868">
        <v>15.99</v>
      </c>
      <c r="L4936" s="867" t="s">
        <v>6143</v>
      </c>
    </row>
    <row r="4937" spans="1:12" ht="13.5">
      <c r="A4937" s="867" t="s">
        <v>11194</v>
      </c>
      <c r="B4937" s="867" t="s">
        <v>11195</v>
      </c>
      <c r="C4937" s="867" t="s">
        <v>11393</v>
      </c>
      <c r="D4937" s="867" t="s">
        <v>11394</v>
      </c>
      <c r="E4937" s="868" t="s">
        <v>819</v>
      </c>
      <c r="F4937" s="867" t="s">
        <v>819</v>
      </c>
      <c r="G4937" s="867">
        <v>93379</v>
      </c>
      <c r="H4937" s="867" t="s">
        <v>11414</v>
      </c>
      <c r="I4937" s="867" t="s">
        <v>169</v>
      </c>
      <c r="J4937" s="867" t="s">
        <v>6142</v>
      </c>
      <c r="K4937" s="868">
        <v>12.29</v>
      </c>
      <c r="L4937" s="867" t="s">
        <v>6143</v>
      </c>
    </row>
    <row r="4938" spans="1:12" ht="13.5">
      <c r="A4938" s="867" t="s">
        <v>11194</v>
      </c>
      <c r="B4938" s="867" t="s">
        <v>11195</v>
      </c>
      <c r="C4938" s="867" t="s">
        <v>11393</v>
      </c>
      <c r="D4938" s="867" t="s">
        <v>11394</v>
      </c>
      <c r="E4938" s="868" t="s">
        <v>819</v>
      </c>
      <c r="F4938" s="867" t="s">
        <v>819</v>
      </c>
      <c r="G4938" s="867">
        <v>93380</v>
      </c>
      <c r="H4938" s="867" t="s">
        <v>11415</v>
      </c>
      <c r="I4938" s="867" t="s">
        <v>169</v>
      </c>
      <c r="J4938" s="867" t="s">
        <v>6142</v>
      </c>
      <c r="K4938" s="868">
        <v>10.029999999999999</v>
      </c>
      <c r="L4938" s="867" t="s">
        <v>6143</v>
      </c>
    </row>
    <row r="4939" spans="1:12" ht="13.5">
      <c r="A4939" s="867" t="s">
        <v>11194</v>
      </c>
      <c r="B4939" s="867" t="s">
        <v>11195</v>
      </c>
      <c r="C4939" s="867" t="s">
        <v>11393</v>
      </c>
      <c r="D4939" s="867" t="s">
        <v>11394</v>
      </c>
      <c r="E4939" s="868" t="s">
        <v>819</v>
      </c>
      <c r="F4939" s="867" t="s">
        <v>819</v>
      </c>
      <c r="G4939" s="867">
        <v>93381</v>
      </c>
      <c r="H4939" s="867" t="s">
        <v>11416</v>
      </c>
      <c r="I4939" s="867" t="s">
        <v>169</v>
      </c>
      <c r="J4939" s="867" t="s">
        <v>6142</v>
      </c>
      <c r="K4939" s="868">
        <v>6.57</v>
      </c>
      <c r="L4939" s="867" t="s">
        <v>6143</v>
      </c>
    </row>
    <row r="4940" spans="1:12" ht="13.5">
      <c r="A4940" s="867" t="s">
        <v>11194</v>
      </c>
      <c r="B4940" s="867" t="s">
        <v>11195</v>
      </c>
      <c r="C4940" s="867" t="s">
        <v>11393</v>
      </c>
      <c r="D4940" s="867" t="s">
        <v>11394</v>
      </c>
      <c r="E4940" s="868" t="s">
        <v>819</v>
      </c>
      <c r="F4940" s="867" t="s">
        <v>819</v>
      </c>
      <c r="G4940" s="867">
        <v>93382</v>
      </c>
      <c r="H4940" s="867" t="s">
        <v>11417</v>
      </c>
      <c r="I4940" s="867" t="s">
        <v>169</v>
      </c>
      <c r="J4940" s="867" t="s">
        <v>6142</v>
      </c>
      <c r="K4940" s="868">
        <v>23.37</v>
      </c>
      <c r="L4940" s="867" t="s">
        <v>6143</v>
      </c>
    </row>
    <row r="4941" spans="1:12" ht="13.5">
      <c r="A4941" s="867" t="s">
        <v>11194</v>
      </c>
      <c r="B4941" s="867" t="s">
        <v>11195</v>
      </c>
      <c r="C4941" s="867" t="s">
        <v>11393</v>
      </c>
      <c r="D4941" s="867" t="s">
        <v>11394</v>
      </c>
      <c r="E4941" s="868" t="s">
        <v>819</v>
      </c>
      <c r="F4941" s="867" t="s">
        <v>819</v>
      </c>
      <c r="G4941" s="867">
        <v>96995</v>
      </c>
      <c r="H4941" s="867" t="s">
        <v>11418</v>
      </c>
      <c r="I4941" s="867" t="s">
        <v>169</v>
      </c>
      <c r="J4941" s="867" t="s">
        <v>6635</v>
      </c>
      <c r="K4941" s="868">
        <v>39.76</v>
      </c>
      <c r="L4941" s="867" t="s">
        <v>6143</v>
      </c>
    </row>
    <row r="4942" spans="1:12" ht="13.5">
      <c r="A4942" s="867" t="s">
        <v>11194</v>
      </c>
      <c r="B4942" s="867" t="s">
        <v>11195</v>
      </c>
      <c r="C4942" s="867" t="s">
        <v>11419</v>
      </c>
      <c r="D4942" s="867" t="s">
        <v>11420</v>
      </c>
      <c r="E4942" s="868" t="s">
        <v>819</v>
      </c>
      <c r="F4942" s="867" t="s">
        <v>819</v>
      </c>
      <c r="G4942" s="867">
        <v>72844</v>
      </c>
      <c r="H4942" s="867" t="s">
        <v>11421</v>
      </c>
      <c r="I4942" s="867" t="s">
        <v>11422</v>
      </c>
      <c r="J4942" s="867" t="s">
        <v>6142</v>
      </c>
      <c r="K4942" s="868">
        <v>0.53</v>
      </c>
      <c r="L4942" s="867" t="s">
        <v>6143</v>
      </c>
    </row>
    <row r="4943" spans="1:12" ht="13.5">
      <c r="A4943" s="867" t="s">
        <v>11194</v>
      </c>
      <c r="B4943" s="867" t="s">
        <v>11195</v>
      </c>
      <c r="C4943" s="867" t="s">
        <v>11419</v>
      </c>
      <c r="D4943" s="867" t="s">
        <v>11420</v>
      </c>
      <c r="E4943" s="868" t="s">
        <v>819</v>
      </c>
      <c r="F4943" s="867" t="s">
        <v>819</v>
      </c>
      <c r="G4943" s="867">
        <v>72846</v>
      </c>
      <c r="H4943" s="867" t="s">
        <v>11423</v>
      </c>
      <c r="I4943" s="867" t="s">
        <v>11422</v>
      </c>
      <c r="J4943" s="867" t="s">
        <v>6142</v>
      </c>
      <c r="K4943" s="868">
        <v>2.66</v>
      </c>
      <c r="L4943" s="867" t="s">
        <v>6143</v>
      </c>
    </row>
    <row r="4944" spans="1:12" ht="13.5">
      <c r="A4944" s="867" t="s">
        <v>11194</v>
      </c>
      <c r="B4944" s="867" t="s">
        <v>11195</v>
      </c>
      <c r="C4944" s="867" t="s">
        <v>11419</v>
      </c>
      <c r="D4944" s="867" t="s">
        <v>11420</v>
      </c>
      <c r="E4944" s="868" t="s">
        <v>819</v>
      </c>
      <c r="F4944" s="867" t="s">
        <v>819</v>
      </c>
      <c r="G4944" s="867">
        <v>72847</v>
      </c>
      <c r="H4944" s="867" t="s">
        <v>11424</v>
      </c>
      <c r="I4944" s="867" t="s">
        <v>11422</v>
      </c>
      <c r="J4944" s="867" t="s">
        <v>6142</v>
      </c>
      <c r="K4944" s="868">
        <v>5.74</v>
      </c>
      <c r="L4944" s="867" t="s">
        <v>6143</v>
      </c>
    </row>
    <row r="4945" spans="1:12" ht="13.5">
      <c r="A4945" s="867" t="s">
        <v>11194</v>
      </c>
      <c r="B4945" s="867" t="s">
        <v>11195</v>
      </c>
      <c r="C4945" s="867" t="s">
        <v>11419</v>
      </c>
      <c r="D4945" s="867" t="s">
        <v>11420</v>
      </c>
      <c r="E4945" s="868" t="s">
        <v>819</v>
      </c>
      <c r="F4945" s="867" t="s">
        <v>819</v>
      </c>
      <c r="G4945" s="867">
        <v>72848</v>
      </c>
      <c r="H4945" s="867" t="s">
        <v>11425</v>
      </c>
      <c r="I4945" s="867" t="s">
        <v>11422</v>
      </c>
      <c r="J4945" s="867" t="s">
        <v>6142</v>
      </c>
      <c r="K4945" s="868">
        <v>1.43</v>
      </c>
      <c r="L4945" s="867" t="s">
        <v>6143</v>
      </c>
    </row>
    <row r="4946" spans="1:12" ht="13.5">
      <c r="A4946" s="867" t="s">
        <v>11194</v>
      </c>
      <c r="B4946" s="867" t="s">
        <v>11195</v>
      </c>
      <c r="C4946" s="867" t="s">
        <v>11419</v>
      </c>
      <c r="D4946" s="867" t="s">
        <v>11420</v>
      </c>
      <c r="E4946" s="868" t="s">
        <v>819</v>
      </c>
      <c r="F4946" s="867" t="s">
        <v>819</v>
      </c>
      <c r="G4946" s="867">
        <v>72849</v>
      </c>
      <c r="H4946" s="867" t="s">
        <v>11426</v>
      </c>
      <c r="I4946" s="867" t="s">
        <v>11422</v>
      </c>
      <c r="J4946" s="867" t="s">
        <v>6142</v>
      </c>
      <c r="K4946" s="868">
        <v>1.83</v>
      </c>
      <c r="L4946" s="867" t="s">
        <v>6143</v>
      </c>
    </row>
    <row r="4947" spans="1:12" ht="13.5">
      <c r="A4947" s="867" t="s">
        <v>11194</v>
      </c>
      <c r="B4947" s="867" t="s">
        <v>11195</v>
      </c>
      <c r="C4947" s="867" t="s">
        <v>11419</v>
      </c>
      <c r="D4947" s="867" t="s">
        <v>11420</v>
      </c>
      <c r="E4947" s="868" t="s">
        <v>819</v>
      </c>
      <c r="F4947" s="867" t="s">
        <v>819</v>
      </c>
      <c r="G4947" s="867">
        <v>72850</v>
      </c>
      <c r="H4947" s="867" t="s">
        <v>11427</v>
      </c>
      <c r="I4947" s="867" t="s">
        <v>11422</v>
      </c>
      <c r="J4947" s="867" t="s">
        <v>6142</v>
      </c>
      <c r="K4947" s="868">
        <v>9.2100000000000009</v>
      </c>
      <c r="L4947" s="867" t="s">
        <v>6143</v>
      </c>
    </row>
    <row r="4948" spans="1:12" ht="13.5">
      <c r="A4948" s="867" t="s">
        <v>11194</v>
      </c>
      <c r="B4948" s="867" t="s">
        <v>11195</v>
      </c>
      <c r="C4948" s="867" t="s">
        <v>11419</v>
      </c>
      <c r="D4948" s="867" t="s">
        <v>11420</v>
      </c>
      <c r="E4948" s="868" t="s">
        <v>819</v>
      </c>
      <c r="F4948" s="867" t="s">
        <v>819</v>
      </c>
      <c r="G4948" s="867">
        <v>72882</v>
      </c>
      <c r="H4948" s="867" t="s">
        <v>11428</v>
      </c>
      <c r="I4948" s="867" t="s">
        <v>11429</v>
      </c>
      <c r="J4948" s="867" t="s">
        <v>6142</v>
      </c>
      <c r="K4948" s="868">
        <v>1.0900000000000001</v>
      </c>
      <c r="L4948" s="867" t="s">
        <v>6143</v>
      </c>
    </row>
    <row r="4949" spans="1:12" ht="13.5">
      <c r="A4949" s="867" t="s">
        <v>11194</v>
      </c>
      <c r="B4949" s="867" t="s">
        <v>11195</v>
      </c>
      <c r="C4949" s="867" t="s">
        <v>11419</v>
      </c>
      <c r="D4949" s="867" t="s">
        <v>11420</v>
      </c>
      <c r="E4949" s="868" t="s">
        <v>819</v>
      </c>
      <c r="F4949" s="867" t="s">
        <v>819</v>
      </c>
      <c r="G4949" s="867">
        <v>72883</v>
      </c>
      <c r="H4949" s="867" t="s">
        <v>333</v>
      </c>
      <c r="I4949" s="867" t="s">
        <v>11429</v>
      </c>
      <c r="J4949" s="867" t="s">
        <v>6142</v>
      </c>
      <c r="K4949" s="868">
        <v>0.87</v>
      </c>
      <c r="L4949" s="867" t="s">
        <v>6143</v>
      </c>
    </row>
    <row r="4950" spans="1:12" ht="13.5">
      <c r="A4950" s="867" t="s">
        <v>11194</v>
      </c>
      <c r="B4950" s="867" t="s">
        <v>11195</v>
      </c>
      <c r="C4950" s="867" t="s">
        <v>11419</v>
      </c>
      <c r="D4950" s="867" t="s">
        <v>11420</v>
      </c>
      <c r="E4950" s="868" t="s">
        <v>819</v>
      </c>
      <c r="F4950" s="867" t="s">
        <v>819</v>
      </c>
      <c r="G4950" s="867">
        <v>72884</v>
      </c>
      <c r="H4950" s="867" t="s">
        <v>11430</v>
      </c>
      <c r="I4950" s="867" t="s">
        <v>11429</v>
      </c>
      <c r="J4950" s="867" t="s">
        <v>6142</v>
      </c>
      <c r="K4950" s="868">
        <v>0.73</v>
      </c>
      <c r="L4950" s="867" t="s">
        <v>6143</v>
      </c>
    </row>
    <row r="4951" spans="1:12" ht="13.5">
      <c r="A4951" s="867" t="s">
        <v>11194</v>
      </c>
      <c r="B4951" s="867" t="s">
        <v>11195</v>
      </c>
      <c r="C4951" s="867" t="s">
        <v>11419</v>
      </c>
      <c r="D4951" s="867" t="s">
        <v>11420</v>
      </c>
      <c r="E4951" s="868" t="s">
        <v>819</v>
      </c>
      <c r="F4951" s="867" t="s">
        <v>819</v>
      </c>
      <c r="G4951" s="867">
        <v>72888</v>
      </c>
      <c r="H4951" s="867" t="s">
        <v>11421</v>
      </c>
      <c r="I4951" s="867" t="s">
        <v>169</v>
      </c>
      <c r="J4951" s="867" t="s">
        <v>6142</v>
      </c>
      <c r="K4951" s="868">
        <v>0.8</v>
      </c>
      <c r="L4951" s="867" t="s">
        <v>6143</v>
      </c>
    </row>
    <row r="4952" spans="1:12" ht="13.5">
      <c r="A4952" s="867" t="s">
        <v>11194</v>
      </c>
      <c r="B4952" s="867" t="s">
        <v>11195</v>
      </c>
      <c r="C4952" s="867" t="s">
        <v>11419</v>
      </c>
      <c r="D4952" s="867" t="s">
        <v>11420</v>
      </c>
      <c r="E4952" s="868" t="s">
        <v>819</v>
      </c>
      <c r="F4952" s="867" t="s">
        <v>819</v>
      </c>
      <c r="G4952" s="867">
        <v>72890</v>
      </c>
      <c r="H4952" s="867" t="s">
        <v>11431</v>
      </c>
      <c r="I4952" s="867" t="s">
        <v>169</v>
      </c>
      <c r="J4952" s="867" t="s">
        <v>6142</v>
      </c>
      <c r="K4952" s="868">
        <v>4.84</v>
      </c>
      <c r="L4952" s="867" t="s">
        <v>6143</v>
      </c>
    </row>
    <row r="4953" spans="1:12" ht="13.5">
      <c r="A4953" s="867" t="s">
        <v>11194</v>
      </c>
      <c r="B4953" s="867" t="s">
        <v>11195</v>
      </c>
      <c r="C4953" s="867" t="s">
        <v>11419</v>
      </c>
      <c r="D4953" s="867" t="s">
        <v>11420</v>
      </c>
      <c r="E4953" s="868" t="s">
        <v>819</v>
      </c>
      <c r="F4953" s="867" t="s">
        <v>819</v>
      </c>
      <c r="G4953" s="867">
        <v>72891</v>
      </c>
      <c r="H4953" s="867" t="s">
        <v>11432</v>
      </c>
      <c r="I4953" s="867" t="s">
        <v>169</v>
      </c>
      <c r="J4953" s="867" t="s">
        <v>6142</v>
      </c>
      <c r="K4953" s="868">
        <v>3.99</v>
      </c>
      <c r="L4953" s="867" t="s">
        <v>6143</v>
      </c>
    </row>
    <row r="4954" spans="1:12" ht="13.5">
      <c r="A4954" s="867" t="s">
        <v>11194</v>
      </c>
      <c r="B4954" s="867" t="s">
        <v>11195</v>
      </c>
      <c r="C4954" s="867" t="s">
        <v>11419</v>
      </c>
      <c r="D4954" s="867" t="s">
        <v>11420</v>
      </c>
      <c r="E4954" s="868" t="s">
        <v>819</v>
      </c>
      <c r="F4954" s="867" t="s">
        <v>819</v>
      </c>
      <c r="G4954" s="867">
        <v>72892</v>
      </c>
      <c r="H4954" s="867" t="s">
        <v>11433</v>
      </c>
      <c r="I4954" s="867" t="s">
        <v>169</v>
      </c>
      <c r="J4954" s="867" t="s">
        <v>6142</v>
      </c>
      <c r="K4954" s="868">
        <v>8.61</v>
      </c>
      <c r="L4954" s="867" t="s">
        <v>6143</v>
      </c>
    </row>
    <row r="4955" spans="1:12" ht="13.5">
      <c r="A4955" s="867" t="s">
        <v>11194</v>
      </c>
      <c r="B4955" s="867" t="s">
        <v>11195</v>
      </c>
      <c r="C4955" s="867" t="s">
        <v>11419</v>
      </c>
      <c r="D4955" s="867" t="s">
        <v>11420</v>
      </c>
      <c r="E4955" s="868" t="s">
        <v>819</v>
      </c>
      <c r="F4955" s="867" t="s">
        <v>819</v>
      </c>
      <c r="G4955" s="867">
        <v>72893</v>
      </c>
      <c r="H4955" s="867" t="s">
        <v>11434</v>
      </c>
      <c r="I4955" s="867" t="s">
        <v>169</v>
      </c>
      <c r="J4955" s="867" t="s">
        <v>6142</v>
      </c>
      <c r="K4955" s="868">
        <v>2.14</v>
      </c>
      <c r="L4955" s="867" t="s">
        <v>6143</v>
      </c>
    </row>
    <row r="4956" spans="1:12" ht="13.5">
      <c r="A4956" s="867" t="s">
        <v>11194</v>
      </c>
      <c r="B4956" s="867" t="s">
        <v>11195</v>
      </c>
      <c r="C4956" s="867" t="s">
        <v>11419</v>
      </c>
      <c r="D4956" s="867" t="s">
        <v>11420</v>
      </c>
      <c r="E4956" s="868" t="s">
        <v>819</v>
      </c>
      <c r="F4956" s="867" t="s">
        <v>819</v>
      </c>
      <c r="G4956" s="867">
        <v>72894</v>
      </c>
      <c r="H4956" s="867" t="s">
        <v>11435</v>
      </c>
      <c r="I4956" s="867" t="s">
        <v>169</v>
      </c>
      <c r="J4956" s="867" t="s">
        <v>6142</v>
      </c>
      <c r="K4956" s="868">
        <v>2.75</v>
      </c>
      <c r="L4956" s="867" t="s">
        <v>6143</v>
      </c>
    </row>
    <row r="4957" spans="1:12" ht="13.5">
      <c r="A4957" s="867" t="s">
        <v>11194</v>
      </c>
      <c r="B4957" s="867" t="s">
        <v>11195</v>
      </c>
      <c r="C4957" s="867" t="s">
        <v>11419</v>
      </c>
      <c r="D4957" s="867" t="s">
        <v>11420</v>
      </c>
      <c r="E4957" s="868" t="s">
        <v>819</v>
      </c>
      <c r="F4957" s="867" t="s">
        <v>819</v>
      </c>
      <c r="G4957" s="867">
        <v>72895</v>
      </c>
      <c r="H4957" s="867" t="s">
        <v>11436</v>
      </c>
      <c r="I4957" s="867" t="s">
        <v>169</v>
      </c>
      <c r="J4957" s="867" t="s">
        <v>6142</v>
      </c>
      <c r="K4957" s="868">
        <v>14.52</v>
      </c>
      <c r="L4957" s="867" t="s">
        <v>6143</v>
      </c>
    </row>
    <row r="4958" spans="1:12" ht="13.5">
      <c r="A4958" s="867" t="s">
        <v>11194</v>
      </c>
      <c r="B4958" s="867" t="s">
        <v>11195</v>
      </c>
      <c r="C4958" s="867" t="s">
        <v>11419</v>
      </c>
      <c r="D4958" s="867" t="s">
        <v>11420</v>
      </c>
      <c r="E4958" s="868" t="s">
        <v>819</v>
      </c>
      <c r="F4958" s="867" t="s">
        <v>819</v>
      </c>
      <c r="G4958" s="867">
        <v>72897</v>
      </c>
      <c r="H4958" s="867" t="s">
        <v>11437</v>
      </c>
      <c r="I4958" s="867" t="s">
        <v>169</v>
      </c>
      <c r="J4958" s="867" t="s">
        <v>6142</v>
      </c>
      <c r="K4958" s="868">
        <v>20.04</v>
      </c>
      <c r="L4958" s="867" t="s">
        <v>6143</v>
      </c>
    </row>
    <row r="4959" spans="1:12" ht="13.5">
      <c r="A4959" s="867" t="s">
        <v>11194</v>
      </c>
      <c r="B4959" s="867" t="s">
        <v>11195</v>
      </c>
      <c r="C4959" s="867" t="s">
        <v>11419</v>
      </c>
      <c r="D4959" s="867" t="s">
        <v>11420</v>
      </c>
      <c r="E4959" s="868" t="s">
        <v>819</v>
      </c>
      <c r="F4959" s="867" t="s">
        <v>819</v>
      </c>
      <c r="G4959" s="867">
        <v>72899</v>
      </c>
      <c r="H4959" s="867" t="s">
        <v>11438</v>
      </c>
      <c r="I4959" s="867" t="s">
        <v>169</v>
      </c>
      <c r="J4959" s="867" t="s">
        <v>6142</v>
      </c>
      <c r="K4959" s="868">
        <v>3.75</v>
      </c>
      <c r="L4959" s="867" t="s">
        <v>6143</v>
      </c>
    </row>
    <row r="4960" spans="1:12" ht="13.5">
      <c r="A4960" s="867" t="s">
        <v>11194</v>
      </c>
      <c r="B4960" s="867" t="s">
        <v>11195</v>
      </c>
      <c r="C4960" s="867" t="s">
        <v>11419</v>
      </c>
      <c r="D4960" s="867" t="s">
        <v>11420</v>
      </c>
      <c r="E4960" s="868" t="s">
        <v>819</v>
      </c>
      <c r="F4960" s="867" t="s">
        <v>819</v>
      </c>
      <c r="G4960" s="867">
        <v>83356</v>
      </c>
      <c r="H4960" s="867" t="s">
        <v>11439</v>
      </c>
      <c r="I4960" s="867" t="s">
        <v>11429</v>
      </c>
      <c r="J4960" s="867" t="s">
        <v>6142</v>
      </c>
      <c r="K4960" s="868">
        <v>0.66</v>
      </c>
      <c r="L4960" s="867" t="s">
        <v>6143</v>
      </c>
    </row>
    <row r="4961" spans="1:12" ht="13.5">
      <c r="A4961" s="867" t="s">
        <v>11194</v>
      </c>
      <c r="B4961" s="867" t="s">
        <v>11195</v>
      </c>
      <c r="C4961" s="867" t="s">
        <v>11419</v>
      </c>
      <c r="D4961" s="867" t="s">
        <v>11420</v>
      </c>
      <c r="E4961" s="868" t="s">
        <v>819</v>
      </c>
      <c r="F4961" s="867" t="s">
        <v>819</v>
      </c>
      <c r="G4961" s="867">
        <v>83358</v>
      </c>
      <c r="H4961" s="867" t="s">
        <v>11440</v>
      </c>
      <c r="I4961" s="867" t="s">
        <v>11429</v>
      </c>
      <c r="J4961" s="867" t="s">
        <v>6142</v>
      </c>
      <c r="K4961" s="868">
        <v>1.36</v>
      </c>
      <c r="L4961" s="867" t="s">
        <v>6143</v>
      </c>
    </row>
    <row r="4962" spans="1:12" ht="13.5">
      <c r="A4962" s="867" t="s">
        <v>11194</v>
      </c>
      <c r="B4962" s="867" t="s">
        <v>11195</v>
      </c>
      <c r="C4962" s="867" t="s">
        <v>11419</v>
      </c>
      <c r="D4962" s="867" t="s">
        <v>11420</v>
      </c>
      <c r="E4962" s="868" t="s">
        <v>819</v>
      </c>
      <c r="F4962" s="867" t="s">
        <v>819</v>
      </c>
      <c r="G4962" s="867">
        <v>95303</v>
      </c>
      <c r="H4962" s="867" t="s">
        <v>11441</v>
      </c>
      <c r="I4962" s="867" t="s">
        <v>11429</v>
      </c>
      <c r="J4962" s="867" t="s">
        <v>6142</v>
      </c>
      <c r="K4962" s="868">
        <v>0.84</v>
      </c>
      <c r="L4962" s="867" t="s">
        <v>6143</v>
      </c>
    </row>
    <row r="4963" spans="1:12" ht="13.5">
      <c r="A4963" s="867" t="s">
        <v>11194</v>
      </c>
      <c r="B4963" s="867" t="s">
        <v>11195</v>
      </c>
      <c r="C4963" s="867" t="s">
        <v>11419</v>
      </c>
      <c r="D4963" s="867" t="s">
        <v>11420</v>
      </c>
      <c r="E4963" s="868" t="s">
        <v>819</v>
      </c>
      <c r="F4963" s="867" t="s">
        <v>819</v>
      </c>
      <c r="G4963" s="867">
        <v>97916</v>
      </c>
      <c r="H4963" s="867" t="s">
        <v>11442</v>
      </c>
      <c r="I4963" s="867" t="s">
        <v>11443</v>
      </c>
      <c r="J4963" s="867" t="s">
        <v>6142</v>
      </c>
      <c r="K4963" s="868">
        <v>1.35</v>
      </c>
      <c r="L4963" s="867" t="s">
        <v>6143</v>
      </c>
    </row>
    <row r="4964" spans="1:12" ht="13.5">
      <c r="A4964" s="867" t="s">
        <v>11194</v>
      </c>
      <c r="B4964" s="867" t="s">
        <v>11195</v>
      </c>
      <c r="C4964" s="867" t="s">
        <v>11419</v>
      </c>
      <c r="D4964" s="867" t="s">
        <v>11420</v>
      </c>
      <c r="E4964" s="868" t="s">
        <v>819</v>
      </c>
      <c r="F4964" s="867" t="s">
        <v>819</v>
      </c>
      <c r="G4964" s="867">
        <v>97917</v>
      </c>
      <c r="H4964" s="867" t="s">
        <v>11444</v>
      </c>
      <c r="I4964" s="867" t="s">
        <v>11443</v>
      </c>
      <c r="J4964" s="867" t="s">
        <v>6142</v>
      </c>
      <c r="K4964" s="868">
        <v>1.1599999999999999</v>
      </c>
      <c r="L4964" s="867" t="s">
        <v>6143</v>
      </c>
    </row>
    <row r="4965" spans="1:12" ht="13.5">
      <c r="A4965" s="867" t="s">
        <v>11194</v>
      </c>
      <c r="B4965" s="867" t="s">
        <v>11195</v>
      </c>
      <c r="C4965" s="867" t="s">
        <v>11419</v>
      </c>
      <c r="D4965" s="867" t="s">
        <v>11420</v>
      </c>
      <c r="E4965" s="868" t="s">
        <v>819</v>
      </c>
      <c r="F4965" s="867" t="s">
        <v>819</v>
      </c>
      <c r="G4965" s="867">
        <v>97918</v>
      </c>
      <c r="H4965" s="867" t="s">
        <v>11445</v>
      </c>
      <c r="I4965" s="867" t="s">
        <v>11443</v>
      </c>
      <c r="J4965" s="867" t="s">
        <v>6142</v>
      </c>
      <c r="K4965" s="868">
        <v>1.07</v>
      </c>
      <c r="L4965" s="867" t="s">
        <v>6143</v>
      </c>
    </row>
    <row r="4966" spans="1:12" ht="13.5">
      <c r="A4966" s="867" t="s">
        <v>11194</v>
      </c>
      <c r="B4966" s="867" t="s">
        <v>11195</v>
      </c>
      <c r="C4966" s="867" t="s">
        <v>11419</v>
      </c>
      <c r="D4966" s="867" t="s">
        <v>11420</v>
      </c>
      <c r="E4966" s="868" t="s">
        <v>819</v>
      </c>
      <c r="F4966" s="867" t="s">
        <v>819</v>
      </c>
      <c r="G4966" s="867">
        <v>97919</v>
      </c>
      <c r="H4966" s="867" t="s">
        <v>11446</v>
      </c>
      <c r="I4966" s="867" t="s">
        <v>11443</v>
      </c>
      <c r="J4966" s="867" t="s">
        <v>6142</v>
      </c>
      <c r="K4966" s="868">
        <v>0.42</v>
      </c>
      <c r="L4966" s="867" t="s">
        <v>6143</v>
      </c>
    </row>
    <row r="4967" spans="1:12" ht="13.5">
      <c r="A4967" s="867" t="s">
        <v>11194</v>
      </c>
      <c r="B4967" s="867" t="s">
        <v>11195</v>
      </c>
      <c r="C4967" s="867" t="s">
        <v>11447</v>
      </c>
      <c r="D4967" s="867" t="s">
        <v>11448</v>
      </c>
      <c r="E4967" s="868" t="s">
        <v>819</v>
      </c>
      <c r="F4967" s="867" t="s">
        <v>819</v>
      </c>
      <c r="G4967" s="867">
        <v>94097</v>
      </c>
      <c r="H4967" s="867" t="s">
        <v>11449</v>
      </c>
      <c r="I4967" s="867" t="s">
        <v>6401</v>
      </c>
      <c r="J4967" s="867" t="s">
        <v>6229</v>
      </c>
      <c r="K4967" s="868">
        <v>5.03</v>
      </c>
      <c r="L4967" s="867" t="s">
        <v>6143</v>
      </c>
    </row>
    <row r="4968" spans="1:12" ht="13.5">
      <c r="A4968" s="867" t="s">
        <v>11194</v>
      </c>
      <c r="B4968" s="867" t="s">
        <v>11195</v>
      </c>
      <c r="C4968" s="867" t="s">
        <v>11447</v>
      </c>
      <c r="D4968" s="867" t="s">
        <v>11448</v>
      </c>
      <c r="E4968" s="868" t="s">
        <v>819</v>
      </c>
      <c r="F4968" s="867" t="s">
        <v>819</v>
      </c>
      <c r="G4968" s="867">
        <v>94098</v>
      </c>
      <c r="H4968" s="867" t="s">
        <v>11450</v>
      </c>
      <c r="I4968" s="867" t="s">
        <v>6401</v>
      </c>
      <c r="J4968" s="867" t="s">
        <v>6229</v>
      </c>
      <c r="K4968" s="868">
        <v>5.75</v>
      </c>
      <c r="L4968" s="867" t="s">
        <v>6143</v>
      </c>
    </row>
    <row r="4969" spans="1:12" ht="13.5">
      <c r="A4969" s="867" t="s">
        <v>11194</v>
      </c>
      <c r="B4969" s="867" t="s">
        <v>11195</v>
      </c>
      <c r="C4969" s="867" t="s">
        <v>11447</v>
      </c>
      <c r="D4969" s="867" t="s">
        <v>11448</v>
      </c>
      <c r="E4969" s="868" t="s">
        <v>819</v>
      </c>
      <c r="F4969" s="867" t="s">
        <v>819</v>
      </c>
      <c r="G4969" s="867">
        <v>94099</v>
      </c>
      <c r="H4969" s="867" t="s">
        <v>11451</v>
      </c>
      <c r="I4969" s="867" t="s">
        <v>6401</v>
      </c>
      <c r="J4969" s="867" t="s">
        <v>6229</v>
      </c>
      <c r="K4969" s="868">
        <v>2.52</v>
      </c>
      <c r="L4969" s="867" t="s">
        <v>6143</v>
      </c>
    </row>
    <row r="4970" spans="1:12" ht="13.5">
      <c r="A4970" s="867" t="s">
        <v>11194</v>
      </c>
      <c r="B4970" s="867" t="s">
        <v>11195</v>
      </c>
      <c r="C4970" s="867" t="s">
        <v>11447</v>
      </c>
      <c r="D4970" s="867" t="s">
        <v>11448</v>
      </c>
      <c r="E4970" s="868" t="s">
        <v>819</v>
      </c>
      <c r="F4970" s="867" t="s">
        <v>819</v>
      </c>
      <c r="G4970" s="867">
        <v>94100</v>
      </c>
      <c r="H4970" s="867" t="s">
        <v>11452</v>
      </c>
      <c r="I4970" s="867" t="s">
        <v>6401</v>
      </c>
      <c r="J4970" s="867" t="s">
        <v>6229</v>
      </c>
      <c r="K4970" s="868">
        <v>3.22</v>
      </c>
      <c r="L4970" s="867" t="s">
        <v>6143</v>
      </c>
    </row>
    <row r="4971" spans="1:12" ht="13.5">
      <c r="A4971" s="867" t="s">
        <v>11194</v>
      </c>
      <c r="B4971" s="867" t="s">
        <v>11195</v>
      </c>
      <c r="C4971" s="867" t="s">
        <v>11447</v>
      </c>
      <c r="D4971" s="867" t="s">
        <v>11448</v>
      </c>
      <c r="E4971" s="868" t="s">
        <v>819</v>
      </c>
      <c r="F4971" s="867" t="s">
        <v>819</v>
      </c>
      <c r="G4971" s="867">
        <v>94102</v>
      </c>
      <c r="H4971" s="867" t="s">
        <v>11453</v>
      </c>
      <c r="I4971" s="867" t="s">
        <v>169</v>
      </c>
      <c r="J4971" s="867" t="s">
        <v>6229</v>
      </c>
      <c r="K4971" s="868">
        <v>209.16</v>
      </c>
      <c r="L4971" s="867" t="s">
        <v>6143</v>
      </c>
    </row>
    <row r="4972" spans="1:12" ht="13.5">
      <c r="A4972" s="867" t="s">
        <v>11194</v>
      </c>
      <c r="B4972" s="867" t="s">
        <v>11195</v>
      </c>
      <c r="C4972" s="867" t="s">
        <v>11447</v>
      </c>
      <c r="D4972" s="867" t="s">
        <v>11448</v>
      </c>
      <c r="E4972" s="868" t="s">
        <v>819</v>
      </c>
      <c r="F4972" s="867" t="s">
        <v>819</v>
      </c>
      <c r="G4972" s="867">
        <v>94103</v>
      </c>
      <c r="H4972" s="867" t="s">
        <v>612</v>
      </c>
      <c r="I4972" s="867" t="s">
        <v>169</v>
      </c>
      <c r="J4972" s="867" t="s">
        <v>6229</v>
      </c>
      <c r="K4972" s="868">
        <v>215.09</v>
      </c>
      <c r="L4972" s="867" t="s">
        <v>6143</v>
      </c>
    </row>
    <row r="4973" spans="1:12" ht="13.5">
      <c r="A4973" s="867" t="s">
        <v>11194</v>
      </c>
      <c r="B4973" s="867" t="s">
        <v>11195</v>
      </c>
      <c r="C4973" s="867" t="s">
        <v>11447</v>
      </c>
      <c r="D4973" s="867" t="s">
        <v>11448</v>
      </c>
      <c r="E4973" s="868" t="s">
        <v>819</v>
      </c>
      <c r="F4973" s="867" t="s">
        <v>819</v>
      </c>
      <c r="G4973" s="867">
        <v>94104</v>
      </c>
      <c r="H4973" s="867" t="s">
        <v>11454</v>
      </c>
      <c r="I4973" s="867" t="s">
        <v>169</v>
      </c>
      <c r="J4973" s="867" t="s">
        <v>6229</v>
      </c>
      <c r="K4973" s="868">
        <v>213.16</v>
      </c>
      <c r="L4973" s="867" t="s">
        <v>6143</v>
      </c>
    </row>
    <row r="4974" spans="1:12" ht="13.5">
      <c r="A4974" s="867" t="s">
        <v>11194</v>
      </c>
      <c r="B4974" s="867" t="s">
        <v>11195</v>
      </c>
      <c r="C4974" s="867" t="s">
        <v>11447</v>
      </c>
      <c r="D4974" s="867" t="s">
        <v>11448</v>
      </c>
      <c r="E4974" s="868" t="s">
        <v>819</v>
      </c>
      <c r="F4974" s="867" t="s">
        <v>819</v>
      </c>
      <c r="G4974" s="867">
        <v>94105</v>
      </c>
      <c r="H4974" s="867" t="s">
        <v>11455</v>
      </c>
      <c r="I4974" s="867" t="s">
        <v>169</v>
      </c>
      <c r="J4974" s="867" t="s">
        <v>6229</v>
      </c>
      <c r="K4974" s="868">
        <v>219.13</v>
      </c>
      <c r="L4974" s="867" t="s">
        <v>6143</v>
      </c>
    </row>
    <row r="4975" spans="1:12" ht="13.5">
      <c r="A4975" s="867" t="s">
        <v>11194</v>
      </c>
      <c r="B4975" s="867" t="s">
        <v>11195</v>
      </c>
      <c r="C4975" s="867" t="s">
        <v>11447</v>
      </c>
      <c r="D4975" s="867" t="s">
        <v>11448</v>
      </c>
      <c r="E4975" s="868" t="s">
        <v>819</v>
      </c>
      <c r="F4975" s="867" t="s">
        <v>819</v>
      </c>
      <c r="G4975" s="867">
        <v>94106</v>
      </c>
      <c r="H4975" s="867" t="s">
        <v>11456</v>
      </c>
      <c r="I4975" s="867" t="s">
        <v>169</v>
      </c>
      <c r="J4975" s="867" t="s">
        <v>6229</v>
      </c>
      <c r="K4975" s="868">
        <v>189.06</v>
      </c>
      <c r="L4975" s="867" t="s">
        <v>6143</v>
      </c>
    </row>
    <row r="4976" spans="1:12" ht="13.5">
      <c r="A4976" s="867" t="s">
        <v>11194</v>
      </c>
      <c r="B4976" s="867" t="s">
        <v>11195</v>
      </c>
      <c r="C4976" s="867" t="s">
        <v>11447</v>
      </c>
      <c r="D4976" s="867" t="s">
        <v>11448</v>
      </c>
      <c r="E4976" s="868" t="s">
        <v>819</v>
      </c>
      <c r="F4976" s="867" t="s">
        <v>819</v>
      </c>
      <c r="G4976" s="867">
        <v>94107</v>
      </c>
      <c r="H4976" s="867" t="s">
        <v>11457</v>
      </c>
      <c r="I4976" s="867" t="s">
        <v>169</v>
      </c>
      <c r="J4976" s="867" t="s">
        <v>6229</v>
      </c>
      <c r="K4976" s="868">
        <v>195.01</v>
      </c>
      <c r="L4976" s="867" t="s">
        <v>6143</v>
      </c>
    </row>
    <row r="4977" spans="1:12" ht="13.5">
      <c r="A4977" s="867" t="s">
        <v>11194</v>
      </c>
      <c r="B4977" s="867" t="s">
        <v>11195</v>
      </c>
      <c r="C4977" s="867" t="s">
        <v>11447</v>
      </c>
      <c r="D4977" s="867" t="s">
        <v>11448</v>
      </c>
      <c r="E4977" s="868" t="s">
        <v>819</v>
      </c>
      <c r="F4977" s="867" t="s">
        <v>819</v>
      </c>
      <c r="G4977" s="867">
        <v>94108</v>
      </c>
      <c r="H4977" s="867" t="s">
        <v>11458</v>
      </c>
      <c r="I4977" s="867" t="s">
        <v>169</v>
      </c>
      <c r="J4977" s="867" t="s">
        <v>6229</v>
      </c>
      <c r="K4977" s="868">
        <v>193.07</v>
      </c>
      <c r="L4977" s="867" t="s">
        <v>6143</v>
      </c>
    </row>
    <row r="4978" spans="1:12" ht="13.5">
      <c r="A4978" s="867" t="s">
        <v>11194</v>
      </c>
      <c r="B4978" s="867" t="s">
        <v>11195</v>
      </c>
      <c r="C4978" s="867" t="s">
        <v>11447</v>
      </c>
      <c r="D4978" s="867" t="s">
        <v>11448</v>
      </c>
      <c r="E4978" s="868" t="s">
        <v>819</v>
      </c>
      <c r="F4978" s="867" t="s">
        <v>819</v>
      </c>
      <c r="G4978" s="867">
        <v>94110</v>
      </c>
      <c r="H4978" s="867" t="s">
        <v>11459</v>
      </c>
      <c r="I4978" s="867" t="s">
        <v>169</v>
      </c>
      <c r="J4978" s="867" t="s">
        <v>6229</v>
      </c>
      <c r="K4978" s="868">
        <v>199</v>
      </c>
      <c r="L4978" s="867" t="s">
        <v>6143</v>
      </c>
    </row>
    <row r="4979" spans="1:12" ht="13.5">
      <c r="A4979" s="867" t="s">
        <v>11194</v>
      </c>
      <c r="B4979" s="867" t="s">
        <v>11195</v>
      </c>
      <c r="C4979" s="867" t="s">
        <v>11447</v>
      </c>
      <c r="D4979" s="867" t="s">
        <v>11448</v>
      </c>
      <c r="E4979" s="868" t="s">
        <v>819</v>
      </c>
      <c r="F4979" s="867" t="s">
        <v>819</v>
      </c>
      <c r="G4979" s="867">
        <v>94111</v>
      </c>
      <c r="H4979" s="867" t="s">
        <v>11460</v>
      </c>
      <c r="I4979" s="867" t="s">
        <v>169</v>
      </c>
      <c r="J4979" s="867" t="s">
        <v>6142</v>
      </c>
      <c r="K4979" s="868">
        <v>176.73</v>
      </c>
      <c r="L4979" s="867" t="s">
        <v>6143</v>
      </c>
    </row>
    <row r="4980" spans="1:12" ht="13.5">
      <c r="A4980" s="867" t="s">
        <v>11194</v>
      </c>
      <c r="B4980" s="867" t="s">
        <v>11195</v>
      </c>
      <c r="C4980" s="867" t="s">
        <v>11447</v>
      </c>
      <c r="D4980" s="867" t="s">
        <v>11448</v>
      </c>
      <c r="E4980" s="868" t="s">
        <v>819</v>
      </c>
      <c r="F4980" s="867" t="s">
        <v>819</v>
      </c>
      <c r="G4980" s="867">
        <v>94112</v>
      </c>
      <c r="H4980" s="867" t="s">
        <v>11461</v>
      </c>
      <c r="I4980" s="867" t="s">
        <v>169</v>
      </c>
      <c r="J4980" s="867" t="s">
        <v>6142</v>
      </c>
      <c r="K4980" s="868">
        <v>175.12</v>
      </c>
      <c r="L4980" s="867" t="s">
        <v>6143</v>
      </c>
    </row>
    <row r="4981" spans="1:12" ht="13.5">
      <c r="A4981" s="867" t="s">
        <v>11194</v>
      </c>
      <c r="B4981" s="867" t="s">
        <v>11195</v>
      </c>
      <c r="C4981" s="867" t="s">
        <v>11447</v>
      </c>
      <c r="D4981" s="867" t="s">
        <v>11448</v>
      </c>
      <c r="E4981" s="868" t="s">
        <v>819</v>
      </c>
      <c r="F4981" s="867" t="s">
        <v>819</v>
      </c>
      <c r="G4981" s="867">
        <v>94113</v>
      </c>
      <c r="H4981" s="867" t="s">
        <v>11462</v>
      </c>
      <c r="I4981" s="867" t="s">
        <v>169</v>
      </c>
      <c r="J4981" s="867" t="s">
        <v>6142</v>
      </c>
      <c r="K4981" s="868">
        <v>182.68</v>
      </c>
      <c r="L4981" s="867" t="s">
        <v>6143</v>
      </c>
    </row>
    <row r="4982" spans="1:12" ht="13.5">
      <c r="A4982" s="867" t="s">
        <v>11194</v>
      </c>
      <c r="B4982" s="867" t="s">
        <v>11195</v>
      </c>
      <c r="C4982" s="867" t="s">
        <v>11447</v>
      </c>
      <c r="D4982" s="867" t="s">
        <v>11448</v>
      </c>
      <c r="E4982" s="868" t="s">
        <v>819</v>
      </c>
      <c r="F4982" s="867" t="s">
        <v>819</v>
      </c>
      <c r="G4982" s="867">
        <v>94114</v>
      </c>
      <c r="H4982" s="867" t="s">
        <v>11463</v>
      </c>
      <c r="I4982" s="867" t="s">
        <v>169</v>
      </c>
      <c r="J4982" s="867" t="s">
        <v>6142</v>
      </c>
      <c r="K4982" s="868">
        <v>181.84</v>
      </c>
      <c r="L4982" s="867" t="s">
        <v>6143</v>
      </c>
    </row>
    <row r="4983" spans="1:12" ht="13.5">
      <c r="A4983" s="867" t="s">
        <v>11194</v>
      </c>
      <c r="B4983" s="867" t="s">
        <v>11195</v>
      </c>
      <c r="C4983" s="867" t="s">
        <v>11447</v>
      </c>
      <c r="D4983" s="867" t="s">
        <v>11448</v>
      </c>
      <c r="E4983" s="868" t="s">
        <v>819</v>
      </c>
      <c r="F4983" s="867" t="s">
        <v>819</v>
      </c>
      <c r="G4983" s="867">
        <v>94115</v>
      </c>
      <c r="H4983" s="867" t="s">
        <v>11464</v>
      </c>
      <c r="I4983" s="867" t="s">
        <v>169</v>
      </c>
      <c r="J4983" s="867" t="s">
        <v>6142</v>
      </c>
      <c r="K4983" s="868">
        <v>148.71</v>
      </c>
      <c r="L4983" s="867" t="s">
        <v>6143</v>
      </c>
    </row>
    <row r="4984" spans="1:12" ht="13.5">
      <c r="A4984" s="867" t="s">
        <v>11194</v>
      </c>
      <c r="B4984" s="867" t="s">
        <v>11195</v>
      </c>
      <c r="C4984" s="867" t="s">
        <v>11447</v>
      </c>
      <c r="D4984" s="867" t="s">
        <v>11448</v>
      </c>
      <c r="E4984" s="868" t="s">
        <v>819</v>
      </c>
      <c r="F4984" s="867" t="s">
        <v>819</v>
      </c>
      <c r="G4984" s="867">
        <v>94116</v>
      </c>
      <c r="H4984" s="867" t="s">
        <v>11465</v>
      </c>
      <c r="I4984" s="867" t="s">
        <v>169</v>
      </c>
      <c r="J4984" s="867" t="s">
        <v>6142</v>
      </c>
      <c r="K4984" s="868">
        <v>143.07</v>
      </c>
      <c r="L4984" s="867" t="s">
        <v>6143</v>
      </c>
    </row>
    <row r="4985" spans="1:12" ht="13.5">
      <c r="A4985" s="867" t="s">
        <v>11194</v>
      </c>
      <c r="B4985" s="867" t="s">
        <v>11195</v>
      </c>
      <c r="C4985" s="867" t="s">
        <v>11447</v>
      </c>
      <c r="D4985" s="867" t="s">
        <v>11448</v>
      </c>
      <c r="E4985" s="868" t="s">
        <v>819</v>
      </c>
      <c r="F4985" s="867" t="s">
        <v>819</v>
      </c>
      <c r="G4985" s="867">
        <v>94117</v>
      </c>
      <c r="H4985" s="867" t="s">
        <v>11466</v>
      </c>
      <c r="I4985" s="867" t="s">
        <v>169</v>
      </c>
      <c r="J4985" s="867" t="s">
        <v>6142</v>
      </c>
      <c r="K4985" s="868">
        <v>154.26</v>
      </c>
      <c r="L4985" s="867" t="s">
        <v>6143</v>
      </c>
    </row>
    <row r="4986" spans="1:12" ht="13.5">
      <c r="A4986" s="867" t="s">
        <v>11194</v>
      </c>
      <c r="B4986" s="867" t="s">
        <v>11195</v>
      </c>
      <c r="C4986" s="867" t="s">
        <v>11447</v>
      </c>
      <c r="D4986" s="867" t="s">
        <v>11448</v>
      </c>
      <c r="E4986" s="868" t="s">
        <v>819</v>
      </c>
      <c r="F4986" s="867" t="s">
        <v>819</v>
      </c>
      <c r="G4986" s="867">
        <v>94118</v>
      </c>
      <c r="H4986" s="867" t="s">
        <v>11467</v>
      </c>
      <c r="I4986" s="867" t="s">
        <v>169</v>
      </c>
      <c r="J4986" s="867" t="s">
        <v>6142</v>
      </c>
      <c r="K4986" s="868">
        <v>149.57</v>
      </c>
      <c r="L4986" s="867" t="s">
        <v>6143</v>
      </c>
    </row>
    <row r="4987" spans="1:12" ht="13.5">
      <c r="A4987" s="867" t="s">
        <v>11194</v>
      </c>
      <c r="B4987" s="867" t="s">
        <v>11195</v>
      </c>
      <c r="C4987" s="867" t="s">
        <v>11468</v>
      </c>
      <c r="D4987" s="867" t="s">
        <v>11469</v>
      </c>
      <c r="E4987" s="868" t="s">
        <v>819</v>
      </c>
      <c r="F4987" s="867" t="s">
        <v>819</v>
      </c>
      <c r="G4987" s="867">
        <v>95606</v>
      </c>
      <c r="H4987" s="867" t="s">
        <v>11470</v>
      </c>
      <c r="I4987" s="867" t="s">
        <v>169</v>
      </c>
      <c r="J4987" s="867" t="s">
        <v>6142</v>
      </c>
      <c r="K4987" s="868">
        <v>1.24</v>
      </c>
      <c r="L4987" s="867" t="s">
        <v>6143</v>
      </c>
    </row>
    <row r="4988" spans="1:12" ht="13.5">
      <c r="A4988" s="867" t="s">
        <v>11471</v>
      </c>
      <c r="B4988" s="867" t="s">
        <v>11472</v>
      </c>
      <c r="C4988" s="867" t="s">
        <v>11473</v>
      </c>
      <c r="D4988" s="867" t="s">
        <v>11474</v>
      </c>
      <c r="E4988" s="868" t="s">
        <v>819</v>
      </c>
      <c r="F4988" s="867" t="s">
        <v>819</v>
      </c>
      <c r="G4988" s="867">
        <v>87471</v>
      </c>
      <c r="H4988" s="867" t="s">
        <v>11475</v>
      </c>
      <c r="I4988" s="867" t="s">
        <v>6401</v>
      </c>
      <c r="J4988" s="867" t="s">
        <v>6142</v>
      </c>
      <c r="K4988" s="868">
        <v>44.71</v>
      </c>
      <c r="L4988" s="867" t="s">
        <v>6143</v>
      </c>
    </row>
    <row r="4989" spans="1:12" ht="13.5">
      <c r="A4989" s="867" t="s">
        <v>11471</v>
      </c>
      <c r="B4989" s="867" t="s">
        <v>11472</v>
      </c>
      <c r="C4989" s="867" t="s">
        <v>11473</v>
      </c>
      <c r="D4989" s="867" t="s">
        <v>11474</v>
      </c>
      <c r="E4989" s="868" t="s">
        <v>819</v>
      </c>
      <c r="F4989" s="867" t="s">
        <v>819</v>
      </c>
      <c r="G4989" s="867">
        <v>87472</v>
      </c>
      <c r="H4989" s="867" t="s">
        <v>11476</v>
      </c>
      <c r="I4989" s="867" t="s">
        <v>6401</v>
      </c>
      <c r="J4989" s="867" t="s">
        <v>6142</v>
      </c>
      <c r="K4989" s="868">
        <v>45.75</v>
      </c>
      <c r="L4989" s="867" t="s">
        <v>6143</v>
      </c>
    </row>
    <row r="4990" spans="1:12" ht="13.5">
      <c r="A4990" s="867" t="s">
        <v>11471</v>
      </c>
      <c r="B4990" s="867" t="s">
        <v>11472</v>
      </c>
      <c r="C4990" s="867" t="s">
        <v>11473</v>
      </c>
      <c r="D4990" s="867" t="s">
        <v>11474</v>
      </c>
      <c r="E4990" s="868" t="s">
        <v>819</v>
      </c>
      <c r="F4990" s="867" t="s">
        <v>819</v>
      </c>
      <c r="G4990" s="867">
        <v>87473</v>
      </c>
      <c r="H4990" s="867" t="s">
        <v>11477</v>
      </c>
      <c r="I4990" s="867" t="s">
        <v>6401</v>
      </c>
      <c r="J4990" s="867" t="s">
        <v>6142</v>
      </c>
      <c r="K4990" s="868">
        <v>60.19</v>
      </c>
      <c r="L4990" s="867" t="s">
        <v>6143</v>
      </c>
    </row>
    <row r="4991" spans="1:12" ht="13.5">
      <c r="A4991" s="867" t="s">
        <v>11471</v>
      </c>
      <c r="B4991" s="867" t="s">
        <v>11472</v>
      </c>
      <c r="C4991" s="867" t="s">
        <v>11473</v>
      </c>
      <c r="D4991" s="867" t="s">
        <v>11474</v>
      </c>
      <c r="E4991" s="868" t="s">
        <v>819</v>
      </c>
      <c r="F4991" s="867" t="s">
        <v>819</v>
      </c>
      <c r="G4991" s="867">
        <v>87474</v>
      </c>
      <c r="H4991" s="867" t="s">
        <v>11478</v>
      </c>
      <c r="I4991" s="867" t="s">
        <v>6401</v>
      </c>
      <c r="J4991" s="867" t="s">
        <v>6142</v>
      </c>
      <c r="K4991" s="868">
        <v>61.38</v>
      </c>
      <c r="L4991" s="867" t="s">
        <v>6143</v>
      </c>
    </row>
    <row r="4992" spans="1:12" ht="13.5">
      <c r="A4992" s="867" t="s">
        <v>11471</v>
      </c>
      <c r="B4992" s="867" t="s">
        <v>11472</v>
      </c>
      <c r="C4992" s="867" t="s">
        <v>11473</v>
      </c>
      <c r="D4992" s="867" t="s">
        <v>11474</v>
      </c>
      <c r="E4992" s="868" t="s">
        <v>819</v>
      </c>
      <c r="F4992" s="867" t="s">
        <v>819</v>
      </c>
      <c r="G4992" s="867">
        <v>87475</v>
      </c>
      <c r="H4992" s="867" t="s">
        <v>11479</v>
      </c>
      <c r="I4992" s="867" t="s">
        <v>6401</v>
      </c>
      <c r="J4992" s="867" t="s">
        <v>6142</v>
      </c>
      <c r="K4992" s="868">
        <v>72.84</v>
      </c>
      <c r="L4992" s="867" t="s">
        <v>6143</v>
      </c>
    </row>
    <row r="4993" spans="1:12" ht="13.5">
      <c r="A4993" s="867" t="s">
        <v>11471</v>
      </c>
      <c r="B4993" s="867" t="s">
        <v>11472</v>
      </c>
      <c r="C4993" s="867" t="s">
        <v>11473</v>
      </c>
      <c r="D4993" s="867" t="s">
        <v>11474</v>
      </c>
      <c r="E4993" s="868" t="s">
        <v>819</v>
      </c>
      <c r="F4993" s="867" t="s">
        <v>819</v>
      </c>
      <c r="G4993" s="867">
        <v>87476</v>
      </c>
      <c r="H4993" s="867" t="s">
        <v>11480</v>
      </c>
      <c r="I4993" s="867" t="s">
        <v>6401</v>
      </c>
      <c r="J4993" s="867" t="s">
        <v>6142</v>
      </c>
      <c r="K4993" s="868">
        <v>74.23</v>
      </c>
      <c r="L4993" s="867" t="s">
        <v>6143</v>
      </c>
    </row>
    <row r="4994" spans="1:12" ht="13.5">
      <c r="A4994" s="867" t="s">
        <v>11471</v>
      </c>
      <c r="B4994" s="867" t="s">
        <v>11472</v>
      </c>
      <c r="C4994" s="867" t="s">
        <v>11473</v>
      </c>
      <c r="D4994" s="867" t="s">
        <v>11474</v>
      </c>
      <c r="E4994" s="868" t="s">
        <v>819</v>
      </c>
      <c r="F4994" s="867" t="s">
        <v>819</v>
      </c>
      <c r="G4994" s="867">
        <v>87477</v>
      </c>
      <c r="H4994" s="867" t="s">
        <v>11481</v>
      </c>
      <c r="I4994" s="867" t="s">
        <v>6401</v>
      </c>
      <c r="J4994" s="867" t="s">
        <v>6142</v>
      </c>
      <c r="K4994" s="868">
        <v>40.520000000000003</v>
      </c>
      <c r="L4994" s="867" t="s">
        <v>6143</v>
      </c>
    </row>
    <row r="4995" spans="1:12" ht="13.5">
      <c r="A4995" s="867" t="s">
        <v>11471</v>
      </c>
      <c r="B4995" s="867" t="s">
        <v>11472</v>
      </c>
      <c r="C4995" s="867" t="s">
        <v>11473</v>
      </c>
      <c r="D4995" s="867" t="s">
        <v>11474</v>
      </c>
      <c r="E4995" s="868" t="s">
        <v>819</v>
      </c>
      <c r="F4995" s="867" t="s">
        <v>819</v>
      </c>
      <c r="G4995" s="867">
        <v>87478</v>
      </c>
      <c r="H4995" s="867" t="s">
        <v>11482</v>
      </c>
      <c r="I4995" s="867" t="s">
        <v>6401</v>
      </c>
      <c r="J4995" s="867" t="s">
        <v>6142</v>
      </c>
      <c r="K4995" s="868">
        <v>41.56</v>
      </c>
      <c r="L4995" s="867" t="s">
        <v>6143</v>
      </c>
    </row>
    <row r="4996" spans="1:12" ht="13.5">
      <c r="A4996" s="867" t="s">
        <v>11471</v>
      </c>
      <c r="B4996" s="867" t="s">
        <v>11472</v>
      </c>
      <c r="C4996" s="867" t="s">
        <v>11473</v>
      </c>
      <c r="D4996" s="867" t="s">
        <v>11474</v>
      </c>
      <c r="E4996" s="868" t="s">
        <v>819</v>
      </c>
      <c r="F4996" s="867" t="s">
        <v>819</v>
      </c>
      <c r="G4996" s="867">
        <v>87479</v>
      </c>
      <c r="H4996" s="867" t="s">
        <v>11483</v>
      </c>
      <c r="I4996" s="867" t="s">
        <v>6401</v>
      </c>
      <c r="J4996" s="867" t="s">
        <v>6142</v>
      </c>
      <c r="K4996" s="868">
        <v>55.49</v>
      </c>
      <c r="L4996" s="867" t="s">
        <v>6143</v>
      </c>
    </row>
    <row r="4997" spans="1:12" ht="13.5">
      <c r="A4997" s="867" t="s">
        <v>11471</v>
      </c>
      <c r="B4997" s="867" t="s">
        <v>11472</v>
      </c>
      <c r="C4997" s="867" t="s">
        <v>11473</v>
      </c>
      <c r="D4997" s="867" t="s">
        <v>11474</v>
      </c>
      <c r="E4997" s="868" t="s">
        <v>819</v>
      </c>
      <c r="F4997" s="867" t="s">
        <v>819</v>
      </c>
      <c r="G4997" s="867">
        <v>87480</v>
      </c>
      <c r="H4997" s="867" t="s">
        <v>11484</v>
      </c>
      <c r="I4997" s="867" t="s">
        <v>6401</v>
      </c>
      <c r="J4997" s="867" t="s">
        <v>6142</v>
      </c>
      <c r="K4997" s="868">
        <v>56.68</v>
      </c>
      <c r="L4997" s="867" t="s">
        <v>6143</v>
      </c>
    </row>
    <row r="4998" spans="1:12" ht="13.5">
      <c r="A4998" s="867" t="s">
        <v>11471</v>
      </c>
      <c r="B4998" s="867" t="s">
        <v>11472</v>
      </c>
      <c r="C4998" s="867" t="s">
        <v>11473</v>
      </c>
      <c r="D4998" s="867" t="s">
        <v>11474</v>
      </c>
      <c r="E4998" s="868" t="s">
        <v>819</v>
      </c>
      <c r="F4998" s="867" t="s">
        <v>819</v>
      </c>
      <c r="G4998" s="867">
        <v>87481</v>
      </c>
      <c r="H4998" s="867" t="s">
        <v>11485</v>
      </c>
      <c r="I4998" s="867" t="s">
        <v>6401</v>
      </c>
      <c r="J4998" s="867" t="s">
        <v>6142</v>
      </c>
      <c r="K4998" s="868">
        <v>67.48</v>
      </c>
      <c r="L4998" s="867" t="s">
        <v>6143</v>
      </c>
    </row>
    <row r="4999" spans="1:12" ht="13.5">
      <c r="A4999" s="867" t="s">
        <v>11471</v>
      </c>
      <c r="B4999" s="867" t="s">
        <v>11472</v>
      </c>
      <c r="C4999" s="867" t="s">
        <v>11473</v>
      </c>
      <c r="D4999" s="867" t="s">
        <v>11474</v>
      </c>
      <c r="E4999" s="868" t="s">
        <v>819</v>
      </c>
      <c r="F4999" s="867" t="s">
        <v>819</v>
      </c>
      <c r="G4999" s="867">
        <v>87482</v>
      </c>
      <c r="H4999" s="867" t="s">
        <v>11486</v>
      </c>
      <c r="I4999" s="867" t="s">
        <v>6401</v>
      </c>
      <c r="J4999" s="867" t="s">
        <v>6142</v>
      </c>
      <c r="K4999" s="868">
        <v>68.87</v>
      </c>
      <c r="L4999" s="867" t="s">
        <v>6143</v>
      </c>
    </row>
    <row r="5000" spans="1:12" ht="13.5">
      <c r="A5000" s="867" t="s">
        <v>11471</v>
      </c>
      <c r="B5000" s="867" t="s">
        <v>11472</v>
      </c>
      <c r="C5000" s="867" t="s">
        <v>11473</v>
      </c>
      <c r="D5000" s="867" t="s">
        <v>11474</v>
      </c>
      <c r="E5000" s="868" t="s">
        <v>819</v>
      </c>
      <c r="F5000" s="867" t="s">
        <v>819</v>
      </c>
      <c r="G5000" s="867">
        <v>87483</v>
      </c>
      <c r="H5000" s="867" t="s">
        <v>11487</v>
      </c>
      <c r="I5000" s="867" t="s">
        <v>6401</v>
      </c>
      <c r="J5000" s="867" t="s">
        <v>6142</v>
      </c>
      <c r="K5000" s="868">
        <v>51.24</v>
      </c>
      <c r="L5000" s="867" t="s">
        <v>6143</v>
      </c>
    </row>
    <row r="5001" spans="1:12" ht="13.5">
      <c r="A5001" s="867" t="s">
        <v>11471</v>
      </c>
      <c r="B5001" s="867" t="s">
        <v>11472</v>
      </c>
      <c r="C5001" s="867" t="s">
        <v>11473</v>
      </c>
      <c r="D5001" s="867" t="s">
        <v>11474</v>
      </c>
      <c r="E5001" s="868" t="s">
        <v>819</v>
      </c>
      <c r="F5001" s="867" t="s">
        <v>819</v>
      </c>
      <c r="G5001" s="867">
        <v>87484</v>
      </c>
      <c r="H5001" s="867" t="s">
        <v>11488</v>
      </c>
      <c r="I5001" s="867" t="s">
        <v>6401</v>
      </c>
      <c r="J5001" s="867" t="s">
        <v>6142</v>
      </c>
      <c r="K5001" s="868">
        <v>52.28</v>
      </c>
      <c r="L5001" s="867" t="s">
        <v>6143</v>
      </c>
    </row>
    <row r="5002" spans="1:12" ht="13.5">
      <c r="A5002" s="867" t="s">
        <v>11471</v>
      </c>
      <c r="B5002" s="867" t="s">
        <v>11472</v>
      </c>
      <c r="C5002" s="867" t="s">
        <v>11473</v>
      </c>
      <c r="D5002" s="867" t="s">
        <v>11474</v>
      </c>
      <c r="E5002" s="868" t="s">
        <v>819</v>
      </c>
      <c r="F5002" s="867" t="s">
        <v>819</v>
      </c>
      <c r="G5002" s="867">
        <v>87485</v>
      </c>
      <c r="H5002" s="867" t="s">
        <v>11489</v>
      </c>
      <c r="I5002" s="867" t="s">
        <v>6401</v>
      </c>
      <c r="J5002" s="867" t="s">
        <v>6142</v>
      </c>
      <c r="K5002" s="868">
        <v>66.83</v>
      </c>
      <c r="L5002" s="867" t="s">
        <v>6143</v>
      </c>
    </row>
    <row r="5003" spans="1:12" ht="13.5">
      <c r="A5003" s="867" t="s">
        <v>11471</v>
      </c>
      <c r="B5003" s="867" t="s">
        <v>11472</v>
      </c>
      <c r="C5003" s="867" t="s">
        <v>11473</v>
      </c>
      <c r="D5003" s="867" t="s">
        <v>11474</v>
      </c>
      <c r="E5003" s="868" t="s">
        <v>819</v>
      </c>
      <c r="F5003" s="867" t="s">
        <v>819</v>
      </c>
      <c r="G5003" s="867">
        <v>87487</v>
      </c>
      <c r="H5003" s="867" t="s">
        <v>11490</v>
      </c>
      <c r="I5003" s="867" t="s">
        <v>6401</v>
      </c>
      <c r="J5003" s="867" t="s">
        <v>6142</v>
      </c>
      <c r="K5003" s="868">
        <v>79.290000000000006</v>
      </c>
      <c r="L5003" s="867" t="s">
        <v>6143</v>
      </c>
    </row>
    <row r="5004" spans="1:12" ht="13.5">
      <c r="A5004" s="867" t="s">
        <v>11471</v>
      </c>
      <c r="B5004" s="867" t="s">
        <v>11472</v>
      </c>
      <c r="C5004" s="867" t="s">
        <v>11473</v>
      </c>
      <c r="D5004" s="867" t="s">
        <v>11474</v>
      </c>
      <c r="E5004" s="868" t="s">
        <v>819</v>
      </c>
      <c r="F5004" s="867" t="s">
        <v>819</v>
      </c>
      <c r="G5004" s="867">
        <v>87488</v>
      </c>
      <c r="H5004" s="867" t="s">
        <v>11491</v>
      </c>
      <c r="I5004" s="867" t="s">
        <v>6401</v>
      </c>
      <c r="J5004" s="867" t="s">
        <v>6142</v>
      </c>
      <c r="K5004" s="868">
        <v>80.680000000000007</v>
      </c>
      <c r="L5004" s="867" t="s">
        <v>6143</v>
      </c>
    </row>
    <row r="5005" spans="1:12" ht="13.5">
      <c r="A5005" s="867" t="s">
        <v>11471</v>
      </c>
      <c r="B5005" s="867" t="s">
        <v>11472</v>
      </c>
      <c r="C5005" s="867" t="s">
        <v>11473</v>
      </c>
      <c r="D5005" s="867" t="s">
        <v>11474</v>
      </c>
      <c r="E5005" s="868" t="s">
        <v>819</v>
      </c>
      <c r="F5005" s="867" t="s">
        <v>819</v>
      </c>
      <c r="G5005" s="867">
        <v>87489</v>
      </c>
      <c r="H5005" s="867" t="s">
        <v>11492</v>
      </c>
      <c r="I5005" s="867" t="s">
        <v>6401</v>
      </c>
      <c r="J5005" s="867" t="s">
        <v>6142</v>
      </c>
      <c r="K5005" s="868">
        <v>44.3</v>
      </c>
      <c r="L5005" s="867" t="s">
        <v>6143</v>
      </c>
    </row>
    <row r="5006" spans="1:12" ht="13.5">
      <c r="A5006" s="867" t="s">
        <v>11471</v>
      </c>
      <c r="B5006" s="867" t="s">
        <v>11472</v>
      </c>
      <c r="C5006" s="867" t="s">
        <v>11473</v>
      </c>
      <c r="D5006" s="867" t="s">
        <v>11474</v>
      </c>
      <c r="E5006" s="868" t="s">
        <v>819</v>
      </c>
      <c r="F5006" s="867" t="s">
        <v>819</v>
      </c>
      <c r="G5006" s="867">
        <v>87490</v>
      </c>
      <c r="H5006" s="867" t="s">
        <v>11493</v>
      </c>
      <c r="I5006" s="867" t="s">
        <v>6401</v>
      </c>
      <c r="J5006" s="867" t="s">
        <v>6142</v>
      </c>
      <c r="K5006" s="868">
        <v>45.34</v>
      </c>
      <c r="L5006" s="867" t="s">
        <v>6143</v>
      </c>
    </row>
    <row r="5007" spans="1:12" ht="13.5">
      <c r="A5007" s="867" t="s">
        <v>11471</v>
      </c>
      <c r="B5007" s="867" t="s">
        <v>11472</v>
      </c>
      <c r="C5007" s="867" t="s">
        <v>11473</v>
      </c>
      <c r="D5007" s="867" t="s">
        <v>11474</v>
      </c>
      <c r="E5007" s="868" t="s">
        <v>819</v>
      </c>
      <c r="F5007" s="867" t="s">
        <v>819</v>
      </c>
      <c r="G5007" s="867">
        <v>87491</v>
      </c>
      <c r="H5007" s="867" t="s">
        <v>11494</v>
      </c>
      <c r="I5007" s="867" t="s">
        <v>6401</v>
      </c>
      <c r="J5007" s="867" t="s">
        <v>6142</v>
      </c>
      <c r="K5007" s="868">
        <v>59.36</v>
      </c>
      <c r="L5007" s="867" t="s">
        <v>6143</v>
      </c>
    </row>
    <row r="5008" spans="1:12" ht="13.5">
      <c r="A5008" s="867" t="s">
        <v>11471</v>
      </c>
      <c r="B5008" s="867" t="s">
        <v>11472</v>
      </c>
      <c r="C5008" s="867" t="s">
        <v>11473</v>
      </c>
      <c r="D5008" s="867" t="s">
        <v>11474</v>
      </c>
      <c r="E5008" s="868" t="s">
        <v>819</v>
      </c>
      <c r="F5008" s="867" t="s">
        <v>819</v>
      </c>
      <c r="G5008" s="867">
        <v>87492</v>
      </c>
      <c r="H5008" s="867" t="s">
        <v>11495</v>
      </c>
      <c r="I5008" s="867" t="s">
        <v>6401</v>
      </c>
      <c r="J5008" s="867" t="s">
        <v>6142</v>
      </c>
      <c r="K5008" s="868">
        <v>60.55</v>
      </c>
      <c r="L5008" s="867" t="s">
        <v>6143</v>
      </c>
    </row>
    <row r="5009" spans="1:12" ht="13.5">
      <c r="A5009" s="867" t="s">
        <v>11471</v>
      </c>
      <c r="B5009" s="867" t="s">
        <v>11472</v>
      </c>
      <c r="C5009" s="867" t="s">
        <v>11473</v>
      </c>
      <c r="D5009" s="867" t="s">
        <v>11474</v>
      </c>
      <c r="E5009" s="868" t="s">
        <v>819</v>
      </c>
      <c r="F5009" s="867" t="s">
        <v>819</v>
      </c>
      <c r="G5009" s="867">
        <v>87493</v>
      </c>
      <c r="H5009" s="867" t="s">
        <v>11496</v>
      </c>
      <c r="I5009" s="867" t="s">
        <v>6401</v>
      </c>
      <c r="J5009" s="867" t="s">
        <v>6142</v>
      </c>
      <c r="K5009" s="868">
        <v>71.459999999999994</v>
      </c>
      <c r="L5009" s="867" t="s">
        <v>6143</v>
      </c>
    </row>
    <row r="5010" spans="1:12" ht="13.5">
      <c r="A5010" s="867" t="s">
        <v>11471</v>
      </c>
      <c r="B5010" s="867" t="s">
        <v>11472</v>
      </c>
      <c r="C5010" s="867" t="s">
        <v>11473</v>
      </c>
      <c r="D5010" s="867" t="s">
        <v>11474</v>
      </c>
      <c r="E5010" s="868" t="s">
        <v>819</v>
      </c>
      <c r="F5010" s="867" t="s">
        <v>819</v>
      </c>
      <c r="G5010" s="867">
        <v>87494</v>
      </c>
      <c r="H5010" s="867" t="s">
        <v>11497</v>
      </c>
      <c r="I5010" s="867" t="s">
        <v>6401</v>
      </c>
      <c r="J5010" s="867" t="s">
        <v>6142</v>
      </c>
      <c r="K5010" s="868">
        <v>72.849999999999994</v>
      </c>
      <c r="L5010" s="867" t="s">
        <v>6143</v>
      </c>
    </row>
    <row r="5011" spans="1:12" ht="13.5">
      <c r="A5011" s="867" t="s">
        <v>11471</v>
      </c>
      <c r="B5011" s="867" t="s">
        <v>11472</v>
      </c>
      <c r="C5011" s="867" t="s">
        <v>11473</v>
      </c>
      <c r="D5011" s="867" t="s">
        <v>11474</v>
      </c>
      <c r="E5011" s="868" t="s">
        <v>819</v>
      </c>
      <c r="F5011" s="867" t="s">
        <v>819</v>
      </c>
      <c r="G5011" s="867">
        <v>87495</v>
      </c>
      <c r="H5011" s="867" t="s">
        <v>11498</v>
      </c>
      <c r="I5011" s="867" t="s">
        <v>6401</v>
      </c>
      <c r="J5011" s="867" t="s">
        <v>6142</v>
      </c>
      <c r="K5011" s="868">
        <v>74.34</v>
      </c>
      <c r="L5011" s="867" t="s">
        <v>6143</v>
      </c>
    </row>
    <row r="5012" spans="1:12" ht="13.5">
      <c r="A5012" s="867" t="s">
        <v>11471</v>
      </c>
      <c r="B5012" s="867" t="s">
        <v>11472</v>
      </c>
      <c r="C5012" s="867" t="s">
        <v>11473</v>
      </c>
      <c r="D5012" s="867" t="s">
        <v>11474</v>
      </c>
      <c r="E5012" s="868" t="s">
        <v>819</v>
      </c>
      <c r="F5012" s="867" t="s">
        <v>819</v>
      </c>
      <c r="G5012" s="867">
        <v>87496</v>
      </c>
      <c r="H5012" s="867" t="s">
        <v>11499</v>
      </c>
      <c r="I5012" s="867" t="s">
        <v>6401</v>
      </c>
      <c r="J5012" s="867" t="s">
        <v>6142</v>
      </c>
      <c r="K5012" s="868">
        <v>75.319999999999993</v>
      </c>
      <c r="L5012" s="867" t="s">
        <v>6143</v>
      </c>
    </row>
    <row r="5013" spans="1:12" ht="13.5">
      <c r="A5013" s="867" t="s">
        <v>11471</v>
      </c>
      <c r="B5013" s="867" t="s">
        <v>11472</v>
      </c>
      <c r="C5013" s="867" t="s">
        <v>11473</v>
      </c>
      <c r="D5013" s="867" t="s">
        <v>11474</v>
      </c>
      <c r="E5013" s="868" t="s">
        <v>819</v>
      </c>
      <c r="F5013" s="867" t="s">
        <v>819</v>
      </c>
      <c r="G5013" s="867">
        <v>87497</v>
      </c>
      <c r="H5013" s="867" t="s">
        <v>11500</v>
      </c>
      <c r="I5013" s="867" t="s">
        <v>6401</v>
      </c>
      <c r="J5013" s="867" t="s">
        <v>6142</v>
      </c>
      <c r="K5013" s="868">
        <v>73.31</v>
      </c>
      <c r="L5013" s="867" t="s">
        <v>6143</v>
      </c>
    </row>
    <row r="5014" spans="1:12" ht="13.5">
      <c r="A5014" s="867" t="s">
        <v>11471</v>
      </c>
      <c r="B5014" s="867" t="s">
        <v>11472</v>
      </c>
      <c r="C5014" s="867" t="s">
        <v>11473</v>
      </c>
      <c r="D5014" s="867" t="s">
        <v>11474</v>
      </c>
      <c r="E5014" s="868" t="s">
        <v>819</v>
      </c>
      <c r="F5014" s="867" t="s">
        <v>819</v>
      </c>
      <c r="G5014" s="867">
        <v>87498</v>
      </c>
      <c r="H5014" s="867" t="s">
        <v>11501</v>
      </c>
      <c r="I5014" s="867" t="s">
        <v>6401</v>
      </c>
      <c r="J5014" s="867" t="s">
        <v>6142</v>
      </c>
      <c r="K5014" s="868">
        <v>74.569999999999993</v>
      </c>
      <c r="L5014" s="867" t="s">
        <v>6143</v>
      </c>
    </row>
    <row r="5015" spans="1:12" ht="13.5">
      <c r="A5015" s="867" t="s">
        <v>11471</v>
      </c>
      <c r="B5015" s="867" t="s">
        <v>11472</v>
      </c>
      <c r="C5015" s="867" t="s">
        <v>11473</v>
      </c>
      <c r="D5015" s="867" t="s">
        <v>11474</v>
      </c>
      <c r="E5015" s="868" t="s">
        <v>819</v>
      </c>
      <c r="F5015" s="867" t="s">
        <v>819</v>
      </c>
      <c r="G5015" s="867">
        <v>87499</v>
      </c>
      <c r="H5015" s="867" t="s">
        <v>11502</v>
      </c>
      <c r="I5015" s="867" t="s">
        <v>6401</v>
      </c>
      <c r="J5015" s="867" t="s">
        <v>6142</v>
      </c>
      <c r="K5015" s="868">
        <v>86.12</v>
      </c>
      <c r="L5015" s="867" t="s">
        <v>6143</v>
      </c>
    </row>
    <row r="5016" spans="1:12" ht="13.5">
      <c r="A5016" s="867" t="s">
        <v>11471</v>
      </c>
      <c r="B5016" s="867" t="s">
        <v>11472</v>
      </c>
      <c r="C5016" s="867" t="s">
        <v>11473</v>
      </c>
      <c r="D5016" s="867" t="s">
        <v>11474</v>
      </c>
      <c r="E5016" s="868" t="s">
        <v>819</v>
      </c>
      <c r="F5016" s="867" t="s">
        <v>819</v>
      </c>
      <c r="G5016" s="867">
        <v>87500</v>
      </c>
      <c r="H5016" s="867" t="s">
        <v>11503</v>
      </c>
      <c r="I5016" s="867" t="s">
        <v>6401</v>
      </c>
      <c r="J5016" s="867" t="s">
        <v>6142</v>
      </c>
      <c r="K5016" s="868">
        <v>87.19</v>
      </c>
      <c r="L5016" s="867" t="s">
        <v>6143</v>
      </c>
    </row>
    <row r="5017" spans="1:12" ht="13.5">
      <c r="A5017" s="867" t="s">
        <v>11471</v>
      </c>
      <c r="B5017" s="867" t="s">
        <v>11472</v>
      </c>
      <c r="C5017" s="867" t="s">
        <v>11473</v>
      </c>
      <c r="D5017" s="867" t="s">
        <v>11474</v>
      </c>
      <c r="E5017" s="868" t="s">
        <v>819</v>
      </c>
      <c r="F5017" s="867" t="s">
        <v>819</v>
      </c>
      <c r="G5017" s="867">
        <v>87501</v>
      </c>
      <c r="H5017" s="867" t="s">
        <v>11504</v>
      </c>
      <c r="I5017" s="867" t="s">
        <v>6401</v>
      </c>
      <c r="J5017" s="867" t="s">
        <v>6142</v>
      </c>
      <c r="K5017" s="868">
        <v>133.38</v>
      </c>
      <c r="L5017" s="867" t="s">
        <v>6143</v>
      </c>
    </row>
    <row r="5018" spans="1:12" ht="13.5">
      <c r="A5018" s="867" t="s">
        <v>11471</v>
      </c>
      <c r="B5018" s="867" t="s">
        <v>11472</v>
      </c>
      <c r="C5018" s="867" t="s">
        <v>11473</v>
      </c>
      <c r="D5018" s="867" t="s">
        <v>11474</v>
      </c>
      <c r="E5018" s="868" t="s">
        <v>819</v>
      </c>
      <c r="F5018" s="867" t="s">
        <v>819</v>
      </c>
      <c r="G5018" s="867">
        <v>87502</v>
      </c>
      <c r="H5018" s="867" t="s">
        <v>11505</v>
      </c>
      <c r="I5018" s="867" t="s">
        <v>6401</v>
      </c>
      <c r="J5018" s="867" t="s">
        <v>6142</v>
      </c>
      <c r="K5018" s="868">
        <v>134.72999999999999</v>
      </c>
      <c r="L5018" s="867" t="s">
        <v>6143</v>
      </c>
    </row>
    <row r="5019" spans="1:12" ht="13.5">
      <c r="A5019" s="867" t="s">
        <v>11471</v>
      </c>
      <c r="B5019" s="867" t="s">
        <v>11472</v>
      </c>
      <c r="C5019" s="867" t="s">
        <v>11473</v>
      </c>
      <c r="D5019" s="867" t="s">
        <v>11474</v>
      </c>
      <c r="E5019" s="868" t="s">
        <v>819</v>
      </c>
      <c r="F5019" s="867" t="s">
        <v>819</v>
      </c>
      <c r="G5019" s="867">
        <v>87503</v>
      </c>
      <c r="H5019" s="867" t="s">
        <v>11506</v>
      </c>
      <c r="I5019" s="867" t="s">
        <v>6401</v>
      </c>
      <c r="J5019" s="867" t="s">
        <v>6142</v>
      </c>
      <c r="K5019" s="868">
        <v>63.69</v>
      </c>
      <c r="L5019" s="867" t="s">
        <v>6143</v>
      </c>
    </row>
    <row r="5020" spans="1:12" ht="13.5">
      <c r="A5020" s="867" t="s">
        <v>11471</v>
      </c>
      <c r="B5020" s="867" t="s">
        <v>11472</v>
      </c>
      <c r="C5020" s="867" t="s">
        <v>11473</v>
      </c>
      <c r="D5020" s="867" t="s">
        <v>11474</v>
      </c>
      <c r="E5020" s="868" t="s">
        <v>819</v>
      </c>
      <c r="F5020" s="867" t="s">
        <v>819</v>
      </c>
      <c r="G5020" s="867">
        <v>87504</v>
      </c>
      <c r="H5020" s="867" t="s">
        <v>11507</v>
      </c>
      <c r="I5020" s="867" t="s">
        <v>6401</v>
      </c>
      <c r="J5020" s="867" t="s">
        <v>6142</v>
      </c>
      <c r="K5020" s="868">
        <v>64.67</v>
      </c>
      <c r="L5020" s="867" t="s">
        <v>6143</v>
      </c>
    </row>
    <row r="5021" spans="1:12" ht="13.5">
      <c r="A5021" s="867" t="s">
        <v>11471</v>
      </c>
      <c r="B5021" s="867" t="s">
        <v>11472</v>
      </c>
      <c r="C5021" s="867" t="s">
        <v>11473</v>
      </c>
      <c r="D5021" s="867" t="s">
        <v>11474</v>
      </c>
      <c r="E5021" s="868" t="s">
        <v>819</v>
      </c>
      <c r="F5021" s="867" t="s">
        <v>819</v>
      </c>
      <c r="G5021" s="867">
        <v>87505</v>
      </c>
      <c r="H5021" s="867" t="s">
        <v>11508</v>
      </c>
      <c r="I5021" s="867" t="s">
        <v>6401</v>
      </c>
      <c r="J5021" s="867" t="s">
        <v>6142</v>
      </c>
      <c r="K5021" s="868">
        <v>62.65</v>
      </c>
      <c r="L5021" s="867" t="s">
        <v>6143</v>
      </c>
    </row>
    <row r="5022" spans="1:12" ht="13.5">
      <c r="A5022" s="867" t="s">
        <v>11471</v>
      </c>
      <c r="B5022" s="867" t="s">
        <v>11472</v>
      </c>
      <c r="C5022" s="867" t="s">
        <v>11473</v>
      </c>
      <c r="D5022" s="867" t="s">
        <v>11474</v>
      </c>
      <c r="E5022" s="868" t="s">
        <v>819</v>
      </c>
      <c r="F5022" s="867" t="s">
        <v>819</v>
      </c>
      <c r="G5022" s="867">
        <v>87506</v>
      </c>
      <c r="H5022" s="867" t="s">
        <v>11509</v>
      </c>
      <c r="I5022" s="867" t="s">
        <v>6401</v>
      </c>
      <c r="J5022" s="867" t="s">
        <v>6142</v>
      </c>
      <c r="K5022" s="868">
        <v>63.91</v>
      </c>
      <c r="L5022" s="867" t="s">
        <v>6143</v>
      </c>
    </row>
    <row r="5023" spans="1:12" ht="13.5">
      <c r="A5023" s="867" t="s">
        <v>11471</v>
      </c>
      <c r="B5023" s="867" t="s">
        <v>11472</v>
      </c>
      <c r="C5023" s="867" t="s">
        <v>11473</v>
      </c>
      <c r="D5023" s="867" t="s">
        <v>11474</v>
      </c>
      <c r="E5023" s="868" t="s">
        <v>819</v>
      </c>
      <c r="F5023" s="867" t="s">
        <v>819</v>
      </c>
      <c r="G5023" s="867">
        <v>87507</v>
      </c>
      <c r="H5023" s="867" t="s">
        <v>11510</v>
      </c>
      <c r="I5023" s="867" t="s">
        <v>6401</v>
      </c>
      <c r="J5023" s="867" t="s">
        <v>6142</v>
      </c>
      <c r="K5023" s="868">
        <v>72.040000000000006</v>
      </c>
      <c r="L5023" s="867" t="s">
        <v>6143</v>
      </c>
    </row>
    <row r="5024" spans="1:12" ht="13.5">
      <c r="A5024" s="867" t="s">
        <v>11471</v>
      </c>
      <c r="B5024" s="867" t="s">
        <v>11472</v>
      </c>
      <c r="C5024" s="867" t="s">
        <v>11473</v>
      </c>
      <c r="D5024" s="867" t="s">
        <v>11474</v>
      </c>
      <c r="E5024" s="868" t="s">
        <v>819</v>
      </c>
      <c r="F5024" s="867" t="s">
        <v>819</v>
      </c>
      <c r="G5024" s="867">
        <v>87508</v>
      </c>
      <c r="H5024" s="867" t="s">
        <v>11511</v>
      </c>
      <c r="I5024" s="867" t="s">
        <v>6401</v>
      </c>
      <c r="J5024" s="867" t="s">
        <v>6142</v>
      </c>
      <c r="K5024" s="868">
        <v>73.11</v>
      </c>
      <c r="L5024" s="867" t="s">
        <v>6143</v>
      </c>
    </row>
    <row r="5025" spans="1:12" ht="13.5">
      <c r="A5025" s="867" t="s">
        <v>11471</v>
      </c>
      <c r="B5025" s="867" t="s">
        <v>11472</v>
      </c>
      <c r="C5025" s="867" t="s">
        <v>11473</v>
      </c>
      <c r="D5025" s="867" t="s">
        <v>11474</v>
      </c>
      <c r="E5025" s="868" t="s">
        <v>819</v>
      </c>
      <c r="F5025" s="867" t="s">
        <v>819</v>
      </c>
      <c r="G5025" s="867">
        <v>87509</v>
      </c>
      <c r="H5025" s="867" t="s">
        <v>11512</v>
      </c>
      <c r="I5025" s="867" t="s">
        <v>6401</v>
      </c>
      <c r="J5025" s="867" t="s">
        <v>6142</v>
      </c>
      <c r="K5025" s="868">
        <v>110.7</v>
      </c>
      <c r="L5025" s="867" t="s">
        <v>6143</v>
      </c>
    </row>
    <row r="5026" spans="1:12" ht="13.5">
      <c r="A5026" s="867" t="s">
        <v>11471</v>
      </c>
      <c r="B5026" s="867" t="s">
        <v>11472</v>
      </c>
      <c r="C5026" s="867" t="s">
        <v>11473</v>
      </c>
      <c r="D5026" s="867" t="s">
        <v>11474</v>
      </c>
      <c r="E5026" s="868" t="s">
        <v>819</v>
      </c>
      <c r="F5026" s="867" t="s">
        <v>819</v>
      </c>
      <c r="G5026" s="867">
        <v>87510</v>
      </c>
      <c r="H5026" s="867" t="s">
        <v>11513</v>
      </c>
      <c r="I5026" s="867" t="s">
        <v>6401</v>
      </c>
      <c r="J5026" s="867" t="s">
        <v>6142</v>
      </c>
      <c r="K5026" s="868">
        <v>112.05</v>
      </c>
      <c r="L5026" s="867" t="s">
        <v>6143</v>
      </c>
    </row>
    <row r="5027" spans="1:12" ht="13.5">
      <c r="A5027" s="867" t="s">
        <v>11471</v>
      </c>
      <c r="B5027" s="867" t="s">
        <v>11472</v>
      </c>
      <c r="C5027" s="867" t="s">
        <v>11473</v>
      </c>
      <c r="D5027" s="867" t="s">
        <v>11474</v>
      </c>
      <c r="E5027" s="868" t="s">
        <v>819</v>
      </c>
      <c r="F5027" s="867" t="s">
        <v>819</v>
      </c>
      <c r="G5027" s="867">
        <v>87511</v>
      </c>
      <c r="H5027" s="867" t="s">
        <v>11514</v>
      </c>
      <c r="I5027" s="867" t="s">
        <v>6401</v>
      </c>
      <c r="J5027" s="867" t="s">
        <v>6142</v>
      </c>
      <c r="K5027" s="868">
        <v>83.48</v>
      </c>
      <c r="L5027" s="867" t="s">
        <v>6143</v>
      </c>
    </row>
    <row r="5028" spans="1:12" ht="13.5">
      <c r="A5028" s="867" t="s">
        <v>11471</v>
      </c>
      <c r="B5028" s="867" t="s">
        <v>11472</v>
      </c>
      <c r="C5028" s="867" t="s">
        <v>11473</v>
      </c>
      <c r="D5028" s="867" t="s">
        <v>11474</v>
      </c>
      <c r="E5028" s="868" t="s">
        <v>819</v>
      </c>
      <c r="F5028" s="867" t="s">
        <v>819</v>
      </c>
      <c r="G5028" s="867">
        <v>87512</v>
      </c>
      <c r="H5028" s="867" t="s">
        <v>11515</v>
      </c>
      <c r="I5028" s="867" t="s">
        <v>6401</v>
      </c>
      <c r="J5028" s="867" t="s">
        <v>6142</v>
      </c>
      <c r="K5028" s="868">
        <v>84.46</v>
      </c>
      <c r="L5028" s="867" t="s">
        <v>6143</v>
      </c>
    </row>
    <row r="5029" spans="1:12" ht="13.5">
      <c r="A5029" s="867" t="s">
        <v>11471</v>
      </c>
      <c r="B5029" s="867" t="s">
        <v>11472</v>
      </c>
      <c r="C5029" s="867" t="s">
        <v>11473</v>
      </c>
      <c r="D5029" s="867" t="s">
        <v>11474</v>
      </c>
      <c r="E5029" s="868" t="s">
        <v>819</v>
      </c>
      <c r="F5029" s="867" t="s">
        <v>819</v>
      </c>
      <c r="G5029" s="867">
        <v>87513</v>
      </c>
      <c r="H5029" s="867" t="s">
        <v>11516</v>
      </c>
      <c r="I5029" s="867" t="s">
        <v>6401</v>
      </c>
      <c r="J5029" s="867" t="s">
        <v>6142</v>
      </c>
      <c r="K5029" s="868">
        <v>82.83</v>
      </c>
      <c r="L5029" s="867" t="s">
        <v>6143</v>
      </c>
    </row>
    <row r="5030" spans="1:12" ht="13.5">
      <c r="A5030" s="867" t="s">
        <v>11471</v>
      </c>
      <c r="B5030" s="867" t="s">
        <v>11472</v>
      </c>
      <c r="C5030" s="867" t="s">
        <v>11473</v>
      </c>
      <c r="D5030" s="867" t="s">
        <v>11474</v>
      </c>
      <c r="E5030" s="868" t="s">
        <v>819</v>
      </c>
      <c r="F5030" s="867" t="s">
        <v>819</v>
      </c>
      <c r="G5030" s="867">
        <v>87514</v>
      </c>
      <c r="H5030" s="867" t="s">
        <v>11517</v>
      </c>
      <c r="I5030" s="867" t="s">
        <v>6401</v>
      </c>
      <c r="J5030" s="867" t="s">
        <v>6142</v>
      </c>
      <c r="K5030" s="868">
        <v>84.09</v>
      </c>
      <c r="L5030" s="867" t="s">
        <v>6143</v>
      </c>
    </row>
    <row r="5031" spans="1:12" ht="13.5">
      <c r="A5031" s="867" t="s">
        <v>11471</v>
      </c>
      <c r="B5031" s="867" t="s">
        <v>11472</v>
      </c>
      <c r="C5031" s="867" t="s">
        <v>11473</v>
      </c>
      <c r="D5031" s="867" t="s">
        <v>11474</v>
      </c>
      <c r="E5031" s="868" t="s">
        <v>819</v>
      </c>
      <c r="F5031" s="867" t="s">
        <v>819</v>
      </c>
      <c r="G5031" s="867">
        <v>87515</v>
      </c>
      <c r="H5031" s="867" t="s">
        <v>11518</v>
      </c>
      <c r="I5031" s="867" t="s">
        <v>6401</v>
      </c>
      <c r="J5031" s="867" t="s">
        <v>6142</v>
      </c>
      <c r="K5031" s="868">
        <v>98.88</v>
      </c>
      <c r="L5031" s="867" t="s">
        <v>6143</v>
      </c>
    </row>
    <row r="5032" spans="1:12" ht="13.5">
      <c r="A5032" s="867" t="s">
        <v>11471</v>
      </c>
      <c r="B5032" s="867" t="s">
        <v>11472</v>
      </c>
      <c r="C5032" s="867" t="s">
        <v>11473</v>
      </c>
      <c r="D5032" s="867" t="s">
        <v>11474</v>
      </c>
      <c r="E5032" s="868" t="s">
        <v>819</v>
      </c>
      <c r="F5032" s="867" t="s">
        <v>819</v>
      </c>
      <c r="G5032" s="867">
        <v>87516</v>
      </c>
      <c r="H5032" s="867" t="s">
        <v>11519</v>
      </c>
      <c r="I5032" s="867" t="s">
        <v>6401</v>
      </c>
      <c r="J5032" s="867" t="s">
        <v>6142</v>
      </c>
      <c r="K5032" s="868">
        <v>99.95</v>
      </c>
      <c r="L5032" s="867" t="s">
        <v>6143</v>
      </c>
    </row>
    <row r="5033" spans="1:12" ht="13.5">
      <c r="A5033" s="867" t="s">
        <v>11471</v>
      </c>
      <c r="B5033" s="867" t="s">
        <v>11472</v>
      </c>
      <c r="C5033" s="867" t="s">
        <v>11473</v>
      </c>
      <c r="D5033" s="867" t="s">
        <v>11474</v>
      </c>
      <c r="E5033" s="868" t="s">
        <v>819</v>
      </c>
      <c r="F5033" s="867" t="s">
        <v>819</v>
      </c>
      <c r="G5033" s="867">
        <v>87517</v>
      </c>
      <c r="H5033" s="867" t="s">
        <v>11520</v>
      </c>
      <c r="I5033" s="867" t="s">
        <v>6401</v>
      </c>
      <c r="J5033" s="867" t="s">
        <v>6142</v>
      </c>
      <c r="K5033" s="868">
        <v>153.26</v>
      </c>
      <c r="L5033" s="867" t="s">
        <v>6143</v>
      </c>
    </row>
    <row r="5034" spans="1:12" ht="13.5">
      <c r="A5034" s="867" t="s">
        <v>11471</v>
      </c>
      <c r="B5034" s="867" t="s">
        <v>11472</v>
      </c>
      <c r="C5034" s="867" t="s">
        <v>11473</v>
      </c>
      <c r="D5034" s="867" t="s">
        <v>11474</v>
      </c>
      <c r="E5034" s="868" t="s">
        <v>819</v>
      </c>
      <c r="F5034" s="867" t="s">
        <v>819</v>
      </c>
      <c r="G5034" s="867">
        <v>87518</v>
      </c>
      <c r="H5034" s="867" t="s">
        <v>11521</v>
      </c>
      <c r="I5034" s="867" t="s">
        <v>6401</v>
      </c>
      <c r="J5034" s="867" t="s">
        <v>6142</v>
      </c>
      <c r="K5034" s="868">
        <v>154.61000000000001</v>
      </c>
      <c r="L5034" s="867" t="s">
        <v>6143</v>
      </c>
    </row>
    <row r="5035" spans="1:12" ht="13.5">
      <c r="A5035" s="867" t="s">
        <v>11471</v>
      </c>
      <c r="B5035" s="867" t="s">
        <v>11472</v>
      </c>
      <c r="C5035" s="867" t="s">
        <v>11473</v>
      </c>
      <c r="D5035" s="867" t="s">
        <v>11474</v>
      </c>
      <c r="E5035" s="868" t="s">
        <v>819</v>
      </c>
      <c r="F5035" s="867" t="s">
        <v>819</v>
      </c>
      <c r="G5035" s="867">
        <v>87519</v>
      </c>
      <c r="H5035" s="867" t="s">
        <v>11522</v>
      </c>
      <c r="I5035" s="867" t="s">
        <v>6401</v>
      </c>
      <c r="J5035" s="867" t="s">
        <v>6142</v>
      </c>
      <c r="K5035" s="868">
        <v>69.45</v>
      </c>
      <c r="L5035" s="867" t="s">
        <v>6143</v>
      </c>
    </row>
    <row r="5036" spans="1:12" ht="13.5">
      <c r="A5036" s="867" t="s">
        <v>11471</v>
      </c>
      <c r="B5036" s="867" t="s">
        <v>11472</v>
      </c>
      <c r="C5036" s="867" t="s">
        <v>11473</v>
      </c>
      <c r="D5036" s="867" t="s">
        <v>11474</v>
      </c>
      <c r="E5036" s="868" t="s">
        <v>819</v>
      </c>
      <c r="F5036" s="867" t="s">
        <v>819</v>
      </c>
      <c r="G5036" s="867">
        <v>87520</v>
      </c>
      <c r="H5036" s="867" t="s">
        <v>11523</v>
      </c>
      <c r="I5036" s="867" t="s">
        <v>6401</v>
      </c>
      <c r="J5036" s="867" t="s">
        <v>6142</v>
      </c>
      <c r="K5036" s="868">
        <v>70.430000000000007</v>
      </c>
      <c r="L5036" s="867" t="s">
        <v>6143</v>
      </c>
    </row>
    <row r="5037" spans="1:12" ht="13.5">
      <c r="A5037" s="867" t="s">
        <v>11471</v>
      </c>
      <c r="B5037" s="867" t="s">
        <v>11472</v>
      </c>
      <c r="C5037" s="867" t="s">
        <v>11473</v>
      </c>
      <c r="D5037" s="867" t="s">
        <v>11474</v>
      </c>
      <c r="E5037" s="868" t="s">
        <v>819</v>
      </c>
      <c r="F5037" s="867" t="s">
        <v>819</v>
      </c>
      <c r="G5037" s="867">
        <v>87521</v>
      </c>
      <c r="H5037" s="867" t="s">
        <v>11524</v>
      </c>
      <c r="I5037" s="867" t="s">
        <v>6401</v>
      </c>
      <c r="J5037" s="867" t="s">
        <v>6142</v>
      </c>
      <c r="K5037" s="868">
        <v>68.489999999999995</v>
      </c>
      <c r="L5037" s="867" t="s">
        <v>6143</v>
      </c>
    </row>
    <row r="5038" spans="1:12" ht="13.5">
      <c r="A5038" s="867" t="s">
        <v>11471</v>
      </c>
      <c r="B5038" s="867" t="s">
        <v>11472</v>
      </c>
      <c r="C5038" s="867" t="s">
        <v>11473</v>
      </c>
      <c r="D5038" s="867" t="s">
        <v>11474</v>
      </c>
      <c r="E5038" s="868" t="s">
        <v>819</v>
      </c>
      <c r="F5038" s="867" t="s">
        <v>819</v>
      </c>
      <c r="G5038" s="867">
        <v>87522</v>
      </c>
      <c r="H5038" s="867" t="s">
        <v>11525</v>
      </c>
      <c r="I5038" s="867" t="s">
        <v>6401</v>
      </c>
      <c r="J5038" s="867" t="s">
        <v>6142</v>
      </c>
      <c r="K5038" s="868">
        <v>69.75</v>
      </c>
      <c r="L5038" s="867" t="s">
        <v>6143</v>
      </c>
    </row>
    <row r="5039" spans="1:12" ht="13.5">
      <c r="A5039" s="867" t="s">
        <v>11471</v>
      </c>
      <c r="B5039" s="867" t="s">
        <v>11472</v>
      </c>
      <c r="C5039" s="867" t="s">
        <v>11473</v>
      </c>
      <c r="D5039" s="867" t="s">
        <v>11474</v>
      </c>
      <c r="E5039" s="868" t="s">
        <v>819</v>
      </c>
      <c r="F5039" s="867" t="s">
        <v>819</v>
      </c>
      <c r="G5039" s="867">
        <v>87523</v>
      </c>
      <c r="H5039" s="867" t="s">
        <v>11526</v>
      </c>
      <c r="I5039" s="867" t="s">
        <v>6401</v>
      </c>
      <c r="J5039" s="867" t="s">
        <v>6142</v>
      </c>
      <c r="K5039" s="868">
        <v>79.849999999999994</v>
      </c>
      <c r="L5039" s="867" t="s">
        <v>6143</v>
      </c>
    </row>
    <row r="5040" spans="1:12" ht="13.5">
      <c r="A5040" s="867" t="s">
        <v>11471</v>
      </c>
      <c r="B5040" s="867" t="s">
        <v>11472</v>
      </c>
      <c r="C5040" s="867" t="s">
        <v>11473</v>
      </c>
      <c r="D5040" s="867" t="s">
        <v>11474</v>
      </c>
      <c r="E5040" s="868" t="s">
        <v>819</v>
      </c>
      <c r="F5040" s="867" t="s">
        <v>819</v>
      </c>
      <c r="G5040" s="867">
        <v>87524</v>
      </c>
      <c r="H5040" s="867" t="s">
        <v>11527</v>
      </c>
      <c r="I5040" s="867" t="s">
        <v>6401</v>
      </c>
      <c r="J5040" s="867" t="s">
        <v>6142</v>
      </c>
      <c r="K5040" s="868">
        <v>80.92</v>
      </c>
      <c r="L5040" s="867" t="s">
        <v>6143</v>
      </c>
    </row>
    <row r="5041" spans="1:12" ht="13.5">
      <c r="A5041" s="867" t="s">
        <v>11471</v>
      </c>
      <c r="B5041" s="867" t="s">
        <v>11472</v>
      </c>
      <c r="C5041" s="867" t="s">
        <v>11473</v>
      </c>
      <c r="D5041" s="867" t="s">
        <v>11474</v>
      </c>
      <c r="E5041" s="868" t="s">
        <v>819</v>
      </c>
      <c r="F5041" s="867" t="s">
        <v>819</v>
      </c>
      <c r="G5041" s="867">
        <v>87525</v>
      </c>
      <c r="H5041" s="867" t="s">
        <v>11528</v>
      </c>
      <c r="I5041" s="867" t="s">
        <v>6401</v>
      </c>
      <c r="J5041" s="867" t="s">
        <v>6142</v>
      </c>
      <c r="K5041" s="868">
        <v>122.8</v>
      </c>
      <c r="L5041" s="867" t="s">
        <v>6143</v>
      </c>
    </row>
    <row r="5042" spans="1:12" ht="13.5">
      <c r="A5042" s="867" t="s">
        <v>11471</v>
      </c>
      <c r="B5042" s="867" t="s">
        <v>11472</v>
      </c>
      <c r="C5042" s="867" t="s">
        <v>11473</v>
      </c>
      <c r="D5042" s="867" t="s">
        <v>11474</v>
      </c>
      <c r="E5042" s="868" t="s">
        <v>819</v>
      </c>
      <c r="F5042" s="867" t="s">
        <v>819</v>
      </c>
      <c r="G5042" s="867">
        <v>87526</v>
      </c>
      <c r="H5042" s="867" t="s">
        <v>11529</v>
      </c>
      <c r="I5042" s="867" t="s">
        <v>6401</v>
      </c>
      <c r="J5042" s="867" t="s">
        <v>6142</v>
      </c>
      <c r="K5042" s="868">
        <v>124.15</v>
      </c>
      <c r="L5042" s="867" t="s">
        <v>6143</v>
      </c>
    </row>
    <row r="5043" spans="1:12" ht="13.5">
      <c r="A5043" s="867" t="s">
        <v>11471</v>
      </c>
      <c r="B5043" s="867" t="s">
        <v>11472</v>
      </c>
      <c r="C5043" s="867" t="s">
        <v>11473</v>
      </c>
      <c r="D5043" s="867" t="s">
        <v>11474</v>
      </c>
      <c r="E5043" s="868" t="s">
        <v>819</v>
      </c>
      <c r="F5043" s="867" t="s">
        <v>819</v>
      </c>
      <c r="G5043" s="867">
        <v>89043</v>
      </c>
      <c r="H5043" s="867" t="s">
        <v>11530</v>
      </c>
      <c r="I5043" s="867" t="s">
        <v>6401</v>
      </c>
      <c r="J5043" s="867" t="s">
        <v>6142</v>
      </c>
      <c r="K5043" s="868">
        <v>70.790000000000006</v>
      </c>
      <c r="L5043" s="867" t="s">
        <v>6143</v>
      </c>
    </row>
    <row r="5044" spans="1:12" ht="13.5">
      <c r="A5044" s="867" t="s">
        <v>11471</v>
      </c>
      <c r="B5044" s="867" t="s">
        <v>11472</v>
      </c>
      <c r="C5044" s="867" t="s">
        <v>11473</v>
      </c>
      <c r="D5044" s="867" t="s">
        <v>11474</v>
      </c>
      <c r="E5044" s="868" t="s">
        <v>819</v>
      </c>
      <c r="F5044" s="867" t="s">
        <v>819</v>
      </c>
      <c r="G5044" s="867">
        <v>89168</v>
      </c>
      <c r="H5044" s="867" t="s">
        <v>11531</v>
      </c>
      <c r="I5044" s="867" t="s">
        <v>6401</v>
      </c>
      <c r="J5044" s="867" t="s">
        <v>6142</v>
      </c>
      <c r="K5044" s="868">
        <v>72.87</v>
      </c>
      <c r="L5044" s="867" t="s">
        <v>6143</v>
      </c>
    </row>
    <row r="5045" spans="1:12" ht="13.5">
      <c r="A5045" s="867" t="s">
        <v>11471</v>
      </c>
      <c r="B5045" s="867" t="s">
        <v>11472</v>
      </c>
      <c r="C5045" s="867" t="s">
        <v>11473</v>
      </c>
      <c r="D5045" s="867" t="s">
        <v>11474</v>
      </c>
      <c r="E5045" s="868" t="s">
        <v>819</v>
      </c>
      <c r="F5045" s="867" t="s">
        <v>819</v>
      </c>
      <c r="G5045" s="867">
        <v>89977</v>
      </c>
      <c r="H5045" s="867" t="s">
        <v>11532</v>
      </c>
      <c r="I5045" s="867" t="s">
        <v>6401</v>
      </c>
      <c r="J5045" s="867" t="s">
        <v>6142</v>
      </c>
      <c r="K5045" s="868">
        <v>130.32</v>
      </c>
      <c r="L5045" s="867" t="s">
        <v>6143</v>
      </c>
    </row>
    <row r="5046" spans="1:12" ht="13.5">
      <c r="A5046" s="867" t="s">
        <v>11471</v>
      </c>
      <c r="B5046" s="867" t="s">
        <v>11472</v>
      </c>
      <c r="C5046" s="867" t="s">
        <v>11473</v>
      </c>
      <c r="D5046" s="867" t="s">
        <v>11474</v>
      </c>
      <c r="E5046" s="868" t="s">
        <v>819</v>
      </c>
      <c r="F5046" s="867" t="s">
        <v>819</v>
      </c>
      <c r="G5046" s="867">
        <v>90112</v>
      </c>
      <c r="H5046" s="867" t="s">
        <v>11533</v>
      </c>
      <c r="I5046" s="867" t="s">
        <v>6401</v>
      </c>
      <c r="J5046" s="867" t="s">
        <v>6142</v>
      </c>
      <c r="K5046" s="868">
        <v>68.02</v>
      </c>
      <c r="L5046" s="867" t="s">
        <v>6143</v>
      </c>
    </row>
    <row r="5047" spans="1:12" ht="13.5">
      <c r="A5047" s="867" t="s">
        <v>11471</v>
      </c>
      <c r="B5047" s="867" t="s">
        <v>11472</v>
      </c>
      <c r="C5047" s="867" t="s">
        <v>11473</v>
      </c>
      <c r="D5047" s="867" t="s">
        <v>11474</v>
      </c>
      <c r="E5047" s="868" t="s">
        <v>819</v>
      </c>
      <c r="F5047" s="867" t="s">
        <v>819</v>
      </c>
      <c r="G5047" s="867">
        <v>101159</v>
      </c>
      <c r="H5047" s="867" t="s">
        <v>11534</v>
      </c>
      <c r="I5047" s="867" t="s">
        <v>6401</v>
      </c>
      <c r="J5047" s="867" t="s">
        <v>6229</v>
      </c>
      <c r="K5047" s="868">
        <v>108.72</v>
      </c>
      <c r="L5047" s="867" t="s">
        <v>6143</v>
      </c>
    </row>
    <row r="5048" spans="1:12" ht="13.5">
      <c r="A5048" s="867" t="s">
        <v>11471</v>
      </c>
      <c r="B5048" s="867" t="s">
        <v>11472</v>
      </c>
      <c r="C5048" s="867" t="s">
        <v>11535</v>
      </c>
      <c r="D5048" s="867" t="s">
        <v>11536</v>
      </c>
      <c r="E5048" s="868" t="s">
        <v>819</v>
      </c>
      <c r="F5048" s="867" t="s">
        <v>819</v>
      </c>
      <c r="G5048" s="867">
        <v>89282</v>
      </c>
      <c r="H5048" s="867" t="s">
        <v>11537</v>
      </c>
      <c r="I5048" s="867" t="s">
        <v>6401</v>
      </c>
      <c r="J5048" s="867" t="s">
        <v>6229</v>
      </c>
      <c r="K5048" s="868">
        <v>57.02</v>
      </c>
      <c r="L5048" s="867" t="s">
        <v>6143</v>
      </c>
    </row>
    <row r="5049" spans="1:12" ht="13.5">
      <c r="A5049" s="867" t="s">
        <v>11471</v>
      </c>
      <c r="B5049" s="867" t="s">
        <v>11472</v>
      </c>
      <c r="C5049" s="867" t="s">
        <v>11535</v>
      </c>
      <c r="D5049" s="867" t="s">
        <v>11536</v>
      </c>
      <c r="E5049" s="868" t="s">
        <v>819</v>
      </c>
      <c r="F5049" s="867" t="s">
        <v>819</v>
      </c>
      <c r="G5049" s="867">
        <v>89283</v>
      </c>
      <c r="H5049" s="867" t="s">
        <v>11538</v>
      </c>
      <c r="I5049" s="867" t="s">
        <v>6401</v>
      </c>
      <c r="J5049" s="867" t="s">
        <v>6229</v>
      </c>
      <c r="K5049" s="868">
        <v>58.22</v>
      </c>
      <c r="L5049" s="867" t="s">
        <v>6143</v>
      </c>
    </row>
    <row r="5050" spans="1:12" ht="13.5">
      <c r="A5050" s="867" t="s">
        <v>11471</v>
      </c>
      <c r="B5050" s="867" t="s">
        <v>11472</v>
      </c>
      <c r="C5050" s="867" t="s">
        <v>11535</v>
      </c>
      <c r="D5050" s="867" t="s">
        <v>11536</v>
      </c>
      <c r="E5050" s="868" t="s">
        <v>819</v>
      </c>
      <c r="F5050" s="867" t="s">
        <v>819</v>
      </c>
      <c r="G5050" s="867">
        <v>89284</v>
      </c>
      <c r="H5050" s="867" t="s">
        <v>11539</v>
      </c>
      <c r="I5050" s="867" t="s">
        <v>6401</v>
      </c>
      <c r="J5050" s="867" t="s">
        <v>6229</v>
      </c>
      <c r="K5050" s="868">
        <v>52.11</v>
      </c>
      <c r="L5050" s="867" t="s">
        <v>6143</v>
      </c>
    </row>
    <row r="5051" spans="1:12" ht="13.5">
      <c r="A5051" s="867" t="s">
        <v>11471</v>
      </c>
      <c r="B5051" s="867" t="s">
        <v>11472</v>
      </c>
      <c r="C5051" s="867" t="s">
        <v>11535</v>
      </c>
      <c r="D5051" s="867" t="s">
        <v>11536</v>
      </c>
      <c r="E5051" s="868" t="s">
        <v>819</v>
      </c>
      <c r="F5051" s="867" t="s">
        <v>819</v>
      </c>
      <c r="G5051" s="867">
        <v>89285</v>
      </c>
      <c r="H5051" s="867" t="s">
        <v>11540</v>
      </c>
      <c r="I5051" s="867" t="s">
        <v>6401</v>
      </c>
      <c r="J5051" s="867" t="s">
        <v>6229</v>
      </c>
      <c r="K5051" s="868">
        <v>53.31</v>
      </c>
      <c r="L5051" s="867" t="s">
        <v>6143</v>
      </c>
    </row>
    <row r="5052" spans="1:12" ht="13.5">
      <c r="A5052" s="867" t="s">
        <v>11471</v>
      </c>
      <c r="B5052" s="867" t="s">
        <v>11472</v>
      </c>
      <c r="C5052" s="867" t="s">
        <v>11535</v>
      </c>
      <c r="D5052" s="867" t="s">
        <v>11536</v>
      </c>
      <c r="E5052" s="868" t="s">
        <v>819</v>
      </c>
      <c r="F5052" s="867" t="s">
        <v>819</v>
      </c>
      <c r="G5052" s="867">
        <v>89286</v>
      </c>
      <c r="H5052" s="867" t="s">
        <v>11541</v>
      </c>
      <c r="I5052" s="867" t="s">
        <v>6401</v>
      </c>
      <c r="J5052" s="867" t="s">
        <v>6229</v>
      </c>
      <c r="K5052" s="868">
        <v>61.26</v>
      </c>
      <c r="L5052" s="867" t="s">
        <v>6143</v>
      </c>
    </row>
    <row r="5053" spans="1:12" ht="13.5">
      <c r="A5053" s="867" t="s">
        <v>11471</v>
      </c>
      <c r="B5053" s="867" t="s">
        <v>11472</v>
      </c>
      <c r="C5053" s="867" t="s">
        <v>11535</v>
      </c>
      <c r="D5053" s="867" t="s">
        <v>11536</v>
      </c>
      <c r="E5053" s="868" t="s">
        <v>819</v>
      </c>
      <c r="F5053" s="867" t="s">
        <v>819</v>
      </c>
      <c r="G5053" s="867">
        <v>89287</v>
      </c>
      <c r="H5053" s="867" t="s">
        <v>11542</v>
      </c>
      <c r="I5053" s="867" t="s">
        <v>6401</v>
      </c>
      <c r="J5053" s="867" t="s">
        <v>6229</v>
      </c>
      <c r="K5053" s="868">
        <v>62.46</v>
      </c>
      <c r="L5053" s="867" t="s">
        <v>6143</v>
      </c>
    </row>
    <row r="5054" spans="1:12" ht="13.5">
      <c r="A5054" s="867" t="s">
        <v>11471</v>
      </c>
      <c r="B5054" s="867" t="s">
        <v>11472</v>
      </c>
      <c r="C5054" s="867" t="s">
        <v>11535</v>
      </c>
      <c r="D5054" s="867" t="s">
        <v>11536</v>
      </c>
      <c r="E5054" s="868" t="s">
        <v>819</v>
      </c>
      <c r="F5054" s="867" t="s">
        <v>819</v>
      </c>
      <c r="G5054" s="867">
        <v>89288</v>
      </c>
      <c r="H5054" s="867" t="s">
        <v>11543</v>
      </c>
      <c r="I5054" s="867" t="s">
        <v>6401</v>
      </c>
      <c r="J5054" s="867" t="s">
        <v>6229</v>
      </c>
      <c r="K5054" s="868">
        <v>54.42</v>
      </c>
      <c r="L5054" s="867" t="s">
        <v>6143</v>
      </c>
    </row>
    <row r="5055" spans="1:12" ht="13.5">
      <c r="A5055" s="867" t="s">
        <v>11471</v>
      </c>
      <c r="B5055" s="867" t="s">
        <v>11472</v>
      </c>
      <c r="C5055" s="867" t="s">
        <v>11535</v>
      </c>
      <c r="D5055" s="867" t="s">
        <v>11536</v>
      </c>
      <c r="E5055" s="868" t="s">
        <v>819</v>
      </c>
      <c r="F5055" s="867" t="s">
        <v>819</v>
      </c>
      <c r="G5055" s="867">
        <v>89289</v>
      </c>
      <c r="H5055" s="867" t="s">
        <v>11544</v>
      </c>
      <c r="I5055" s="867" t="s">
        <v>6401</v>
      </c>
      <c r="J5055" s="867" t="s">
        <v>6229</v>
      </c>
      <c r="K5055" s="868">
        <v>55.62</v>
      </c>
      <c r="L5055" s="867" t="s">
        <v>6143</v>
      </c>
    </row>
    <row r="5056" spans="1:12" ht="13.5">
      <c r="A5056" s="867" t="s">
        <v>11471</v>
      </c>
      <c r="B5056" s="867" t="s">
        <v>11472</v>
      </c>
      <c r="C5056" s="867" t="s">
        <v>11535</v>
      </c>
      <c r="D5056" s="867" t="s">
        <v>11536</v>
      </c>
      <c r="E5056" s="868" t="s">
        <v>819</v>
      </c>
      <c r="F5056" s="867" t="s">
        <v>819</v>
      </c>
      <c r="G5056" s="867">
        <v>89290</v>
      </c>
      <c r="H5056" s="867" t="s">
        <v>11545</v>
      </c>
      <c r="I5056" s="867" t="s">
        <v>6401</v>
      </c>
      <c r="J5056" s="867" t="s">
        <v>6229</v>
      </c>
      <c r="K5056" s="868">
        <v>66.180000000000007</v>
      </c>
      <c r="L5056" s="867" t="s">
        <v>6143</v>
      </c>
    </row>
    <row r="5057" spans="1:12" ht="13.5">
      <c r="A5057" s="867" t="s">
        <v>11471</v>
      </c>
      <c r="B5057" s="867" t="s">
        <v>11472</v>
      </c>
      <c r="C5057" s="867" t="s">
        <v>11535</v>
      </c>
      <c r="D5057" s="867" t="s">
        <v>11536</v>
      </c>
      <c r="E5057" s="868" t="s">
        <v>819</v>
      </c>
      <c r="F5057" s="867" t="s">
        <v>819</v>
      </c>
      <c r="G5057" s="867">
        <v>89291</v>
      </c>
      <c r="H5057" s="867" t="s">
        <v>11546</v>
      </c>
      <c r="I5057" s="867" t="s">
        <v>6401</v>
      </c>
      <c r="J5057" s="867" t="s">
        <v>6229</v>
      </c>
      <c r="K5057" s="868">
        <v>67.52</v>
      </c>
      <c r="L5057" s="867" t="s">
        <v>6143</v>
      </c>
    </row>
    <row r="5058" spans="1:12" ht="13.5">
      <c r="A5058" s="867" t="s">
        <v>11471</v>
      </c>
      <c r="B5058" s="867" t="s">
        <v>11472</v>
      </c>
      <c r="C5058" s="867" t="s">
        <v>11535</v>
      </c>
      <c r="D5058" s="867" t="s">
        <v>11536</v>
      </c>
      <c r="E5058" s="868" t="s">
        <v>819</v>
      </c>
      <c r="F5058" s="867" t="s">
        <v>819</v>
      </c>
      <c r="G5058" s="867">
        <v>89292</v>
      </c>
      <c r="H5058" s="867" t="s">
        <v>11547</v>
      </c>
      <c r="I5058" s="867" t="s">
        <v>6401</v>
      </c>
      <c r="J5058" s="867" t="s">
        <v>6229</v>
      </c>
      <c r="K5058" s="868">
        <v>61.24</v>
      </c>
      <c r="L5058" s="867" t="s">
        <v>6143</v>
      </c>
    </row>
    <row r="5059" spans="1:12" ht="13.5">
      <c r="A5059" s="867" t="s">
        <v>11471</v>
      </c>
      <c r="B5059" s="867" t="s">
        <v>11472</v>
      </c>
      <c r="C5059" s="867" t="s">
        <v>11535</v>
      </c>
      <c r="D5059" s="867" t="s">
        <v>11536</v>
      </c>
      <c r="E5059" s="868" t="s">
        <v>819</v>
      </c>
      <c r="F5059" s="867" t="s">
        <v>819</v>
      </c>
      <c r="G5059" s="867">
        <v>89293</v>
      </c>
      <c r="H5059" s="867" t="s">
        <v>11548</v>
      </c>
      <c r="I5059" s="867" t="s">
        <v>6401</v>
      </c>
      <c r="J5059" s="867" t="s">
        <v>6229</v>
      </c>
      <c r="K5059" s="868">
        <v>62.58</v>
      </c>
      <c r="L5059" s="867" t="s">
        <v>6143</v>
      </c>
    </row>
    <row r="5060" spans="1:12" ht="13.5">
      <c r="A5060" s="867" t="s">
        <v>11471</v>
      </c>
      <c r="B5060" s="867" t="s">
        <v>11472</v>
      </c>
      <c r="C5060" s="867" t="s">
        <v>11535</v>
      </c>
      <c r="D5060" s="867" t="s">
        <v>11536</v>
      </c>
      <c r="E5060" s="868" t="s">
        <v>819</v>
      </c>
      <c r="F5060" s="867" t="s">
        <v>819</v>
      </c>
      <c r="G5060" s="867">
        <v>89294</v>
      </c>
      <c r="H5060" s="867" t="s">
        <v>11549</v>
      </c>
      <c r="I5060" s="867" t="s">
        <v>6401</v>
      </c>
      <c r="J5060" s="867" t="s">
        <v>6229</v>
      </c>
      <c r="K5060" s="868">
        <v>72.34</v>
      </c>
      <c r="L5060" s="867" t="s">
        <v>6143</v>
      </c>
    </row>
    <row r="5061" spans="1:12" ht="13.5">
      <c r="A5061" s="867" t="s">
        <v>11471</v>
      </c>
      <c r="B5061" s="867" t="s">
        <v>11472</v>
      </c>
      <c r="C5061" s="867" t="s">
        <v>11535</v>
      </c>
      <c r="D5061" s="867" t="s">
        <v>11536</v>
      </c>
      <c r="E5061" s="868" t="s">
        <v>819</v>
      </c>
      <c r="F5061" s="867" t="s">
        <v>819</v>
      </c>
      <c r="G5061" s="867">
        <v>89295</v>
      </c>
      <c r="H5061" s="867" t="s">
        <v>11550</v>
      </c>
      <c r="I5061" s="867" t="s">
        <v>6401</v>
      </c>
      <c r="J5061" s="867" t="s">
        <v>6229</v>
      </c>
      <c r="K5061" s="868">
        <v>73.680000000000007</v>
      </c>
      <c r="L5061" s="867" t="s">
        <v>6143</v>
      </c>
    </row>
    <row r="5062" spans="1:12" ht="13.5">
      <c r="A5062" s="867" t="s">
        <v>11471</v>
      </c>
      <c r="B5062" s="867" t="s">
        <v>11472</v>
      </c>
      <c r="C5062" s="867" t="s">
        <v>11535</v>
      </c>
      <c r="D5062" s="867" t="s">
        <v>11536</v>
      </c>
      <c r="E5062" s="868" t="s">
        <v>819</v>
      </c>
      <c r="F5062" s="867" t="s">
        <v>819</v>
      </c>
      <c r="G5062" s="867">
        <v>89296</v>
      </c>
      <c r="H5062" s="867" t="s">
        <v>11551</v>
      </c>
      <c r="I5062" s="867" t="s">
        <v>6401</v>
      </c>
      <c r="J5062" s="867" t="s">
        <v>6229</v>
      </c>
      <c r="K5062" s="868">
        <v>64.55</v>
      </c>
      <c r="L5062" s="867" t="s">
        <v>6143</v>
      </c>
    </row>
    <row r="5063" spans="1:12" ht="13.5">
      <c r="A5063" s="867" t="s">
        <v>11471</v>
      </c>
      <c r="B5063" s="867" t="s">
        <v>11472</v>
      </c>
      <c r="C5063" s="867" t="s">
        <v>11535</v>
      </c>
      <c r="D5063" s="867" t="s">
        <v>11536</v>
      </c>
      <c r="E5063" s="868" t="s">
        <v>819</v>
      </c>
      <c r="F5063" s="867" t="s">
        <v>819</v>
      </c>
      <c r="G5063" s="867">
        <v>89297</v>
      </c>
      <c r="H5063" s="867" t="s">
        <v>11552</v>
      </c>
      <c r="I5063" s="867" t="s">
        <v>6401</v>
      </c>
      <c r="J5063" s="867" t="s">
        <v>6229</v>
      </c>
      <c r="K5063" s="868">
        <v>65.89</v>
      </c>
      <c r="L5063" s="867" t="s">
        <v>6143</v>
      </c>
    </row>
    <row r="5064" spans="1:12" ht="13.5">
      <c r="A5064" s="867" t="s">
        <v>11471</v>
      </c>
      <c r="B5064" s="867" t="s">
        <v>11472</v>
      </c>
      <c r="C5064" s="867" t="s">
        <v>11535</v>
      </c>
      <c r="D5064" s="867" t="s">
        <v>11536</v>
      </c>
      <c r="E5064" s="868" t="s">
        <v>819</v>
      </c>
      <c r="F5064" s="867" t="s">
        <v>819</v>
      </c>
      <c r="G5064" s="867">
        <v>89298</v>
      </c>
      <c r="H5064" s="867" t="s">
        <v>11553</v>
      </c>
      <c r="I5064" s="867" t="s">
        <v>6401</v>
      </c>
      <c r="J5064" s="867" t="s">
        <v>6229</v>
      </c>
      <c r="K5064" s="868">
        <v>68.03</v>
      </c>
      <c r="L5064" s="867" t="s">
        <v>6143</v>
      </c>
    </row>
    <row r="5065" spans="1:12" ht="13.5">
      <c r="A5065" s="867" t="s">
        <v>11471</v>
      </c>
      <c r="B5065" s="867" t="s">
        <v>11472</v>
      </c>
      <c r="C5065" s="867" t="s">
        <v>11535</v>
      </c>
      <c r="D5065" s="867" t="s">
        <v>11536</v>
      </c>
      <c r="E5065" s="868" t="s">
        <v>819</v>
      </c>
      <c r="F5065" s="867" t="s">
        <v>819</v>
      </c>
      <c r="G5065" s="867">
        <v>89299</v>
      </c>
      <c r="H5065" s="867" t="s">
        <v>11554</v>
      </c>
      <c r="I5065" s="867" t="s">
        <v>6401</v>
      </c>
      <c r="J5065" s="867" t="s">
        <v>6229</v>
      </c>
      <c r="K5065" s="868">
        <v>69.73</v>
      </c>
      <c r="L5065" s="867" t="s">
        <v>6143</v>
      </c>
    </row>
    <row r="5066" spans="1:12" ht="13.5">
      <c r="A5066" s="867" t="s">
        <v>11471</v>
      </c>
      <c r="B5066" s="867" t="s">
        <v>11472</v>
      </c>
      <c r="C5066" s="867" t="s">
        <v>11535</v>
      </c>
      <c r="D5066" s="867" t="s">
        <v>11536</v>
      </c>
      <c r="E5066" s="868" t="s">
        <v>819</v>
      </c>
      <c r="F5066" s="867" t="s">
        <v>819</v>
      </c>
      <c r="G5066" s="867">
        <v>89300</v>
      </c>
      <c r="H5066" s="867" t="s">
        <v>11555</v>
      </c>
      <c r="I5066" s="867" t="s">
        <v>6401</v>
      </c>
      <c r="J5066" s="867" t="s">
        <v>6229</v>
      </c>
      <c r="K5066" s="868">
        <v>63.12</v>
      </c>
      <c r="L5066" s="867" t="s">
        <v>6143</v>
      </c>
    </row>
    <row r="5067" spans="1:12" ht="13.5">
      <c r="A5067" s="867" t="s">
        <v>11471</v>
      </c>
      <c r="B5067" s="867" t="s">
        <v>11472</v>
      </c>
      <c r="C5067" s="867" t="s">
        <v>11535</v>
      </c>
      <c r="D5067" s="867" t="s">
        <v>11536</v>
      </c>
      <c r="E5067" s="868" t="s">
        <v>819</v>
      </c>
      <c r="F5067" s="867" t="s">
        <v>819</v>
      </c>
      <c r="G5067" s="867">
        <v>89301</v>
      </c>
      <c r="H5067" s="867" t="s">
        <v>11556</v>
      </c>
      <c r="I5067" s="867" t="s">
        <v>6401</v>
      </c>
      <c r="J5067" s="867" t="s">
        <v>6229</v>
      </c>
      <c r="K5067" s="868">
        <v>64.819999999999993</v>
      </c>
      <c r="L5067" s="867" t="s">
        <v>6143</v>
      </c>
    </row>
    <row r="5068" spans="1:12" ht="13.5">
      <c r="A5068" s="867" t="s">
        <v>11471</v>
      </c>
      <c r="B5068" s="867" t="s">
        <v>11472</v>
      </c>
      <c r="C5068" s="867" t="s">
        <v>11535</v>
      </c>
      <c r="D5068" s="867" t="s">
        <v>11536</v>
      </c>
      <c r="E5068" s="868" t="s">
        <v>819</v>
      </c>
      <c r="F5068" s="867" t="s">
        <v>819</v>
      </c>
      <c r="G5068" s="867">
        <v>89302</v>
      </c>
      <c r="H5068" s="867" t="s">
        <v>11557</v>
      </c>
      <c r="I5068" s="867" t="s">
        <v>6401</v>
      </c>
      <c r="J5068" s="867" t="s">
        <v>6229</v>
      </c>
      <c r="K5068" s="868">
        <v>75.510000000000005</v>
      </c>
      <c r="L5068" s="867" t="s">
        <v>6143</v>
      </c>
    </row>
    <row r="5069" spans="1:12" ht="13.5">
      <c r="A5069" s="867" t="s">
        <v>11471</v>
      </c>
      <c r="B5069" s="867" t="s">
        <v>11472</v>
      </c>
      <c r="C5069" s="867" t="s">
        <v>11535</v>
      </c>
      <c r="D5069" s="867" t="s">
        <v>11536</v>
      </c>
      <c r="E5069" s="868" t="s">
        <v>819</v>
      </c>
      <c r="F5069" s="867" t="s">
        <v>819</v>
      </c>
      <c r="G5069" s="867">
        <v>89303</v>
      </c>
      <c r="H5069" s="867" t="s">
        <v>11558</v>
      </c>
      <c r="I5069" s="867" t="s">
        <v>6401</v>
      </c>
      <c r="J5069" s="867" t="s">
        <v>6229</v>
      </c>
      <c r="K5069" s="868">
        <v>77.209999999999994</v>
      </c>
      <c r="L5069" s="867" t="s">
        <v>6143</v>
      </c>
    </row>
    <row r="5070" spans="1:12" ht="13.5">
      <c r="A5070" s="867" t="s">
        <v>11471</v>
      </c>
      <c r="B5070" s="867" t="s">
        <v>11472</v>
      </c>
      <c r="C5070" s="867" t="s">
        <v>11535</v>
      </c>
      <c r="D5070" s="867" t="s">
        <v>11536</v>
      </c>
      <c r="E5070" s="868" t="s">
        <v>819</v>
      </c>
      <c r="F5070" s="867" t="s">
        <v>819</v>
      </c>
      <c r="G5070" s="867">
        <v>89304</v>
      </c>
      <c r="H5070" s="867" t="s">
        <v>11559</v>
      </c>
      <c r="I5070" s="867" t="s">
        <v>6401</v>
      </c>
      <c r="J5070" s="867" t="s">
        <v>6229</v>
      </c>
      <c r="K5070" s="868">
        <v>67.44</v>
      </c>
      <c r="L5070" s="867" t="s">
        <v>6143</v>
      </c>
    </row>
    <row r="5071" spans="1:12" ht="13.5">
      <c r="A5071" s="867" t="s">
        <v>11471</v>
      </c>
      <c r="B5071" s="867" t="s">
        <v>11472</v>
      </c>
      <c r="C5071" s="867" t="s">
        <v>11535</v>
      </c>
      <c r="D5071" s="867" t="s">
        <v>11536</v>
      </c>
      <c r="E5071" s="868" t="s">
        <v>819</v>
      </c>
      <c r="F5071" s="867" t="s">
        <v>819</v>
      </c>
      <c r="G5071" s="867">
        <v>89305</v>
      </c>
      <c r="H5071" s="867" t="s">
        <v>11560</v>
      </c>
      <c r="I5071" s="867" t="s">
        <v>6401</v>
      </c>
      <c r="J5071" s="867" t="s">
        <v>6229</v>
      </c>
      <c r="K5071" s="868">
        <v>69.14</v>
      </c>
      <c r="L5071" s="867" t="s">
        <v>6143</v>
      </c>
    </row>
    <row r="5072" spans="1:12" ht="13.5">
      <c r="A5072" s="867" t="s">
        <v>11471</v>
      </c>
      <c r="B5072" s="867" t="s">
        <v>11472</v>
      </c>
      <c r="C5072" s="867" t="s">
        <v>11535</v>
      </c>
      <c r="D5072" s="867" t="s">
        <v>11536</v>
      </c>
      <c r="E5072" s="868" t="s">
        <v>819</v>
      </c>
      <c r="F5072" s="867" t="s">
        <v>819</v>
      </c>
      <c r="G5072" s="867">
        <v>89306</v>
      </c>
      <c r="H5072" s="867" t="s">
        <v>11561</v>
      </c>
      <c r="I5072" s="867" t="s">
        <v>6401</v>
      </c>
      <c r="J5072" s="867" t="s">
        <v>6229</v>
      </c>
      <c r="K5072" s="868">
        <v>77.44</v>
      </c>
      <c r="L5072" s="867" t="s">
        <v>6143</v>
      </c>
    </row>
    <row r="5073" spans="1:12" ht="13.5">
      <c r="A5073" s="867" t="s">
        <v>11471</v>
      </c>
      <c r="B5073" s="867" t="s">
        <v>11472</v>
      </c>
      <c r="C5073" s="867" t="s">
        <v>11535</v>
      </c>
      <c r="D5073" s="867" t="s">
        <v>11536</v>
      </c>
      <c r="E5073" s="868" t="s">
        <v>819</v>
      </c>
      <c r="F5073" s="867" t="s">
        <v>819</v>
      </c>
      <c r="G5073" s="867">
        <v>89307</v>
      </c>
      <c r="H5073" s="867" t="s">
        <v>11562</v>
      </c>
      <c r="I5073" s="867" t="s">
        <v>6401</v>
      </c>
      <c r="J5073" s="867" t="s">
        <v>6229</v>
      </c>
      <c r="K5073" s="868">
        <v>79.33</v>
      </c>
      <c r="L5073" s="867" t="s">
        <v>6143</v>
      </c>
    </row>
    <row r="5074" spans="1:12" ht="13.5">
      <c r="A5074" s="867" t="s">
        <v>11471</v>
      </c>
      <c r="B5074" s="867" t="s">
        <v>11472</v>
      </c>
      <c r="C5074" s="867" t="s">
        <v>11535</v>
      </c>
      <c r="D5074" s="867" t="s">
        <v>11536</v>
      </c>
      <c r="E5074" s="868" t="s">
        <v>819</v>
      </c>
      <c r="F5074" s="867" t="s">
        <v>819</v>
      </c>
      <c r="G5074" s="867">
        <v>89308</v>
      </c>
      <c r="H5074" s="867" t="s">
        <v>11563</v>
      </c>
      <c r="I5074" s="867" t="s">
        <v>6401</v>
      </c>
      <c r="J5074" s="867" t="s">
        <v>6229</v>
      </c>
      <c r="K5074" s="868">
        <v>72.5</v>
      </c>
      <c r="L5074" s="867" t="s">
        <v>6143</v>
      </c>
    </row>
    <row r="5075" spans="1:12" ht="13.5">
      <c r="A5075" s="867" t="s">
        <v>11471</v>
      </c>
      <c r="B5075" s="867" t="s">
        <v>11472</v>
      </c>
      <c r="C5075" s="867" t="s">
        <v>11535</v>
      </c>
      <c r="D5075" s="867" t="s">
        <v>11536</v>
      </c>
      <c r="E5075" s="868" t="s">
        <v>819</v>
      </c>
      <c r="F5075" s="867" t="s">
        <v>819</v>
      </c>
      <c r="G5075" s="867">
        <v>89309</v>
      </c>
      <c r="H5075" s="867" t="s">
        <v>11564</v>
      </c>
      <c r="I5075" s="867" t="s">
        <v>6401</v>
      </c>
      <c r="J5075" s="867" t="s">
        <v>6229</v>
      </c>
      <c r="K5075" s="868">
        <v>74.39</v>
      </c>
      <c r="L5075" s="867" t="s">
        <v>6143</v>
      </c>
    </row>
    <row r="5076" spans="1:12" ht="13.5">
      <c r="A5076" s="867" t="s">
        <v>11471</v>
      </c>
      <c r="B5076" s="867" t="s">
        <v>11472</v>
      </c>
      <c r="C5076" s="867" t="s">
        <v>11535</v>
      </c>
      <c r="D5076" s="867" t="s">
        <v>11536</v>
      </c>
      <c r="E5076" s="868" t="s">
        <v>819</v>
      </c>
      <c r="F5076" s="867" t="s">
        <v>819</v>
      </c>
      <c r="G5076" s="867">
        <v>89310</v>
      </c>
      <c r="H5076" s="867" t="s">
        <v>11565</v>
      </c>
      <c r="I5076" s="867" t="s">
        <v>6401</v>
      </c>
      <c r="J5076" s="867" t="s">
        <v>6229</v>
      </c>
      <c r="K5076" s="868">
        <v>88.41</v>
      </c>
      <c r="L5076" s="867" t="s">
        <v>6143</v>
      </c>
    </row>
    <row r="5077" spans="1:12" ht="13.5">
      <c r="A5077" s="867" t="s">
        <v>11471</v>
      </c>
      <c r="B5077" s="867" t="s">
        <v>11472</v>
      </c>
      <c r="C5077" s="867" t="s">
        <v>11535</v>
      </c>
      <c r="D5077" s="867" t="s">
        <v>11536</v>
      </c>
      <c r="E5077" s="868" t="s">
        <v>819</v>
      </c>
      <c r="F5077" s="867" t="s">
        <v>819</v>
      </c>
      <c r="G5077" s="867">
        <v>89311</v>
      </c>
      <c r="H5077" s="867" t="s">
        <v>11566</v>
      </c>
      <c r="I5077" s="867" t="s">
        <v>6401</v>
      </c>
      <c r="J5077" s="867" t="s">
        <v>6229</v>
      </c>
      <c r="K5077" s="868">
        <v>90.3</v>
      </c>
      <c r="L5077" s="867" t="s">
        <v>6143</v>
      </c>
    </row>
    <row r="5078" spans="1:12" ht="13.5">
      <c r="A5078" s="867" t="s">
        <v>11471</v>
      </c>
      <c r="B5078" s="867" t="s">
        <v>11472</v>
      </c>
      <c r="C5078" s="867" t="s">
        <v>11535</v>
      </c>
      <c r="D5078" s="867" t="s">
        <v>11536</v>
      </c>
      <c r="E5078" s="868" t="s">
        <v>819</v>
      </c>
      <c r="F5078" s="867" t="s">
        <v>819</v>
      </c>
      <c r="G5078" s="867">
        <v>89312</v>
      </c>
      <c r="H5078" s="867" t="s">
        <v>11567</v>
      </c>
      <c r="I5078" s="867" t="s">
        <v>6401</v>
      </c>
      <c r="J5078" s="867" t="s">
        <v>6229</v>
      </c>
      <c r="K5078" s="868">
        <v>77.819999999999993</v>
      </c>
      <c r="L5078" s="867" t="s">
        <v>6143</v>
      </c>
    </row>
    <row r="5079" spans="1:12" ht="13.5">
      <c r="A5079" s="867" t="s">
        <v>11471</v>
      </c>
      <c r="B5079" s="867" t="s">
        <v>11472</v>
      </c>
      <c r="C5079" s="867" t="s">
        <v>11535</v>
      </c>
      <c r="D5079" s="867" t="s">
        <v>11536</v>
      </c>
      <c r="E5079" s="868" t="s">
        <v>819</v>
      </c>
      <c r="F5079" s="867" t="s">
        <v>819</v>
      </c>
      <c r="G5079" s="867">
        <v>89313</v>
      </c>
      <c r="H5079" s="867" t="s">
        <v>11568</v>
      </c>
      <c r="I5079" s="867" t="s">
        <v>6401</v>
      </c>
      <c r="J5079" s="867" t="s">
        <v>6229</v>
      </c>
      <c r="K5079" s="868">
        <v>79.709999999999994</v>
      </c>
      <c r="L5079" s="867" t="s">
        <v>6143</v>
      </c>
    </row>
    <row r="5080" spans="1:12" ht="13.5">
      <c r="A5080" s="867" t="s">
        <v>11471</v>
      </c>
      <c r="B5080" s="867" t="s">
        <v>11472</v>
      </c>
      <c r="C5080" s="867" t="s">
        <v>11535</v>
      </c>
      <c r="D5080" s="867" t="s">
        <v>11536</v>
      </c>
      <c r="E5080" s="868" t="s">
        <v>819</v>
      </c>
      <c r="F5080" s="867" t="s">
        <v>819</v>
      </c>
      <c r="G5080" s="867">
        <v>101162</v>
      </c>
      <c r="H5080" s="867" t="s">
        <v>11569</v>
      </c>
      <c r="I5080" s="867" t="s">
        <v>6401</v>
      </c>
      <c r="J5080" s="867" t="s">
        <v>6229</v>
      </c>
      <c r="K5080" s="868">
        <v>120.31</v>
      </c>
      <c r="L5080" s="867" t="s">
        <v>6143</v>
      </c>
    </row>
    <row r="5081" spans="1:12" ht="13.5">
      <c r="A5081" s="867" t="s">
        <v>11471</v>
      </c>
      <c r="B5081" s="867" t="s">
        <v>11472</v>
      </c>
      <c r="C5081" s="867" t="s">
        <v>11570</v>
      </c>
      <c r="D5081" s="867" t="s">
        <v>11571</v>
      </c>
      <c r="E5081" s="868" t="s">
        <v>819</v>
      </c>
      <c r="F5081" s="867" t="s">
        <v>819</v>
      </c>
      <c r="G5081" s="867">
        <v>87447</v>
      </c>
      <c r="H5081" s="867" t="s">
        <v>11572</v>
      </c>
      <c r="I5081" s="867" t="s">
        <v>6401</v>
      </c>
      <c r="J5081" s="867" t="s">
        <v>6142</v>
      </c>
      <c r="K5081" s="868">
        <v>52.72</v>
      </c>
      <c r="L5081" s="867" t="s">
        <v>6143</v>
      </c>
    </row>
    <row r="5082" spans="1:12" ht="13.5">
      <c r="A5082" s="867" t="s">
        <v>11471</v>
      </c>
      <c r="B5082" s="867" t="s">
        <v>11472</v>
      </c>
      <c r="C5082" s="867" t="s">
        <v>11570</v>
      </c>
      <c r="D5082" s="867" t="s">
        <v>11571</v>
      </c>
      <c r="E5082" s="868" t="s">
        <v>819</v>
      </c>
      <c r="F5082" s="867" t="s">
        <v>819</v>
      </c>
      <c r="G5082" s="867">
        <v>87448</v>
      </c>
      <c r="H5082" s="867" t="s">
        <v>11573</v>
      </c>
      <c r="I5082" s="867" t="s">
        <v>6401</v>
      </c>
      <c r="J5082" s="867" t="s">
        <v>6142</v>
      </c>
      <c r="K5082" s="868">
        <v>53.2</v>
      </c>
      <c r="L5082" s="867" t="s">
        <v>6143</v>
      </c>
    </row>
    <row r="5083" spans="1:12" ht="13.5">
      <c r="A5083" s="867" t="s">
        <v>11471</v>
      </c>
      <c r="B5083" s="867" t="s">
        <v>11472</v>
      </c>
      <c r="C5083" s="867" t="s">
        <v>11570</v>
      </c>
      <c r="D5083" s="867" t="s">
        <v>11571</v>
      </c>
      <c r="E5083" s="868" t="s">
        <v>819</v>
      </c>
      <c r="F5083" s="867" t="s">
        <v>819</v>
      </c>
      <c r="G5083" s="867">
        <v>87449</v>
      </c>
      <c r="H5083" s="867" t="s">
        <v>11574</v>
      </c>
      <c r="I5083" s="867" t="s">
        <v>6401</v>
      </c>
      <c r="J5083" s="867" t="s">
        <v>6142</v>
      </c>
      <c r="K5083" s="868">
        <v>69.13</v>
      </c>
      <c r="L5083" s="867" t="s">
        <v>6143</v>
      </c>
    </row>
    <row r="5084" spans="1:12" ht="13.5">
      <c r="A5084" s="867" t="s">
        <v>11471</v>
      </c>
      <c r="B5084" s="867" t="s">
        <v>11472</v>
      </c>
      <c r="C5084" s="867" t="s">
        <v>11570</v>
      </c>
      <c r="D5084" s="867" t="s">
        <v>11571</v>
      </c>
      <c r="E5084" s="868" t="s">
        <v>819</v>
      </c>
      <c r="F5084" s="867" t="s">
        <v>819</v>
      </c>
      <c r="G5084" s="867">
        <v>87450</v>
      </c>
      <c r="H5084" s="867" t="s">
        <v>11575</v>
      </c>
      <c r="I5084" s="867" t="s">
        <v>6401</v>
      </c>
      <c r="J5084" s="867" t="s">
        <v>6142</v>
      </c>
      <c r="K5084" s="868">
        <v>70.16</v>
      </c>
      <c r="L5084" s="867" t="s">
        <v>6143</v>
      </c>
    </row>
    <row r="5085" spans="1:12" ht="13.5">
      <c r="A5085" s="867" t="s">
        <v>11471</v>
      </c>
      <c r="B5085" s="867" t="s">
        <v>11472</v>
      </c>
      <c r="C5085" s="867" t="s">
        <v>11570</v>
      </c>
      <c r="D5085" s="867" t="s">
        <v>11571</v>
      </c>
      <c r="E5085" s="868" t="s">
        <v>819</v>
      </c>
      <c r="F5085" s="867" t="s">
        <v>819</v>
      </c>
      <c r="G5085" s="867">
        <v>87451</v>
      </c>
      <c r="H5085" s="867" t="s">
        <v>11576</v>
      </c>
      <c r="I5085" s="867" t="s">
        <v>6401</v>
      </c>
      <c r="J5085" s="867" t="s">
        <v>6142</v>
      </c>
      <c r="K5085" s="868">
        <v>84.04</v>
      </c>
      <c r="L5085" s="867" t="s">
        <v>6143</v>
      </c>
    </row>
    <row r="5086" spans="1:12" ht="13.5">
      <c r="A5086" s="867" t="s">
        <v>11471</v>
      </c>
      <c r="B5086" s="867" t="s">
        <v>11472</v>
      </c>
      <c r="C5086" s="867" t="s">
        <v>11570</v>
      </c>
      <c r="D5086" s="867" t="s">
        <v>11571</v>
      </c>
      <c r="E5086" s="868" t="s">
        <v>819</v>
      </c>
      <c r="F5086" s="867" t="s">
        <v>819</v>
      </c>
      <c r="G5086" s="867">
        <v>87452</v>
      </c>
      <c r="H5086" s="867" t="s">
        <v>11577</v>
      </c>
      <c r="I5086" s="867" t="s">
        <v>6401</v>
      </c>
      <c r="J5086" s="867" t="s">
        <v>6142</v>
      </c>
      <c r="K5086" s="868">
        <v>84.48</v>
      </c>
      <c r="L5086" s="867" t="s">
        <v>6143</v>
      </c>
    </row>
    <row r="5087" spans="1:12" ht="13.5">
      <c r="A5087" s="867" t="s">
        <v>11471</v>
      </c>
      <c r="B5087" s="867" t="s">
        <v>11472</v>
      </c>
      <c r="C5087" s="867" t="s">
        <v>11570</v>
      </c>
      <c r="D5087" s="867" t="s">
        <v>11571</v>
      </c>
      <c r="E5087" s="868" t="s">
        <v>819</v>
      </c>
      <c r="F5087" s="867" t="s">
        <v>819</v>
      </c>
      <c r="G5087" s="867">
        <v>87453</v>
      </c>
      <c r="H5087" s="867" t="s">
        <v>11578</v>
      </c>
      <c r="I5087" s="867" t="s">
        <v>6401</v>
      </c>
      <c r="J5087" s="867" t="s">
        <v>6142</v>
      </c>
      <c r="K5087" s="868">
        <v>48.84</v>
      </c>
      <c r="L5087" s="867" t="s">
        <v>6143</v>
      </c>
    </row>
    <row r="5088" spans="1:12" ht="13.5">
      <c r="A5088" s="867" t="s">
        <v>11471</v>
      </c>
      <c r="B5088" s="867" t="s">
        <v>11472</v>
      </c>
      <c r="C5088" s="867" t="s">
        <v>11570</v>
      </c>
      <c r="D5088" s="867" t="s">
        <v>11571</v>
      </c>
      <c r="E5088" s="868" t="s">
        <v>819</v>
      </c>
      <c r="F5088" s="867" t="s">
        <v>819</v>
      </c>
      <c r="G5088" s="867">
        <v>87454</v>
      </c>
      <c r="H5088" s="867" t="s">
        <v>11579</v>
      </c>
      <c r="I5088" s="867" t="s">
        <v>6401</v>
      </c>
      <c r="J5088" s="867" t="s">
        <v>6142</v>
      </c>
      <c r="K5088" s="868">
        <v>49.73</v>
      </c>
      <c r="L5088" s="867" t="s">
        <v>6143</v>
      </c>
    </row>
    <row r="5089" spans="1:12" ht="13.5">
      <c r="A5089" s="867" t="s">
        <v>11471</v>
      </c>
      <c r="B5089" s="867" t="s">
        <v>11472</v>
      </c>
      <c r="C5089" s="867" t="s">
        <v>11570</v>
      </c>
      <c r="D5089" s="867" t="s">
        <v>11571</v>
      </c>
      <c r="E5089" s="868" t="s">
        <v>819</v>
      </c>
      <c r="F5089" s="867" t="s">
        <v>819</v>
      </c>
      <c r="G5089" s="867">
        <v>87455</v>
      </c>
      <c r="H5089" s="867" t="s">
        <v>11580</v>
      </c>
      <c r="I5089" s="867" t="s">
        <v>6401</v>
      </c>
      <c r="J5089" s="867" t="s">
        <v>6142</v>
      </c>
      <c r="K5089" s="868">
        <v>64.38</v>
      </c>
      <c r="L5089" s="867" t="s">
        <v>6143</v>
      </c>
    </row>
    <row r="5090" spans="1:12" ht="13.5">
      <c r="A5090" s="867" t="s">
        <v>11471</v>
      </c>
      <c r="B5090" s="867" t="s">
        <v>11472</v>
      </c>
      <c r="C5090" s="867" t="s">
        <v>11570</v>
      </c>
      <c r="D5090" s="867" t="s">
        <v>11571</v>
      </c>
      <c r="E5090" s="868" t="s">
        <v>819</v>
      </c>
      <c r="F5090" s="867" t="s">
        <v>819</v>
      </c>
      <c r="G5090" s="867">
        <v>87456</v>
      </c>
      <c r="H5090" s="867" t="s">
        <v>11581</v>
      </c>
      <c r="I5090" s="867" t="s">
        <v>6401</v>
      </c>
      <c r="J5090" s="867" t="s">
        <v>6142</v>
      </c>
      <c r="K5090" s="868">
        <v>65.77</v>
      </c>
      <c r="L5090" s="867" t="s">
        <v>6143</v>
      </c>
    </row>
    <row r="5091" spans="1:12" ht="13.5">
      <c r="A5091" s="867" t="s">
        <v>11471</v>
      </c>
      <c r="B5091" s="867" t="s">
        <v>11472</v>
      </c>
      <c r="C5091" s="867" t="s">
        <v>11570</v>
      </c>
      <c r="D5091" s="867" t="s">
        <v>11571</v>
      </c>
      <c r="E5091" s="868" t="s">
        <v>819</v>
      </c>
      <c r="F5091" s="867" t="s">
        <v>819</v>
      </c>
      <c r="G5091" s="867">
        <v>87457</v>
      </c>
      <c r="H5091" s="867" t="s">
        <v>11582</v>
      </c>
      <c r="I5091" s="867" t="s">
        <v>6401</v>
      </c>
      <c r="J5091" s="867" t="s">
        <v>6142</v>
      </c>
      <c r="K5091" s="868">
        <v>77.680000000000007</v>
      </c>
      <c r="L5091" s="867" t="s">
        <v>6143</v>
      </c>
    </row>
    <row r="5092" spans="1:12" ht="13.5">
      <c r="A5092" s="867" t="s">
        <v>11471</v>
      </c>
      <c r="B5092" s="867" t="s">
        <v>11472</v>
      </c>
      <c r="C5092" s="867" t="s">
        <v>11570</v>
      </c>
      <c r="D5092" s="867" t="s">
        <v>11571</v>
      </c>
      <c r="E5092" s="868" t="s">
        <v>819</v>
      </c>
      <c r="F5092" s="867" t="s">
        <v>819</v>
      </c>
      <c r="G5092" s="867">
        <v>87458</v>
      </c>
      <c r="H5092" s="867" t="s">
        <v>11583</v>
      </c>
      <c r="I5092" s="867" t="s">
        <v>6401</v>
      </c>
      <c r="J5092" s="867" t="s">
        <v>6142</v>
      </c>
      <c r="K5092" s="868">
        <v>78.98</v>
      </c>
      <c r="L5092" s="867" t="s">
        <v>6143</v>
      </c>
    </row>
    <row r="5093" spans="1:12" ht="13.5">
      <c r="A5093" s="867" t="s">
        <v>11471</v>
      </c>
      <c r="B5093" s="867" t="s">
        <v>11472</v>
      </c>
      <c r="C5093" s="867" t="s">
        <v>11570</v>
      </c>
      <c r="D5093" s="867" t="s">
        <v>11571</v>
      </c>
      <c r="E5093" s="868" t="s">
        <v>819</v>
      </c>
      <c r="F5093" s="867" t="s">
        <v>819</v>
      </c>
      <c r="G5093" s="867">
        <v>87459</v>
      </c>
      <c r="H5093" s="867" t="s">
        <v>11584</v>
      </c>
      <c r="I5093" s="867" t="s">
        <v>6401</v>
      </c>
      <c r="J5093" s="867" t="s">
        <v>6142</v>
      </c>
      <c r="K5093" s="868">
        <v>59.06</v>
      </c>
      <c r="L5093" s="867" t="s">
        <v>6143</v>
      </c>
    </row>
    <row r="5094" spans="1:12" ht="13.5">
      <c r="A5094" s="867" t="s">
        <v>11471</v>
      </c>
      <c r="B5094" s="867" t="s">
        <v>11472</v>
      </c>
      <c r="C5094" s="867" t="s">
        <v>11570</v>
      </c>
      <c r="D5094" s="867" t="s">
        <v>11571</v>
      </c>
      <c r="E5094" s="868" t="s">
        <v>819</v>
      </c>
      <c r="F5094" s="867" t="s">
        <v>819</v>
      </c>
      <c r="G5094" s="867">
        <v>87460</v>
      </c>
      <c r="H5094" s="867" t="s">
        <v>11585</v>
      </c>
      <c r="I5094" s="867" t="s">
        <v>6401</v>
      </c>
      <c r="J5094" s="867" t="s">
        <v>6142</v>
      </c>
      <c r="K5094" s="868">
        <v>59.95</v>
      </c>
      <c r="L5094" s="867" t="s">
        <v>6143</v>
      </c>
    </row>
    <row r="5095" spans="1:12" ht="13.5">
      <c r="A5095" s="867" t="s">
        <v>11471</v>
      </c>
      <c r="B5095" s="867" t="s">
        <v>11472</v>
      </c>
      <c r="C5095" s="867" t="s">
        <v>11570</v>
      </c>
      <c r="D5095" s="867" t="s">
        <v>11571</v>
      </c>
      <c r="E5095" s="868" t="s">
        <v>819</v>
      </c>
      <c r="F5095" s="867" t="s">
        <v>819</v>
      </c>
      <c r="G5095" s="867">
        <v>87461</v>
      </c>
      <c r="H5095" s="867" t="s">
        <v>11586</v>
      </c>
      <c r="I5095" s="867" t="s">
        <v>6401</v>
      </c>
      <c r="J5095" s="867" t="s">
        <v>6142</v>
      </c>
      <c r="K5095" s="868">
        <v>75.510000000000005</v>
      </c>
      <c r="L5095" s="867" t="s">
        <v>6143</v>
      </c>
    </row>
    <row r="5096" spans="1:12" ht="13.5">
      <c r="A5096" s="867" t="s">
        <v>11471</v>
      </c>
      <c r="B5096" s="867" t="s">
        <v>11472</v>
      </c>
      <c r="C5096" s="867" t="s">
        <v>11570</v>
      </c>
      <c r="D5096" s="867" t="s">
        <v>11571</v>
      </c>
      <c r="E5096" s="868" t="s">
        <v>819</v>
      </c>
      <c r="F5096" s="867" t="s">
        <v>819</v>
      </c>
      <c r="G5096" s="867">
        <v>87462</v>
      </c>
      <c r="H5096" s="867" t="s">
        <v>11587</v>
      </c>
      <c r="I5096" s="867" t="s">
        <v>6401</v>
      </c>
      <c r="J5096" s="867" t="s">
        <v>6142</v>
      </c>
      <c r="K5096" s="868">
        <v>76.540000000000006</v>
      </c>
      <c r="L5096" s="867" t="s">
        <v>6143</v>
      </c>
    </row>
    <row r="5097" spans="1:12" ht="13.5">
      <c r="A5097" s="867" t="s">
        <v>11471</v>
      </c>
      <c r="B5097" s="867" t="s">
        <v>11472</v>
      </c>
      <c r="C5097" s="867" t="s">
        <v>11570</v>
      </c>
      <c r="D5097" s="867" t="s">
        <v>11571</v>
      </c>
      <c r="E5097" s="868" t="s">
        <v>819</v>
      </c>
      <c r="F5097" s="867" t="s">
        <v>819</v>
      </c>
      <c r="G5097" s="867">
        <v>87463</v>
      </c>
      <c r="H5097" s="867" t="s">
        <v>11588</v>
      </c>
      <c r="I5097" s="867" t="s">
        <v>6401</v>
      </c>
      <c r="J5097" s="867" t="s">
        <v>6142</v>
      </c>
      <c r="K5097" s="868">
        <v>89.62</v>
      </c>
      <c r="L5097" s="867" t="s">
        <v>6143</v>
      </c>
    </row>
    <row r="5098" spans="1:12" ht="13.5">
      <c r="A5098" s="867" t="s">
        <v>11471</v>
      </c>
      <c r="B5098" s="867" t="s">
        <v>11472</v>
      </c>
      <c r="C5098" s="867" t="s">
        <v>11570</v>
      </c>
      <c r="D5098" s="867" t="s">
        <v>11571</v>
      </c>
      <c r="E5098" s="868" t="s">
        <v>819</v>
      </c>
      <c r="F5098" s="867" t="s">
        <v>819</v>
      </c>
      <c r="G5098" s="867">
        <v>87464</v>
      </c>
      <c r="H5098" s="867" t="s">
        <v>11589</v>
      </c>
      <c r="I5098" s="867" t="s">
        <v>6401</v>
      </c>
      <c r="J5098" s="867" t="s">
        <v>6142</v>
      </c>
      <c r="K5098" s="868">
        <v>90.92</v>
      </c>
      <c r="L5098" s="867" t="s">
        <v>6143</v>
      </c>
    </row>
    <row r="5099" spans="1:12" ht="13.5">
      <c r="A5099" s="867" t="s">
        <v>11471</v>
      </c>
      <c r="B5099" s="867" t="s">
        <v>11472</v>
      </c>
      <c r="C5099" s="867" t="s">
        <v>11570</v>
      </c>
      <c r="D5099" s="867" t="s">
        <v>11571</v>
      </c>
      <c r="E5099" s="868" t="s">
        <v>819</v>
      </c>
      <c r="F5099" s="867" t="s">
        <v>819</v>
      </c>
      <c r="G5099" s="867">
        <v>87465</v>
      </c>
      <c r="H5099" s="867" t="s">
        <v>11590</v>
      </c>
      <c r="I5099" s="867" t="s">
        <v>6401</v>
      </c>
      <c r="J5099" s="867" t="s">
        <v>6142</v>
      </c>
      <c r="K5099" s="868">
        <v>52.42</v>
      </c>
      <c r="L5099" s="867" t="s">
        <v>6143</v>
      </c>
    </row>
    <row r="5100" spans="1:12" ht="13.5">
      <c r="A5100" s="867" t="s">
        <v>11471</v>
      </c>
      <c r="B5100" s="867" t="s">
        <v>11472</v>
      </c>
      <c r="C5100" s="867" t="s">
        <v>11570</v>
      </c>
      <c r="D5100" s="867" t="s">
        <v>11571</v>
      </c>
      <c r="E5100" s="868" t="s">
        <v>819</v>
      </c>
      <c r="F5100" s="867" t="s">
        <v>819</v>
      </c>
      <c r="G5100" s="867">
        <v>87466</v>
      </c>
      <c r="H5100" s="867" t="s">
        <v>11591</v>
      </c>
      <c r="I5100" s="867" t="s">
        <v>6401</v>
      </c>
      <c r="J5100" s="867" t="s">
        <v>6142</v>
      </c>
      <c r="K5100" s="868">
        <v>53.31</v>
      </c>
      <c r="L5100" s="867" t="s">
        <v>6143</v>
      </c>
    </row>
    <row r="5101" spans="1:12" ht="13.5">
      <c r="A5101" s="867" t="s">
        <v>11471</v>
      </c>
      <c r="B5101" s="867" t="s">
        <v>11472</v>
      </c>
      <c r="C5101" s="867" t="s">
        <v>11570</v>
      </c>
      <c r="D5101" s="867" t="s">
        <v>11571</v>
      </c>
      <c r="E5101" s="868" t="s">
        <v>819</v>
      </c>
      <c r="F5101" s="867" t="s">
        <v>819</v>
      </c>
      <c r="G5101" s="867">
        <v>87467</v>
      </c>
      <c r="H5101" s="867" t="s">
        <v>11592</v>
      </c>
      <c r="I5101" s="867" t="s">
        <v>6401</v>
      </c>
      <c r="J5101" s="867" t="s">
        <v>6142</v>
      </c>
      <c r="K5101" s="868">
        <v>68.36</v>
      </c>
      <c r="L5101" s="867" t="s">
        <v>6143</v>
      </c>
    </row>
    <row r="5102" spans="1:12" ht="13.5">
      <c r="A5102" s="867" t="s">
        <v>11471</v>
      </c>
      <c r="B5102" s="867" t="s">
        <v>11472</v>
      </c>
      <c r="C5102" s="867" t="s">
        <v>11570</v>
      </c>
      <c r="D5102" s="867" t="s">
        <v>11571</v>
      </c>
      <c r="E5102" s="868" t="s">
        <v>819</v>
      </c>
      <c r="F5102" s="867" t="s">
        <v>819</v>
      </c>
      <c r="G5102" s="867">
        <v>87468</v>
      </c>
      <c r="H5102" s="867" t="s">
        <v>11593</v>
      </c>
      <c r="I5102" s="867" t="s">
        <v>6401</v>
      </c>
      <c r="J5102" s="867" t="s">
        <v>6142</v>
      </c>
      <c r="K5102" s="868">
        <v>69.39</v>
      </c>
      <c r="L5102" s="867" t="s">
        <v>6143</v>
      </c>
    </row>
    <row r="5103" spans="1:12" ht="13.5">
      <c r="A5103" s="867" t="s">
        <v>11471</v>
      </c>
      <c r="B5103" s="867" t="s">
        <v>11472</v>
      </c>
      <c r="C5103" s="867" t="s">
        <v>11570</v>
      </c>
      <c r="D5103" s="867" t="s">
        <v>11571</v>
      </c>
      <c r="E5103" s="868" t="s">
        <v>819</v>
      </c>
      <c r="F5103" s="867" t="s">
        <v>819</v>
      </c>
      <c r="G5103" s="867">
        <v>87469</v>
      </c>
      <c r="H5103" s="867" t="s">
        <v>11594</v>
      </c>
      <c r="I5103" s="867" t="s">
        <v>6401</v>
      </c>
      <c r="J5103" s="867" t="s">
        <v>6142</v>
      </c>
      <c r="K5103" s="868">
        <v>81.790000000000006</v>
      </c>
      <c r="L5103" s="867" t="s">
        <v>6143</v>
      </c>
    </row>
    <row r="5104" spans="1:12" ht="13.5">
      <c r="A5104" s="867" t="s">
        <v>11471</v>
      </c>
      <c r="B5104" s="867" t="s">
        <v>11472</v>
      </c>
      <c r="C5104" s="867" t="s">
        <v>11570</v>
      </c>
      <c r="D5104" s="867" t="s">
        <v>11571</v>
      </c>
      <c r="E5104" s="868" t="s">
        <v>819</v>
      </c>
      <c r="F5104" s="867" t="s">
        <v>819</v>
      </c>
      <c r="G5104" s="867">
        <v>87470</v>
      </c>
      <c r="H5104" s="867" t="s">
        <v>11595</v>
      </c>
      <c r="I5104" s="867" t="s">
        <v>6401</v>
      </c>
      <c r="J5104" s="867" t="s">
        <v>6142</v>
      </c>
      <c r="K5104" s="868">
        <v>83.09</v>
      </c>
      <c r="L5104" s="867" t="s">
        <v>6143</v>
      </c>
    </row>
    <row r="5105" spans="1:12" ht="13.5">
      <c r="A5105" s="867" t="s">
        <v>11471</v>
      </c>
      <c r="B5105" s="867" t="s">
        <v>11472</v>
      </c>
      <c r="C5105" s="867" t="s">
        <v>11570</v>
      </c>
      <c r="D5105" s="867" t="s">
        <v>11571</v>
      </c>
      <c r="E5105" s="868" t="s">
        <v>819</v>
      </c>
      <c r="F5105" s="867" t="s">
        <v>819</v>
      </c>
      <c r="G5105" s="867">
        <v>89044</v>
      </c>
      <c r="H5105" s="867" t="s">
        <v>11596</v>
      </c>
      <c r="I5105" s="867" t="s">
        <v>6401</v>
      </c>
      <c r="J5105" s="867" t="s">
        <v>6142</v>
      </c>
      <c r="K5105" s="868">
        <v>52.54</v>
      </c>
      <c r="L5105" s="867" t="s">
        <v>6143</v>
      </c>
    </row>
    <row r="5106" spans="1:12" ht="13.5">
      <c r="A5106" s="867" t="s">
        <v>11471</v>
      </c>
      <c r="B5106" s="867" t="s">
        <v>11472</v>
      </c>
      <c r="C5106" s="867" t="s">
        <v>11570</v>
      </c>
      <c r="D5106" s="867" t="s">
        <v>11571</v>
      </c>
      <c r="E5106" s="868" t="s">
        <v>819</v>
      </c>
      <c r="F5106" s="867" t="s">
        <v>819</v>
      </c>
      <c r="G5106" s="867">
        <v>89169</v>
      </c>
      <c r="H5106" s="867" t="s">
        <v>11597</v>
      </c>
      <c r="I5106" s="867" t="s">
        <v>6401</v>
      </c>
      <c r="J5106" s="867" t="s">
        <v>6142</v>
      </c>
      <c r="K5106" s="868">
        <v>53.38</v>
      </c>
      <c r="L5106" s="867" t="s">
        <v>6143</v>
      </c>
    </row>
    <row r="5107" spans="1:12" ht="13.5">
      <c r="A5107" s="867" t="s">
        <v>11471</v>
      </c>
      <c r="B5107" s="867" t="s">
        <v>11472</v>
      </c>
      <c r="C5107" s="867" t="s">
        <v>11570</v>
      </c>
      <c r="D5107" s="867" t="s">
        <v>11571</v>
      </c>
      <c r="E5107" s="868" t="s">
        <v>819</v>
      </c>
      <c r="F5107" s="867" t="s">
        <v>819</v>
      </c>
      <c r="G5107" s="867">
        <v>89978</v>
      </c>
      <c r="H5107" s="867" t="s">
        <v>11598</v>
      </c>
      <c r="I5107" s="867" t="s">
        <v>6401</v>
      </c>
      <c r="J5107" s="867" t="s">
        <v>6142</v>
      </c>
      <c r="K5107" s="868">
        <v>69.48</v>
      </c>
      <c r="L5107" s="867" t="s">
        <v>6143</v>
      </c>
    </row>
    <row r="5108" spans="1:12" ht="13.5">
      <c r="A5108" s="867" t="s">
        <v>11471</v>
      </c>
      <c r="B5108" s="867" t="s">
        <v>11472</v>
      </c>
      <c r="C5108" s="867" t="s">
        <v>11599</v>
      </c>
      <c r="D5108" s="867" t="s">
        <v>11600</v>
      </c>
      <c r="E5108" s="868" t="s">
        <v>819</v>
      </c>
      <c r="F5108" s="867" t="s">
        <v>819</v>
      </c>
      <c r="G5108" s="867">
        <v>89453</v>
      </c>
      <c r="H5108" s="867" t="s">
        <v>11601</v>
      </c>
      <c r="I5108" s="867" t="s">
        <v>6401</v>
      </c>
      <c r="J5108" s="867" t="s">
        <v>6229</v>
      </c>
      <c r="K5108" s="868">
        <v>59.63</v>
      </c>
      <c r="L5108" s="867" t="s">
        <v>6143</v>
      </c>
    </row>
    <row r="5109" spans="1:12" ht="13.5">
      <c r="A5109" s="867" t="s">
        <v>11471</v>
      </c>
      <c r="B5109" s="867" t="s">
        <v>11472</v>
      </c>
      <c r="C5109" s="867" t="s">
        <v>11599</v>
      </c>
      <c r="D5109" s="867" t="s">
        <v>11600</v>
      </c>
      <c r="E5109" s="868" t="s">
        <v>819</v>
      </c>
      <c r="F5109" s="867" t="s">
        <v>819</v>
      </c>
      <c r="G5109" s="867">
        <v>89454</v>
      </c>
      <c r="H5109" s="867" t="s">
        <v>11602</v>
      </c>
      <c r="I5109" s="867" t="s">
        <v>6401</v>
      </c>
      <c r="J5109" s="867" t="s">
        <v>6229</v>
      </c>
      <c r="K5109" s="868">
        <v>57.01</v>
      </c>
      <c r="L5109" s="867" t="s">
        <v>6143</v>
      </c>
    </row>
    <row r="5110" spans="1:12" ht="13.5">
      <c r="A5110" s="867" t="s">
        <v>11471</v>
      </c>
      <c r="B5110" s="867" t="s">
        <v>11472</v>
      </c>
      <c r="C5110" s="867" t="s">
        <v>11599</v>
      </c>
      <c r="D5110" s="867" t="s">
        <v>11600</v>
      </c>
      <c r="E5110" s="868" t="s">
        <v>819</v>
      </c>
      <c r="F5110" s="867" t="s">
        <v>819</v>
      </c>
      <c r="G5110" s="867">
        <v>89455</v>
      </c>
      <c r="H5110" s="867" t="s">
        <v>11603</v>
      </c>
      <c r="I5110" s="867" t="s">
        <v>6401</v>
      </c>
      <c r="J5110" s="867" t="s">
        <v>6229</v>
      </c>
      <c r="K5110" s="868">
        <v>73.48</v>
      </c>
      <c r="L5110" s="867" t="s">
        <v>6143</v>
      </c>
    </row>
    <row r="5111" spans="1:12" ht="13.5">
      <c r="A5111" s="867" t="s">
        <v>11471</v>
      </c>
      <c r="B5111" s="867" t="s">
        <v>11472</v>
      </c>
      <c r="C5111" s="867" t="s">
        <v>11599</v>
      </c>
      <c r="D5111" s="867" t="s">
        <v>11600</v>
      </c>
      <c r="E5111" s="868" t="s">
        <v>819</v>
      </c>
      <c r="F5111" s="867" t="s">
        <v>819</v>
      </c>
      <c r="G5111" s="867">
        <v>89456</v>
      </c>
      <c r="H5111" s="867" t="s">
        <v>11604</v>
      </c>
      <c r="I5111" s="867" t="s">
        <v>6401</v>
      </c>
      <c r="J5111" s="867" t="s">
        <v>6229</v>
      </c>
      <c r="K5111" s="868">
        <v>70.400000000000006</v>
      </c>
      <c r="L5111" s="867" t="s">
        <v>6143</v>
      </c>
    </row>
    <row r="5112" spans="1:12" ht="13.5">
      <c r="A5112" s="867" t="s">
        <v>11471</v>
      </c>
      <c r="B5112" s="867" t="s">
        <v>11472</v>
      </c>
      <c r="C5112" s="867" t="s">
        <v>11599</v>
      </c>
      <c r="D5112" s="867" t="s">
        <v>11600</v>
      </c>
      <c r="E5112" s="868" t="s">
        <v>819</v>
      </c>
      <c r="F5112" s="867" t="s">
        <v>819</v>
      </c>
      <c r="G5112" s="867">
        <v>89457</v>
      </c>
      <c r="H5112" s="867" t="s">
        <v>11605</v>
      </c>
      <c r="I5112" s="867" t="s">
        <v>6401</v>
      </c>
      <c r="J5112" s="867" t="s">
        <v>6229</v>
      </c>
      <c r="K5112" s="868">
        <v>63.41</v>
      </c>
      <c r="L5112" s="867" t="s">
        <v>6143</v>
      </c>
    </row>
    <row r="5113" spans="1:12" ht="13.5">
      <c r="A5113" s="867" t="s">
        <v>11471</v>
      </c>
      <c r="B5113" s="867" t="s">
        <v>11472</v>
      </c>
      <c r="C5113" s="867" t="s">
        <v>11599</v>
      </c>
      <c r="D5113" s="867" t="s">
        <v>11600</v>
      </c>
      <c r="E5113" s="868" t="s">
        <v>819</v>
      </c>
      <c r="F5113" s="867" t="s">
        <v>819</v>
      </c>
      <c r="G5113" s="867">
        <v>89458</v>
      </c>
      <c r="H5113" s="867" t="s">
        <v>11606</v>
      </c>
      <c r="I5113" s="867" t="s">
        <v>6401</v>
      </c>
      <c r="J5113" s="867" t="s">
        <v>6229</v>
      </c>
      <c r="K5113" s="868">
        <v>59.2</v>
      </c>
      <c r="L5113" s="867" t="s">
        <v>6143</v>
      </c>
    </row>
    <row r="5114" spans="1:12" ht="13.5">
      <c r="A5114" s="867" t="s">
        <v>11471</v>
      </c>
      <c r="B5114" s="867" t="s">
        <v>11472</v>
      </c>
      <c r="C5114" s="867" t="s">
        <v>11599</v>
      </c>
      <c r="D5114" s="867" t="s">
        <v>11600</v>
      </c>
      <c r="E5114" s="868" t="s">
        <v>819</v>
      </c>
      <c r="F5114" s="867" t="s">
        <v>819</v>
      </c>
      <c r="G5114" s="867">
        <v>89459</v>
      </c>
      <c r="H5114" s="867" t="s">
        <v>11607</v>
      </c>
      <c r="I5114" s="867" t="s">
        <v>6401</v>
      </c>
      <c r="J5114" s="867" t="s">
        <v>6229</v>
      </c>
      <c r="K5114" s="868">
        <v>77.67</v>
      </c>
      <c r="L5114" s="867" t="s">
        <v>6143</v>
      </c>
    </row>
    <row r="5115" spans="1:12" ht="13.5">
      <c r="A5115" s="867" t="s">
        <v>11471</v>
      </c>
      <c r="B5115" s="867" t="s">
        <v>11472</v>
      </c>
      <c r="C5115" s="867" t="s">
        <v>11599</v>
      </c>
      <c r="D5115" s="867" t="s">
        <v>11600</v>
      </c>
      <c r="E5115" s="868" t="s">
        <v>819</v>
      </c>
      <c r="F5115" s="867" t="s">
        <v>819</v>
      </c>
      <c r="G5115" s="867">
        <v>89460</v>
      </c>
      <c r="H5115" s="867" t="s">
        <v>11608</v>
      </c>
      <c r="I5115" s="867" t="s">
        <v>6401</v>
      </c>
      <c r="J5115" s="867" t="s">
        <v>6229</v>
      </c>
      <c r="K5115" s="868">
        <v>72.94</v>
      </c>
      <c r="L5115" s="867" t="s">
        <v>6143</v>
      </c>
    </row>
    <row r="5116" spans="1:12" ht="13.5">
      <c r="A5116" s="867" t="s">
        <v>11471</v>
      </c>
      <c r="B5116" s="867" t="s">
        <v>11472</v>
      </c>
      <c r="C5116" s="867" t="s">
        <v>11599</v>
      </c>
      <c r="D5116" s="867" t="s">
        <v>11600</v>
      </c>
      <c r="E5116" s="868" t="s">
        <v>819</v>
      </c>
      <c r="F5116" s="867" t="s">
        <v>819</v>
      </c>
      <c r="G5116" s="867">
        <v>89462</v>
      </c>
      <c r="H5116" s="867" t="s">
        <v>11609</v>
      </c>
      <c r="I5116" s="867" t="s">
        <v>6401</v>
      </c>
      <c r="J5116" s="867" t="s">
        <v>6229</v>
      </c>
      <c r="K5116" s="868">
        <v>71.48</v>
      </c>
      <c r="L5116" s="867" t="s">
        <v>6143</v>
      </c>
    </row>
    <row r="5117" spans="1:12" ht="13.5">
      <c r="A5117" s="867" t="s">
        <v>11471</v>
      </c>
      <c r="B5117" s="867" t="s">
        <v>11472</v>
      </c>
      <c r="C5117" s="867" t="s">
        <v>11599</v>
      </c>
      <c r="D5117" s="867" t="s">
        <v>11600</v>
      </c>
      <c r="E5117" s="868" t="s">
        <v>819</v>
      </c>
      <c r="F5117" s="867" t="s">
        <v>819</v>
      </c>
      <c r="G5117" s="867">
        <v>89463</v>
      </c>
      <c r="H5117" s="867" t="s">
        <v>11610</v>
      </c>
      <c r="I5117" s="867" t="s">
        <v>6401</v>
      </c>
      <c r="J5117" s="867" t="s">
        <v>6229</v>
      </c>
      <c r="K5117" s="868">
        <v>68.8</v>
      </c>
      <c r="L5117" s="867" t="s">
        <v>6143</v>
      </c>
    </row>
    <row r="5118" spans="1:12" ht="13.5">
      <c r="A5118" s="867" t="s">
        <v>11471</v>
      </c>
      <c r="B5118" s="867" t="s">
        <v>11472</v>
      </c>
      <c r="C5118" s="867" t="s">
        <v>11599</v>
      </c>
      <c r="D5118" s="867" t="s">
        <v>11600</v>
      </c>
      <c r="E5118" s="868" t="s">
        <v>819</v>
      </c>
      <c r="F5118" s="867" t="s">
        <v>819</v>
      </c>
      <c r="G5118" s="867">
        <v>89464</v>
      </c>
      <c r="H5118" s="867" t="s">
        <v>11611</v>
      </c>
      <c r="I5118" s="867" t="s">
        <v>6401</v>
      </c>
      <c r="J5118" s="867" t="s">
        <v>6229</v>
      </c>
      <c r="K5118" s="868">
        <v>85.59</v>
      </c>
      <c r="L5118" s="867" t="s">
        <v>6143</v>
      </c>
    </row>
    <row r="5119" spans="1:12" ht="13.5">
      <c r="A5119" s="867" t="s">
        <v>11471</v>
      </c>
      <c r="B5119" s="867" t="s">
        <v>11472</v>
      </c>
      <c r="C5119" s="867" t="s">
        <v>11599</v>
      </c>
      <c r="D5119" s="867" t="s">
        <v>11600</v>
      </c>
      <c r="E5119" s="868" t="s">
        <v>819</v>
      </c>
      <c r="F5119" s="867" t="s">
        <v>819</v>
      </c>
      <c r="G5119" s="867">
        <v>89465</v>
      </c>
      <c r="H5119" s="867" t="s">
        <v>11612</v>
      </c>
      <c r="I5119" s="867" t="s">
        <v>6401</v>
      </c>
      <c r="J5119" s="867" t="s">
        <v>6229</v>
      </c>
      <c r="K5119" s="868">
        <v>82.62</v>
      </c>
      <c r="L5119" s="867" t="s">
        <v>6143</v>
      </c>
    </row>
    <row r="5120" spans="1:12" ht="13.5">
      <c r="A5120" s="867" t="s">
        <v>11471</v>
      </c>
      <c r="B5120" s="867" t="s">
        <v>11472</v>
      </c>
      <c r="C5120" s="867" t="s">
        <v>11599</v>
      </c>
      <c r="D5120" s="867" t="s">
        <v>11600</v>
      </c>
      <c r="E5120" s="868" t="s">
        <v>819</v>
      </c>
      <c r="F5120" s="867" t="s">
        <v>819</v>
      </c>
      <c r="G5120" s="867">
        <v>89466</v>
      </c>
      <c r="H5120" s="867" t="s">
        <v>11613</v>
      </c>
      <c r="I5120" s="867" t="s">
        <v>6401</v>
      </c>
      <c r="J5120" s="867" t="s">
        <v>6229</v>
      </c>
      <c r="K5120" s="868">
        <v>76.7</v>
      </c>
      <c r="L5120" s="867" t="s">
        <v>6143</v>
      </c>
    </row>
    <row r="5121" spans="1:12" ht="13.5">
      <c r="A5121" s="867" t="s">
        <v>11471</v>
      </c>
      <c r="B5121" s="867" t="s">
        <v>11472</v>
      </c>
      <c r="C5121" s="867" t="s">
        <v>11599</v>
      </c>
      <c r="D5121" s="867" t="s">
        <v>11600</v>
      </c>
      <c r="E5121" s="868" t="s">
        <v>819</v>
      </c>
      <c r="F5121" s="867" t="s">
        <v>819</v>
      </c>
      <c r="G5121" s="867">
        <v>89467</v>
      </c>
      <c r="H5121" s="867" t="s">
        <v>11614</v>
      </c>
      <c r="I5121" s="867" t="s">
        <v>6401</v>
      </c>
      <c r="J5121" s="867" t="s">
        <v>6229</v>
      </c>
      <c r="K5121" s="868">
        <v>71.86</v>
      </c>
      <c r="L5121" s="867" t="s">
        <v>6143</v>
      </c>
    </row>
    <row r="5122" spans="1:12" ht="13.5">
      <c r="A5122" s="867" t="s">
        <v>11471</v>
      </c>
      <c r="B5122" s="867" t="s">
        <v>11472</v>
      </c>
      <c r="C5122" s="867" t="s">
        <v>11599</v>
      </c>
      <c r="D5122" s="867" t="s">
        <v>11600</v>
      </c>
      <c r="E5122" s="868" t="s">
        <v>819</v>
      </c>
      <c r="F5122" s="867" t="s">
        <v>819</v>
      </c>
      <c r="G5122" s="867">
        <v>89468</v>
      </c>
      <c r="H5122" s="867" t="s">
        <v>11615</v>
      </c>
      <c r="I5122" s="867" t="s">
        <v>6401</v>
      </c>
      <c r="J5122" s="867" t="s">
        <v>6229</v>
      </c>
      <c r="K5122" s="868">
        <v>91.08</v>
      </c>
      <c r="L5122" s="867" t="s">
        <v>6143</v>
      </c>
    </row>
    <row r="5123" spans="1:12" ht="13.5">
      <c r="A5123" s="867" t="s">
        <v>11471</v>
      </c>
      <c r="B5123" s="867" t="s">
        <v>11472</v>
      </c>
      <c r="C5123" s="867" t="s">
        <v>11599</v>
      </c>
      <c r="D5123" s="867" t="s">
        <v>11600</v>
      </c>
      <c r="E5123" s="868" t="s">
        <v>819</v>
      </c>
      <c r="F5123" s="867" t="s">
        <v>819</v>
      </c>
      <c r="G5123" s="867">
        <v>89469</v>
      </c>
      <c r="H5123" s="867" t="s">
        <v>11616</v>
      </c>
      <c r="I5123" s="867" t="s">
        <v>6401</v>
      </c>
      <c r="J5123" s="867" t="s">
        <v>6229</v>
      </c>
      <c r="K5123" s="868">
        <v>85.96</v>
      </c>
      <c r="L5123" s="867" t="s">
        <v>6143</v>
      </c>
    </row>
    <row r="5124" spans="1:12" ht="13.5">
      <c r="A5124" s="867" t="s">
        <v>11471</v>
      </c>
      <c r="B5124" s="867" t="s">
        <v>11472</v>
      </c>
      <c r="C5124" s="867" t="s">
        <v>11599</v>
      </c>
      <c r="D5124" s="867" t="s">
        <v>11600</v>
      </c>
      <c r="E5124" s="868" t="s">
        <v>819</v>
      </c>
      <c r="F5124" s="867" t="s">
        <v>819</v>
      </c>
      <c r="G5124" s="867">
        <v>89470</v>
      </c>
      <c r="H5124" s="867" t="s">
        <v>11617</v>
      </c>
      <c r="I5124" s="867" t="s">
        <v>6401</v>
      </c>
      <c r="J5124" s="867" t="s">
        <v>6229</v>
      </c>
      <c r="K5124" s="868">
        <v>72.39</v>
      </c>
      <c r="L5124" s="867" t="s">
        <v>6143</v>
      </c>
    </row>
    <row r="5125" spans="1:12" ht="13.5">
      <c r="A5125" s="867" t="s">
        <v>11471</v>
      </c>
      <c r="B5125" s="867" t="s">
        <v>11472</v>
      </c>
      <c r="C5125" s="867" t="s">
        <v>11599</v>
      </c>
      <c r="D5125" s="867" t="s">
        <v>11600</v>
      </c>
      <c r="E5125" s="868" t="s">
        <v>819</v>
      </c>
      <c r="F5125" s="867" t="s">
        <v>819</v>
      </c>
      <c r="G5125" s="867">
        <v>89471</v>
      </c>
      <c r="H5125" s="867" t="s">
        <v>11618</v>
      </c>
      <c r="I5125" s="867" t="s">
        <v>6401</v>
      </c>
      <c r="J5125" s="867" t="s">
        <v>6229</v>
      </c>
      <c r="K5125" s="868">
        <v>69.78</v>
      </c>
      <c r="L5125" s="867" t="s">
        <v>6143</v>
      </c>
    </row>
    <row r="5126" spans="1:12" ht="13.5">
      <c r="A5126" s="867" t="s">
        <v>11471</v>
      </c>
      <c r="B5126" s="867" t="s">
        <v>11472</v>
      </c>
      <c r="C5126" s="867" t="s">
        <v>11599</v>
      </c>
      <c r="D5126" s="867" t="s">
        <v>11600</v>
      </c>
      <c r="E5126" s="868" t="s">
        <v>819</v>
      </c>
      <c r="F5126" s="867" t="s">
        <v>819</v>
      </c>
      <c r="G5126" s="867">
        <v>89472</v>
      </c>
      <c r="H5126" s="867" t="s">
        <v>11619</v>
      </c>
      <c r="I5126" s="867" t="s">
        <v>6401</v>
      </c>
      <c r="J5126" s="867" t="s">
        <v>6229</v>
      </c>
      <c r="K5126" s="868">
        <v>85.94</v>
      </c>
      <c r="L5126" s="867" t="s">
        <v>6143</v>
      </c>
    </row>
    <row r="5127" spans="1:12" ht="13.5">
      <c r="A5127" s="867" t="s">
        <v>11471</v>
      </c>
      <c r="B5127" s="867" t="s">
        <v>11472</v>
      </c>
      <c r="C5127" s="867" t="s">
        <v>11599</v>
      </c>
      <c r="D5127" s="867" t="s">
        <v>11600</v>
      </c>
      <c r="E5127" s="868" t="s">
        <v>819</v>
      </c>
      <c r="F5127" s="867" t="s">
        <v>819</v>
      </c>
      <c r="G5127" s="867">
        <v>89473</v>
      </c>
      <c r="H5127" s="867" t="s">
        <v>11620</v>
      </c>
      <c r="I5127" s="867" t="s">
        <v>6401</v>
      </c>
      <c r="J5127" s="867" t="s">
        <v>6229</v>
      </c>
      <c r="K5127" s="868">
        <v>83.09</v>
      </c>
      <c r="L5127" s="867" t="s">
        <v>6143</v>
      </c>
    </row>
    <row r="5128" spans="1:12" ht="13.5">
      <c r="A5128" s="867" t="s">
        <v>11471</v>
      </c>
      <c r="B5128" s="867" t="s">
        <v>11472</v>
      </c>
      <c r="C5128" s="867" t="s">
        <v>11599</v>
      </c>
      <c r="D5128" s="867" t="s">
        <v>11600</v>
      </c>
      <c r="E5128" s="868" t="s">
        <v>819</v>
      </c>
      <c r="F5128" s="867" t="s">
        <v>819</v>
      </c>
      <c r="G5128" s="867">
        <v>89474</v>
      </c>
      <c r="H5128" s="867" t="s">
        <v>11621</v>
      </c>
      <c r="I5128" s="867" t="s">
        <v>6401</v>
      </c>
      <c r="J5128" s="867" t="s">
        <v>6229</v>
      </c>
      <c r="K5128" s="868">
        <v>79.75</v>
      </c>
      <c r="L5128" s="867" t="s">
        <v>6143</v>
      </c>
    </row>
    <row r="5129" spans="1:12" ht="13.5">
      <c r="A5129" s="867" t="s">
        <v>11471</v>
      </c>
      <c r="B5129" s="867" t="s">
        <v>11472</v>
      </c>
      <c r="C5129" s="867" t="s">
        <v>11599</v>
      </c>
      <c r="D5129" s="867" t="s">
        <v>11600</v>
      </c>
      <c r="E5129" s="868" t="s">
        <v>819</v>
      </c>
      <c r="F5129" s="867" t="s">
        <v>819</v>
      </c>
      <c r="G5129" s="867">
        <v>89475</v>
      </c>
      <c r="H5129" s="867" t="s">
        <v>11622</v>
      </c>
      <c r="I5129" s="867" t="s">
        <v>6401</v>
      </c>
      <c r="J5129" s="867" t="s">
        <v>6229</v>
      </c>
      <c r="K5129" s="868">
        <v>73.91</v>
      </c>
      <c r="L5129" s="867" t="s">
        <v>6143</v>
      </c>
    </row>
    <row r="5130" spans="1:12" ht="13.5">
      <c r="A5130" s="867" t="s">
        <v>11471</v>
      </c>
      <c r="B5130" s="867" t="s">
        <v>11472</v>
      </c>
      <c r="C5130" s="867" t="s">
        <v>11599</v>
      </c>
      <c r="D5130" s="867" t="s">
        <v>11600</v>
      </c>
      <c r="E5130" s="868" t="s">
        <v>819</v>
      </c>
      <c r="F5130" s="867" t="s">
        <v>819</v>
      </c>
      <c r="G5130" s="867">
        <v>89476</v>
      </c>
      <c r="H5130" s="867" t="s">
        <v>11623</v>
      </c>
      <c r="I5130" s="867" t="s">
        <v>6401</v>
      </c>
      <c r="J5130" s="867" t="s">
        <v>6229</v>
      </c>
      <c r="K5130" s="868">
        <v>93.93</v>
      </c>
      <c r="L5130" s="867" t="s">
        <v>6143</v>
      </c>
    </row>
    <row r="5131" spans="1:12" ht="13.5">
      <c r="A5131" s="867" t="s">
        <v>11471</v>
      </c>
      <c r="B5131" s="867" t="s">
        <v>11472</v>
      </c>
      <c r="C5131" s="867" t="s">
        <v>11599</v>
      </c>
      <c r="D5131" s="867" t="s">
        <v>11600</v>
      </c>
      <c r="E5131" s="868" t="s">
        <v>819</v>
      </c>
      <c r="F5131" s="867" t="s">
        <v>819</v>
      </c>
      <c r="G5131" s="867">
        <v>89477</v>
      </c>
      <c r="H5131" s="867" t="s">
        <v>11624</v>
      </c>
      <c r="I5131" s="867" t="s">
        <v>6401</v>
      </c>
      <c r="J5131" s="867" t="s">
        <v>6229</v>
      </c>
      <c r="K5131" s="868">
        <v>87.82</v>
      </c>
      <c r="L5131" s="867" t="s">
        <v>6143</v>
      </c>
    </row>
    <row r="5132" spans="1:12" ht="13.5">
      <c r="A5132" s="867" t="s">
        <v>11471</v>
      </c>
      <c r="B5132" s="867" t="s">
        <v>11472</v>
      </c>
      <c r="C5132" s="867" t="s">
        <v>11599</v>
      </c>
      <c r="D5132" s="867" t="s">
        <v>11600</v>
      </c>
      <c r="E5132" s="868" t="s">
        <v>819</v>
      </c>
      <c r="F5132" s="867" t="s">
        <v>819</v>
      </c>
      <c r="G5132" s="867">
        <v>89478</v>
      </c>
      <c r="H5132" s="867" t="s">
        <v>11625</v>
      </c>
      <c r="I5132" s="867" t="s">
        <v>6401</v>
      </c>
      <c r="J5132" s="867" t="s">
        <v>6229</v>
      </c>
      <c r="K5132" s="868">
        <v>84.46</v>
      </c>
      <c r="L5132" s="867" t="s">
        <v>6143</v>
      </c>
    </row>
    <row r="5133" spans="1:12" ht="13.5">
      <c r="A5133" s="867" t="s">
        <v>11471</v>
      </c>
      <c r="B5133" s="867" t="s">
        <v>11472</v>
      </c>
      <c r="C5133" s="867" t="s">
        <v>11599</v>
      </c>
      <c r="D5133" s="867" t="s">
        <v>11600</v>
      </c>
      <c r="E5133" s="868" t="s">
        <v>819</v>
      </c>
      <c r="F5133" s="867" t="s">
        <v>819</v>
      </c>
      <c r="G5133" s="867">
        <v>89479</v>
      </c>
      <c r="H5133" s="867" t="s">
        <v>11626</v>
      </c>
      <c r="I5133" s="867" t="s">
        <v>6401</v>
      </c>
      <c r="J5133" s="867" t="s">
        <v>6229</v>
      </c>
      <c r="K5133" s="868">
        <v>81.8</v>
      </c>
      <c r="L5133" s="867" t="s">
        <v>6143</v>
      </c>
    </row>
    <row r="5134" spans="1:12" ht="13.5">
      <c r="A5134" s="867" t="s">
        <v>11471</v>
      </c>
      <c r="B5134" s="867" t="s">
        <v>11472</v>
      </c>
      <c r="C5134" s="867" t="s">
        <v>11599</v>
      </c>
      <c r="D5134" s="867" t="s">
        <v>11600</v>
      </c>
      <c r="E5134" s="868" t="s">
        <v>819</v>
      </c>
      <c r="F5134" s="867" t="s">
        <v>819</v>
      </c>
      <c r="G5134" s="867">
        <v>89480</v>
      </c>
      <c r="H5134" s="867" t="s">
        <v>11627</v>
      </c>
      <c r="I5134" s="867" t="s">
        <v>6401</v>
      </c>
      <c r="J5134" s="867" t="s">
        <v>6229</v>
      </c>
      <c r="K5134" s="868">
        <v>98.3</v>
      </c>
      <c r="L5134" s="867" t="s">
        <v>6143</v>
      </c>
    </row>
    <row r="5135" spans="1:12" ht="13.5">
      <c r="A5135" s="867" t="s">
        <v>11471</v>
      </c>
      <c r="B5135" s="867" t="s">
        <v>11472</v>
      </c>
      <c r="C5135" s="867" t="s">
        <v>11599</v>
      </c>
      <c r="D5135" s="867" t="s">
        <v>11600</v>
      </c>
      <c r="E5135" s="868" t="s">
        <v>819</v>
      </c>
      <c r="F5135" s="867" t="s">
        <v>819</v>
      </c>
      <c r="G5135" s="867">
        <v>89483</v>
      </c>
      <c r="H5135" s="867" t="s">
        <v>11628</v>
      </c>
      <c r="I5135" s="867" t="s">
        <v>6401</v>
      </c>
      <c r="J5135" s="867" t="s">
        <v>6229</v>
      </c>
      <c r="K5135" s="868">
        <v>95.54</v>
      </c>
      <c r="L5135" s="867" t="s">
        <v>6143</v>
      </c>
    </row>
    <row r="5136" spans="1:12" ht="13.5">
      <c r="A5136" s="867" t="s">
        <v>11471</v>
      </c>
      <c r="B5136" s="867" t="s">
        <v>11472</v>
      </c>
      <c r="C5136" s="867" t="s">
        <v>11599</v>
      </c>
      <c r="D5136" s="867" t="s">
        <v>11600</v>
      </c>
      <c r="E5136" s="868" t="s">
        <v>819</v>
      </c>
      <c r="F5136" s="867" t="s">
        <v>819</v>
      </c>
      <c r="G5136" s="867">
        <v>89484</v>
      </c>
      <c r="H5136" s="867" t="s">
        <v>11629</v>
      </c>
      <c r="I5136" s="867" t="s">
        <v>6401</v>
      </c>
      <c r="J5136" s="867" t="s">
        <v>6229</v>
      </c>
      <c r="K5136" s="868">
        <v>93.27</v>
      </c>
      <c r="L5136" s="867" t="s">
        <v>6143</v>
      </c>
    </row>
    <row r="5137" spans="1:12" ht="13.5">
      <c r="A5137" s="867" t="s">
        <v>11471</v>
      </c>
      <c r="B5137" s="867" t="s">
        <v>11472</v>
      </c>
      <c r="C5137" s="867" t="s">
        <v>11599</v>
      </c>
      <c r="D5137" s="867" t="s">
        <v>11600</v>
      </c>
      <c r="E5137" s="868" t="s">
        <v>819</v>
      </c>
      <c r="F5137" s="867" t="s">
        <v>819</v>
      </c>
      <c r="G5137" s="867">
        <v>89486</v>
      </c>
      <c r="H5137" s="867" t="s">
        <v>11630</v>
      </c>
      <c r="I5137" s="867" t="s">
        <v>6401</v>
      </c>
      <c r="J5137" s="867" t="s">
        <v>6229</v>
      </c>
      <c r="K5137" s="868">
        <v>87.02</v>
      </c>
      <c r="L5137" s="867" t="s">
        <v>6143</v>
      </c>
    </row>
    <row r="5138" spans="1:12" ht="13.5">
      <c r="A5138" s="867" t="s">
        <v>11471</v>
      </c>
      <c r="B5138" s="867" t="s">
        <v>11472</v>
      </c>
      <c r="C5138" s="867" t="s">
        <v>11599</v>
      </c>
      <c r="D5138" s="867" t="s">
        <v>11600</v>
      </c>
      <c r="E5138" s="868" t="s">
        <v>819</v>
      </c>
      <c r="F5138" s="867" t="s">
        <v>819</v>
      </c>
      <c r="G5138" s="867">
        <v>89487</v>
      </c>
      <c r="H5138" s="867" t="s">
        <v>11631</v>
      </c>
      <c r="I5138" s="867" t="s">
        <v>6401</v>
      </c>
      <c r="J5138" s="867" t="s">
        <v>6229</v>
      </c>
      <c r="K5138" s="868">
        <v>107.58</v>
      </c>
      <c r="L5138" s="867" t="s">
        <v>6143</v>
      </c>
    </row>
    <row r="5139" spans="1:12" ht="13.5">
      <c r="A5139" s="867" t="s">
        <v>11471</v>
      </c>
      <c r="B5139" s="867" t="s">
        <v>11472</v>
      </c>
      <c r="C5139" s="867" t="s">
        <v>11599</v>
      </c>
      <c r="D5139" s="867" t="s">
        <v>11600</v>
      </c>
      <c r="E5139" s="868" t="s">
        <v>819</v>
      </c>
      <c r="F5139" s="867" t="s">
        <v>819</v>
      </c>
      <c r="G5139" s="867">
        <v>89488</v>
      </c>
      <c r="H5139" s="867" t="s">
        <v>11632</v>
      </c>
      <c r="I5139" s="867" t="s">
        <v>6401</v>
      </c>
      <c r="J5139" s="867" t="s">
        <v>6229</v>
      </c>
      <c r="K5139" s="868">
        <v>101.06</v>
      </c>
      <c r="L5139" s="867" t="s">
        <v>6143</v>
      </c>
    </row>
    <row r="5140" spans="1:12" ht="13.5">
      <c r="A5140" s="867" t="s">
        <v>11471</v>
      </c>
      <c r="B5140" s="867" t="s">
        <v>11472</v>
      </c>
      <c r="C5140" s="867" t="s">
        <v>11599</v>
      </c>
      <c r="D5140" s="867" t="s">
        <v>11600</v>
      </c>
      <c r="E5140" s="868" t="s">
        <v>819</v>
      </c>
      <c r="F5140" s="867" t="s">
        <v>819</v>
      </c>
      <c r="G5140" s="867">
        <v>91815</v>
      </c>
      <c r="H5140" s="867" t="s">
        <v>11633</v>
      </c>
      <c r="I5140" s="867" t="s">
        <v>6401</v>
      </c>
      <c r="J5140" s="867" t="s">
        <v>6229</v>
      </c>
      <c r="K5140" s="868">
        <v>59.67</v>
      </c>
      <c r="L5140" s="867" t="s">
        <v>6143</v>
      </c>
    </row>
    <row r="5141" spans="1:12" ht="13.5">
      <c r="A5141" s="867" t="s">
        <v>11471</v>
      </c>
      <c r="B5141" s="867" t="s">
        <v>11472</v>
      </c>
      <c r="C5141" s="867" t="s">
        <v>11599</v>
      </c>
      <c r="D5141" s="867" t="s">
        <v>11600</v>
      </c>
      <c r="E5141" s="868" t="s">
        <v>819</v>
      </c>
      <c r="F5141" s="867" t="s">
        <v>819</v>
      </c>
      <c r="G5141" s="867">
        <v>91816</v>
      </c>
      <c r="H5141" s="867" t="s">
        <v>11634</v>
      </c>
      <c r="I5141" s="867" t="s">
        <v>6401</v>
      </c>
      <c r="J5141" s="867" t="s">
        <v>6229</v>
      </c>
      <c r="K5141" s="868">
        <v>71.989999999999995</v>
      </c>
      <c r="L5141" s="867" t="s">
        <v>6143</v>
      </c>
    </row>
    <row r="5142" spans="1:12" ht="13.5">
      <c r="A5142" s="867" t="s">
        <v>11471</v>
      </c>
      <c r="B5142" s="867" t="s">
        <v>11472</v>
      </c>
      <c r="C5142" s="867" t="s">
        <v>11599</v>
      </c>
      <c r="D5142" s="867" t="s">
        <v>11600</v>
      </c>
      <c r="E5142" s="868" t="s">
        <v>819</v>
      </c>
      <c r="F5142" s="867" t="s">
        <v>819</v>
      </c>
      <c r="G5142" s="867">
        <v>101161</v>
      </c>
      <c r="H5142" s="867" t="s">
        <v>11635</v>
      </c>
      <c r="I5142" s="867" t="s">
        <v>6401</v>
      </c>
      <c r="J5142" s="867" t="s">
        <v>6229</v>
      </c>
      <c r="K5142" s="868">
        <v>153.54</v>
      </c>
      <c r="L5142" s="867" t="s">
        <v>6143</v>
      </c>
    </row>
    <row r="5143" spans="1:12" ht="13.5">
      <c r="A5143" s="867" t="s">
        <v>11471</v>
      </c>
      <c r="B5143" s="867" t="s">
        <v>11472</v>
      </c>
      <c r="C5143" s="867" t="s">
        <v>11636</v>
      </c>
      <c r="D5143" s="867" t="s">
        <v>11637</v>
      </c>
      <c r="E5143" s="868" t="s">
        <v>819</v>
      </c>
      <c r="F5143" s="867" t="s">
        <v>819</v>
      </c>
      <c r="G5143" s="867">
        <v>101163</v>
      </c>
      <c r="H5143" s="867" t="s">
        <v>11638</v>
      </c>
      <c r="I5143" s="867" t="s">
        <v>6401</v>
      </c>
      <c r="J5143" s="867" t="s">
        <v>6229</v>
      </c>
      <c r="K5143" s="868">
        <v>715.04</v>
      </c>
      <c r="L5143" s="867" t="s">
        <v>6143</v>
      </c>
    </row>
    <row r="5144" spans="1:12" ht="13.5">
      <c r="A5144" s="867" t="s">
        <v>11471</v>
      </c>
      <c r="B5144" s="867" t="s">
        <v>11472</v>
      </c>
      <c r="C5144" s="867" t="s">
        <v>11636</v>
      </c>
      <c r="D5144" s="867" t="s">
        <v>11637</v>
      </c>
      <c r="E5144" s="868" t="s">
        <v>819</v>
      </c>
      <c r="F5144" s="867" t="s">
        <v>819</v>
      </c>
      <c r="G5144" s="867">
        <v>101164</v>
      </c>
      <c r="H5144" s="867" t="s">
        <v>11639</v>
      </c>
      <c r="I5144" s="867" t="s">
        <v>6401</v>
      </c>
      <c r="J5144" s="867" t="s">
        <v>6229</v>
      </c>
      <c r="K5144" s="868">
        <v>527.66</v>
      </c>
      <c r="L5144" s="867" t="s">
        <v>6143</v>
      </c>
    </row>
    <row r="5145" spans="1:12" ht="13.5">
      <c r="A5145" s="867" t="s">
        <v>11471</v>
      </c>
      <c r="B5145" s="867" t="s">
        <v>11472</v>
      </c>
      <c r="C5145" s="867" t="s">
        <v>11640</v>
      </c>
      <c r="D5145" s="867" t="s">
        <v>11641</v>
      </c>
      <c r="E5145" s="868" t="s">
        <v>819</v>
      </c>
      <c r="F5145" s="867" t="s">
        <v>819</v>
      </c>
      <c r="G5145" s="867">
        <v>72178</v>
      </c>
      <c r="H5145" s="867" t="s">
        <v>11642</v>
      </c>
      <c r="I5145" s="867" t="s">
        <v>6401</v>
      </c>
      <c r="J5145" s="867" t="s">
        <v>6229</v>
      </c>
      <c r="K5145" s="868">
        <v>26.8</v>
      </c>
      <c r="L5145" s="867" t="s">
        <v>6143</v>
      </c>
    </row>
    <row r="5146" spans="1:12" ht="13.5">
      <c r="A5146" s="867" t="s">
        <v>11471</v>
      </c>
      <c r="B5146" s="867" t="s">
        <v>11472</v>
      </c>
      <c r="C5146" s="867" t="s">
        <v>11640</v>
      </c>
      <c r="D5146" s="867" t="s">
        <v>11641</v>
      </c>
      <c r="E5146" s="868" t="s">
        <v>819</v>
      </c>
      <c r="F5146" s="867" t="s">
        <v>819</v>
      </c>
      <c r="G5146" s="867">
        <v>72179</v>
      </c>
      <c r="H5146" s="867" t="s">
        <v>11643</v>
      </c>
      <c r="I5146" s="867" t="s">
        <v>6401</v>
      </c>
      <c r="J5146" s="867" t="s">
        <v>6635</v>
      </c>
      <c r="K5146" s="868">
        <v>56.12</v>
      </c>
      <c r="L5146" s="867" t="s">
        <v>6143</v>
      </c>
    </row>
    <row r="5147" spans="1:12" ht="13.5">
      <c r="A5147" s="867" t="s">
        <v>11471</v>
      </c>
      <c r="B5147" s="867" t="s">
        <v>11472</v>
      </c>
      <c r="C5147" s="867" t="s">
        <v>11640</v>
      </c>
      <c r="D5147" s="867" t="s">
        <v>11641</v>
      </c>
      <c r="E5147" s="868" t="s">
        <v>819</v>
      </c>
      <c r="F5147" s="867" t="s">
        <v>819</v>
      </c>
      <c r="G5147" s="867">
        <v>72180</v>
      </c>
      <c r="H5147" s="867" t="s">
        <v>11644</v>
      </c>
      <c r="I5147" s="867" t="s">
        <v>6401</v>
      </c>
      <c r="J5147" s="867" t="s">
        <v>6229</v>
      </c>
      <c r="K5147" s="868">
        <v>16.41</v>
      </c>
      <c r="L5147" s="867" t="s">
        <v>6143</v>
      </c>
    </row>
    <row r="5148" spans="1:12" ht="13.5">
      <c r="A5148" s="867" t="s">
        <v>11471</v>
      </c>
      <c r="B5148" s="867" t="s">
        <v>11472</v>
      </c>
      <c r="C5148" s="867" t="s">
        <v>11640</v>
      </c>
      <c r="D5148" s="867" t="s">
        <v>11641</v>
      </c>
      <c r="E5148" s="868" t="s">
        <v>819</v>
      </c>
      <c r="F5148" s="867" t="s">
        <v>819</v>
      </c>
      <c r="G5148" s="867">
        <v>72181</v>
      </c>
      <c r="H5148" s="867" t="s">
        <v>11645</v>
      </c>
      <c r="I5148" s="867" t="s">
        <v>6401</v>
      </c>
      <c r="J5148" s="867" t="s">
        <v>6229</v>
      </c>
      <c r="K5148" s="868">
        <v>33.26</v>
      </c>
      <c r="L5148" s="867" t="s">
        <v>6143</v>
      </c>
    </row>
    <row r="5149" spans="1:12" ht="13.5">
      <c r="A5149" s="867" t="s">
        <v>11471</v>
      </c>
      <c r="B5149" s="867" t="s">
        <v>11472</v>
      </c>
      <c r="C5149" s="867" t="s">
        <v>11640</v>
      </c>
      <c r="D5149" s="867" t="s">
        <v>11641</v>
      </c>
      <c r="E5149" s="868">
        <v>73774</v>
      </c>
      <c r="F5149" s="867" t="s">
        <v>11646</v>
      </c>
      <c r="G5149" s="867" t="s">
        <v>11647</v>
      </c>
      <c r="H5149" s="867" t="s">
        <v>11648</v>
      </c>
      <c r="I5149" s="867" t="s">
        <v>6401</v>
      </c>
      <c r="J5149" s="867" t="s">
        <v>6229</v>
      </c>
      <c r="K5149" s="868">
        <v>286.14</v>
      </c>
      <c r="L5149" s="867" t="s">
        <v>6143</v>
      </c>
    </row>
    <row r="5150" spans="1:12" ht="13.5">
      <c r="A5150" s="867" t="s">
        <v>11471</v>
      </c>
      <c r="B5150" s="867" t="s">
        <v>11472</v>
      </c>
      <c r="C5150" s="867" t="s">
        <v>11640</v>
      </c>
      <c r="D5150" s="867" t="s">
        <v>11641</v>
      </c>
      <c r="E5150" s="868">
        <v>73909</v>
      </c>
      <c r="F5150" s="867" t="s">
        <v>11649</v>
      </c>
      <c r="G5150" s="867" t="s">
        <v>11650</v>
      </c>
      <c r="H5150" s="867" t="s">
        <v>11651</v>
      </c>
      <c r="I5150" s="867" t="s">
        <v>6401</v>
      </c>
      <c r="J5150" s="867" t="s">
        <v>6229</v>
      </c>
      <c r="K5150" s="868">
        <v>238.1</v>
      </c>
      <c r="L5150" s="867" t="s">
        <v>6143</v>
      </c>
    </row>
    <row r="5151" spans="1:12" ht="13.5">
      <c r="A5151" s="867" t="s">
        <v>11471</v>
      </c>
      <c r="B5151" s="867" t="s">
        <v>11472</v>
      </c>
      <c r="C5151" s="867" t="s">
        <v>11640</v>
      </c>
      <c r="D5151" s="867" t="s">
        <v>11641</v>
      </c>
      <c r="E5151" s="868">
        <v>74229</v>
      </c>
      <c r="F5151" s="867" t="s">
        <v>11652</v>
      </c>
      <c r="G5151" s="867" t="s">
        <v>11653</v>
      </c>
      <c r="H5151" s="867" t="s">
        <v>11654</v>
      </c>
      <c r="I5151" s="867" t="s">
        <v>6401</v>
      </c>
      <c r="J5151" s="867" t="s">
        <v>6229</v>
      </c>
      <c r="K5151" s="868">
        <v>456.62</v>
      </c>
      <c r="L5151" s="867" t="s">
        <v>6143</v>
      </c>
    </row>
    <row r="5152" spans="1:12" ht="13.5">
      <c r="A5152" s="867" t="s">
        <v>11471</v>
      </c>
      <c r="B5152" s="867" t="s">
        <v>11472</v>
      </c>
      <c r="C5152" s="867" t="s">
        <v>11640</v>
      </c>
      <c r="D5152" s="867" t="s">
        <v>11641</v>
      </c>
      <c r="E5152" s="868" t="s">
        <v>819</v>
      </c>
      <c r="F5152" s="867" t="s">
        <v>819</v>
      </c>
      <c r="G5152" s="867">
        <v>79627</v>
      </c>
      <c r="H5152" s="867" t="s">
        <v>11655</v>
      </c>
      <c r="I5152" s="867" t="s">
        <v>6401</v>
      </c>
      <c r="J5152" s="867" t="s">
        <v>6229</v>
      </c>
      <c r="K5152" s="868">
        <v>683.26</v>
      </c>
      <c r="L5152" s="867" t="s">
        <v>6143</v>
      </c>
    </row>
    <row r="5153" spans="1:12" ht="13.5">
      <c r="A5153" s="867" t="s">
        <v>11471</v>
      </c>
      <c r="B5153" s="867" t="s">
        <v>11472</v>
      </c>
      <c r="C5153" s="867" t="s">
        <v>11640</v>
      </c>
      <c r="D5153" s="867" t="s">
        <v>11641</v>
      </c>
      <c r="E5153" s="868" t="s">
        <v>819</v>
      </c>
      <c r="F5153" s="867" t="s">
        <v>819</v>
      </c>
      <c r="G5153" s="867">
        <v>96358</v>
      </c>
      <c r="H5153" s="867" t="s">
        <v>11656</v>
      </c>
      <c r="I5153" s="867" t="s">
        <v>6401</v>
      </c>
      <c r="J5153" s="867" t="s">
        <v>6142</v>
      </c>
      <c r="K5153" s="868">
        <v>78.62</v>
      </c>
      <c r="L5153" s="867" t="s">
        <v>6143</v>
      </c>
    </row>
    <row r="5154" spans="1:12" ht="13.5">
      <c r="A5154" s="867" t="s">
        <v>11471</v>
      </c>
      <c r="B5154" s="867" t="s">
        <v>11472</v>
      </c>
      <c r="C5154" s="867" t="s">
        <v>11640</v>
      </c>
      <c r="D5154" s="867" t="s">
        <v>11641</v>
      </c>
      <c r="E5154" s="868" t="s">
        <v>819</v>
      </c>
      <c r="F5154" s="867" t="s">
        <v>819</v>
      </c>
      <c r="G5154" s="867">
        <v>96359</v>
      </c>
      <c r="H5154" s="867" t="s">
        <v>11657</v>
      </c>
      <c r="I5154" s="867" t="s">
        <v>6401</v>
      </c>
      <c r="J5154" s="867" t="s">
        <v>6142</v>
      </c>
      <c r="K5154" s="868">
        <v>85.58</v>
      </c>
      <c r="L5154" s="867" t="s">
        <v>6143</v>
      </c>
    </row>
    <row r="5155" spans="1:12" ht="13.5">
      <c r="A5155" s="867" t="s">
        <v>11471</v>
      </c>
      <c r="B5155" s="867" t="s">
        <v>11472</v>
      </c>
      <c r="C5155" s="867" t="s">
        <v>11640</v>
      </c>
      <c r="D5155" s="867" t="s">
        <v>11641</v>
      </c>
      <c r="E5155" s="868" t="s">
        <v>819</v>
      </c>
      <c r="F5155" s="867" t="s">
        <v>819</v>
      </c>
      <c r="G5155" s="867">
        <v>96360</v>
      </c>
      <c r="H5155" s="867" t="s">
        <v>11658</v>
      </c>
      <c r="I5155" s="867" t="s">
        <v>6401</v>
      </c>
      <c r="J5155" s="867" t="s">
        <v>6142</v>
      </c>
      <c r="K5155" s="868">
        <v>97.33</v>
      </c>
      <c r="L5155" s="867" t="s">
        <v>6143</v>
      </c>
    </row>
    <row r="5156" spans="1:12" ht="13.5">
      <c r="A5156" s="867" t="s">
        <v>11471</v>
      </c>
      <c r="B5156" s="867" t="s">
        <v>11472</v>
      </c>
      <c r="C5156" s="867" t="s">
        <v>11640</v>
      </c>
      <c r="D5156" s="867" t="s">
        <v>11641</v>
      </c>
      <c r="E5156" s="868" t="s">
        <v>819</v>
      </c>
      <c r="F5156" s="867" t="s">
        <v>819</v>
      </c>
      <c r="G5156" s="867">
        <v>96361</v>
      </c>
      <c r="H5156" s="867" t="s">
        <v>11659</v>
      </c>
      <c r="I5156" s="867" t="s">
        <v>6401</v>
      </c>
      <c r="J5156" s="867" t="s">
        <v>6142</v>
      </c>
      <c r="K5156" s="868">
        <v>110.79</v>
      </c>
      <c r="L5156" s="867" t="s">
        <v>6143</v>
      </c>
    </row>
    <row r="5157" spans="1:12" ht="13.5">
      <c r="A5157" s="867" t="s">
        <v>11471</v>
      </c>
      <c r="B5157" s="867" t="s">
        <v>11472</v>
      </c>
      <c r="C5157" s="867" t="s">
        <v>11640</v>
      </c>
      <c r="D5157" s="867" t="s">
        <v>11641</v>
      </c>
      <c r="E5157" s="868" t="s">
        <v>819</v>
      </c>
      <c r="F5157" s="867" t="s">
        <v>819</v>
      </c>
      <c r="G5157" s="867">
        <v>96362</v>
      </c>
      <c r="H5157" s="867" t="s">
        <v>11660</v>
      </c>
      <c r="I5157" s="867" t="s">
        <v>6401</v>
      </c>
      <c r="J5157" s="867" t="s">
        <v>6142</v>
      </c>
      <c r="K5157" s="868">
        <v>104.83</v>
      </c>
      <c r="L5157" s="867" t="s">
        <v>6143</v>
      </c>
    </row>
    <row r="5158" spans="1:12" ht="13.5">
      <c r="A5158" s="867" t="s">
        <v>11471</v>
      </c>
      <c r="B5158" s="867" t="s">
        <v>11472</v>
      </c>
      <c r="C5158" s="867" t="s">
        <v>11640</v>
      </c>
      <c r="D5158" s="867" t="s">
        <v>11641</v>
      </c>
      <c r="E5158" s="868" t="s">
        <v>819</v>
      </c>
      <c r="F5158" s="867" t="s">
        <v>819</v>
      </c>
      <c r="G5158" s="867">
        <v>96363</v>
      </c>
      <c r="H5158" s="867" t="s">
        <v>11661</v>
      </c>
      <c r="I5158" s="867" t="s">
        <v>6401</v>
      </c>
      <c r="J5158" s="867" t="s">
        <v>6142</v>
      </c>
      <c r="K5158" s="868">
        <v>112.08</v>
      </c>
      <c r="L5158" s="867" t="s">
        <v>6143</v>
      </c>
    </row>
    <row r="5159" spans="1:12" ht="13.5">
      <c r="A5159" s="867" t="s">
        <v>11471</v>
      </c>
      <c r="B5159" s="867" t="s">
        <v>11472</v>
      </c>
      <c r="C5159" s="867" t="s">
        <v>11640</v>
      </c>
      <c r="D5159" s="867" t="s">
        <v>11641</v>
      </c>
      <c r="E5159" s="868" t="s">
        <v>819</v>
      </c>
      <c r="F5159" s="867" t="s">
        <v>819</v>
      </c>
      <c r="G5159" s="867">
        <v>96364</v>
      </c>
      <c r="H5159" s="867" t="s">
        <v>11662</v>
      </c>
      <c r="I5159" s="867" t="s">
        <v>6401</v>
      </c>
      <c r="J5159" s="867" t="s">
        <v>6142</v>
      </c>
      <c r="K5159" s="868">
        <v>123.53</v>
      </c>
      <c r="L5159" s="867" t="s">
        <v>6143</v>
      </c>
    </row>
    <row r="5160" spans="1:12" ht="13.5">
      <c r="A5160" s="867" t="s">
        <v>11471</v>
      </c>
      <c r="B5160" s="867" t="s">
        <v>11472</v>
      </c>
      <c r="C5160" s="867" t="s">
        <v>11640</v>
      </c>
      <c r="D5160" s="867" t="s">
        <v>11641</v>
      </c>
      <c r="E5160" s="868" t="s">
        <v>819</v>
      </c>
      <c r="F5160" s="867" t="s">
        <v>819</v>
      </c>
      <c r="G5160" s="867">
        <v>96365</v>
      </c>
      <c r="H5160" s="867" t="s">
        <v>11663</v>
      </c>
      <c r="I5160" s="867" t="s">
        <v>6401</v>
      </c>
      <c r="J5160" s="867" t="s">
        <v>6142</v>
      </c>
      <c r="K5160" s="868">
        <v>137.28</v>
      </c>
      <c r="L5160" s="867" t="s">
        <v>6143</v>
      </c>
    </row>
    <row r="5161" spans="1:12" ht="13.5">
      <c r="A5161" s="867" t="s">
        <v>11471</v>
      </c>
      <c r="B5161" s="867" t="s">
        <v>11472</v>
      </c>
      <c r="C5161" s="867" t="s">
        <v>11640</v>
      </c>
      <c r="D5161" s="867" t="s">
        <v>11641</v>
      </c>
      <c r="E5161" s="868" t="s">
        <v>819</v>
      </c>
      <c r="F5161" s="867" t="s">
        <v>819</v>
      </c>
      <c r="G5161" s="867">
        <v>96366</v>
      </c>
      <c r="H5161" s="867" t="s">
        <v>11664</v>
      </c>
      <c r="I5161" s="867" t="s">
        <v>6401</v>
      </c>
      <c r="J5161" s="867" t="s">
        <v>6142</v>
      </c>
      <c r="K5161" s="868">
        <v>131.05000000000001</v>
      </c>
      <c r="L5161" s="867" t="s">
        <v>6143</v>
      </c>
    </row>
    <row r="5162" spans="1:12" ht="13.5">
      <c r="A5162" s="867" t="s">
        <v>11471</v>
      </c>
      <c r="B5162" s="867" t="s">
        <v>11472</v>
      </c>
      <c r="C5162" s="867" t="s">
        <v>11640</v>
      </c>
      <c r="D5162" s="867" t="s">
        <v>11641</v>
      </c>
      <c r="E5162" s="868" t="s">
        <v>819</v>
      </c>
      <c r="F5162" s="867" t="s">
        <v>819</v>
      </c>
      <c r="G5162" s="867">
        <v>96367</v>
      </c>
      <c r="H5162" s="867" t="s">
        <v>11665</v>
      </c>
      <c r="I5162" s="867" t="s">
        <v>6401</v>
      </c>
      <c r="J5162" s="867" t="s">
        <v>6142</v>
      </c>
      <c r="K5162" s="868">
        <v>138.58000000000001</v>
      </c>
      <c r="L5162" s="867" t="s">
        <v>6143</v>
      </c>
    </row>
    <row r="5163" spans="1:12" ht="13.5">
      <c r="A5163" s="867" t="s">
        <v>11471</v>
      </c>
      <c r="B5163" s="867" t="s">
        <v>11472</v>
      </c>
      <c r="C5163" s="867" t="s">
        <v>11640</v>
      </c>
      <c r="D5163" s="867" t="s">
        <v>11641</v>
      </c>
      <c r="E5163" s="868" t="s">
        <v>819</v>
      </c>
      <c r="F5163" s="867" t="s">
        <v>819</v>
      </c>
      <c r="G5163" s="867">
        <v>96368</v>
      </c>
      <c r="H5163" s="867" t="s">
        <v>11666</v>
      </c>
      <c r="I5163" s="867" t="s">
        <v>6401</v>
      </c>
      <c r="J5163" s="867" t="s">
        <v>6142</v>
      </c>
      <c r="K5163" s="868">
        <v>149.75</v>
      </c>
      <c r="L5163" s="867" t="s">
        <v>6143</v>
      </c>
    </row>
    <row r="5164" spans="1:12" ht="13.5">
      <c r="A5164" s="867" t="s">
        <v>11471</v>
      </c>
      <c r="B5164" s="867" t="s">
        <v>11472</v>
      </c>
      <c r="C5164" s="867" t="s">
        <v>11640</v>
      </c>
      <c r="D5164" s="867" t="s">
        <v>11641</v>
      </c>
      <c r="E5164" s="868" t="s">
        <v>819</v>
      </c>
      <c r="F5164" s="867" t="s">
        <v>819</v>
      </c>
      <c r="G5164" s="867">
        <v>96369</v>
      </c>
      <c r="H5164" s="867" t="s">
        <v>11667</v>
      </c>
      <c r="I5164" s="867" t="s">
        <v>6401</v>
      </c>
      <c r="J5164" s="867" t="s">
        <v>6142</v>
      </c>
      <c r="K5164" s="868">
        <v>163.80000000000001</v>
      </c>
      <c r="L5164" s="867" t="s">
        <v>6143</v>
      </c>
    </row>
    <row r="5165" spans="1:12" ht="13.5">
      <c r="A5165" s="867" t="s">
        <v>11471</v>
      </c>
      <c r="B5165" s="867" t="s">
        <v>11472</v>
      </c>
      <c r="C5165" s="867" t="s">
        <v>11640</v>
      </c>
      <c r="D5165" s="867" t="s">
        <v>11641</v>
      </c>
      <c r="E5165" s="868" t="s">
        <v>819</v>
      </c>
      <c r="F5165" s="867" t="s">
        <v>819</v>
      </c>
      <c r="G5165" s="867">
        <v>96370</v>
      </c>
      <c r="H5165" s="867" t="s">
        <v>11668</v>
      </c>
      <c r="I5165" s="867" t="s">
        <v>6401</v>
      </c>
      <c r="J5165" s="867" t="s">
        <v>6142</v>
      </c>
      <c r="K5165" s="868">
        <v>49.11</v>
      </c>
      <c r="L5165" s="867" t="s">
        <v>6143</v>
      </c>
    </row>
    <row r="5166" spans="1:12" ht="13.5">
      <c r="A5166" s="867" t="s">
        <v>11471</v>
      </c>
      <c r="B5166" s="867" t="s">
        <v>11472</v>
      </c>
      <c r="C5166" s="867" t="s">
        <v>11640</v>
      </c>
      <c r="D5166" s="867" t="s">
        <v>11641</v>
      </c>
      <c r="E5166" s="868" t="s">
        <v>819</v>
      </c>
      <c r="F5166" s="867" t="s">
        <v>819</v>
      </c>
      <c r="G5166" s="867">
        <v>96371</v>
      </c>
      <c r="H5166" s="867" t="s">
        <v>11669</v>
      </c>
      <c r="I5166" s="867" t="s">
        <v>6401</v>
      </c>
      <c r="J5166" s="867" t="s">
        <v>6142</v>
      </c>
      <c r="K5166" s="868">
        <v>55.9</v>
      </c>
      <c r="L5166" s="867" t="s">
        <v>6143</v>
      </c>
    </row>
    <row r="5167" spans="1:12" ht="13.5">
      <c r="A5167" s="867" t="s">
        <v>11471</v>
      </c>
      <c r="B5167" s="867" t="s">
        <v>11472</v>
      </c>
      <c r="C5167" s="867" t="s">
        <v>11640</v>
      </c>
      <c r="D5167" s="867" t="s">
        <v>11641</v>
      </c>
      <c r="E5167" s="868" t="s">
        <v>819</v>
      </c>
      <c r="F5167" s="867" t="s">
        <v>819</v>
      </c>
      <c r="G5167" s="867">
        <v>96372</v>
      </c>
      <c r="H5167" s="867" t="s">
        <v>11670</v>
      </c>
      <c r="I5167" s="867" t="s">
        <v>6401</v>
      </c>
      <c r="J5167" s="867" t="s">
        <v>6142</v>
      </c>
      <c r="K5167" s="868">
        <v>22.63</v>
      </c>
      <c r="L5167" s="867" t="s">
        <v>6143</v>
      </c>
    </row>
    <row r="5168" spans="1:12" ht="13.5">
      <c r="A5168" s="867" t="s">
        <v>11471</v>
      </c>
      <c r="B5168" s="867" t="s">
        <v>11472</v>
      </c>
      <c r="C5168" s="867" t="s">
        <v>11640</v>
      </c>
      <c r="D5168" s="867" t="s">
        <v>11641</v>
      </c>
      <c r="E5168" s="868" t="s">
        <v>819</v>
      </c>
      <c r="F5168" s="867" t="s">
        <v>819</v>
      </c>
      <c r="G5168" s="867">
        <v>96373</v>
      </c>
      <c r="H5168" s="867" t="s">
        <v>11671</v>
      </c>
      <c r="I5168" s="867" t="s">
        <v>272</v>
      </c>
      <c r="J5168" s="867" t="s">
        <v>6229</v>
      </c>
      <c r="K5168" s="868">
        <v>6.96</v>
      </c>
      <c r="L5168" s="867" t="s">
        <v>6143</v>
      </c>
    </row>
    <row r="5169" spans="1:12" ht="13.5">
      <c r="A5169" s="867" t="s">
        <v>11471</v>
      </c>
      <c r="B5169" s="867" t="s">
        <v>11472</v>
      </c>
      <c r="C5169" s="867" t="s">
        <v>11640</v>
      </c>
      <c r="D5169" s="867" t="s">
        <v>11641</v>
      </c>
      <c r="E5169" s="868" t="s">
        <v>819</v>
      </c>
      <c r="F5169" s="867" t="s">
        <v>819</v>
      </c>
      <c r="G5169" s="867">
        <v>96374</v>
      </c>
      <c r="H5169" s="867" t="s">
        <v>11672</v>
      </c>
      <c r="I5169" s="867" t="s">
        <v>272</v>
      </c>
      <c r="J5169" s="867" t="s">
        <v>6229</v>
      </c>
      <c r="K5169" s="868">
        <v>27.43</v>
      </c>
      <c r="L5169" s="867" t="s">
        <v>6143</v>
      </c>
    </row>
    <row r="5170" spans="1:12" ht="13.5">
      <c r="A5170" s="867" t="s">
        <v>11471</v>
      </c>
      <c r="B5170" s="867" t="s">
        <v>11472</v>
      </c>
      <c r="C5170" s="867" t="s">
        <v>11673</v>
      </c>
      <c r="D5170" s="867" t="s">
        <v>11674</v>
      </c>
      <c r="E5170" s="868" t="s">
        <v>819</v>
      </c>
      <c r="F5170" s="867" t="s">
        <v>819</v>
      </c>
      <c r="G5170" s="867">
        <v>101154</v>
      </c>
      <c r="H5170" s="867" t="s">
        <v>11675</v>
      </c>
      <c r="I5170" s="867" t="s">
        <v>6401</v>
      </c>
      <c r="J5170" s="867" t="s">
        <v>6142</v>
      </c>
      <c r="K5170" s="868">
        <v>82.09</v>
      </c>
      <c r="L5170" s="867" t="s">
        <v>6143</v>
      </c>
    </row>
    <row r="5171" spans="1:12" ht="13.5">
      <c r="A5171" s="867" t="s">
        <v>11471</v>
      </c>
      <c r="B5171" s="867" t="s">
        <v>11472</v>
      </c>
      <c r="C5171" s="867" t="s">
        <v>11673</v>
      </c>
      <c r="D5171" s="867" t="s">
        <v>11674</v>
      </c>
      <c r="E5171" s="868" t="s">
        <v>819</v>
      </c>
      <c r="F5171" s="867" t="s">
        <v>819</v>
      </c>
      <c r="G5171" s="867">
        <v>101155</v>
      </c>
      <c r="H5171" s="867" t="s">
        <v>11676</v>
      </c>
      <c r="I5171" s="867" t="s">
        <v>6401</v>
      </c>
      <c r="J5171" s="867" t="s">
        <v>6142</v>
      </c>
      <c r="K5171" s="868">
        <v>114.36</v>
      </c>
      <c r="L5171" s="867" t="s">
        <v>6143</v>
      </c>
    </row>
    <row r="5172" spans="1:12" ht="13.5">
      <c r="A5172" s="867" t="s">
        <v>11471</v>
      </c>
      <c r="B5172" s="867" t="s">
        <v>11472</v>
      </c>
      <c r="C5172" s="867" t="s">
        <v>11673</v>
      </c>
      <c r="D5172" s="867" t="s">
        <v>11674</v>
      </c>
      <c r="E5172" s="868" t="s">
        <v>819</v>
      </c>
      <c r="F5172" s="867" t="s">
        <v>819</v>
      </c>
      <c r="G5172" s="867">
        <v>101156</v>
      </c>
      <c r="H5172" s="867" t="s">
        <v>11677</v>
      </c>
      <c r="I5172" s="867" t="s">
        <v>6401</v>
      </c>
      <c r="J5172" s="867" t="s">
        <v>6142</v>
      </c>
      <c r="K5172" s="868">
        <v>166.61</v>
      </c>
      <c r="L5172" s="867" t="s">
        <v>6143</v>
      </c>
    </row>
    <row r="5173" spans="1:12" ht="13.5">
      <c r="A5173" s="867" t="s">
        <v>11678</v>
      </c>
      <c r="B5173" s="867" t="s">
        <v>11679</v>
      </c>
      <c r="C5173" s="867" t="s">
        <v>11680</v>
      </c>
      <c r="D5173" s="867" t="s">
        <v>11681</v>
      </c>
      <c r="E5173" s="868">
        <v>73790</v>
      </c>
      <c r="F5173" s="867" t="s">
        <v>11682</v>
      </c>
      <c r="G5173" s="867" t="s">
        <v>11683</v>
      </c>
      <c r="H5173" s="867" t="s">
        <v>11684</v>
      </c>
      <c r="I5173" s="867" t="s">
        <v>6401</v>
      </c>
      <c r="J5173" s="867" t="s">
        <v>6142</v>
      </c>
      <c r="K5173" s="868">
        <v>51.51</v>
      </c>
      <c r="L5173" s="867" t="s">
        <v>6143</v>
      </c>
    </row>
    <row r="5174" spans="1:12" ht="13.5">
      <c r="A5174" s="867" t="s">
        <v>11678</v>
      </c>
      <c r="B5174" s="867" t="s">
        <v>11679</v>
      </c>
      <c r="C5174" s="867" t="s">
        <v>11680</v>
      </c>
      <c r="D5174" s="867" t="s">
        <v>11681</v>
      </c>
      <c r="E5174" s="868">
        <v>73790</v>
      </c>
      <c r="F5174" s="867" t="s">
        <v>11682</v>
      </c>
      <c r="G5174" s="867" t="s">
        <v>11685</v>
      </c>
      <c r="H5174" s="867" t="s">
        <v>11686</v>
      </c>
      <c r="I5174" s="867" t="s">
        <v>6401</v>
      </c>
      <c r="J5174" s="867" t="s">
        <v>6229</v>
      </c>
      <c r="K5174" s="868">
        <v>43.91</v>
      </c>
      <c r="L5174" s="867" t="s">
        <v>6143</v>
      </c>
    </row>
    <row r="5175" spans="1:12" ht="13.5">
      <c r="A5175" s="867" t="s">
        <v>11678</v>
      </c>
      <c r="B5175" s="867" t="s">
        <v>11679</v>
      </c>
      <c r="C5175" s="867" t="s">
        <v>11680</v>
      </c>
      <c r="D5175" s="867" t="s">
        <v>11681</v>
      </c>
      <c r="E5175" s="868" t="s">
        <v>819</v>
      </c>
      <c r="F5175" s="867" t="s">
        <v>819</v>
      </c>
      <c r="G5175" s="867">
        <v>83694</v>
      </c>
      <c r="H5175" s="867" t="s">
        <v>11687</v>
      </c>
      <c r="I5175" s="867" t="s">
        <v>6401</v>
      </c>
      <c r="J5175" s="867" t="s">
        <v>6229</v>
      </c>
      <c r="K5175" s="868">
        <v>19.670000000000002</v>
      </c>
      <c r="L5175" s="867" t="s">
        <v>6143</v>
      </c>
    </row>
    <row r="5176" spans="1:12" ht="13.5">
      <c r="A5176" s="867" t="s">
        <v>11678</v>
      </c>
      <c r="B5176" s="867" t="s">
        <v>11679</v>
      </c>
      <c r="C5176" s="867" t="s">
        <v>11680</v>
      </c>
      <c r="D5176" s="867" t="s">
        <v>11681</v>
      </c>
      <c r="E5176" s="868">
        <v>83695</v>
      </c>
      <c r="F5176" s="867" t="s">
        <v>11682</v>
      </c>
      <c r="G5176" s="867" t="s">
        <v>11688</v>
      </c>
      <c r="H5176" s="867" t="s">
        <v>11689</v>
      </c>
      <c r="I5176" s="867" t="s">
        <v>6401</v>
      </c>
      <c r="J5176" s="867" t="s">
        <v>6142</v>
      </c>
      <c r="K5176" s="868">
        <v>23.59</v>
      </c>
      <c r="L5176" s="867" t="s">
        <v>6143</v>
      </c>
    </row>
    <row r="5177" spans="1:12" ht="13.5">
      <c r="A5177" s="867" t="s">
        <v>11678</v>
      </c>
      <c r="B5177" s="867" t="s">
        <v>11679</v>
      </c>
      <c r="C5177" s="867" t="s">
        <v>11680</v>
      </c>
      <c r="D5177" s="867" t="s">
        <v>11681</v>
      </c>
      <c r="E5177" s="868" t="s">
        <v>819</v>
      </c>
      <c r="F5177" s="867" t="s">
        <v>819</v>
      </c>
      <c r="G5177" s="867">
        <v>83771</v>
      </c>
      <c r="H5177" s="867" t="s">
        <v>11690</v>
      </c>
      <c r="I5177" s="867" t="s">
        <v>169</v>
      </c>
      <c r="J5177" s="867" t="s">
        <v>6142</v>
      </c>
      <c r="K5177" s="868">
        <v>6.8</v>
      </c>
      <c r="L5177" s="867" t="s">
        <v>6143</v>
      </c>
    </row>
    <row r="5178" spans="1:12" ht="13.5">
      <c r="A5178" s="867" t="s">
        <v>11678</v>
      </c>
      <c r="B5178" s="867" t="s">
        <v>11679</v>
      </c>
      <c r="C5178" s="867" t="s">
        <v>11691</v>
      </c>
      <c r="D5178" s="867" t="s">
        <v>11692</v>
      </c>
      <c r="E5178" s="868" t="s">
        <v>819</v>
      </c>
      <c r="F5178" s="867" t="s">
        <v>819</v>
      </c>
      <c r="G5178" s="867">
        <v>100576</v>
      </c>
      <c r="H5178" s="867" t="s">
        <v>11693</v>
      </c>
      <c r="I5178" s="867" t="s">
        <v>6401</v>
      </c>
      <c r="J5178" s="867" t="s">
        <v>6142</v>
      </c>
      <c r="K5178" s="868">
        <v>1.4</v>
      </c>
      <c r="L5178" s="867" t="s">
        <v>6143</v>
      </c>
    </row>
    <row r="5179" spans="1:12" ht="13.5">
      <c r="A5179" s="867" t="s">
        <v>11678</v>
      </c>
      <c r="B5179" s="867" t="s">
        <v>11679</v>
      </c>
      <c r="C5179" s="867" t="s">
        <v>11691</v>
      </c>
      <c r="D5179" s="867" t="s">
        <v>11692</v>
      </c>
      <c r="E5179" s="868" t="s">
        <v>819</v>
      </c>
      <c r="F5179" s="867" t="s">
        <v>819</v>
      </c>
      <c r="G5179" s="867">
        <v>100577</v>
      </c>
      <c r="H5179" s="867" t="s">
        <v>11694</v>
      </c>
      <c r="I5179" s="867" t="s">
        <v>6401</v>
      </c>
      <c r="J5179" s="867" t="s">
        <v>6142</v>
      </c>
      <c r="K5179" s="868">
        <v>0.62</v>
      </c>
      <c r="L5179" s="867" t="s">
        <v>6143</v>
      </c>
    </row>
    <row r="5180" spans="1:12" ht="13.5">
      <c r="A5180" s="867" t="s">
        <v>11678</v>
      </c>
      <c r="B5180" s="867" t="s">
        <v>11679</v>
      </c>
      <c r="C5180" s="867" t="s">
        <v>11695</v>
      </c>
      <c r="D5180" s="867" t="s">
        <v>11696</v>
      </c>
      <c r="E5180" s="868" t="s">
        <v>819</v>
      </c>
      <c r="F5180" s="867" t="s">
        <v>819</v>
      </c>
      <c r="G5180" s="867">
        <v>96388</v>
      </c>
      <c r="H5180" s="867" t="s">
        <v>11697</v>
      </c>
      <c r="I5180" s="867" t="s">
        <v>169</v>
      </c>
      <c r="J5180" s="867" t="s">
        <v>6142</v>
      </c>
      <c r="K5180" s="868">
        <v>6.5</v>
      </c>
      <c r="L5180" s="867" t="s">
        <v>6143</v>
      </c>
    </row>
    <row r="5181" spans="1:12" ht="13.5">
      <c r="A5181" s="867" t="s">
        <v>11678</v>
      </c>
      <c r="B5181" s="867" t="s">
        <v>11679</v>
      </c>
      <c r="C5181" s="867" t="s">
        <v>11695</v>
      </c>
      <c r="D5181" s="867" t="s">
        <v>11696</v>
      </c>
      <c r="E5181" s="868" t="s">
        <v>819</v>
      </c>
      <c r="F5181" s="867" t="s">
        <v>819</v>
      </c>
      <c r="G5181" s="867">
        <v>96389</v>
      </c>
      <c r="H5181" s="867" t="s">
        <v>11698</v>
      </c>
      <c r="I5181" s="867" t="s">
        <v>169</v>
      </c>
      <c r="J5181" s="867" t="s">
        <v>6142</v>
      </c>
      <c r="K5181" s="868">
        <v>30.45</v>
      </c>
      <c r="L5181" s="867" t="s">
        <v>6143</v>
      </c>
    </row>
    <row r="5182" spans="1:12" ht="13.5">
      <c r="A5182" s="867" t="s">
        <v>11678</v>
      </c>
      <c r="B5182" s="867" t="s">
        <v>11679</v>
      </c>
      <c r="C5182" s="867" t="s">
        <v>11695</v>
      </c>
      <c r="D5182" s="867" t="s">
        <v>11696</v>
      </c>
      <c r="E5182" s="868" t="s">
        <v>819</v>
      </c>
      <c r="F5182" s="867" t="s">
        <v>819</v>
      </c>
      <c r="G5182" s="867">
        <v>96390</v>
      </c>
      <c r="H5182" s="867" t="s">
        <v>11699</v>
      </c>
      <c r="I5182" s="867" t="s">
        <v>169</v>
      </c>
      <c r="J5182" s="867" t="s">
        <v>6142</v>
      </c>
      <c r="K5182" s="868">
        <v>48.7</v>
      </c>
      <c r="L5182" s="867" t="s">
        <v>6143</v>
      </c>
    </row>
    <row r="5183" spans="1:12" ht="13.5">
      <c r="A5183" s="867" t="s">
        <v>11678</v>
      </c>
      <c r="B5183" s="867" t="s">
        <v>11679</v>
      </c>
      <c r="C5183" s="867" t="s">
        <v>11695</v>
      </c>
      <c r="D5183" s="867" t="s">
        <v>11696</v>
      </c>
      <c r="E5183" s="868" t="s">
        <v>819</v>
      </c>
      <c r="F5183" s="867" t="s">
        <v>819</v>
      </c>
      <c r="G5183" s="867">
        <v>96391</v>
      </c>
      <c r="H5183" s="867" t="s">
        <v>11700</v>
      </c>
      <c r="I5183" s="867" t="s">
        <v>169</v>
      </c>
      <c r="J5183" s="867" t="s">
        <v>6142</v>
      </c>
      <c r="K5183" s="868">
        <v>67.959999999999994</v>
      </c>
      <c r="L5183" s="867" t="s">
        <v>6143</v>
      </c>
    </row>
    <row r="5184" spans="1:12" ht="13.5">
      <c r="A5184" s="867" t="s">
        <v>11678</v>
      </c>
      <c r="B5184" s="867" t="s">
        <v>11679</v>
      </c>
      <c r="C5184" s="867" t="s">
        <v>11695</v>
      </c>
      <c r="D5184" s="867" t="s">
        <v>11696</v>
      </c>
      <c r="E5184" s="868" t="s">
        <v>819</v>
      </c>
      <c r="F5184" s="867" t="s">
        <v>819</v>
      </c>
      <c r="G5184" s="867">
        <v>96392</v>
      </c>
      <c r="H5184" s="867" t="s">
        <v>11701</v>
      </c>
      <c r="I5184" s="867" t="s">
        <v>169</v>
      </c>
      <c r="J5184" s="867" t="s">
        <v>6142</v>
      </c>
      <c r="K5184" s="868">
        <v>86.48</v>
      </c>
      <c r="L5184" s="867" t="s">
        <v>6143</v>
      </c>
    </row>
    <row r="5185" spans="1:12" ht="13.5">
      <c r="A5185" s="867" t="s">
        <v>11678</v>
      </c>
      <c r="B5185" s="867" t="s">
        <v>11679</v>
      </c>
      <c r="C5185" s="867" t="s">
        <v>11695</v>
      </c>
      <c r="D5185" s="867" t="s">
        <v>11696</v>
      </c>
      <c r="E5185" s="868" t="s">
        <v>819</v>
      </c>
      <c r="F5185" s="867" t="s">
        <v>819</v>
      </c>
      <c r="G5185" s="867">
        <v>96396</v>
      </c>
      <c r="H5185" s="867" t="s">
        <v>11702</v>
      </c>
      <c r="I5185" s="867" t="s">
        <v>169</v>
      </c>
      <c r="J5185" s="867" t="s">
        <v>6142</v>
      </c>
      <c r="K5185" s="868">
        <v>115.12</v>
      </c>
      <c r="L5185" s="867" t="s">
        <v>6143</v>
      </c>
    </row>
    <row r="5186" spans="1:12" ht="13.5">
      <c r="A5186" s="867" t="s">
        <v>11678</v>
      </c>
      <c r="B5186" s="867" t="s">
        <v>11679</v>
      </c>
      <c r="C5186" s="867" t="s">
        <v>11695</v>
      </c>
      <c r="D5186" s="867" t="s">
        <v>11696</v>
      </c>
      <c r="E5186" s="868" t="s">
        <v>819</v>
      </c>
      <c r="F5186" s="867" t="s">
        <v>819</v>
      </c>
      <c r="G5186" s="867">
        <v>96397</v>
      </c>
      <c r="H5186" s="867" t="s">
        <v>11703</v>
      </c>
      <c r="I5186" s="867" t="s">
        <v>169</v>
      </c>
      <c r="J5186" s="867" t="s">
        <v>6142</v>
      </c>
      <c r="K5186" s="868">
        <v>149.74</v>
      </c>
      <c r="L5186" s="867" t="s">
        <v>6143</v>
      </c>
    </row>
    <row r="5187" spans="1:12" ht="13.5">
      <c r="A5187" s="867" t="s">
        <v>11678</v>
      </c>
      <c r="B5187" s="867" t="s">
        <v>11679</v>
      </c>
      <c r="C5187" s="867" t="s">
        <v>11695</v>
      </c>
      <c r="D5187" s="867" t="s">
        <v>11696</v>
      </c>
      <c r="E5187" s="868" t="s">
        <v>819</v>
      </c>
      <c r="F5187" s="867" t="s">
        <v>819</v>
      </c>
      <c r="G5187" s="867">
        <v>96398</v>
      </c>
      <c r="H5187" s="867" t="s">
        <v>11704</v>
      </c>
      <c r="I5187" s="867" t="s">
        <v>169</v>
      </c>
      <c r="J5187" s="867" t="s">
        <v>6142</v>
      </c>
      <c r="K5187" s="868">
        <v>196.65</v>
      </c>
      <c r="L5187" s="867" t="s">
        <v>6143</v>
      </c>
    </row>
    <row r="5188" spans="1:12" ht="13.5">
      <c r="A5188" s="867" t="s">
        <v>11678</v>
      </c>
      <c r="B5188" s="867" t="s">
        <v>11679</v>
      </c>
      <c r="C5188" s="867" t="s">
        <v>11695</v>
      </c>
      <c r="D5188" s="867" t="s">
        <v>11696</v>
      </c>
      <c r="E5188" s="868" t="s">
        <v>819</v>
      </c>
      <c r="F5188" s="867" t="s">
        <v>819</v>
      </c>
      <c r="G5188" s="867">
        <v>96399</v>
      </c>
      <c r="H5188" s="867" t="s">
        <v>11705</v>
      </c>
      <c r="I5188" s="867" t="s">
        <v>169</v>
      </c>
      <c r="J5188" s="867" t="s">
        <v>6142</v>
      </c>
      <c r="K5188" s="868">
        <v>83.77</v>
      </c>
      <c r="L5188" s="867" t="s">
        <v>6143</v>
      </c>
    </row>
    <row r="5189" spans="1:12" ht="13.5">
      <c r="A5189" s="867" t="s">
        <v>11678</v>
      </c>
      <c r="B5189" s="867" t="s">
        <v>11679</v>
      </c>
      <c r="C5189" s="867" t="s">
        <v>11695</v>
      </c>
      <c r="D5189" s="867" t="s">
        <v>11696</v>
      </c>
      <c r="E5189" s="868" t="s">
        <v>819</v>
      </c>
      <c r="F5189" s="867" t="s">
        <v>819</v>
      </c>
      <c r="G5189" s="867">
        <v>96400</v>
      </c>
      <c r="H5189" s="867" t="s">
        <v>11706</v>
      </c>
      <c r="I5189" s="867" t="s">
        <v>169</v>
      </c>
      <c r="J5189" s="867" t="s">
        <v>6142</v>
      </c>
      <c r="K5189" s="868">
        <v>106.43</v>
      </c>
      <c r="L5189" s="867" t="s">
        <v>6143</v>
      </c>
    </row>
    <row r="5190" spans="1:12" ht="13.5">
      <c r="A5190" s="867" t="s">
        <v>11678</v>
      </c>
      <c r="B5190" s="867" t="s">
        <v>11679</v>
      </c>
      <c r="C5190" s="867" t="s">
        <v>11695</v>
      </c>
      <c r="D5190" s="867" t="s">
        <v>11696</v>
      </c>
      <c r="E5190" s="868" t="s">
        <v>819</v>
      </c>
      <c r="F5190" s="867" t="s">
        <v>819</v>
      </c>
      <c r="G5190" s="867">
        <v>96401</v>
      </c>
      <c r="H5190" s="867" t="s">
        <v>11707</v>
      </c>
      <c r="I5190" s="867" t="s">
        <v>6401</v>
      </c>
      <c r="J5190" s="867" t="s">
        <v>6142</v>
      </c>
      <c r="K5190" s="868">
        <v>6.86</v>
      </c>
      <c r="L5190" s="867" t="s">
        <v>6143</v>
      </c>
    </row>
    <row r="5191" spans="1:12" ht="13.5">
      <c r="A5191" s="867" t="s">
        <v>11678</v>
      </c>
      <c r="B5191" s="867" t="s">
        <v>11679</v>
      </c>
      <c r="C5191" s="867" t="s">
        <v>11695</v>
      </c>
      <c r="D5191" s="867" t="s">
        <v>11696</v>
      </c>
      <c r="E5191" s="868" t="s">
        <v>819</v>
      </c>
      <c r="F5191" s="867" t="s">
        <v>819</v>
      </c>
      <c r="G5191" s="867">
        <v>96402</v>
      </c>
      <c r="H5191" s="867" t="s">
        <v>11708</v>
      </c>
      <c r="I5191" s="867" t="s">
        <v>6401</v>
      </c>
      <c r="J5191" s="867" t="s">
        <v>6142</v>
      </c>
      <c r="K5191" s="868">
        <v>1.63</v>
      </c>
      <c r="L5191" s="867" t="s">
        <v>6143</v>
      </c>
    </row>
    <row r="5192" spans="1:12" ht="13.5">
      <c r="A5192" s="867" t="s">
        <v>11678</v>
      </c>
      <c r="B5192" s="867" t="s">
        <v>11679</v>
      </c>
      <c r="C5192" s="867" t="s">
        <v>11695</v>
      </c>
      <c r="D5192" s="867" t="s">
        <v>11696</v>
      </c>
      <c r="E5192" s="868" t="s">
        <v>819</v>
      </c>
      <c r="F5192" s="867" t="s">
        <v>819</v>
      </c>
      <c r="G5192" s="867">
        <v>100564</v>
      </c>
      <c r="H5192" s="867" t="s">
        <v>11709</v>
      </c>
      <c r="I5192" s="867" t="s">
        <v>169</v>
      </c>
      <c r="J5192" s="867" t="s">
        <v>6142</v>
      </c>
      <c r="K5192" s="868">
        <v>67.22</v>
      </c>
      <c r="L5192" s="867" t="s">
        <v>6143</v>
      </c>
    </row>
    <row r="5193" spans="1:12" ht="13.5">
      <c r="A5193" s="867" t="s">
        <v>11678</v>
      </c>
      <c r="B5193" s="867" t="s">
        <v>11679</v>
      </c>
      <c r="C5193" s="867" t="s">
        <v>11695</v>
      </c>
      <c r="D5193" s="867" t="s">
        <v>11696</v>
      </c>
      <c r="E5193" s="868" t="s">
        <v>819</v>
      </c>
      <c r="F5193" s="867" t="s">
        <v>819</v>
      </c>
      <c r="G5193" s="867">
        <v>100565</v>
      </c>
      <c r="H5193" s="867" t="s">
        <v>11710</v>
      </c>
      <c r="I5193" s="867" t="s">
        <v>169</v>
      </c>
      <c r="J5193" s="867" t="s">
        <v>6142</v>
      </c>
      <c r="K5193" s="868">
        <v>58.27</v>
      </c>
      <c r="L5193" s="867" t="s">
        <v>6143</v>
      </c>
    </row>
    <row r="5194" spans="1:12" ht="13.5">
      <c r="A5194" s="867" t="s">
        <v>11678</v>
      </c>
      <c r="B5194" s="867" t="s">
        <v>11679</v>
      </c>
      <c r="C5194" s="867" t="s">
        <v>11695</v>
      </c>
      <c r="D5194" s="867" t="s">
        <v>11696</v>
      </c>
      <c r="E5194" s="868" t="s">
        <v>819</v>
      </c>
      <c r="F5194" s="867" t="s">
        <v>819</v>
      </c>
      <c r="G5194" s="867">
        <v>100566</v>
      </c>
      <c r="H5194" s="867" t="s">
        <v>11711</v>
      </c>
      <c r="I5194" s="867" t="s">
        <v>169</v>
      </c>
      <c r="J5194" s="867" t="s">
        <v>6142</v>
      </c>
      <c r="K5194" s="868">
        <v>105.05</v>
      </c>
      <c r="L5194" s="867" t="s">
        <v>6143</v>
      </c>
    </row>
    <row r="5195" spans="1:12" ht="13.5">
      <c r="A5195" s="867" t="s">
        <v>11678</v>
      </c>
      <c r="B5195" s="867" t="s">
        <v>11679</v>
      </c>
      <c r="C5195" s="867" t="s">
        <v>11695</v>
      </c>
      <c r="D5195" s="867" t="s">
        <v>11696</v>
      </c>
      <c r="E5195" s="868" t="s">
        <v>819</v>
      </c>
      <c r="F5195" s="867" t="s">
        <v>819</v>
      </c>
      <c r="G5195" s="867">
        <v>100567</v>
      </c>
      <c r="H5195" s="867" t="s">
        <v>11712</v>
      </c>
      <c r="I5195" s="867" t="s">
        <v>169</v>
      </c>
      <c r="J5195" s="867" t="s">
        <v>6142</v>
      </c>
      <c r="K5195" s="868">
        <v>122.78</v>
      </c>
      <c r="L5195" s="867" t="s">
        <v>6143</v>
      </c>
    </row>
    <row r="5196" spans="1:12" ht="13.5">
      <c r="A5196" s="867" t="s">
        <v>11678</v>
      </c>
      <c r="B5196" s="867" t="s">
        <v>11679</v>
      </c>
      <c r="C5196" s="867" t="s">
        <v>11695</v>
      </c>
      <c r="D5196" s="867" t="s">
        <v>11696</v>
      </c>
      <c r="E5196" s="868" t="s">
        <v>819</v>
      </c>
      <c r="F5196" s="867" t="s">
        <v>819</v>
      </c>
      <c r="G5196" s="867">
        <v>100568</v>
      </c>
      <c r="H5196" s="867" t="s">
        <v>11713</v>
      </c>
      <c r="I5196" s="867" t="s">
        <v>169</v>
      </c>
      <c r="J5196" s="867" t="s">
        <v>6142</v>
      </c>
      <c r="K5196" s="868">
        <v>140.19</v>
      </c>
      <c r="L5196" s="867" t="s">
        <v>6143</v>
      </c>
    </row>
    <row r="5197" spans="1:12" ht="13.5">
      <c r="A5197" s="867" t="s">
        <v>11678</v>
      </c>
      <c r="B5197" s="867" t="s">
        <v>11679</v>
      </c>
      <c r="C5197" s="867" t="s">
        <v>11695</v>
      </c>
      <c r="D5197" s="867" t="s">
        <v>11696</v>
      </c>
      <c r="E5197" s="868" t="s">
        <v>819</v>
      </c>
      <c r="F5197" s="867" t="s">
        <v>819</v>
      </c>
      <c r="G5197" s="867">
        <v>100569</v>
      </c>
      <c r="H5197" s="867" t="s">
        <v>11714</v>
      </c>
      <c r="I5197" s="867" t="s">
        <v>169</v>
      </c>
      <c r="J5197" s="867" t="s">
        <v>6142</v>
      </c>
      <c r="K5197" s="868">
        <v>96.43</v>
      </c>
      <c r="L5197" s="867" t="s">
        <v>6143</v>
      </c>
    </row>
    <row r="5198" spans="1:12" ht="13.5">
      <c r="A5198" s="867" t="s">
        <v>11678</v>
      </c>
      <c r="B5198" s="867" t="s">
        <v>11679</v>
      </c>
      <c r="C5198" s="867" t="s">
        <v>11695</v>
      </c>
      <c r="D5198" s="867" t="s">
        <v>11696</v>
      </c>
      <c r="E5198" s="868" t="s">
        <v>819</v>
      </c>
      <c r="F5198" s="867" t="s">
        <v>819</v>
      </c>
      <c r="G5198" s="867">
        <v>100570</v>
      </c>
      <c r="H5198" s="867" t="s">
        <v>11715</v>
      </c>
      <c r="I5198" s="867" t="s">
        <v>169</v>
      </c>
      <c r="J5198" s="867" t="s">
        <v>6142</v>
      </c>
      <c r="K5198" s="868">
        <v>115.55</v>
      </c>
      <c r="L5198" s="867" t="s">
        <v>6143</v>
      </c>
    </row>
    <row r="5199" spans="1:12" ht="13.5">
      <c r="A5199" s="867" t="s">
        <v>11678</v>
      </c>
      <c r="B5199" s="867" t="s">
        <v>11679</v>
      </c>
      <c r="C5199" s="867" t="s">
        <v>11695</v>
      </c>
      <c r="D5199" s="867" t="s">
        <v>11696</v>
      </c>
      <c r="E5199" s="868" t="s">
        <v>819</v>
      </c>
      <c r="F5199" s="867" t="s">
        <v>819</v>
      </c>
      <c r="G5199" s="867">
        <v>100571</v>
      </c>
      <c r="H5199" s="867" t="s">
        <v>11716</v>
      </c>
      <c r="I5199" s="867" t="s">
        <v>169</v>
      </c>
      <c r="J5199" s="867" t="s">
        <v>6142</v>
      </c>
      <c r="K5199" s="868">
        <v>131.94999999999999</v>
      </c>
      <c r="L5199" s="867" t="s">
        <v>6143</v>
      </c>
    </row>
    <row r="5200" spans="1:12" ht="13.5">
      <c r="A5200" s="867" t="s">
        <v>11678</v>
      </c>
      <c r="B5200" s="867" t="s">
        <v>11679</v>
      </c>
      <c r="C5200" s="867" t="s">
        <v>11695</v>
      </c>
      <c r="D5200" s="867" t="s">
        <v>11696</v>
      </c>
      <c r="E5200" s="868" t="s">
        <v>819</v>
      </c>
      <c r="F5200" s="867" t="s">
        <v>819</v>
      </c>
      <c r="G5200" s="867">
        <v>100572</v>
      </c>
      <c r="H5200" s="867" t="s">
        <v>11717</v>
      </c>
      <c r="I5200" s="867" t="s">
        <v>169</v>
      </c>
      <c r="J5200" s="867" t="s">
        <v>6142</v>
      </c>
      <c r="K5200" s="868">
        <v>70.510000000000005</v>
      </c>
      <c r="L5200" s="867" t="s">
        <v>6143</v>
      </c>
    </row>
    <row r="5201" spans="1:12" ht="13.5">
      <c r="A5201" s="867" t="s">
        <v>11678</v>
      </c>
      <c r="B5201" s="867" t="s">
        <v>11679</v>
      </c>
      <c r="C5201" s="867" t="s">
        <v>11695</v>
      </c>
      <c r="D5201" s="867" t="s">
        <v>11696</v>
      </c>
      <c r="E5201" s="868" t="s">
        <v>819</v>
      </c>
      <c r="F5201" s="867" t="s">
        <v>819</v>
      </c>
      <c r="G5201" s="867">
        <v>100573</v>
      </c>
      <c r="H5201" s="867" t="s">
        <v>11718</v>
      </c>
      <c r="I5201" s="867" t="s">
        <v>169</v>
      </c>
      <c r="J5201" s="867" t="s">
        <v>6142</v>
      </c>
      <c r="K5201" s="868">
        <v>61.56</v>
      </c>
      <c r="L5201" s="867" t="s">
        <v>6143</v>
      </c>
    </row>
    <row r="5202" spans="1:12" ht="13.5">
      <c r="A5202" s="867" t="s">
        <v>11678</v>
      </c>
      <c r="B5202" s="867" t="s">
        <v>11679</v>
      </c>
      <c r="C5202" s="867" t="s">
        <v>11695</v>
      </c>
      <c r="D5202" s="867" t="s">
        <v>11696</v>
      </c>
      <c r="E5202" s="868" t="s">
        <v>819</v>
      </c>
      <c r="F5202" s="867" t="s">
        <v>819</v>
      </c>
      <c r="G5202" s="867">
        <v>100574</v>
      </c>
      <c r="H5202" s="867" t="s">
        <v>11719</v>
      </c>
      <c r="I5202" s="867" t="s">
        <v>169</v>
      </c>
      <c r="J5202" s="867" t="s">
        <v>6142</v>
      </c>
      <c r="K5202" s="868">
        <v>0.85</v>
      </c>
      <c r="L5202" s="867" t="s">
        <v>6143</v>
      </c>
    </row>
    <row r="5203" spans="1:12" ht="13.5">
      <c r="A5203" s="867" t="s">
        <v>11678</v>
      </c>
      <c r="B5203" s="867" t="s">
        <v>11679</v>
      </c>
      <c r="C5203" s="867" t="s">
        <v>11695</v>
      </c>
      <c r="D5203" s="867" t="s">
        <v>11696</v>
      </c>
      <c r="E5203" s="868" t="s">
        <v>819</v>
      </c>
      <c r="F5203" s="867" t="s">
        <v>819</v>
      </c>
      <c r="G5203" s="867">
        <v>100575</v>
      </c>
      <c r="H5203" s="867" t="s">
        <v>11720</v>
      </c>
      <c r="I5203" s="867" t="s">
        <v>6401</v>
      </c>
      <c r="J5203" s="867" t="s">
        <v>6142</v>
      </c>
      <c r="K5203" s="868">
        <v>7.0000000000000007E-2</v>
      </c>
      <c r="L5203" s="867" t="s">
        <v>6143</v>
      </c>
    </row>
    <row r="5204" spans="1:12" ht="13.5">
      <c r="A5204" s="867" t="s">
        <v>11678</v>
      </c>
      <c r="B5204" s="867" t="s">
        <v>11679</v>
      </c>
      <c r="C5204" s="867" t="s">
        <v>11721</v>
      </c>
      <c r="D5204" s="867" t="s">
        <v>11722</v>
      </c>
      <c r="E5204" s="868" t="s">
        <v>819</v>
      </c>
      <c r="F5204" s="867" t="s">
        <v>819</v>
      </c>
      <c r="G5204" s="867">
        <v>92391</v>
      </c>
      <c r="H5204" s="867" t="s">
        <v>11723</v>
      </c>
      <c r="I5204" s="867" t="s">
        <v>6401</v>
      </c>
      <c r="J5204" s="867" t="s">
        <v>6229</v>
      </c>
      <c r="K5204" s="868">
        <v>47.86</v>
      </c>
      <c r="L5204" s="867" t="s">
        <v>6143</v>
      </c>
    </row>
    <row r="5205" spans="1:12" ht="13.5">
      <c r="A5205" s="867" t="s">
        <v>11678</v>
      </c>
      <c r="B5205" s="867" t="s">
        <v>11679</v>
      </c>
      <c r="C5205" s="867" t="s">
        <v>11721</v>
      </c>
      <c r="D5205" s="867" t="s">
        <v>11722</v>
      </c>
      <c r="E5205" s="868" t="s">
        <v>819</v>
      </c>
      <c r="F5205" s="867" t="s">
        <v>819</v>
      </c>
      <c r="G5205" s="867">
        <v>92392</v>
      </c>
      <c r="H5205" s="867" t="s">
        <v>11724</v>
      </c>
      <c r="I5205" s="867" t="s">
        <v>6401</v>
      </c>
      <c r="J5205" s="867" t="s">
        <v>6229</v>
      </c>
      <c r="K5205" s="868">
        <v>96.21</v>
      </c>
      <c r="L5205" s="867" t="s">
        <v>6143</v>
      </c>
    </row>
    <row r="5206" spans="1:12" ht="13.5">
      <c r="A5206" s="867" t="s">
        <v>11678</v>
      </c>
      <c r="B5206" s="867" t="s">
        <v>11679</v>
      </c>
      <c r="C5206" s="867" t="s">
        <v>11721</v>
      </c>
      <c r="D5206" s="867" t="s">
        <v>11722</v>
      </c>
      <c r="E5206" s="868" t="s">
        <v>819</v>
      </c>
      <c r="F5206" s="867" t="s">
        <v>819</v>
      </c>
      <c r="G5206" s="867">
        <v>92393</v>
      </c>
      <c r="H5206" s="867" t="s">
        <v>11725</v>
      </c>
      <c r="I5206" s="867" t="s">
        <v>6401</v>
      </c>
      <c r="J5206" s="867" t="s">
        <v>6229</v>
      </c>
      <c r="K5206" s="868">
        <v>47.89</v>
      </c>
      <c r="L5206" s="867" t="s">
        <v>6143</v>
      </c>
    </row>
    <row r="5207" spans="1:12" ht="13.5">
      <c r="A5207" s="867" t="s">
        <v>11678</v>
      </c>
      <c r="B5207" s="867" t="s">
        <v>11679</v>
      </c>
      <c r="C5207" s="867" t="s">
        <v>11721</v>
      </c>
      <c r="D5207" s="867" t="s">
        <v>11722</v>
      </c>
      <c r="E5207" s="868" t="s">
        <v>819</v>
      </c>
      <c r="F5207" s="867" t="s">
        <v>819</v>
      </c>
      <c r="G5207" s="867">
        <v>92394</v>
      </c>
      <c r="H5207" s="867" t="s">
        <v>11726</v>
      </c>
      <c r="I5207" s="867" t="s">
        <v>6401</v>
      </c>
      <c r="J5207" s="867" t="s">
        <v>6229</v>
      </c>
      <c r="K5207" s="868">
        <v>59.75</v>
      </c>
      <c r="L5207" s="867" t="s">
        <v>6143</v>
      </c>
    </row>
    <row r="5208" spans="1:12" ht="13.5">
      <c r="A5208" s="867" t="s">
        <v>11678</v>
      </c>
      <c r="B5208" s="867" t="s">
        <v>11679</v>
      </c>
      <c r="C5208" s="867" t="s">
        <v>11721</v>
      </c>
      <c r="D5208" s="867" t="s">
        <v>11722</v>
      </c>
      <c r="E5208" s="868" t="s">
        <v>819</v>
      </c>
      <c r="F5208" s="867" t="s">
        <v>819</v>
      </c>
      <c r="G5208" s="867">
        <v>92395</v>
      </c>
      <c r="H5208" s="867" t="s">
        <v>11727</v>
      </c>
      <c r="I5208" s="867" t="s">
        <v>6401</v>
      </c>
      <c r="J5208" s="867" t="s">
        <v>6229</v>
      </c>
      <c r="K5208" s="868">
        <v>72.66</v>
      </c>
      <c r="L5208" s="867" t="s">
        <v>6143</v>
      </c>
    </row>
    <row r="5209" spans="1:12" ht="13.5">
      <c r="A5209" s="867" t="s">
        <v>11678</v>
      </c>
      <c r="B5209" s="867" t="s">
        <v>11679</v>
      </c>
      <c r="C5209" s="867" t="s">
        <v>11721</v>
      </c>
      <c r="D5209" s="867" t="s">
        <v>11722</v>
      </c>
      <c r="E5209" s="868" t="s">
        <v>819</v>
      </c>
      <c r="F5209" s="867" t="s">
        <v>819</v>
      </c>
      <c r="G5209" s="867">
        <v>92396</v>
      </c>
      <c r="H5209" s="867" t="s">
        <v>11728</v>
      </c>
      <c r="I5209" s="867" t="s">
        <v>6401</v>
      </c>
      <c r="J5209" s="867" t="s">
        <v>6229</v>
      </c>
      <c r="K5209" s="868">
        <v>59.73</v>
      </c>
      <c r="L5209" s="867" t="s">
        <v>6143</v>
      </c>
    </row>
    <row r="5210" spans="1:12" ht="13.5">
      <c r="A5210" s="867" t="s">
        <v>11678</v>
      </c>
      <c r="B5210" s="867" t="s">
        <v>11679</v>
      </c>
      <c r="C5210" s="867" t="s">
        <v>11721</v>
      </c>
      <c r="D5210" s="867" t="s">
        <v>11722</v>
      </c>
      <c r="E5210" s="868" t="s">
        <v>819</v>
      </c>
      <c r="F5210" s="867" t="s">
        <v>819</v>
      </c>
      <c r="G5210" s="867">
        <v>92397</v>
      </c>
      <c r="H5210" s="867" t="s">
        <v>11729</v>
      </c>
      <c r="I5210" s="867" t="s">
        <v>6401</v>
      </c>
      <c r="J5210" s="867" t="s">
        <v>6229</v>
      </c>
      <c r="K5210" s="868">
        <v>48.27</v>
      </c>
      <c r="L5210" s="867" t="s">
        <v>6143</v>
      </c>
    </row>
    <row r="5211" spans="1:12" ht="13.5">
      <c r="A5211" s="867" t="s">
        <v>11678</v>
      </c>
      <c r="B5211" s="867" t="s">
        <v>11679</v>
      </c>
      <c r="C5211" s="867" t="s">
        <v>11721</v>
      </c>
      <c r="D5211" s="867" t="s">
        <v>11722</v>
      </c>
      <c r="E5211" s="868" t="s">
        <v>819</v>
      </c>
      <c r="F5211" s="867" t="s">
        <v>819</v>
      </c>
      <c r="G5211" s="867">
        <v>92398</v>
      </c>
      <c r="H5211" s="867" t="s">
        <v>11730</v>
      </c>
      <c r="I5211" s="867" t="s">
        <v>6401</v>
      </c>
      <c r="J5211" s="867" t="s">
        <v>6229</v>
      </c>
      <c r="K5211" s="868">
        <v>61.52</v>
      </c>
      <c r="L5211" s="867" t="s">
        <v>6143</v>
      </c>
    </row>
    <row r="5212" spans="1:12" ht="13.5">
      <c r="A5212" s="867" t="s">
        <v>11678</v>
      </c>
      <c r="B5212" s="867" t="s">
        <v>11679</v>
      </c>
      <c r="C5212" s="867" t="s">
        <v>11721</v>
      </c>
      <c r="D5212" s="867" t="s">
        <v>11722</v>
      </c>
      <c r="E5212" s="868" t="s">
        <v>819</v>
      </c>
      <c r="F5212" s="867" t="s">
        <v>819</v>
      </c>
      <c r="G5212" s="867">
        <v>92399</v>
      </c>
      <c r="H5212" s="867" t="s">
        <v>11731</v>
      </c>
      <c r="I5212" s="867" t="s">
        <v>6401</v>
      </c>
      <c r="J5212" s="867" t="s">
        <v>6229</v>
      </c>
      <c r="K5212" s="868">
        <v>62.79</v>
      </c>
      <c r="L5212" s="867" t="s">
        <v>6143</v>
      </c>
    </row>
    <row r="5213" spans="1:12" ht="13.5">
      <c r="A5213" s="867" t="s">
        <v>11678</v>
      </c>
      <c r="B5213" s="867" t="s">
        <v>11679</v>
      </c>
      <c r="C5213" s="867" t="s">
        <v>11721</v>
      </c>
      <c r="D5213" s="867" t="s">
        <v>11722</v>
      </c>
      <c r="E5213" s="868" t="s">
        <v>819</v>
      </c>
      <c r="F5213" s="867" t="s">
        <v>819</v>
      </c>
      <c r="G5213" s="867">
        <v>92400</v>
      </c>
      <c r="H5213" s="867" t="s">
        <v>11732</v>
      </c>
      <c r="I5213" s="867" t="s">
        <v>6401</v>
      </c>
      <c r="J5213" s="867" t="s">
        <v>6229</v>
      </c>
      <c r="K5213" s="868">
        <v>73.400000000000006</v>
      </c>
      <c r="L5213" s="867" t="s">
        <v>6143</v>
      </c>
    </row>
    <row r="5214" spans="1:12" ht="13.5">
      <c r="A5214" s="867" t="s">
        <v>11678</v>
      </c>
      <c r="B5214" s="867" t="s">
        <v>11679</v>
      </c>
      <c r="C5214" s="867" t="s">
        <v>11721</v>
      </c>
      <c r="D5214" s="867" t="s">
        <v>11722</v>
      </c>
      <c r="E5214" s="868" t="s">
        <v>819</v>
      </c>
      <c r="F5214" s="867" t="s">
        <v>819</v>
      </c>
      <c r="G5214" s="867">
        <v>92401</v>
      </c>
      <c r="H5214" s="867" t="s">
        <v>11733</v>
      </c>
      <c r="I5214" s="867" t="s">
        <v>6401</v>
      </c>
      <c r="J5214" s="867" t="s">
        <v>6229</v>
      </c>
      <c r="K5214" s="868">
        <v>74.760000000000005</v>
      </c>
      <c r="L5214" s="867" t="s">
        <v>6143</v>
      </c>
    </row>
    <row r="5215" spans="1:12" ht="13.5">
      <c r="A5215" s="867" t="s">
        <v>11678</v>
      </c>
      <c r="B5215" s="867" t="s">
        <v>11679</v>
      </c>
      <c r="C5215" s="867" t="s">
        <v>11721</v>
      </c>
      <c r="D5215" s="867" t="s">
        <v>11722</v>
      </c>
      <c r="E5215" s="868" t="s">
        <v>819</v>
      </c>
      <c r="F5215" s="867" t="s">
        <v>819</v>
      </c>
      <c r="G5215" s="867">
        <v>92402</v>
      </c>
      <c r="H5215" s="867" t="s">
        <v>11734</v>
      </c>
      <c r="I5215" s="867" t="s">
        <v>6401</v>
      </c>
      <c r="J5215" s="867" t="s">
        <v>6229</v>
      </c>
      <c r="K5215" s="868">
        <v>61.32</v>
      </c>
      <c r="L5215" s="867" t="s">
        <v>6143</v>
      </c>
    </row>
    <row r="5216" spans="1:12" ht="13.5">
      <c r="A5216" s="867" t="s">
        <v>11678</v>
      </c>
      <c r="B5216" s="867" t="s">
        <v>11679</v>
      </c>
      <c r="C5216" s="867" t="s">
        <v>11721</v>
      </c>
      <c r="D5216" s="867" t="s">
        <v>11722</v>
      </c>
      <c r="E5216" s="868" t="s">
        <v>819</v>
      </c>
      <c r="F5216" s="867" t="s">
        <v>819</v>
      </c>
      <c r="G5216" s="867">
        <v>92403</v>
      </c>
      <c r="H5216" s="867" t="s">
        <v>11735</v>
      </c>
      <c r="I5216" s="867" t="s">
        <v>6401</v>
      </c>
      <c r="J5216" s="867" t="s">
        <v>6229</v>
      </c>
      <c r="K5216" s="868">
        <v>49.77</v>
      </c>
      <c r="L5216" s="867" t="s">
        <v>6143</v>
      </c>
    </row>
    <row r="5217" spans="1:12" ht="13.5">
      <c r="A5217" s="867" t="s">
        <v>11678</v>
      </c>
      <c r="B5217" s="867" t="s">
        <v>11679</v>
      </c>
      <c r="C5217" s="867" t="s">
        <v>11721</v>
      </c>
      <c r="D5217" s="867" t="s">
        <v>11722</v>
      </c>
      <c r="E5217" s="868" t="s">
        <v>819</v>
      </c>
      <c r="F5217" s="867" t="s">
        <v>819</v>
      </c>
      <c r="G5217" s="867">
        <v>92404</v>
      </c>
      <c r="H5217" s="867" t="s">
        <v>11736</v>
      </c>
      <c r="I5217" s="867" t="s">
        <v>6401</v>
      </c>
      <c r="J5217" s="867" t="s">
        <v>6229</v>
      </c>
      <c r="K5217" s="868">
        <v>63.04</v>
      </c>
      <c r="L5217" s="867" t="s">
        <v>6143</v>
      </c>
    </row>
    <row r="5218" spans="1:12" ht="13.5">
      <c r="A5218" s="867" t="s">
        <v>11678</v>
      </c>
      <c r="B5218" s="867" t="s">
        <v>11679</v>
      </c>
      <c r="C5218" s="867" t="s">
        <v>11721</v>
      </c>
      <c r="D5218" s="867" t="s">
        <v>11722</v>
      </c>
      <c r="E5218" s="868" t="s">
        <v>819</v>
      </c>
      <c r="F5218" s="867" t="s">
        <v>819</v>
      </c>
      <c r="G5218" s="867">
        <v>92405</v>
      </c>
      <c r="H5218" s="867" t="s">
        <v>11737</v>
      </c>
      <c r="I5218" s="867" t="s">
        <v>6401</v>
      </c>
      <c r="J5218" s="867" t="s">
        <v>6229</v>
      </c>
      <c r="K5218" s="868">
        <v>64.28</v>
      </c>
      <c r="L5218" s="867" t="s">
        <v>6143</v>
      </c>
    </row>
    <row r="5219" spans="1:12" ht="13.5">
      <c r="A5219" s="867" t="s">
        <v>11678</v>
      </c>
      <c r="B5219" s="867" t="s">
        <v>11679</v>
      </c>
      <c r="C5219" s="867" t="s">
        <v>11721</v>
      </c>
      <c r="D5219" s="867" t="s">
        <v>11722</v>
      </c>
      <c r="E5219" s="868" t="s">
        <v>819</v>
      </c>
      <c r="F5219" s="867" t="s">
        <v>819</v>
      </c>
      <c r="G5219" s="867">
        <v>92406</v>
      </c>
      <c r="H5219" s="867" t="s">
        <v>11738</v>
      </c>
      <c r="I5219" s="867" t="s">
        <v>6401</v>
      </c>
      <c r="J5219" s="867" t="s">
        <v>6229</v>
      </c>
      <c r="K5219" s="868">
        <v>74.930000000000007</v>
      </c>
      <c r="L5219" s="867" t="s">
        <v>6143</v>
      </c>
    </row>
    <row r="5220" spans="1:12" ht="13.5">
      <c r="A5220" s="867" t="s">
        <v>11678</v>
      </c>
      <c r="B5220" s="867" t="s">
        <v>11679</v>
      </c>
      <c r="C5220" s="867" t="s">
        <v>11721</v>
      </c>
      <c r="D5220" s="867" t="s">
        <v>11722</v>
      </c>
      <c r="E5220" s="868" t="s">
        <v>819</v>
      </c>
      <c r="F5220" s="867" t="s">
        <v>819</v>
      </c>
      <c r="G5220" s="867">
        <v>92407</v>
      </c>
      <c r="H5220" s="867" t="s">
        <v>11739</v>
      </c>
      <c r="I5220" s="867" t="s">
        <v>6401</v>
      </c>
      <c r="J5220" s="867" t="s">
        <v>6229</v>
      </c>
      <c r="K5220" s="868">
        <v>76.25</v>
      </c>
      <c r="L5220" s="867" t="s">
        <v>6143</v>
      </c>
    </row>
    <row r="5221" spans="1:12" ht="13.5">
      <c r="A5221" s="867" t="s">
        <v>11678</v>
      </c>
      <c r="B5221" s="867" t="s">
        <v>11679</v>
      </c>
      <c r="C5221" s="867" t="s">
        <v>11721</v>
      </c>
      <c r="D5221" s="867" t="s">
        <v>11722</v>
      </c>
      <c r="E5221" s="868" t="s">
        <v>819</v>
      </c>
      <c r="F5221" s="867" t="s">
        <v>819</v>
      </c>
      <c r="G5221" s="867">
        <v>93679</v>
      </c>
      <c r="H5221" s="867" t="s">
        <v>11740</v>
      </c>
      <c r="I5221" s="867" t="s">
        <v>6401</v>
      </c>
      <c r="J5221" s="867" t="s">
        <v>6229</v>
      </c>
      <c r="K5221" s="868">
        <v>65.7</v>
      </c>
      <c r="L5221" s="867" t="s">
        <v>6143</v>
      </c>
    </row>
    <row r="5222" spans="1:12" ht="13.5">
      <c r="A5222" s="867" t="s">
        <v>11678</v>
      </c>
      <c r="B5222" s="867" t="s">
        <v>11679</v>
      </c>
      <c r="C5222" s="867" t="s">
        <v>11721</v>
      </c>
      <c r="D5222" s="867" t="s">
        <v>11722</v>
      </c>
      <c r="E5222" s="868" t="s">
        <v>819</v>
      </c>
      <c r="F5222" s="867" t="s">
        <v>819</v>
      </c>
      <c r="G5222" s="867">
        <v>93680</v>
      </c>
      <c r="H5222" s="867" t="s">
        <v>11741</v>
      </c>
      <c r="I5222" s="867" t="s">
        <v>6401</v>
      </c>
      <c r="J5222" s="867" t="s">
        <v>6229</v>
      </c>
      <c r="K5222" s="868">
        <v>53.98</v>
      </c>
      <c r="L5222" s="867" t="s">
        <v>6143</v>
      </c>
    </row>
    <row r="5223" spans="1:12" ht="13.5">
      <c r="A5223" s="867" t="s">
        <v>11678</v>
      </c>
      <c r="B5223" s="867" t="s">
        <v>11679</v>
      </c>
      <c r="C5223" s="867" t="s">
        <v>11721</v>
      </c>
      <c r="D5223" s="867" t="s">
        <v>11722</v>
      </c>
      <c r="E5223" s="868" t="s">
        <v>819</v>
      </c>
      <c r="F5223" s="867" t="s">
        <v>819</v>
      </c>
      <c r="G5223" s="867">
        <v>93681</v>
      </c>
      <c r="H5223" s="867" t="s">
        <v>11742</v>
      </c>
      <c r="I5223" s="867" t="s">
        <v>6401</v>
      </c>
      <c r="J5223" s="867" t="s">
        <v>6229</v>
      </c>
      <c r="K5223" s="868">
        <v>66.09</v>
      </c>
      <c r="L5223" s="867" t="s">
        <v>6143</v>
      </c>
    </row>
    <row r="5224" spans="1:12" ht="13.5">
      <c r="A5224" s="867" t="s">
        <v>11678</v>
      </c>
      <c r="B5224" s="867" t="s">
        <v>11679</v>
      </c>
      <c r="C5224" s="867" t="s">
        <v>11721</v>
      </c>
      <c r="D5224" s="867" t="s">
        <v>11722</v>
      </c>
      <c r="E5224" s="868" t="s">
        <v>819</v>
      </c>
      <c r="F5224" s="867" t="s">
        <v>819</v>
      </c>
      <c r="G5224" s="867">
        <v>93682</v>
      </c>
      <c r="H5224" s="867" t="s">
        <v>11743</v>
      </c>
      <c r="I5224" s="867" t="s">
        <v>6401</v>
      </c>
      <c r="J5224" s="867" t="s">
        <v>6229</v>
      </c>
      <c r="K5224" s="868">
        <v>67.41</v>
      </c>
      <c r="L5224" s="867" t="s">
        <v>6143</v>
      </c>
    </row>
    <row r="5225" spans="1:12" ht="13.5">
      <c r="A5225" s="867" t="s">
        <v>11678</v>
      </c>
      <c r="B5225" s="867" t="s">
        <v>11679</v>
      </c>
      <c r="C5225" s="867" t="s">
        <v>11721</v>
      </c>
      <c r="D5225" s="867" t="s">
        <v>11722</v>
      </c>
      <c r="E5225" s="868" t="s">
        <v>819</v>
      </c>
      <c r="F5225" s="867" t="s">
        <v>819</v>
      </c>
      <c r="G5225" s="867">
        <v>97114</v>
      </c>
      <c r="H5225" s="867" t="s">
        <v>11744</v>
      </c>
      <c r="I5225" s="867" t="s">
        <v>272</v>
      </c>
      <c r="J5225" s="867" t="s">
        <v>6229</v>
      </c>
      <c r="K5225" s="868">
        <v>0.38</v>
      </c>
      <c r="L5225" s="867" t="s">
        <v>6143</v>
      </c>
    </row>
    <row r="5226" spans="1:12" ht="13.5">
      <c r="A5226" s="867" t="s">
        <v>11678</v>
      </c>
      <c r="B5226" s="867" t="s">
        <v>11679</v>
      </c>
      <c r="C5226" s="867" t="s">
        <v>11721</v>
      </c>
      <c r="D5226" s="867" t="s">
        <v>11722</v>
      </c>
      <c r="E5226" s="868" t="s">
        <v>819</v>
      </c>
      <c r="F5226" s="867" t="s">
        <v>819</v>
      </c>
      <c r="G5226" s="867">
        <v>97115</v>
      </c>
      <c r="H5226" s="867" t="s">
        <v>11745</v>
      </c>
      <c r="I5226" s="867" t="s">
        <v>631</v>
      </c>
      <c r="J5226" s="867" t="s">
        <v>6229</v>
      </c>
      <c r="K5226" s="868">
        <v>44.96</v>
      </c>
      <c r="L5226" s="867" t="s">
        <v>6143</v>
      </c>
    </row>
    <row r="5227" spans="1:12" ht="13.5">
      <c r="A5227" s="867" t="s">
        <v>11678</v>
      </c>
      <c r="B5227" s="867" t="s">
        <v>11679</v>
      </c>
      <c r="C5227" s="867" t="s">
        <v>11721</v>
      </c>
      <c r="D5227" s="867" t="s">
        <v>11722</v>
      </c>
      <c r="E5227" s="868" t="s">
        <v>819</v>
      </c>
      <c r="F5227" s="867" t="s">
        <v>819</v>
      </c>
      <c r="G5227" s="867">
        <v>97120</v>
      </c>
      <c r="H5227" s="867" t="s">
        <v>11746</v>
      </c>
      <c r="I5227" s="867" t="s">
        <v>631</v>
      </c>
      <c r="J5227" s="867" t="s">
        <v>6229</v>
      </c>
      <c r="K5227" s="868">
        <v>7.75</v>
      </c>
      <c r="L5227" s="867" t="s">
        <v>6143</v>
      </c>
    </row>
    <row r="5228" spans="1:12" ht="13.5">
      <c r="A5228" s="867" t="s">
        <v>11678</v>
      </c>
      <c r="B5228" s="867" t="s">
        <v>11679</v>
      </c>
      <c r="C5228" s="867" t="s">
        <v>11721</v>
      </c>
      <c r="D5228" s="867" t="s">
        <v>11722</v>
      </c>
      <c r="E5228" s="868" t="s">
        <v>819</v>
      </c>
      <c r="F5228" s="867" t="s">
        <v>819</v>
      </c>
      <c r="G5228" s="867">
        <v>97802</v>
      </c>
      <c r="H5228" s="867" t="s">
        <v>11747</v>
      </c>
      <c r="I5228" s="867" t="s">
        <v>6401</v>
      </c>
      <c r="J5228" s="867" t="s">
        <v>6142</v>
      </c>
      <c r="K5228" s="868">
        <v>4.4000000000000004</v>
      </c>
      <c r="L5228" s="867" t="s">
        <v>6143</v>
      </c>
    </row>
    <row r="5229" spans="1:12" ht="13.5">
      <c r="A5229" s="867" t="s">
        <v>11678</v>
      </c>
      <c r="B5229" s="867" t="s">
        <v>11679</v>
      </c>
      <c r="C5229" s="867" t="s">
        <v>11721</v>
      </c>
      <c r="D5229" s="867" t="s">
        <v>11722</v>
      </c>
      <c r="E5229" s="868" t="s">
        <v>819</v>
      </c>
      <c r="F5229" s="867" t="s">
        <v>819</v>
      </c>
      <c r="G5229" s="867">
        <v>97803</v>
      </c>
      <c r="H5229" s="867" t="s">
        <v>11748</v>
      </c>
      <c r="I5229" s="867" t="s">
        <v>6401</v>
      </c>
      <c r="J5229" s="867" t="s">
        <v>6142</v>
      </c>
      <c r="K5229" s="868">
        <v>6.63</v>
      </c>
      <c r="L5229" s="867" t="s">
        <v>6143</v>
      </c>
    </row>
    <row r="5230" spans="1:12" ht="13.5">
      <c r="A5230" s="867" t="s">
        <v>11678</v>
      </c>
      <c r="B5230" s="867" t="s">
        <v>11679</v>
      </c>
      <c r="C5230" s="867" t="s">
        <v>11721</v>
      </c>
      <c r="D5230" s="867" t="s">
        <v>11722</v>
      </c>
      <c r="E5230" s="868" t="s">
        <v>819</v>
      </c>
      <c r="F5230" s="867" t="s">
        <v>819</v>
      </c>
      <c r="G5230" s="867">
        <v>97805</v>
      </c>
      <c r="H5230" s="867" t="s">
        <v>11749</v>
      </c>
      <c r="I5230" s="867" t="s">
        <v>6401</v>
      </c>
      <c r="J5230" s="867" t="s">
        <v>6142</v>
      </c>
      <c r="K5230" s="868">
        <v>11.05</v>
      </c>
      <c r="L5230" s="867" t="s">
        <v>6143</v>
      </c>
    </row>
    <row r="5231" spans="1:12" ht="13.5">
      <c r="A5231" s="867" t="s">
        <v>11678</v>
      </c>
      <c r="B5231" s="867" t="s">
        <v>11679</v>
      </c>
      <c r="C5231" s="867" t="s">
        <v>11721</v>
      </c>
      <c r="D5231" s="867" t="s">
        <v>11722</v>
      </c>
      <c r="E5231" s="868" t="s">
        <v>819</v>
      </c>
      <c r="F5231" s="867" t="s">
        <v>819</v>
      </c>
      <c r="G5231" s="867">
        <v>97806</v>
      </c>
      <c r="H5231" s="867" t="s">
        <v>11750</v>
      </c>
      <c r="I5231" s="867" t="s">
        <v>6401</v>
      </c>
      <c r="J5231" s="867" t="s">
        <v>6142</v>
      </c>
      <c r="K5231" s="868">
        <v>13.25</v>
      </c>
      <c r="L5231" s="867" t="s">
        <v>6143</v>
      </c>
    </row>
    <row r="5232" spans="1:12" ht="13.5">
      <c r="A5232" s="867" t="s">
        <v>11678</v>
      </c>
      <c r="B5232" s="867" t="s">
        <v>11679</v>
      </c>
      <c r="C5232" s="867" t="s">
        <v>11721</v>
      </c>
      <c r="D5232" s="867" t="s">
        <v>11722</v>
      </c>
      <c r="E5232" s="868" t="s">
        <v>819</v>
      </c>
      <c r="F5232" s="867" t="s">
        <v>819</v>
      </c>
      <c r="G5232" s="867">
        <v>97807</v>
      </c>
      <c r="H5232" s="867" t="s">
        <v>11751</v>
      </c>
      <c r="I5232" s="867" t="s">
        <v>6401</v>
      </c>
      <c r="J5232" s="867" t="s">
        <v>6142</v>
      </c>
      <c r="K5232" s="868">
        <v>15.28</v>
      </c>
      <c r="L5232" s="867" t="s">
        <v>6143</v>
      </c>
    </row>
    <row r="5233" spans="1:12" ht="13.5">
      <c r="A5233" s="867" t="s">
        <v>11678</v>
      </c>
      <c r="B5233" s="867" t="s">
        <v>11679</v>
      </c>
      <c r="C5233" s="867" t="s">
        <v>11721</v>
      </c>
      <c r="D5233" s="867" t="s">
        <v>11722</v>
      </c>
      <c r="E5233" s="868" t="s">
        <v>819</v>
      </c>
      <c r="F5233" s="867" t="s">
        <v>819</v>
      </c>
      <c r="G5233" s="867">
        <v>97809</v>
      </c>
      <c r="H5233" s="867" t="s">
        <v>11752</v>
      </c>
      <c r="I5233" s="867" t="s">
        <v>6401</v>
      </c>
      <c r="J5233" s="867" t="s">
        <v>6142</v>
      </c>
      <c r="K5233" s="868">
        <v>12.38</v>
      </c>
      <c r="L5233" s="867" t="s">
        <v>6143</v>
      </c>
    </row>
    <row r="5234" spans="1:12" ht="13.5">
      <c r="A5234" s="867" t="s">
        <v>11678</v>
      </c>
      <c r="B5234" s="867" t="s">
        <v>11679</v>
      </c>
      <c r="C5234" s="867" t="s">
        <v>11721</v>
      </c>
      <c r="D5234" s="867" t="s">
        <v>11722</v>
      </c>
      <c r="E5234" s="868" t="s">
        <v>819</v>
      </c>
      <c r="F5234" s="867" t="s">
        <v>819</v>
      </c>
      <c r="G5234" s="867">
        <v>97810</v>
      </c>
      <c r="H5234" s="867" t="s">
        <v>11753</v>
      </c>
      <c r="I5234" s="867" t="s">
        <v>6401</v>
      </c>
      <c r="J5234" s="867" t="s">
        <v>6142</v>
      </c>
      <c r="K5234" s="868">
        <v>13.4</v>
      </c>
      <c r="L5234" s="867" t="s">
        <v>6143</v>
      </c>
    </row>
    <row r="5235" spans="1:12" ht="13.5">
      <c r="A5235" s="867" t="s">
        <v>11678</v>
      </c>
      <c r="B5235" s="867" t="s">
        <v>11679</v>
      </c>
      <c r="C5235" s="867" t="s">
        <v>11721</v>
      </c>
      <c r="D5235" s="867" t="s">
        <v>11722</v>
      </c>
      <c r="E5235" s="868" t="s">
        <v>819</v>
      </c>
      <c r="F5235" s="867" t="s">
        <v>819</v>
      </c>
      <c r="G5235" s="867">
        <v>97811</v>
      </c>
      <c r="H5235" s="867" t="s">
        <v>11754</v>
      </c>
      <c r="I5235" s="867" t="s">
        <v>6401</v>
      </c>
      <c r="J5235" s="867" t="s">
        <v>6142</v>
      </c>
      <c r="K5235" s="868">
        <v>15.51</v>
      </c>
      <c r="L5235" s="867" t="s">
        <v>6143</v>
      </c>
    </row>
    <row r="5236" spans="1:12" ht="13.5">
      <c r="A5236" s="867" t="s">
        <v>11678</v>
      </c>
      <c r="B5236" s="867" t="s">
        <v>11679</v>
      </c>
      <c r="C5236" s="867" t="s">
        <v>11721</v>
      </c>
      <c r="D5236" s="867" t="s">
        <v>11722</v>
      </c>
      <c r="E5236" s="868" t="s">
        <v>819</v>
      </c>
      <c r="F5236" s="867" t="s">
        <v>819</v>
      </c>
      <c r="G5236" s="867">
        <v>101167</v>
      </c>
      <c r="H5236" s="867" t="s">
        <v>11755</v>
      </c>
      <c r="I5236" s="867" t="s">
        <v>6401</v>
      </c>
      <c r="J5236" s="867" t="s">
        <v>6142</v>
      </c>
      <c r="K5236" s="868">
        <v>76.94</v>
      </c>
      <c r="L5236" s="867" t="s">
        <v>6143</v>
      </c>
    </row>
    <row r="5237" spans="1:12" ht="13.5">
      <c r="A5237" s="867" t="s">
        <v>11678</v>
      </c>
      <c r="B5237" s="867" t="s">
        <v>11679</v>
      </c>
      <c r="C5237" s="867" t="s">
        <v>11721</v>
      </c>
      <c r="D5237" s="867" t="s">
        <v>11722</v>
      </c>
      <c r="E5237" s="868" t="s">
        <v>819</v>
      </c>
      <c r="F5237" s="867" t="s">
        <v>819</v>
      </c>
      <c r="G5237" s="867">
        <v>101168</v>
      </c>
      <c r="H5237" s="867" t="s">
        <v>11756</v>
      </c>
      <c r="I5237" s="867" t="s">
        <v>6401</v>
      </c>
      <c r="J5237" s="867" t="s">
        <v>6142</v>
      </c>
      <c r="K5237" s="868">
        <v>105.14</v>
      </c>
      <c r="L5237" s="867" t="s">
        <v>6143</v>
      </c>
    </row>
    <row r="5238" spans="1:12" ht="13.5">
      <c r="A5238" s="867" t="s">
        <v>11678</v>
      </c>
      <c r="B5238" s="867" t="s">
        <v>11679</v>
      </c>
      <c r="C5238" s="867" t="s">
        <v>11721</v>
      </c>
      <c r="D5238" s="867" t="s">
        <v>11722</v>
      </c>
      <c r="E5238" s="868" t="s">
        <v>819</v>
      </c>
      <c r="F5238" s="867" t="s">
        <v>819</v>
      </c>
      <c r="G5238" s="867">
        <v>101169</v>
      </c>
      <c r="H5238" s="867" t="s">
        <v>11757</v>
      </c>
      <c r="I5238" s="867" t="s">
        <v>6401</v>
      </c>
      <c r="J5238" s="867" t="s">
        <v>6142</v>
      </c>
      <c r="K5238" s="868">
        <v>86.82</v>
      </c>
      <c r="L5238" s="867" t="s">
        <v>6143</v>
      </c>
    </row>
    <row r="5239" spans="1:12" ht="13.5">
      <c r="A5239" s="867" t="s">
        <v>11678</v>
      </c>
      <c r="B5239" s="867" t="s">
        <v>11679</v>
      </c>
      <c r="C5239" s="867" t="s">
        <v>11721</v>
      </c>
      <c r="D5239" s="867" t="s">
        <v>11722</v>
      </c>
      <c r="E5239" s="868" t="s">
        <v>819</v>
      </c>
      <c r="F5239" s="867" t="s">
        <v>819</v>
      </c>
      <c r="G5239" s="867">
        <v>101170</v>
      </c>
      <c r="H5239" s="867" t="s">
        <v>11758</v>
      </c>
      <c r="I5239" s="867" t="s">
        <v>6401</v>
      </c>
      <c r="J5239" s="867" t="s">
        <v>6142</v>
      </c>
      <c r="K5239" s="868">
        <v>39.61</v>
      </c>
      <c r="L5239" s="867" t="s">
        <v>6143</v>
      </c>
    </row>
    <row r="5240" spans="1:12" ht="13.5">
      <c r="A5240" s="867" t="s">
        <v>11678</v>
      </c>
      <c r="B5240" s="867" t="s">
        <v>11679</v>
      </c>
      <c r="C5240" s="867" t="s">
        <v>11721</v>
      </c>
      <c r="D5240" s="867" t="s">
        <v>11722</v>
      </c>
      <c r="E5240" s="868" t="s">
        <v>819</v>
      </c>
      <c r="F5240" s="867" t="s">
        <v>819</v>
      </c>
      <c r="G5240" s="867">
        <v>101171</v>
      </c>
      <c r="H5240" s="867" t="s">
        <v>11759</v>
      </c>
      <c r="I5240" s="867" t="s">
        <v>6401</v>
      </c>
      <c r="J5240" s="867" t="s">
        <v>6142</v>
      </c>
      <c r="K5240" s="868">
        <v>76.11</v>
      </c>
      <c r="L5240" s="867" t="s">
        <v>6143</v>
      </c>
    </row>
    <row r="5241" spans="1:12" ht="13.5">
      <c r="A5241" s="867" t="s">
        <v>11678</v>
      </c>
      <c r="B5241" s="867" t="s">
        <v>11679</v>
      </c>
      <c r="C5241" s="867" t="s">
        <v>11721</v>
      </c>
      <c r="D5241" s="867" t="s">
        <v>11722</v>
      </c>
      <c r="E5241" s="868" t="s">
        <v>819</v>
      </c>
      <c r="F5241" s="867" t="s">
        <v>819</v>
      </c>
      <c r="G5241" s="867">
        <v>101172</v>
      </c>
      <c r="H5241" s="867" t="s">
        <v>11760</v>
      </c>
      <c r="I5241" s="867" t="s">
        <v>6401</v>
      </c>
      <c r="J5241" s="867" t="s">
        <v>6142</v>
      </c>
      <c r="K5241" s="868">
        <v>56.82</v>
      </c>
      <c r="L5241" s="867" t="s">
        <v>6143</v>
      </c>
    </row>
    <row r="5242" spans="1:12" ht="13.5">
      <c r="A5242" s="867" t="s">
        <v>11678</v>
      </c>
      <c r="B5242" s="867" t="s">
        <v>11679</v>
      </c>
      <c r="C5242" s="867" t="s">
        <v>11761</v>
      </c>
      <c r="D5242" s="867" t="s">
        <v>11762</v>
      </c>
      <c r="E5242" s="868" t="s">
        <v>819</v>
      </c>
      <c r="F5242" s="867" t="s">
        <v>819</v>
      </c>
      <c r="G5242" s="867">
        <v>72947</v>
      </c>
      <c r="H5242" s="867" t="s">
        <v>11763</v>
      </c>
      <c r="I5242" s="867" t="s">
        <v>6401</v>
      </c>
      <c r="J5242" s="867" t="s">
        <v>6142</v>
      </c>
      <c r="K5242" s="868">
        <v>15.51</v>
      </c>
      <c r="L5242" s="867" t="s">
        <v>6143</v>
      </c>
    </row>
    <row r="5243" spans="1:12" ht="13.5">
      <c r="A5243" s="867" t="s">
        <v>11678</v>
      </c>
      <c r="B5243" s="867" t="s">
        <v>11679</v>
      </c>
      <c r="C5243" s="867" t="s">
        <v>11761</v>
      </c>
      <c r="D5243" s="867" t="s">
        <v>11762</v>
      </c>
      <c r="E5243" s="868" t="s">
        <v>819</v>
      </c>
      <c r="F5243" s="867" t="s">
        <v>819</v>
      </c>
      <c r="G5243" s="867">
        <v>83693</v>
      </c>
      <c r="H5243" s="867" t="s">
        <v>11764</v>
      </c>
      <c r="I5243" s="867" t="s">
        <v>6401</v>
      </c>
      <c r="J5243" s="867" t="s">
        <v>6229</v>
      </c>
      <c r="K5243" s="868">
        <v>4.04</v>
      </c>
      <c r="L5243" s="867" t="s">
        <v>6143</v>
      </c>
    </row>
    <row r="5244" spans="1:12" ht="13.5">
      <c r="A5244" s="867" t="s">
        <v>11678</v>
      </c>
      <c r="B5244" s="867" t="s">
        <v>11679</v>
      </c>
      <c r="C5244" s="867" t="s">
        <v>11765</v>
      </c>
      <c r="D5244" s="867" t="s">
        <v>11766</v>
      </c>
      <c r="E5244" s="868" t="s">
        <v>819</v>
      </c>
      <c r="F5244" s="867" t="s">
        <v>819</v>
      </c>
      <c r="G5244" s="867">
        <v>95995</v>
      </c>
      <c r="H5244" s="867" t="s">
        <v>11767</v>
      </c>
      <c r="I5244" s="867" t="s">
        <v>169</v>
      </c>
      <c r="J5244" s="867" t="s">
        <v>6142</v>
      </c>
      <c r="K5244" s="868">
        <v>981.19</v>
      </c>
      <c r="L5244" s="867" t="s">
        <v>6143</v>
      </c>
    </row>
    <row r="5245" spans="1:12" ht="13.5">
      <c r="A5245" s="867" t="s">
        <v>11678</v>
      </c>
      <c r="B5245" s="867" t="s">
        <v>11679</v>
      </c>
      <c r="C5245" s="867" t="s">
        <v>11765</v>
      </c>
      <c r="D5245" s="867" t="s">
        <v>11766</v>
      </c>
      <c r="E5245" s="868" t="s">
        <v>819</v>
      </c>
      <c r="F5245" s="867" t="s">
        <v>819</v>
      </c>
      <c r="G5245" s="867">
        <v>95996</v>
      </c>
      <c r="H5245" s="867" t="s">
        <v>11768</v>
      </c>
      <c r="I5245" s="867" t="s">
        <v>169</v>
      </c>
      <c r="J5245" s="867" t="s">
        <v>6142</v>
      </c>
      <c r="K5245" s="868">
        <v>932.4</v>
      </c>
      <c r="L5245" s="867" t="s">
        <v>6143</v>
      </c>
    </row>
    <row r="5246" spans="1:12" ht="13.5">
      <c r="A5246" s="867" t="s">
        <v>11678</v>
      </c>
      <c r="B5246" s="867" t="s">
        <v>11679</v>
      </c>
      <c r="C5246" s="867" t="s">
        <v>11765</v>
      </c>
      <c r="D5246" s="867" t="s">
        <v>11766</v>
      </c>
      <c r="E5246" s="868" t="s">
        <v>819</v>
      </c>
      <c r="F5246" s="867" t="s">
        <v>819</v>
      </c>
      <c r="G5246" s="867">
        <v>96001</v>
      </c>
      <c r="H5246" s="867" t="s">
        <v>11769</v>
      </c>
      <c r="I5246" s="867" t="s">
        <v>6401</v>
      </c>
      <c r="J5246" s="867" t="s">
        <v>6142</v>
      </c>
      <c r="K5246" s="868">
        <v>5.0199999999999996</v>
      </c>
      <c r="L5246" s="867" t="s">
        <v>6143</v>
      </c>
    </row>
    <row r="5247" spans="1:12" ht="13.5">
      <c r="A5247" s="867" t="s">
        <v>11678</v>
      </c>
      <c r="B5247" s="867" t="s">
        <v>11679</v>
      </c>
      <c r="C5247" s="867" t="s">
        <v>11765</v>
      </c>
      <c r="D5247" s="867" t="s">
        <v>11766</v>
      </c>
      <c r="E5247" s="868" t="s">
        <v>819</v>
      </c>
      <c r="F5247" s="867" t="s">
        <v>819</v>
      </c>
      <c r="G5247" s="867">
        <v>96393</v>
      </c>
      <c r="H5247" s="867" t="s">
        <v>11770</v>
      </c>
      <c r="I5247" s="867" t="s">
        <v>169</v>
      </c>
      <c r="J5247" s="867" t="s">
        <v>6142</v>
      </c>
      <c r="K5247" s="868">
        <v>107.87</v>
      </c>
      <c r="L5247" s="867" t="s">
        <v>6143</v>
      </c>
    </row>
    <row r="5248" spans="1:12" ht="13.5">
      <c r="A5248" s="867" t="s">
        <v>11678</v>
      </c>
      <c r="B5248" s="867" t="s">
        <v>11679</v>
      </c>
      <c r="C5248" s="867" t="s">
        <v>11765</v>
      </c>
      <c r="D5248" s="867" t="s">
        <v>11766</v>
      </c>
      <c r="E5248" s="868" t="s">
        <v>819</v>
      </c>
      <c r="F5248" s="867" t="s">
        <v>819</v>
      </c>
      <c r="G5248" s="867">
        <v>96394</v>
      </c>
      <c r="H5248" s="867" t="s">
        <v>11771</v>
      </c>
      <c r="I5248" s="867" t="s">
        <v>169</v>
      </c>
      <c r="J5248" s="867" t="s">
        <v>6142</v>
      </c>
      <c r="K5248" s="868">
        <v>141.51</v>
      </c>
      <c r="L5248" s="867" t="s">
        <v>6143</v>
      </c>
    </row>
    <row r="5249" spans="1:12" ht="13.5">
      <c r="A5249" s="867" t="s">
        <v>11678</v>
      </c>
      <c r="B5249" s="867" t="s">
        <v>11679</v>
      </c>
      <c r="C5249" s="867" t="s">
        <v>11765</v>
      </c>
      <c r="D5249" s="867" t="s">
        <v>11766</v>
      </c>
      <c r="E5249" s="868" t="s">
        <v>819</v>
      </c>
      <c r="F5249" s="867" t="s">
        <v>819</v>
      </c>
      <c r="G5249" s="867">
        <v>96395</v>
      </c>
      <c r="H5249" s="867" t="s">
        <v>11772</v>
      </c>
      <c r="I5249" s="867" t="s">
        <v>169</v>
      </c>
      <c r="J5249" s="867" t="s">
        <v>6142</v>
      </c>
      <c r="K5249" s="868">
        <v>189.4</v>
      </c>
      <c r="L5249" s="867" t="s">
        <v>6143</v>
      </c>
    </row>
    <row r="5250" spans="1:12" ht="13.5">
      <c r="A5250" s="867" t="s">
        <v>11678</v>
      </c>
      <c r="B5250" s="867" t="s">
        <v>11679</v>
      </c>
      <c r="C5250" s="867" t="s">
        <v>11765</v>
      </c>
      <c r="D5250" s="867" t="s">
        <v>11766</v>
      </c>
      <c r="E5250" s="868" t="s">
        <v>819</v>
      </c>
      <c r="F5250" s="867" t="s">
        <v>819</v>
      </c>
      <c r="G5250" s="867">
        <v>100624</v>
      </c>
      <c r="H5250" s="867" t="s">
        <v>11773</v>
      </c>
      <c r="I5250" s="867" t="s">
        <v>169</v>
      </c>
      <c r="J5250" s="867" t="s">
        <v>6142</v>
      </c>
      <c r="K5250" s="868">
        <v>836.28</v>
      </c>
      <c r="L5250" s="867" t="s">
        <v>6143</v>
      </c>
    </row>
    <row r="5251" spans="1:12" ht="13.5">
      <c r="A5251" s="867" t="s">
        <v>11678</v>
      </c>
      <c r="B5251" s="867" t="s">
        <v>11679</v>
      </c>
      <c r="C5251" s="867" t="s">
        <v>11765</v>
      </c>
      <c r="D5251" s="867" t="s">
        <v>11766</v>
      </c>
      <c r="E5251" s="868" t="s">
        <v>819</v>
      </c>
      <c r="F5251" s="867" t="s">
        <v>819</v>
      </c>
      <c r="G5251" s="867">
        <v>100625</v>
      </c>
      <c r="H5251" s="867" t="s">
        <v>11774</v>
      </c>
      <c r="I5251" s="867" t="s">
        <v>169</v>
      </c>
      <c r="J5251" s="867" t="s">
        <v>6142</v>
      </c>
      <c r="K5251" s="868">
        <v>740.31</v>
      </c>
      <c r="L5251" s="867" t="s">
        <v>6143</v>
      </c>
    </row>
    <row r="5252" spans="1:12" ht="13.5">
      <c r="A5252" s="867" t="s">
        <v>11678</v>
      </c>
      <c r="B5252" s="867" t="s">
        <v>11679</v>
      </c>
      <c r="C5252" s="867" t="s">
        <v>11765</v>
      </c>
      <c r="D5252" s="867" t="s">
        <v>11766</v>
      </c>
      <c r="E5252" s="868" t="s">
        <v>819</v>
      </c>
      <c r="F5252" s="867" t="s">
        <v>819</v>
      </c>
      <c r="G5252" s="867">
        <v>101020</v>
      </c>
      <c r="H5252" s="867" t="s">
        <v>11775</v>
      </c>
      <c r="I5252" s="867" t="s">
        <v>11422</v>
      </c>
      <c r="J5252" s="867" t="s">
        <v>6142</v>
      </c>
      <c r="K5252" s="868">
        <v>294.8</v>
      </c>
      <c r="L5252" s="867" t="s">
        <v>6143</v>
      </c>
    </row>
    <row r="5253" spans="1:12" ht="13.5">
      <c r="A5253" s="867" t="s">
        <v>11678</v>
      </c>
      <c r="B5253" s="867" t="s">
        <v>11679</v>
      </c>
      <c r="C5253" s="867" t="s">
        <v>11765</v>
      </c>
      <c r="D5253" s="867" t="s">
        <v>11766</v>
      </c>
      <c r="E5253" s="868" t="s">
        <v>819</v>
      </c>
      <c r="F5253" s="867" t="s">
        <v>819</v>
      </c>
      <c r="G5253" s="867">
        <v>101021</v>
      </c>
      <c r="H5253" s="867" t="s">
        <v>11776</v>
      </c>
      <c r="I5253" s="867" t="s">
        <v>11422</v>
      </c>
      <c r="J5253" s="867" t="s">
        <v>6142</v>
      </c>
      <c r="K5253" s="868">
        <v>304.22000000000003</v>
      </c>
      <c r="L5253" s="867" t="s">
        <v>6143</v>
      </c>
    </row>
    <row r="5254" spans="1:12" ht="13.5">
      <c r="A5254" s="867" t="s">
        <v>11678</v>
      </c>
      <c r="B5254" s="867" t="s">
        <v>11679</v>
      </c>
      <c r="C5254" s="867" t="s">
        <v>11765</v>
      </c>
      <c r="D5254" s="867" t="s">
        <v>11766</v>
      </c>
      <c r="E5254" s="868" t="s">
        <v>819</v>
      </c>
      <c r="F5254" s="867" t="s">
        <v>819</v>
      </c>
      <c r="G5254" s="867">
        <v>101022</v>
      </c>
      <c r="H5254" s="867" t="s">
        <v>11777</v>
      </c>
      <c r="I5254" s="867" t="s">
        <v>11422</v>
      </c>
      <c r="J5254" s="867" t="s">
        <v>6142</v>
      </c>
      <c r="K5254" s="868">
        <v>260.2</v>
      </c>
      <c r="L5254" s="867" t="s">
        <v>6143</v>
      </c>
    </row>
    <row r="5255" spans="1:12" ht="13.5">
      <c r="A5255" s="867" t="s">
        <v>11678</v>
      </c>
      <c r="B5255" s="867" t="s">
        <v>11679</v>
      </c>
      <c r="C5255" s="867" t="s">
        <v>11765</v>
      </c>
      <c r="D5255" s="867" t="s">
        <v>11766</v>
      </c>
      <c r="E5255" s="868" t="s">
        <v>819</v>
      </c>
      <c r="F5255" s="867" t="s">
        <v>819</v>
      </c>
      <c r="G5255" s="867">
        <v>101023</v>
      </c>
      <c r="H5255" s="867" t="s">
        <v>11778</v>
      </c>
      <c r="I5255" s="867" t="s">
        <v>11422</v>
      </c>
      <c r="J5255" s="867" t="s">
        <v>6142</v>
      </c>
      <c r="K5255" s="868">
        <v>270.67</v>
      </c>
      <c r="L5255" s="867" t="s">
        <v>6143</v>
      </c>
    </row>
    <row r="5256" spans="1:12" ht="13.5">
      <c r="A5256" s="867" t="s">
        <v>11678</v>
      </c>
      <c r="B5256" s="867" t="s">
        <v>11679</v>
      </c>
      <c r="C5256" s="867" t="s">
        <v>11765</v>
      </c>
      <c r="D5256" s="867" t="s">
        <v>11766</v>
      </c>
      <c r="E5256" s="868" t="s">
        <v>819</v>
      </c>
      <c r="F5256" s="867" t="s">
        <v>819</v>
      </c>
      <c r="G5256" s="867">
        <v>101024</v>
      </c>
      <c r="H5256" s="867" t="s">
        <v>11779</v>
      </c>
      <c r="I5256" s="867" t="s">
        <v>11422</v>
      </c>
      <c r="J5256" s="867" t="s">
        <v>6142</v>
      </c>
      <c r="K5256" s="868">
        <v>264.04000000000002</v>
      </c>
      <c r="L5256" s="867" t="s">
        <v>6143</v>
      </c>
    </row>
    <row r="5257" spans="1:12" ht="13.5">
      <c r="A5257" s="867" t="s">
        <v>11678</v>
      </c>
      <c r="B5257" s="867" t="s">
        <v>11679</v>
      </c>
      <c r="C5257" s="867" t="s">
        <v>11765</v>
      </c>
      <c r="D5257" s="867" t="s">
        <v>11766</v>
      </c>
      <c r="E5257" s="868" t="s">
        <v>819</v>
      </c>
      <c r="F5257" s="867" t="s">
        <v>819</v>
      </c>
      <c r="G5257" s="867">
        <v>101025</v>
      </c>
      <c r="H5257" s="867" t="s">
        <v>11780</v>
      </c>
      <c r="I5257" s="867" t="s">
        <v>11422</v>
      </c>
      <c r="J5257" s="867" t="s">
        <v>6142</v>
      </c>
      <c r="K5257" s="868">
        <v>273.45</v>
      </c>
      <c r="L5257" s="867" t="s">
        <v>6143</v>
      </c>
    </row>
    <row r="5258" spans="1:12" ht="13.5">
      <c r="A5258" s="867" t="s">
        <v>11678</v>
      </c>
      <c r="B5258" s="867" t="s">
        <v>11679</v>
      </c>
      <c r="C5258" s="867" t="s">
        <v>11765</v>
      </c>
      <c r="D5258" s="867" t="s">
        <v>11766</v>
      </c>
      <c r="E5258" s="868" t="s">
        <v>819</v>
      </c>
      <c r="F5258" s="867" t="s">
        <v>819</v>
      </c>
      <c r="G5258" s="867">
        <v>101026</v>
      </c>
      <c r="H5258" s="867" t="s">
        <v>11781</v>
      </c>
      <c r="I5258" s="867" t="s">
        <v>11422</v>
      </c>
      <c r="J5258" s="867" t="s">
        <v>6142</v>
      </c>
      <c r="K5258" s="868">
        <v>288.76</v>
      </c>
      <c r="L5258" s="867" t="s">
        <v>6143</v>
      </c>
    </row>
    <row r="5259" spans="1:12" ht="13.5">
      <c r="A5259" s="867" t="s">
        <v>11678</v>
      </c>
      <c r="B5259" s="867" t="s">
        <v>11679</v>
      </c>
      <c r="C5259" s="867" t="s">
        <v>11765</v>
      </c>
      <c r="D5259" s="867" t="s">
        <v>11766</v>
      </c>
      <c r="E5259" s="868" t="s">
        <v>819</v>
      </c>
      <c r="F5259" s="867" t="s">
        <v>819</v>
      </c>
      <c r="G5259" s="867">
        <v>101027</v>
      </c>
      <c r="H5259" s="867" t="s">
        <v>11782</v>
      </c>
      <c r="I5259" s="867" t="s">
        <v>11422</v>
      </c>
      <c r="J5259" s="867" t="s">
        <v>6142</v>
      </c>
      <c r="K5259" s="868">
        <v>322.87</v>
      </c>
      <c r="L5259" s="867" t="s">
        <v>6143</v>
      </c>
    </row>
    <row r="5260" spans="1:12" ht="13.5">
      <c r="A5260" s="867" t="s">
        <v>11783</v>
      </c>
      <c r="B5260" s="867" t="s">
        <v>11784</v>
      </c>
      <c r="C5260" s="867" t="s">
        <v>11785</v>
      </c>
      <c r="D5260" s="867" t="s">
        <v>11786</v>
      </c>
      <c r="E5260" s="868" t="s">
        <v>819</v>
      </c>
      <c r="F5260" s="867" t="s">
        <v>819</v>
      </c>
      <c r="G5260" s="867">
        <v>88411</v>
      </c>
      <c r="H5260" s="867" t="s">
        <v>11787</v>
      </c>
      <c r="I5260" s="867" t="s">
        <v>6401</v>
      </c>
      <c r="J5260" s="867" t="s">
        <v>6635</v>
      </c>
      <c r="K5260" s="868">
        <v>2.57</v>
      </c>
      <c r="L5260" s="867" t="s">
        <v>6143</v>
      </c>
    </row>
    <row r="5261" spans="1:12" ht="13.5">
      <c r="A5261" s="867" t="s">
        <v>11783</v>
      </c>
      <c r="B5261" s="867" t="s">
        <v>11784</v>
      </c>
      <c r="C5261" s="867" t="s">
        <v>11785</v>
      </c>
      <c r="D5261" s="867" t="s">
        <v>11786</v>
      </c>
      <c r="E5261" s="868" t="s">
        <v>819</v>
      </c>
      <c r="F5261" s="867" t="s">
        <v>819</v>
      </c>
      <c r="G5261" s="867">
        <v>88412</v>
      </c>
      <c r="H5261" s="867" t="s">
        <v>11788</v>
      </c>
      <c r="I5261" s="867" t="s">
        <v>6401</v>
      </c>
      <c r="J5261" s="867" t="s">
        <v>6635</v>
      </c>
      <c r="K5261" s="868">
        <v>1.95</v>
      </c>
      <c r="L5261" s="867" t="s">
        <v>6143</v>
      </c>
    </row>
    <row r="5262" spans="1:12" ht="13.5">
      <c r="A5262" s="867" t="s">
        <v>11783</v>
      </c>
      <c r="B5262" s="867" t="s">
        <v>11784</v>
      </c>
      <c r="C5262" s="867" t="s">
        <v>11785</v>
      </c>
      <c r="D5262" s="867" t="s">
        <v>11786</v>
      </c>
      <c r="E5262" s="868" t="s">
        <v>819</v>
      </c>
      <c r="F5262" s="867" t="s">
        <v>819</v>
      </c>
      <c r="G5262" s="867">
        <v>88413</v>
      </c>
      <c r="H5262" s="867" t="s">
        <v>11789</v>
      </c>
      <c r="I5262" s="867" t="s">
        <v>6401</v>
      </c>
      <c r="J5262" s="867" t="s">
        <v>6635</v>
      </c>
      <c r="K5262" s="868">
        <v>3.82</v>
      </c>
      <c r="L5262" s="867" t="s">
        <v>6143</v>
      </c>
    </row>
    <row r="5263" spans="1:12" ht="13.5">
      <c r="A5263" s="867" t="s">
        <v>11783</v>
      </c>
      <c r="B5263" s="867" t="s">
        <v>11784</v>
      </c>
      <c r="C5263" s="867" t="s">
        <v>11785</v>
      </c>
      <c r="D5263" s="867" t="s">
        <v>11786</v>
      </c>
      <c r="E5263" s="868" t="s">
        <v>819</v>
      </c>
      <c r="F5263" s="867" t="s">
        <v>819</v>
      </c>
      <c r="G5263" s="867">
        <v>88414</v>
      </c>
      <c r="H5263" s="867" t="s">
        <v>11790</v>
      </c>
      <c r="I5263" s="867" t="s">
        <v>6401</v>
      </c>
      <c r="J5263" s="867" t="s">
        <v>6635</v>
      </c>
      <c r="K5263" s="868">
        <v>4.21</v>
      </c>
      <c r="L5263" s="867" t="s">
        <v>6143</v>
      </c>
    </row>
    <row r="5264" spans="1:12" ht="13.5">
      <c r="A5264" s="867" t="s">
        <v>11783</v>
      </c>
      <c r="B5264" s="867" t="s">
        <v>11784</v>
      </c>
      <c r="C5264" s="867" t="s">
        <v>11785</v>
      </c>
      <c r="D5264" s="867" t="s">
        <v>11786</v>
      </c>
      <c r="E5264" s="868" t="s">
        <v>819</v>
      </c>
      <c r="F5264" s="867" t="s">
        <v>819</v>
      </c>
      <c r="G5264" s="867">
        <v>88415</v>
      </c>
      <c r="H5264" s="867" t="s">
        <v>11791</v>
      </c>
      <c r="I5264" s="867" t="s">
        <v>6401</v>
      </c>
      <c r="J5264" s="867" t="s">
        <v>6635</v>
      </c>
      <c r="K5264" s="868">
        <v>2.78</v>
      </c>
      <c r="L5264" s="867" t="s">
        <v>6143</v>
      </c>
    </row>
    <row r="5265" spans="1:12" ht="13.5">
      <c r="A5265" s="867" t="s">
        <v>11783</v>
      </c>
      <c r="B5265" s="867" t="s">
        <v>11784</v>
      </c>
      <c r="C5265" s="867" t="s">
        <v>11785</v>
      </c>
      <c r="D5265" s="867" t="s">
        <v>11786</v>
      </c>
      <c r="E5265" s="868" t="s">
        <v>819</v>
      </c>
      <c r="F5265" s="867" t="s">
        <v>819</v>
      </c>
      <c r="G5265" s="867">
        <v>88416</v>
      </c>
      <c r="H5265" s="867" t="s">
        <v>11792</v>
      </c>
      <c r="I5265" s="867" t="s">
        <v>6401</v>
      </c>
      <c r="J5265" s="867" t="s">
        <v>6229</v>
      </c>
      <c r="K5265" s="868">
        <v>16.559999999999999</v>
      </c>
      <c r="L5265" s="867" t="s">
        <v>6143</v>
      </c>
    </row>
    <row r="5266" spans="1:12" ht="13.5">
      <c r="A5266" s="867" t="s">
        <v>11783</v>
      </c>
      <c r="B5266" s="867" t="s">
        <v>11784</v>
      </c>
      <c r="C5266" s="867" t="s">
        <v>11785</v>
      </c>
      <c r="D5266" s="867" t="s">
        <v>11786</v>
      </c>
      <c r="E5266" s="868" t="s">
        <v>819</v>
      </c>
      <c r="F5266" s="867" t="s">
        <v>819</v>
      </c>
      <c r="G5266" s="867">
        <v>88417</v>
      </c>
      <c r="H5266" s="867" t="s">
        <v>11793</v>
      </c>
      <c r="I5266" s="867" t="s">
        <v>6401</v>
      </c>
      <c r="J5266" s="867" t="s">
        <v>6229</v>
      </c>
      <c r="K5266" s="868">
        <v>14.36</v>
      </c>
      <c r="L5266" s="867" t="s">
        <v>6143</v>
      </c>
    </row>
    <row r="5267" spans="1:12" ht="13.5">
      <c r="A5267" s="867" t="s">
        <v>11783</v>
      </c>
      <c r="B5267" s="867" t="s">
        <v>11784</v>
      </c>
      <c r="C5267" s="867" t="s">
        <v>11785</v>
      </c>
      <c r="D5267" s="867" t="s">
        <v>11786</v>
      </c>
      <c r="E5267" s="868" t="s">
        <v>819</v>
      </c>
      <c r="F5267" s="867" t="s">
        <v>819</v>
      </c>
      <c r="G5267" s="867">
        <v>88420</v>
      </c>
      <c r="H5267" s="867" t="s">
        <v>11794</v>
      </c>
      <c r="I5267" s="867" t="s">
        <v>6401</v>
      </c>
      <c r="J5267" s="867" t="s">
        <v>6229</v>
      </c>
      <c r="K5267" s="868">
        <v>20.99</v>
      </c>
      <c r="L5267" s="867" t="s">
        <v>6143</v>
      </c>
    </row>
    <row r="5268" spans="1:12" ht="13.5">
      <c r="A5268" s="867" t="s">
        <v>11783</v>
      </c>
      <c r="B5268" s="867" t="s">
        <v>11784</v>
      </c>
      <c r="C5268" s="867" t="s">
        <v>11785</v>
      </c>
      <c r="D5268" s="867" t="s">
        <v>11786</v>
      </c>
      <c r="E5268" s="868" t="s">
        <v>819</v>
      </c>
      <c r="F5268" s="867" t="s">
        <v>819</v>
      </c>
      <c r="G5268" s="867">
        <v>88421</v>
      </c>
      <c r="H5268" s="867" t="s">
        <v>11795</v>
      </c>
      <c r="I5268" s="867" t="s">
        <v>6401</v>
      </c>
      <c r="J5268" s="867" t="s">
        <v>6229</v>
      </c>
      <c r="K5268" s="868">
        <v>22.39</v>
      </c>
      <c r="L5268" s="867" t="s">
        <v>6143</v>
      </c>
    </row>
    <row r="5269" spans="1:12" ht="13.5">
      <c r="A5269" s="867" t="s">
        <v>11783</v>
      </c>
      <c r="B5269" s="867" t="s">
        <v>11784</v>
      </c>
      <c r="C5269" s="867" t="s">
        <v>11785</v>
      </c>
      <c r="D5269" s="867" t="s">
        <v>11786</v>
      </c>
      <c r="E5269" s="868" t="s">
        <v>819</v>
      </c>
      <c r="F5269" s="867" t="s">
        <v>819</v>
      </c>
      <c r="G5269" s="867">
        <v>88423</v>
      </c>
      <c r="H5269" s="867" t="s">
        <v>11796</v>
      </c>
      <c r="I5269" s="867" t="s">
        <v>6401</v>
      </c>
      <c r="J5269" s="867" t="s">
        <v>6229</v>
      </c>
      <c r="K5269" s="868">
        <v>17.239999999999998</v>
      </c>
      <c r="L5269" s="867" t="s">
        <v>6143</v>
      </c>
    </row>
    <row r="5270" spans="1:12" ht="13.5">
      <c r="A5270" s="867" t="s">
        <v>11783</v>
      </c>
      <c r="B5270" s="867" t="s">
        <v>11784</v>
      </c>
      <c r="C5270" s="867" t="s">
        <v>11785</v>
      </c>
      <c r="D5270" s="867" t="s">
        <v>11786</v>
      </c>
      <c r="E5270" s="868" t="s">
        <v>819</v>
      </c>
      <c r="F5270" s="867" t="s">
        <v>819</v>
      </c>
      <c r="G5270" s="867">
        <v>88424</v>
      </c>
      <c r="H5270" s="867" t="s">
        <v>11797</v>
      </c>
      <c r="I5270" s="867" t="s">
        <v>6401</v>
      </c>
      <c r="J5270" s="867" t="s">
        <v>6229</v>
      </c>
      <c r="K5270" s="868">
        <v>19.57</v>
      </c>
      <c r="L5270" s="867" t="s">
        <v>6143</v>
      </c>
    </row>
    <row r="5271" spans="1:12" ht="13.5">
      <c r="A5271" s="867" t="s">
        <v>11783</v>
      </c>
      <c r="B5271" s="867" t="s">
        <v>11784</v>
      </c>
      <c r="C5271" s="867" t="s">
        <v>11785</v>
      </c>
      <c r="D5271" s="867" t="s">
        <v>11786</v>
      </c>
      <c r="E5271" s="868" t="s">
        <v>819</v>
      </c>
      <c r="F5271" s="867" t="s">
        <v>819</v>
      </c>
      <c r="G5271" s="867">
        <v>88426</v>
      </c>
      <c r="H5271" s="867" t="s">
        <v>11798</v>
      </c>
      <c r="I5271" s="867" t="s">
        <v>6401</v>
      </c>
      <c r="J5271" s="867" t="s">
        <v>6229</v>
      </c>
      <c r="K5271" s="868">
        <v>15.78</v>
      </c>
      <c r="L5271" s="867" t="s">
        <v>6143</v>
      </c>
    </row>
    <row r="5272" spans="1:12" ht="13.5">
      <c r="A5272" s="867" t="s">
        <v>11783</v>
      </c>
      <c r="B5272" s="867" t="s">
        <v>11784</v>
      </c>
      <c r="C5272" s="867" t="s">
        <v>11785</v>
      </c>
      <c r="D5272" s="867" t="s">
        <v>11786</v>
      </c>
      <c r="E5272" s="868" t="s">
        <v>819</v>
      </c>
      <c r="F5272" s="867" t="s">
        <v>819</v>
      </c>
      <c r="G5272" s="867">
        <v>88428</v>
      </c>
      <c r="H5272" s="867" t="s">
        <v>11799</v>
      </c>
      <c r="I5272" s="867" t="s">
        <v>6401</v>
      </c>
      <c r="J5272" s="867" t="s">
        <v>6229</v>
      </c>
      <c r="K5272" s="868">
        <v>27.19</v>
      </c>
      <c r="L5272" s="867" t="s">
        <v>6143</v>
      </c>
    </row>
    <row r="5273" spans="1:12" ht="13.5">
      <c r="A5273" s="867" t="s">
        <v>11783</v>
      </c>
      <c r="B5273" s="867" t="s">
        <v>11784</v>
      </c>
      <c r="C5273" s="867" t="s">
        <v>11785</v>
      </c>
      <c r="D5273" s="867" t="s">
        <v>11786</v>
      </c>
      <c r="E5273" s="868" t="s">
        <v>819</v>
      </c>
      <c r="F5273" s="867" t="s">
        <v>819</v>
      </c>
      <c r="G5273" s="867">
        <v>88429</v>
      </c>
      <c r="H5273" s="867" t="s">
        <v>11800</v>
      </c>
      <c r="I5273" s="867" t="s">
        <v>6401</v>
      </c>
      <c r="J5273" s="867" t="s">
        <v>6229</v>
      </c>
      <c r="K5273" s="868">
        <v>29.63</v>
      </c>
      <c r="L5273" s="867" t="s">
        <v>6143</v>
      </c>
    </row>
    <row r="5274" spans="1:12" ht="13.5">
      <c r="A5274" s="867" t="s">
        <v>11783</v>
      </c>
      <c r="B5274" s="867" t="s">
        <v>11784</v>
      </c>
      <c r="C5274" s="867" t="s">
        <v>11785</v>
      </c>
      <c r="D5274" s="867" t="s">
        <v>11786</v>
      </c>
      <c r="E5274" s="868" t="s">
        <v>819</v>
      </c>
      <c r="F5274" s="867" t="s">
        <v>819</v>
      </c>
      <c r="G5274" s="867">
        <v>88431</v>
      </c>
      <c r="H5274" s="867" t="s">
        <v>11801</v>
      </c>
      <c r="I5274" s="867" t="s">
        <v>6401</v>
      </c>
      <c r="J5274" s="867" t="s">
        <v>6229</v>
      </c>
      <c r="K5274" s="868">
        <v>20.77</v>
      </c>
      <c r="L5274" s="867" t="s">
        <v>6143</v>
      </c>
    </row>
    <row r="5275" spans="1:12" ht="13.5">
      <c r="A5275" s="867" t="s">
        <v>11783</v>
      </c>
      <c r="B5275" s="867" t="s">
        <v>11784</v>
      </c>
      <c r="C5275" s="867" t="s">
        <v>11785</v>
      </c>
      <c r="D5275" s="867" t="s">
        <v>11786</v>
      </c>
      <c r="E5275" s="868" t="s">
        <v>819</v>
      </c>
      <c r="F5275" s="867" t="s">
        <v>819</v>
      </c>
      <c r="G5275" s="867">
        <v>88432</v>
      </c>
      <c r="H5275" s="867" t="s">
        <v>11802</v>
      </c>
      <c r="I5275" s="867" t="s">
        <v>6401</v>
      </c>
      <c r="J5275" s="867" t="s">
        <v>6229</v>
      </c>
      <c r="K5275" s="868">
        <v>15.33</v>
      </c>
      <c r="L5275" s="867" t="s">
        <v>6143</v>
      </c>
    </row>
    <row r="5276" spans="1:12" ht="13.5">
      <c r="A5276" s="867" t="s">
        <v>11783</v>
      </c>
      <c r="B5276" s="867" t="s">
        <v>11784</v>
      </c>
      <c r="C5276" s="867" t="s">
        <v>11785</v>
      </c>
      <c r="D5276" s="867" t="s">
        <v>11786</v>
      </c>
      <c r="E5276" s="868" t="s">
        <v>819</v>
      </c>
      <c r="F5276" s="867" t="s">
        <v>819</v>
      </c>
      <c r="G5276" s="867">
        <v>88482</v>
      </c>
      <c r="H5276" s="867" t="s">
        <v>11803</v>
      </c>
      <c r="I5276" s="867" t="s">
        <v>6401</v>
      </c>
      <c r="J5276" s="867" t="s">
        <v>6229</v>
      </c>
      <c r="K5276" s="868">
        <v>3.49</v>
      </c>
      <c r="L5276" s="867" t="s">
        <v>6143</v>
      </c>
    </row>
    <row r="5277" spans="1:12" ht="13.5">
      <c r="A5277" s="867" t="s">
        <v>11783</v>
      </c>
      <c r="B5277" s="867" t="s">
        <v>11784</v>
      </c>
      <c r="C5277" s="867" t="s">
        <v>11785</v>
      </c>
      <c r="D5277" s="867" t="s">
        <v>11786</v>
      </c>
      <c r="E5277" s="868" t="s">
        <v>819</v>
      </c>
      <c r="F5277" s="867" t="s">
        <v>819</v>
      </c>
      <c r="G5277" s="867">
        <v>88483</v>
      </c>
      <c r="H5277" s="867" t="s">
        <v>11804</v>
      </c>
      <c r="I5277" s="867" t="s">
        <v>6401</v>
      </c>
      <c r="J5277" s="867" t="s">
        <v>6229</v>
      </c>
      <c r="K5277" s="868">
        <v>3.23</v>
      </c>
      <c r="L5277" s="867" t="s">
        <v>6143</v>
      </c>
    </row>
    <row r="5278" spans="1:12" ht="13.5">
      <c r="A5278" s="867" t="s">
        <v>11783</v>
      </c>
      <c r="B5278" s="867" t="s">
        <v>11784</v>
      </c>
      <c r="C5278" s="867" t="s">
        <v>11785</v>
      </c>
      <c r="D5278" s="867" t="s">
        <v>11786</v>
      </c>
      <c r="E5278" s="868" t="s">
        <v>819</v>
      </c>
      <c r="F5278" s="867" t="s">
        <v>819</v>
      </c>
      <c r="G5278" s="867">
        <v>88484</v>
      </c>
      <c r="H5278" s="867" t="s">
        <v>11805</v>
      </c>
      <c r="I5278" s="867" t="s">
        <v>6401</v>
      </c>
      <c r="J5278" s="867" t="s">
        <v>6635</v>
      </c>
      <c r="K5278" s="868">
        <v>2.79</v>
      </c>
      <c r="L5278" s="867" t="s">
        <v>6143</v>
      </c>
    </row>
    <row r="5279" spans="1:12" ht="13.5">
      <c r="A5279" s="867" t="s">
        <v>11783</v>
      </c>
      <c r="B5279" s="867" t="s">
        <v>11784</v>
      </c>
      <c r="C5279" s="867" t="s">
        <v>11785</v>
      </c>
      <c r="D5279" s="867" t="s">
        <v>11786</v>
      </c>
      <c r="E5279" s="868" t="s">
        <v>819</v>
      </c>
      <c r="F5279" s="867" t="s">
        <v>819</v>
      </c>
      <c r="G5279" s="867">
        <v>88485</v>
      </c>
      <c r="H5279" s="867" t="s">
        <v>11806</v>
      </c>
      <c r="I5279" s="867" t="s">
        <v>6401</v>
      </c>
      <c r="J5279" s="867" t="s">
        <v>6635</v>
      </c>
      <c r="K5279" s="868">
        <v>2.42</v>
      </c>
      <c r="L5279" s="867" t="s">
        <v>6143</v>
      </c>
    </row>
    <row r="5280" spans="1:12" ht="13.5">
      <c r="A5280" s="867" t="s">
        <v>11783</v>
      </c>
      <c r="B5280" s="867" t="s">
        <v>11784</v>
      </c>
      <c r="C5280" s="867" t="s">
        <v>11785</v>
      </c>
      <c r="D5280" s="867" t="s">
        <v>11786</v>
      </c>
      <c r="E5280" s="868" t="s">
        <v>819</v>
      </c>
      <c r="F5280" s="867" t="s">
        <v>819</v>
      </c>
      <c r="G5280" s="867">
        <v>88486</v>
      </c>
      <c r="H5280" s="867" t="s">
        <v>11807</v>
      </c>
      <c r="I5280" s="867" t="s">
        <v>6401</v>
      </c>
      <c r="J5280" s="867" t="s">
        <v>6229</v>
      </c>
      <c r="K5280" s="868">
        <v>10.94</v>
      </c>
      <c r="L5280" s="867" t="s">
        <v>6143</v>
      </c>
    </row>
    <row r="5281" spans="1:12" ht="13.5">
      <c r="A5281" s="867" t="s">
        <v>11783</v>
      </c>
      <c r="B5281" s="867" t="s">
        <v>11784</v>
      </c>
      <c r="C5281" s="867" t="s">
        <v>11785</v>
      </c>
      <c r="D5281" s="867" t="s">
        <v>11786</v>
      </c>
      <c r="E5281" s="868" t="s">
        <v>819</v>
      </c>
      <c r="F5281" s="867" t="s">
        <v>819</v>
      </c>
      <c r="G5281" s="867">
        <v>88487</v>
      </c>
      <c r="H5281" s="867" t="s">
        <v>11808</v>
      </c>
      <c r="I5281" s="867" t="s">
        <v>6401</v>
      </c>
      <c r="J5281" s="867" t="s">
        <v>6229</v>
      </c>
      <c r="K5281" s="868">
        <v>9.77</v>
      </c>
      <c r="L5281" s="867" t="s">
        <v>6143</v>
      </c>
    </row>
    <row r="5282" spans="1:12" ht="13.5">
      <c r="A5282" s="867" t="s">
        <v>11783</v>
      </c>
      <c r="B5282" s="867" t="s">
        <v>11784</v>
      </c>
      <c r="C5282" s="867" t="s">
        <v>11785</v>
      </c>
      <c r="D5282" s="867" t="s">
        <v>11786</v>
      </c>
      <c r="E5282" s="868" t="s">
        <v>819</v>
      </c>
      <c r="F5282" s="867" t="s">
        <v>819</v>
      </c>
      <c r="G5282" s="867">
        <v>88488</v>
      </c>
      <c r="H5282" s="867" t="s">
        <v>11809</v>
      </c>
      <c r="I5282" s="867" t="s">
        <v>6401</v>
      </c>
      <c r="J5282" s="867" t="s">
        <v>6229</v>
      </c>
      <c r="K5282" s="868">
        <v>14.05</v>
      </c>
      <c r="L5282" s="867" t="s">
        <v>6143</v>
      </c>
    </row>
    <row r="5283" spans="1:12" ht="13.5">
      <c r="A5283" s="867" t="s">
        <v>11783</v>
      </c>
      <c r="B5283" s="867" t="s">
        <v>11784</v>
      </c>
      <c r="C5283" s="867" t="s">
        <v>11785</v>
      </c>
      <c r="D5283" s="867" t="s">
        <v>11786</v>
      </c>
      <c r="E5283" s="868" t="s">
        <v>819</v>
      </c>
      <c r="F5283" s="867" t="s">
        <v>819</v>
      </c>
      <c r="G5283" s="867">
        <v>88489</v>
      </c>
      <c r="H5283" s="867" t="s">
        <v>11810</v>
      </c>
      <c r="I5283" s="867" t="s">
        <v>6401</v>
      </c>
      <c r="J5283" s="867" t="s">
        <v>6229</v>
      </c>
      <c r="K5283" s="868">
        <v>12.38</v>
      </c>
      <c r="L5283" s="867" t="s">
        <v>6143</v>
      </c>
    </row>
    <row r="5284" spans="1:12" ht="13.5">
      <c r="A5284" s="867" t="s">
        <v>11783</v>
      </c>
      <c r="B5284" s="867" t="s">
        <v>11784</v>
      </c>
      <c r="C5284" s="867" t="s">
        <v>11785</v>
      </c>
      <c r="D5284" s="867" t="s">
        <v>11786</v>
      </c>
      <c r="E5284" s="868" t="s">
        <v>819</v>
      </c>
      <c r="F5284" s="867" t="s">
        <v>819</v>
      </c>
      <c r="G5284" s="867">
        <v>88490</v>
      </c>
      <c r="H5284" s="867" t="s">
        <v>11811</v>
      </c>
      <c r="I5284" s="867" t="s">
        <v>6401</v>
      </c>
      <c r="J5284" s="867" t="s">
        <v>6142</v>
      </c>
      <c r="K5284" s="868">
        <v>7.83</v>
      </c>
      <c r="L5284" s="867" t="s">
        <v>6143</v>
      </c>
    </row>
    <row r="5285" spans="1:12" ht="13.5">
      <c r="A5285" s="867" t="s">
        <v>11783</v>
      </c>
      <c r="B5285" s="867" t="s">
        <v>11784</v>
      </c>
      <c r="C5285" s="867" t="s">
        <v>11785</v>
      </c>
      <c r="D5285" s="867" t="s">
        <v>11786</v>
      </c>
      <c r="E5285" s="868" t="s">
        <v>819</v>
      </c>
      <c r="F5285" s="867" t="s">
        <v>819</v>
      </c>
      <c r="G5285" s="867">
        <v>88491</v>
      </c>
      <c r="H5285" s="867" t="s">
        <v>11812</v>
      </c>
      <c r="I5285" s="867" t="s">
        <v>6401</v>
      </c>
      <c r="J5285" s="867" t="s">
        <v>6142</v>
      </c>
      <c r="K5285" s="868">
        <v>7.56</v>
      </c>
      <c r="L5285" s="867" t="s">
        <v>6143</v>
      </c>
    </row>
    <row r="5286" spans="1:12" ht="13.5">
      <c r="A5286" s="867" t="s">
        <v>11783</v>
      </c>
      <c r="B5286" s="867" t="s">
        <v>11784</v>
      </c>
      <c r="C5286" s="867" t="s">
        <v>11785</v>
      </c>
      <c r="D5286" s="867" t="s">
        <v>11786</v>
      </c>
      <c r="E5286" s="868" t="s">
        <v>819</v>
      </c>
      <c r="F5286" s="867" t="s">
        <v>819</v>
      </c>
      <c r="G5286" s="867">
        <v>88492</v>
      </c>
      <c r="H5286" s="867" t="s">
        <v>11813</v>
      </c>
      <c r="I5286" s="867" t="s">
        <v>6401</v>
      </c>
      <c r="J5286" s="867" t="s">
        <v>6142</v>
      </c>
      <c r="K5286" s="868">
        <v>9.42</v>
      </c>
      <c r="L5286" s="867" t="s">
        <v>6143</v>
      </c>
    </row>
    <row r="5287" spans="1:12" ht="13.5">
      <c r="A5287" s="867" t="s">
        <v>11783</v>
      </c>
      <c r="B5287" s="867" t="s">
        <v>11784</v>
      </c>
      <c r="C5287" s="867" t="s">
        <v>11785</v>
      </c>
      <c r="D5287" s="867" t="s">
        <v>11786</v>
      </c>
      <c r="E5287" s="868" t="s">
        <v>819</v>
      </c>
      <c r="F5287" s="867" t="s">
        <v>819</v>
      </c>
      <c r="G5287" s="867">
        <v>88493</v>
      </c>
      <c r="H5287" s="867" t="s">
        <v>11814</v>
      </c>
      <c r="I5287" s="867" t="s">
        <v>6401</v>
      </c>
      <c r="J5287" s="867" t="s">
        <v>6142</v>
      </c>
      <c r="K5287" s="868">
        <v>9.02</v>
      </c>
      <c r="L5287" s="867" t="s">
        <v>6143</v>
      </c>
    </row>
    <row r="5288" spans="1:12" ht="13.5">
      <c r="A5288" s="867" t="s">
        <v>11783</v>
      </c>
      <c r="B5288" s="867" t="s">
        <v>11784</v>
      </c>
      <c r="C5288" s="867" t="s">
        <v>11785</v>
      </c>
      <c r="D5288" s="867" t="s">
        <v>11786</v>
      </c>
      <c r="E5288" s="868" t="s">
        <v>819</v>
      </c>
      <c r="F5288" s="867" t="s">
        <v>819</v>
      </c>
      <c r="G5288" s="867">
        <v>88494</v>
      </c>
      <c r="H5288" s="867" t="s">
        <v>11815</v>
      </c>
      <c r="I5288" s="867" t="s">
        <v>6401</v>
      </c>
      <c r="J5288" s="867" t="s">
        <v>6229</v>
      </c>
      <c r="K5288" s="868">
        <v>17.48</v>
      </c>
      <c r="L5288" s="867" t="s">
        <v>6143</v>
      </c>
    </row>
    <row r="5289" spans="1:12" ht="13.5">
      <c r="A5289" s="867" t="s">
        <v>11783</v>
      </c>
      <c r="B5289" s="867" t="s">
        <v>11784</v>
      </c>
      <c r="C5289" s="867" t="s">
        <v>11785</v>
      </c>
      <c r="D5289" s="867" t="s">
        <v>11786</v>
      </c>
      <c r="E5289" s="868" t="s">
        <v>819</v>
      </c>
      <c r="F5289" s="867" t="s">
        <v>819</v>
      </c>
      <c r="G5289" s="867">
        <v>88495</v>
      </c>
      <c r="H5289" s="867" t="s">
        <v>11816</v>
      </c>
      <c r="I5289" s="867" t="s">
        <v>6401</v>
      </c>
      <c r="J5289" s="867" t="s">
        <v>6229</v>
      </c>
      <c r="K5289" s="868">
        <v>9.49</v>
      </c>
      <c r="L5289" s="867" t="s">
        <v>6143</v>
      </c>
    </row>
    <row r="5290" spans="1:12" ht="13.5">
      <c r="A5290" s="867" t="s">
        <v>11783</v>
      </c>
      <c r="B5290" s="867" t="s">
        <v>11784</v>
      </c>
      <c r="C5290" s="867" t="s">
        <v>11785</v>
      </c>
      <c r="D5290" s="867" t="s">
        <v>11786</v>
      </c>
      <c r="E5290" s="868" t="s">
        <v>819</v>
      </c>
      <c r="F5290" s="867" t="s">
        <v>819</v>
      </c>
      <c r="G5290" s="867">
        <v>88496</v>
      </c>
      <c r="H5290" s="867" t="s">
        <v>11817</v>
      </c>
      <c r="I5290" s="867" t="s">
        <v>6401</v>
      </c>
      <c r="J5290" s="867" t="s">
        <v>6229</v>
      </c>
      <c r="K5290" s="868">
        <v>23.72</v>
      </c>
      <c r="L5290" s="867" t="s">
        <v>6143</v>
      </c>
    </row>
    <row r="5291" spans="1:12" ht="13.5">
      <c r="A5291" s="867" t="s">
        <v>11783</v>
      </c>
      <c r="B5291" s="867" t="s">
        <v>11784</v>
      </c>
      <c r="C5291" s="867" t="s">
        <v>11785</v>
      </c>
      <c r="D5291" s="867" t="s">
        <v>11786</v>
      </c>
      <c r="E5291" s="868" t="s">
        <v>819</v>
      </c>
      <c r="F5291" s="867" t="s">
        <v>819</v>
      </c>
      <c r="G5291" s="867">
        <v>88497</v>
      </c>
      <c r="H5291" s="867" t="s">
        <v>11818</v>
      </c>
      <c r="I5291" s="867" t="s">
        <v>6401</v>
      </c>
      <c r="J5291" s="867" t="s">
        <v>6229</v>
      </c>
      <c r="K5291" s="868">
        <v>13.04</v>
      </c>
      <c r="L5291" s="867" t="s">
        <v>6143</v>
      </c>
    </row>
    <row r="5292" spans="1:12" ht="13.5">
      <c r="A5292" s="867" t="s">
        <v>11783</v>
      </c>
      <c r="B5292" s="867" t="s">
        <v>11784</v>
      </c>
      <c r="C5292" s="867" t="s">
        <v>11785</v>
      </c>
      <c r="D5292" s="867" t="s">
        <v>11786</v>
      </c>
      <c r="E5292" s="868" t="s">
        <v>819</v>
      </c>
      <c r="F5292" s="867" t="s">
        <v>819</v>
      </c>
      <c r="G5292" s="867">
        <v>95305</v>
      </c>
      <c r="H5292" s="867" t="s">
        <v>11819</v>
      </c>
      <c r="I5292" s="867" t="s">
        <v>6401</v>
      </c>
      <c r="J5292" s="867" t="s">
        <v>6229</v>
      </c>
      <c r="K5292" s="868">
        <v>12.84</v>
      </c>
      <c r="L5292" s="867" t="s">
        <v>6143</v>
      </c>
    </row>
    <row r="5293" spans="1:12" ht="13.5">
      <c r="A5293" s="867" t="s">
        <v>11783</v>
      </c>
      <c r="B5293" s="867" t="s">
        <v>11784</v>
      </c>
      <c r="C5293" s="867" t="s">
        <v>11785</v>
      </c>
      <c r="D5293" s="867" t="s">
        <v>11786</v>
      </c>
      <c r="E5293" s="868" t="s">
        <v>819</v>
      </c>
      <c r="F5293" s="867" t="s">
        <v>819</v>
      </c>
      <c r="G5293" s="867">
        <v>95306</v>
      </c>
      <c r="H5293" s="867" t="s">
        <v>11820</v>
      </c>
      <c r="I5293" s="867" t="s">
        <v>6401</v>
      </c>
      <c r="J5293" s="867" t="s">
        <v>6229</v>
      </c>
      <c r="K5293" s="868">
        <v>14.96</v>
      </c>
      <c r="L5293" s="867" t="s">
        <v>6143</v>
      </c>
    </row>
    <row r="5294" spans="1:12" ht="13.5">
      <c r="A5294" s="867" t="s">
        <v>11783</v>
      </c>
      <c r="B5294" s="867" t="s">
        <v>11784</v>
      </c>
      <c r="C5294" s="867" t="s">
        <v>11785</v>
      </c>
      <c r="D5294" s="867" t="s">
        <v>11786</v>
      </c>
      <c r="E5294" s="868" t="s">
        <v>819</v>
      </c>
      <c r="F5294" s="867" t="s">
        <v>819</v>
      </c>
      <c r="G5294" s="867">
        <v>95622</v>
      </c>
      <c r="H5294" s="867" t="s">
        <v>11821</v>
      </c>
      <c r="I5294" s="867" t="s">
        <v>6401</v>
      </c>
      <c r="J5294" s="867" t="s">
        <v>6229</v>
      </c>
      <c r="K5294" s="868">
        <v>12.69</v>
      </c>
      <c r="L5294" s="867" t="s">
        <v>6143</v>
      </c>
    </row>
    <row r="5295" spans="1:12" ht="13.5">
      <c r="A5295" s="867" t="s">
        <v>11783</v>
      </c>
      <c r="B5295" s="867" t="s">
        <v>11784</v>
      </c>
      <c r="C5295" s="867" t="s">
        <v>11785</v>
      </c>
      <c r="D5295" s="867" t="s">
        <v>11786</v>
      </c>
      <c r="E5295" s="868" t="s">
        <v>819</v>
      </c>
      <c r="F5295" s="867" t="s">
        <v>819</v>
      </c>
      <c r="G5295" s="867">
        <v>95623</v>
      </c>
      <c r="H5295" s="867" t="s">
        <v>11822</v>
      </c>
      <c r="I5295" s="867" t="s">
        <v>6401</v>
      </c>
      <c r="J5295" s="867" t="s">
        <v>6229</v>
      </c>
      <c r="K5295" s="868">
        <v>9.6999999999999993</v>
      </c>
      <c r="L5295" s="867" t="s">
        <v>6143</v>
      </c>
    </row>
    <row r="5296" spans="1:12" ht="13.5">
      <c r="A5296" s="867" t="s">
        <v>11783</v>
      </c>
      <c r="B5296" s="867" t="s">
        <v>11784</v>
      </c>
      <c r="C5296" s="867" t="s">
        <v>11785</v>
      </c>
      <c r="D5296" s="867" t="s">
        <v>11786</v>
      </c>
      <c r="E5296" s="868" t="s">
        <v>819</v>
      </c>
      <c r="F5296" s="867" t="s">
        <v>819</v>
      </c>
      <c r="G5296" s="867">
        <v>95624</v>
      </c>
      <c r="H5296" s="867" t="s">
        <v>11823</v>
      </c>
      <c r="I5296" s="867" t="s">
        <v>6401</v>
      </c>
      <c r="J5296" s="867" t="s">
        <v>6229</v>
      </c>
      <c r="K5296" s="868">
        <v>18.78</v>
      </c>
      <c r="L5296" s="867" t="s">
        <v>6143</v>
      </c>
    </row>
    <row r="5297" spans="1:12" ht="13.5">
      <c r="A5297" s="867" t="s">
        <v>11783</v>
      </c>
      <c r="B5297" s="867" t="s">
        <v>11784</v>
      </c>
      <c r="C5297" s="867" t="s">
        <v>11785</v>
      </c>
      <c r="D5297" s="867" t="s">
        <v>11786</v>
      </c>
      <c r="E5297" s="868" t="s">
        <v>819</v>
      </c>
      <c r="F5297" s="867" t="s">
        <v>819</v>
      </c>
      <c r="G5297" s="867">
        <v>95625</v>
      </c>
      <c r="H5297" s="867" t="s">
        <v>11824</v>
      </c>
      <c r="I5297" s="867" t="s">
        <v>6401</v>
      </c>
      <c r="J5297" s="867" t="s">
        <v>6229</v>
      </c>
      <c r="K5297" s="868">
        <v>20.71</v>
      </c>
      <c r="L5297" s="867" t="s">
        <v>6143</v>
      </c>
    </row>
    <row r="5298" spans="1:12" ht="13.5">
      <c r="A5298" s="867" t="s">
        <v>11783</v>
      </c>
      <c r="B5298" s="867" t="s">
        <v>11784</v>
      </c>
      <c r="C5298" s="867" t="s">
        <v>11785</v>
      </c>
      <c r="D5298" s="867" t="s">
        <v>11786</v>
      </c>
      <c r="E5298" s="868" t="s">
        <v>819</v>
      </c>
      <c r="F5298" s="867" t="s">
        <v>819</v>
      </c>
      <c r="G5298" s="867">
        <v>95626</v>
      </c>
      <c r="H5298" s="867" t="s">
        <v>11825</v>
      </c>
      <c r="I5298" s="867" t="s">
        <v>6401</v>
      </c>
      <c r="J5298" s="867" t="s">
        <v>6229</v>
      </c>
      <c r="K5298" s="868">
        <v>13.67</v>
      </c>
      <c r="L5298" s="867" t="s">
        <v>6143</v>
      </c>
    </row>
    <row r="5299" spans="1:12" ht="13.5">
      <c r="A5299" s="867" t="s">
        <v>11783</v>
      </c>
      <c r="B5299" s="867" t="s">
        <v>11784</v>
      </c>
      <c r="C5299" s="867" t="s">
        <v>11785</v>
      </c>
      <c r="D5299" s="867" t="s">
        <v>11786</v>
      </c>
      <c r="E5299" s="868" t="s">
        <v>819</v>
      </c>
      <c r="F5299" s="867" t="s">
        <v>819</v>
      </c>
      <c r="G5299" s="867">
        <v>96126</v>
      </c>
      <c r="H5299" s="867" t="s">
        <v>11826</v>
      </c>
      <c r="I5299" s="867" t="s">
        <v>6401</v>
      </c>
      <c r="J5299" s="867" t="s">
        <v>6229</v>
      </c>
      <c r="K5299" s="868">
        <v>15.77</v>
      </c>
      <c r="L5299" s="867" t="s">
        <v>6143</v>
      </c>
    </row>
    <row r="5300" spans="1:12" ht="13.5">
      <c r="A5300" s="867" t="s">
        <v>11783</v>
      </c>
      <c r="B5300" s="867" t="s">
        <v>11784</v>
      </c>
      <c r="C5300" s="867" t="s">
        <v>11785</v>
      </c>
      <c r="D5300" s="867" t="s">
        <v>11786</v>
      </c>
      <c r="E5300" s="868" t="s">
        <v>819</v>
      </c>
      <c r="F5300" s="867" t="s">
        <v>819</v>
      </c>
      <c r="G5300" s="867">
        <v>96127</v>
      </c>
      <c r="H5300" s="867" t="s">
        <v>11827</v>
      </c>
      <c r="I5300" s="867" t="s">
        <v>6401</v>
      </c>
      <c r="J5300" s="867" t="s">
        <v>6229</v>
      </c>
      <c r="K5300" s="868">
        <v>12.03</v>
      </c>
      <c r="L5300" s="867" t="s">
        <v>6143</v>
      </c>
    </row>
    <row r="5301" spans="1:12" ht="13.5">
      <c r="A5301" s="867" t="s">
        <v>11783</v>
      </c>
      <c r="B5301" s="867" t="s">
        <v>11784</v>
      </c>
      <c r="C5301" s="867" t="s">
        <v>11785</v>
      </c>
      <c r="D5301" s="867" t="s">
        <v>11786</v>
      </c>
      <c r="E5301" s="868" t="s">
        <v>819</v>
      </c>
      <c r="F5301" s="867" t="s">
        <v>819</v>
      </c>
      <c r="G5301" s="867">
        <v>96128</v>
      </c>
      <c r="H5301" s="867" t="s">
        <v>11828</v>
      </c>
      <c r="I5301" s="867" t="s">
        <v>6401</v>
      </c>
      <c r="J5301" s="867" t="s">
        <v>6229</v>
      </c>
      <c r="K5301" s="868">
        <v>23.35</v>
      </c>
      <c r="L5301" s="867" t="s">
        <v>6143</v>
      </c>
    </row>
    <row r="5302" spans="1:12" ht="13.5">
      <c r="A5302" s="867" t="s">
        <v>11783</v>
      </c>
      <c r="B5302" s="867" t="s">
        <v>11784</v>
      </c>
      <c r="C5302" s="867" t="s">
        <v>11785</v>
      </c>
      <c r="D5302" s="867" t="s">
        <v>11786</v>
      </c>
      <c r="E5302" s="868" t="s">
        <v>819</v>
      </c>
      <c r="F5302" s="867" t="s">
        <v>819</v>
      </c>
      <c r="G5302" s="867">
        <v>96129</v>
      </c>
      <c r="H5302" s="867" t="s">
        <v>11829</v>
      </c>
      <c r="I5302" s="867" t="s">
        <v>6401</v>
      </c>
      <c r="J5302" s="867" t="s">
        <v>6229</v>
      </c>
      <c r="K5302" s="868">
        <v>25.77</v>
      </c>
      <c r="L5302" s="867" t="s">
        <v>6143</v>
      </c>
    </row>
    <row r="5303" spans="1:12" ht="13.5">
      <c r="A5303" s="867" t="s">
        <v>11783</v>
      </c>
      <c r="B5303" s="867" t="s">
        <v>11784</v>
      </c>
      <c r="C5303" s="867" t="s">
        <v>11785</v>
      </c>
      <c r="D5303" s="867" t="s">
        <v>11786</v>
      </c>
      <c r="E5303" s="868" t="s">
        <v>819</v>
      </c>
      <c r="F5303" s="867" t="s">
        <v>819</v>
      </c>
      <c r="G5303" s="867">
        <v>96130</v>
      </c>
      <c r="H5303" s="867" t="s">
        <v>11830</v>
      </c>
      <c r="I5303" s="867" t="s">
        <v>6401</v>
      </c>
      <c r="J5303" s="867" t="s">
        <v>6229</v>
      </c>
      <c r="K5303" s="868">
        <v>16.95</v>
      </c>
      <c r="L5303" s="867" t="s">
        <v>6143</v>
      </c>
    </row>
    <row r="5304" spans="1:12" ht="13.5">
      <c r="A5304" s="867" t="s">
        <v>11783</v>
      </c>
      <c r="B5304" s="867" t="s">
        <v>11784</v>
      </c>
      <c r="C5304" s="867" t="s">
        <v>11785</v>
      </c>
      <c r="D5304" s="867" t="s">
        <v>11786</v>
      </c>
      <c r="E5304" s="868" t="s">
        <v>819</v>
      </c>
      <c r="F5304" s="867" t="s">
        <v>819</v>
      </c>
      <c r="G5304" s="867">
        <v>96131</v>
      </c>
      <c r="H5304" s="867" t="s">
        <v>11831</v>
      </c>
      <c r="I5304" s="867" t="s">
        <v>6401</v>
      </c>
      <c r="J5304" s="867" t="s">
        <v>6229</v>
      </c>
      <c r="K5304" s="868">
        <v>21.79</v>
      </c>
      <c r="L5304" s="867" t="s">
        <v>6143</v>
      </c>
    </row>
    <row r="5305" spans="1:12" ht="13.5">
      <c r="A5305" s="867" t="s">
        <v>11783</v>
      </c>
      <c r="B5305" s="867" t="s">
        <v>11784</v>
      </c>
      <c r="C5305" s="867" t="s">
        <v>11785</v>
      </c>
      <c r="D5305" s="867" t="s">
        <v>11786</v>
      </c>
      <c r="E5305" s="868" t="s">
        <v>819</v>
      </c>
      <c r="F5305" s="867" t="s">
        <v>819</v>
      </c>
      <c r="G5305" s="867">
        <v>96132</v>
      </c>
      <c r="H5305" s="867" t="s">
        <v>11832</v>
      </c>
      <c r="I5305" s="867" t="s">
        <v>6401</v>
      </c>
      <c r="J5305" s="867" t="s">
        <v>6229</v>
      </c>
      <c r="K5305" s="868">
        <v>16.8</v>
      </c>
      <c r="L5305" s="867" t="s">
        <v>6143</v>
      </c>
    </row>
    <row r="5306" spans="1:12" ht="13.5">
      <c r="A5306" s="867" t="s">
        <v>11783</v>
      </c>
      <c r="B5306" s="867" t="s">
        <v>11784</v>
      </c>
      <c r="C5306" s="867" t="s">
        <v>11785</v>
      </c>
      <c r="D5306" s="867" t="s">
        <v>11786</v>
      </c>
      <c r="E5306" s="868" t="s">
        <v>819</v>
      </c>
      <c r="F5306" s="867" t="s">
        <v>819</v>
      </c>
      <c r="G5306" s="867">
        <v>96133</v>
      </c>
      <c r="H5306" s="867" t="s">
        <v>11833</v>
      </c>
      <c r="I5306" s="867" t="s">
        <v>6401</v>
      </c>
      <c r="J5306" s="867" t="s">
        <v>6229</v>
      </c>
      <c r="K5306" s="868">
        <v>31.87</v>
      </c>
      <c r="L5306" s="867" t="s">
        <v>6143</v>
      </c>
    </row>
    <row r="5307" spans="1:12" ht="13.5">
      <c r="A5307" s="867" t="s">
        <v>11783</v>
      </c>
      <c r="B5307" s="867" t="s">
        <v>11784</v>
      </c>
      <c r="C5307" s="867" t="s">
        <v>11785</v>
      </c>
      <c r="D5307" s="867" t="s">
        <v>11786</v>
      </c>
      <c r="E5307" s="868" t="s">
        <v>819</v>
      </c>
      <c r="F5307" s="867" t="s">
        <v>819</v>
      </c>
      <c r="G5307" s="867">
        <v>96134</v>
      </c>
      <c r="H5307" s="867" t="s">
        <v>11834</v>
      </c>
      <c r="I5307" s="867" t="s">
        <v>6401</v>
      </c>
      <c r="J5307" s="867" t="s">
        <v>6229</v>
      </c>
      <c r="K5307" s="868">
        <v>35.08</v>
      </c>
      <c r="L5307" s="867" t="s">
        <v>6143</v>
      </c>
    </row>
    <row r="5308" spans="1:12" ht="13.5">
      <c r="A5308" s="867" t="s">
        <v>11783</v>
      </c>
      <c r="B5308" s="867" t="s">
        <v>11784</v>
      </c>
      <c r="C5308" s="867" t="s">
        <v>11785</v>
      </c>
      <c r="D5308" s="867" t="s">
        <v>11786</v>
      </c>
      <c r="E5308" s="868" t="s">
        <v>819</v>
      </c>
      <c r="F5308" s="867" t="s">
        <v>819</v>
      </c>
      <c r="G5308" s="867">
        <v>96135</v>
      </c>
      <c r="H5308" s="867" t="s">
        <v>11835</v>
      </c>
      <c r="I5308" s="867" t="s">
        <v>6401</v>
      </c>
      <c r="J5308" s="867" t="s">
        <v>6229</v>
      </c>
      <c r="K5308" s="868">
        <v>23.38</v>
      </c>
      <c r="L5308" s="867" t="s">
        <v>6143</v>
      </c>
    </row>
    <row r="5309" spans="1:12" ht="13.5">
      <c r="A5309" s="867" t="s">
        <v>11783</v>
      </c>
      <c r="B5309" s="867" t="s">
        <v>11784</v>
      </c>
      <c r="C5309" s="867" t="s">
        <v>11836</v>
      </c>
      <c r="D5309" s="867" t="s">
        <v>11837</v>
      </c>
      <c r="E5309" s="868" t="s">
        <v>819</v>
      </c>
      <c r="F5309" s="867" t="s">
        <v>819</v>
      </c>
      <c r="G5309" s="867">
        <v>6082</v>
      </c>
      <c r="H5309" s="867" t="s">
        <v>11838</v>
      </c>
      <c r="I5309" s="867" t="s">
        <v>6401</v>
      </c>
      <c r="J5309" s="867" t="s">
        <v>6229</v>
      </c>
      <c r="K5309" s="868">
        <v>17.760000000000002</v>
      </c>
      <c r="L5309" s="867" t="s">
        <v>6143</v>
      </c>
    </row>
    <row r="5310" spans="1:12" ht="13.5">
      <c r="A5310" s="867" t="s">
        <v>11783</v>
      </c>
      <c r="B5310" s="867" t="s">
        <v>11784</v>
      </c>
      <c r="C5310" s="867" t="s">
        <v>11836</v>
      </c>
      <c r="D5310" s="867" t="s">
        <v>11837</v>
      </c>
      <c r="E5310" s="868" t="s">
        <v>819</v>
      </c>
      <c r="F5310" s="867" t="s">
        <v>819</v>
      </c>
      <c r="G5310" s="867">
        <v>40905</v>
      </c>
      <c r="H5310" s="867" t="s">
        <v>11839</v>
      </c>
      <c r="I5310" s="867" t="s">
        <v>6401</v>
      </c>
      <c r="J5310" s="867" t="s">
        <v>6229</v>
      </c>
      <c r="K5310" s="868">
        <v>22.66</v>
      </c>
      <c r="L5310" s="867" t="s">
        <v>6143</v>
      </c>
    </row>
    <row r="5311" spans="1:12" ht="13.5">
      <c r="A5311" s="867" t="s">
        <v>11783</v>
      </c>
      <c r="B5311" s="867" t="s">
        <v>11784</v>
      </c>
      <c r="C5311" s="867" t="s">
        <v>11836</v>
      </c>
      <c r="D5311" s="867" t="s">
        <v>11837</v>
      </c>
      <c r="E5311" s="868">
        <v>73739</v>
      </c>
      <c r="F5311" s="867" t="s">
        <v>11840</v>
      </c>
      <c r="G5311" s="867" t="s">
        <v>11841</v>
      </c>
      <c r="H5311" s="867" t="s">
        <v>11842</v>
      </c>
      <c r="I5311" s="867" t="s">
        <v>6401</v>
      </c>
      <c r="J5311" s="867" t="s">
        <v>6229</v>
      </c>
      <c r="K5311" s="868">
        <v>17.91</v>
      </c>
      <c r="L5311" s="867" t="s">
        <v>6143</v>
      </c>
    </row>
    <row r="5312" spans="1:12" ht="13.5">
      <c r="A5312" s="867" t="s">
        <v>11783</v>
      </c>
      <c r="B5312" s="867" t="s">
        <v>11784</v>
      </c>
      <c r="C5312" s="867" t="s">
        <v>11836</v>
      </c>
      <c r="D5312" s="867" t="s">
        <v>11837</v>
      </c>
      <c r="E5312" s="868">
        <v>74065</v>
      </c>
      <c r="F5312" s="867" t="s">
        <v>11843</v>
      </c>
      <c r="G5312" s="867" t="s">
        <v>11844</v>
      </c>
      <c r="H5312" s="867" t="s">
        <v>11845</v>
      </c>
      <c r="I5312" s="867" t="s">
        <v>6401</v>
      </c>
      <c r="J5312" s="867" t="s">
        <v>6229</v>
      </c>
      <c r="K5312" s="868">
        <v>25.1</v>
      </c>
      <c r="L5312" s="867" t="s">
        <v>6143</v>
      </c>
    </row>
    <row r="5313" spans="1:12" ht="13.5">
      <c r="A5313" s="867" t="s">
        <v>11783</v>
      </c>
      <c r="B5313" s="867" t="s">
        <v>11784</v>
      </c>
      <c r="C5313" s="867" t="s">
        <v>11836</v>
      </c>
      <c r="D5313" s="867" t="s">
        <v>11837</v>
      </c>
      <c r="E5313" s="868">
        <v>74065</v>
      </c>
      <c r="F5313" s="867" t="s">
        <v>11843</v>
      </c>
      <c r="G5313" s="867" t="s">
        <v>11846</v>
      </c>
      <c r="H5313" s="867" t="s">
        <v>11847</v>
      </c>
      <c r="I5313" s="867" t="s">
        <v>6401</v>
      </c>
      <c r="J5313" s="867" t="s">
        <v>6229</v>
      </c>
      <c r="K5313" s="868">
        <v>24.65</v>
      </c>
      <c r="L5313" s="867" t="s">
        <v>6143</v>
      </c>
    </row>
    <row r="5314" spans="1:12" ht="13.5">
      <c r="A5314" s="867" t="s">
        <v>11783</v>
      </c>
      <c r="B5314" s="867" t="s">
        <v>11784</v>
      </c>
      <c r="C5314" s="867" t="s">
        <v>11836</v>
      </c>
      <c r="D5314" s="867" t="s">
        <v>11837</v>
      </c>
      <c r="E5314" s="868">
        <v>74065</v>
      </c>
      <c r="F5314" s="867" t="s">
        <v>11843</v>
      </c>
      <c r="G5314" s="867" t="s">
        <v>11848</v>
      </c>
      <c r="H5314" s="867" t="s">
        <v>11849</v>
      </c>
      <c r="I5314" s="867" t="s">
        <v>6401</v>
      </c>
      <c r="J5314" s="867" t="s">
        <v>6229</v>
      </c>
      <c r="K5314" s="868">
        <v>24.52</v>
      </c>
      <c r="L5314" s="867" t="s">
        <v>6143</v>
      </c>
    </row>
    <row r="5315" spans="1:12" ht="13.5">
      <c r="A5315" s="867" t="s">
        <v>11783</v>
      </c>
      <c r="B5315" s="867" t="s">
        <v>11784</v>
      </c>
      <c r="C5315" s="867" t="s">
        <v>11836</v>
      </c>
      <c r="D5315" s="867" t="s">
        <v>11837</v>
      </c>
      <c r="E5315" s="868" t="s">
        <v>819</v>
      </c>
      <c r="F5315" s="867" t="s">
        <v>819</v>
      </c>
      <c r="G5315" s="867">
        <v>79463</v>
      </c>
      <c r="H5315" s="867" t="s">
        <v>11850</v>
      </c>
      <c r="I5315" s="867" t="s">
        <v>6401</v>
      </c>
      <c r="J5315" s="867" t="s">
        <v>6229</v>
      </c>
      <c r="K5315" s="868">
        <v>14.91</v>
      </c>
      <c r="L5315" s="867" t="s">
        <v>6143</v>
      </c>
    </row>
    <row r="5316" spans="1:12" ht="13.5">
      <c r="A5316" s="867" t="s">
        <v>11783</v>
      </c>
      <c r="B5316" s="867" t="s">
        <v>11784</v>
      </c>
      <c r="C5316" s="867" t="s">
        <v>11836</v>
      </c>
      <c r="D5316" s="867" t="s">
        <v>11837</v>
      </c>
      <c r="E5316" s="868" t="s">
        <v>819</v>
      </c>
      <c r="F5316" s="867" t="s">
        <v>819</v>
      </c>
      <c r="G5316" s="867">
        <v>79464</v>
      </c>
      <c r="H5316" s="867" t="s">
        <v>11851</v>
      </c>
      <c r="I5316" s="867" t="s">
        <v>6401</v>
      </c>
      <c r="J5316" s="867" t="s">
        <v>6229</v>
      </c>
      <c r="K5316" s="868">
        <v>20.100000000000001</v>
      </c>
      <c r="L5316" s="867" t="s">
        <v>6143</v>
      </c>
    </row>
    <row r="5317" spans="1:12" ht="13.5">
      <c r="A5317" s="867" t="s">
        <v>11783</v>
      </c>
      <c r="B5317" s="867" t="s">
        <v>11784</v>
      </c>
      <c r="C5317" s="867" t="s">
        <v>11836</v>
      </c>
      <c r="D5317" s="867" t="s">
        <v>11837</v>
      </c>
      <c r="E5317" s="868" t="s">
        <v>819</v>
      </c>
      <c r="F5317" s="867" t="s">
        <v>819</v>
      </c>
      <c r="G5317" s="867">
        <v>79466</v>
      </c>
      <c r="H5317" s="867" t="s">
        <v>11852</v>
      </c>
      <c r="I5317" s="867" t="s">
        <v>6401</v>
      </c>
      <c r="J5317" s="867" t="s">
        <v>6229</v>
      </c>
      <c r="K5317" s="868">
        <v>19.559999999999999</v>
      </c>
      <c r="L5317" s="867" t="s">
        <v>6143</v>
      </c>
    </row>
    <row r="5318" spans="1:12" ht="13.5">
      <c r="A5318" s="867" t="s">
        <v>11783</v>
      </c>
      <c r="B5318" s="867" t="s">
        <v>11784</v>
      </c>
      <c r="C5318" s="867" t="s">
        <v>11836</v>
      </c>
      <c r="D5318" s="867" t="s">
        <v>11837</v>
      </c>
      <c r="E5318" s="868">
        <v>79497</v>
      </c>
      <c r="F5318" s="867" t="s">
        <v>11853</v>
      </c>
      <c r="G5318" s="867" t="s">
        <v>11854</v>
      </c>
      <c r="H5318" s="867" t="s">
        <v>11855</v>
      </c>
      <c r="I5318" s="867" t="s">
        <v>6401</v>
      </c>
      <c r="J5318" s="867" t="s">
        <v>6229</v>
      </c>
      <c r="K5318" s="868">
        <v>25</v>
      </c>
      <c r="L5318" s="867" t="s">
        <v>6143</v>
      </c>
    </row>
    <row r="5319" spans="1:12" ht="13.5">
      <c r="A5319" s="867" t="s">
        <v>11783</v>
      </c>
      <c r="B5319" s="867" t="s">
        <v>11784</v>
      </c>
      <c r="C5319" s="867" t="s">
        <v>11836</v>
      </c>
      <c r="D5319" s="867" t="s">
        <v>11837</v>
      </c>
      <c r="E5319" s="868" t="s">
        <v>819</v>
      </c>
      <c r="F5319" s="867" t="s">
        <v>819</v>
      </c>
      <c r="G5319" s="867">
        <v>84645</v>
      </c>
      <c r="H5319" s="867" t="s">
        <v>11856</v>
      </c>
      <c r="I5319" s="867" t="s">
        <v>6401</v>
      </c>
      <c r="J5319" s="867" t="s">
        <v>6229</v>
      </c>
      <c r="K5319" s="868">
        <v>19.29</v>
      </c>
      <c r="L5319" s="867" t="s">
        <v>6143</v>
      </c>
    </row>
    <row r="5320" spans="1:12" ht="13.5">
      <c r="A5320" s="867" t="s">
        <v>11783</v>
      </c>
      <c r="B5320" s="867" t="s">
        <v>11784</v>
      </c>
      <c r="C5320" s="867" t="s">
        <v>11836</v>
      </c>
      <c r="D5320" s="867" t="s">
        <v>11837</v>
      </c>
      <c r="E5320" s="868" t="s">
        <v>819</v>
      </c>
      <c r="F5320" s="867" t="s">
        <v>819</v>
      </c>
      <c r="G5320" s="867">
        <v>84657</v>
      </c>
      <c r="H5320" s="867" t="s">
        <v>11857</v>
      </c>
      <c r="I5320" s="867" t="s">
        <v>6401</v>
      </c>
      <c r="J5320" s="867" t="s">
        <v>6229</v>
      </c>
      <c r="K5320" s="868">
        <v>9.85</v>
      </c>
      <c r="L5320" s="867" t="s">
        <v>6143</v>
      </c>
    </row>
    <row r="5321" spans="1:12" ht="13.5">
      <c r="A5321" s="867" t="s">
        <v>11783</v>
      </c>
      <c r="B5321" s="867" t="s">
        <v>11784</v>
      </c>
      <c r="C5321" s="867" t="s">
        <v>11836</v>
      </c>
      <c r="D5321" s="867" t="s">
        <v>11837</v>
      </c>
      <c r="E5321" s="868" t="s">
        <v>819</v>
      </c>
      <c r="F5321" s="867" t="s">
        <v>819</v>
      </c>
      <c r="G5321" s="867">
        <v>84659</v>
      </c>
      <c r="H5321" s="867" t="s">
        <v>11858</v>
      </c>
      <c r="I5321" s="867" t="s">
        <v>6401</v>
      </c>
      <c r="J5321" s="867" t="s">
        <v>6229</v>
      </c>
      <c r="K5321" s="868">
        <v>16.57</v>
      </c>
      <c r="L5321" s="867" t="s">
        <v>6143</v>
      </c>
    </row>
    <row r="5322" spans="1:12" ht="13.5">
      <c r="A5322" s="867" t="s">
        <v>11783</v>
      </c>
      <c r="B5322" s="867" t="s">
        <v>11784</v>
      </c>
      <c r="C5322" s="867" t="s">
        <v>11836</v>
      </c>
      <c r="D5322" s="867" t="s">
        <v>11837</v>
      </c>
      <c r="E5322" s="868" t="s">
        <v>819</v>
      </c>
      <c r="F5322" s="867" t="s">
        <v>819</v>
      </c>
      <c r="G5322" s="867">
        <v>84679</v>
      </c>
      <c r="H5322" s="867" t="s">
        <v>11859</v>
      </c>
      <c r="I5322" s="867" t="s">
        <v>6401</v>
      </c>
      <c r="J5322" s="867" t="s">
        <v>6229</v>
      </c>
      <c r="K5322" s="868">
        <v>20.6</v>
      </c>
      <c r="L5322" s="867" t="s">
        <v>6143</v>
      </c>
    </row>
    <row r="5323" spans="1:12" ht="13.5">
      <c r="A5323" s="867" t="s">
        <v>11783</v>
      </c>
      <c r="B5323" s="867" t="s">
        <v>11784</v>
      </c>
      <c r="C5323" s="867" t="s">
        <v>11836</v>
      </c>
      <c r="D5323" s="867" t="s">
        <v>11837</v>
      </c>
      <c r="E5323" s="868" t="s">
        <v>819</v>
      </c>
      <c r="F5323" s="867" t="s">
        <v>819</v>
      </c>
      <c r="G5323" s="867">
        <v>95464</v>
      </c>
      <c r="H5323" s="867" t="s">
        <v>11860</v>
      </c>
      <c r="I5323" s="867" t="s">
        <v>6401</v>
      </c>
      <c r="J5323" s="867" t="s">
        <v>6229</v>
      </c>
      <c r="K5323" s="868">
        <v>22.74</v>
      </c>
      <c r="L5323" s="867" t="s">
        <v>6143</v>
      </c>
    </row>
    <row r="5324" spans="1:12" ht="13.5">
      <c r="A5324" s="867" t="s">
        <v>11783</v>
      </c>
      <c r="B5324" s="867" t="s">
        <v>11784</v>
      </c>
      <c r="C5324" s="867" t="s">
        <v>11861</v>
      </c>
      <c r="D5324" s="867" t="s">
        <v>11862</v>
      </c>
      <c r="E5324" s="868" t="s">
        <v>819</v>
      </c>
      <c r="F5324" s="867" t="s">
        <v>819</v>
      </c>
      <c r="G5324" s="867">
        <v>100716</v>
      </c>
      <c r="H5324" s="867" t="s">
        <v>11863</v>
      </c>
      <c r="I5324" s="867" t="s">
        <v>6401</v>
      </c>
      <c r="J5324" s="867" t="s">
        <v>6142</v>
      </c>
      <c r="K5324" s="868">
        <v>21.68</v>
      </c>
      <c r="L5324" s="867" t="s">
        <v>6143</v>
      </c>
    </row>
    <row r="5325" spans="1:12" ht="13.5">
      <c r="A5325" s="867" t="s">
        <v>11783</v>
      </c>
      <c r="B5325" s="867" t="s">
        <v>11784</v>
      </c>
      <c r="C5325" s="867" t="s">
        <v>11861</v>
      </c>
      <c r="D5325" s="867" t="s">
        <v>11862</v>
      </c>
      <c r="E5325" s="868" t="s">
        <v>819</v>
      </c>
      <c r="F5325" s="867" t="s">
        <v>819</v>
      </c>
      <c r="G5325" s="867">
        <v>100717</v>
      </c>
      <c r="H5325" s="867" t="s">
        <v>11864</v>
      </c>
      <c r="I5325" s="867" t="s">
        <v>6401</v>
      </c>
      <c r="J5325" s="867" t="s">
        <v>6229</v>
      </c>
      <c r="K5325" s="868">
        <v>7.87</v>
      </c>
      <c r="L5325" s="867" t="s">
        <v>6143</v>
      </c>
    </row>
    <row r="5326" spans="1:12" ht="13.5">
      <c r="A5326" s="867" t="s">
        <v>11783</v>
      </c>
      <c r="B5326" s="867" t="s">
        <v>11784</v>
      </c>
      <c r="C5326" s="867" t="s">
        <v>11861</v>
      </c>
      <c r="D5326" s="867" t="s">
        <v>11862</v>
      </c>
      <c r="E5326" s="868" t="s">
        <v>819</v>
      </c>
      <c r="F5326" s="867" t="s">
        <v>819</v>
      </c>
      <c r="G5326" s="867">
        <v>100718</v>
      </c>
      <c r="H5326" s="867" t="s">
        <v>11865</v>
      </c>
      <c r="I5326" s="867" t="s">
        <v>272</v>
      </c>
      <c r="J5326" s="867" t="s">
        <v>6229</v>
      </c>
      <c r="K5326" s="868">
        <v>1.1000000000000001</v>
      </c>
      <c r="L5326" s="867" t="s">
        <v>6143</v>
      </c>
    </row>
    <row r="5327" spans="1:12" ht="13.5">
      <c r="A5327" s="867" t="s">
        <v>11783</v>
      </c>
      <c r="B5327" s="867" t="s">
        <v>11784</v>
      </c>
      <c r="C5327" s="867" t="s">
        <v>11861</v>
      </c>
      <c r="D5327" s="867" t="s">
        <v>11862</v>
      </c>
      <c r="E5327" s="868" t="s">
        <v>819</v>
      </c>
      <c r="F5327" s="867" t="s">
        <v>819</v>
      </c>
      <c r="G5327" s="867">
        <v>100719</v>
      </c>
      <c r="H5327" s="867" t="s">
        <v>11866</v>
      </c>
      <c r="I5327" s="867" t="s">
        <v>6401</v>
      </c>
      <c r="J5327" s="867" t="s">
        <v>6142</v>
      </c>
      <c r="K5327" s="868">
        <v>6.97</v>
      </c>
      <c r="L5327" s="867" t="s">
        <v>6143</v>
      </c>
    </row>
    <row r="5328" spans="1:12" ht="13.5">
      <c r="A5328" s="867" t="s">
        <v>11783</v>
      </c>
      <c r="B5328" s="867" t="s">
        <v>11784</v>
      </c>
      <c r="C5328" s="867" t="s">
        <v>11861</v>
      </c>
      <c r="D5328" s="867" t="s">
        <v>11862</v>
      </c>
      <c r="E5328" s="868" t="s">
        <v>819</v>
      </c>
      <c r="F5328" s="867" t="s">
        <v>819</v>
      </c>
      <c r="G5328" s="867">
        <v>100720</v>
      </c>
      <c r="H5328" s="867" t="s">
        <v>11867</v>
      </c>
      <c r="I5328" s="867" t="s">
        <v>6401</v>
      </c>
      <c r="J5328" s="867" t="s">
        <v>6229</v>
      </c>
      <c r="K5328" s="868">
        <v>7.86</v>
      </c>
      <c r="L5328" s="867" t="s">
        <v>6143</v>
      </c>
    </row>
    <row r="5329" spans="1:12" ht="13.5">
      <c r="A5329" s="867" t="s">
        <v>11783</v>
      </c>
      <c r="B5329" s="867" t="s">
        <v>11784</v>
      </c>
      <c r="C5329" s="867" t="s">
        <v>11861</v>
      </c>
      <c r="D5329" s="867" t="s">
        <v>11862</v>
      </c>
      <c r="E5329" s="868" t="s">
        <v>819</v>
      </c>
      <c r="F5329" s="867" t="s">
        <v>819</v>
      </c>
      <c r="G5329" s="867">
        <v>100721</v>
      </c>
      <c r="H5329" s="867" t="s">
        <v>11868</v>
      </c>
      <c r="I5329" s="867" t="s">
        <v>6401</v>
      </c>
      <c r="J5329" s="867" t="s">
        <v>6142</v>
      </c>
      <c r="K5329" s="868">
        <v>18.54</v>
      </c>
      <c r="L5329" s="867" t="s">
        <v>6143</v>
      </c>
    </row>
    <row r="5330" spans="1:12" ht="13.5">
      <c r="A5330" s="867" t="s">
        <v>11783</v>
      </c>
      <c r="B5330" s="867" t="s">
        <v>11784</v>
      </c>
      <c r="C5330" s="867" t="s">
        <v>11861</v>
      </c>
      <c r="D5330" s="867" t="s">
        <v>11862</v>
      </c>
      <c r="E5330" s="868" t="s">
        <v>819</v>
      </c>
      <c r="F5330" s="867" t="s">
        <v>819</v>
      </c>
      <c r="G5330" s="867">
        <v>100722</v>
      </c>
      <c r="H5330" s="867" t="s">
        <v>11869</v>
      </c>
      <c r="I5330" s="867" t="s">
        <v>6401</v>
      </c>
      <c r="J5330" s="867" t="s">
        <v>6229</v>
      </c>
      <c r="K5330" s="868">
        <v>18.850000000000001</v>
      </c>
      <c r="L5330" s="867" t="s">
        <v>6143</v>
      </c>
    </row>
    <row r="5331" spans="1:12" ht="13.5">
      <c r="A5331" s="867" t="s">
        <v>11783</v>
      </c>
      <c r="B5331" s="867" t="s">
        <v>11784</v>
      </c>
      <c r="C5331" s="867" t="s">
        <v>11861</v>
      </c>
      <c r="D5331" s="867" t="s">
        <v>11862</v>
      </c>
      <c r="E5331" s="868" t="s">
        <v>819</v>
      </c>
      <c r="F5331" s="867" t="s">
        <v>819</v>
      </c>
      <c r="G5331" s="867">
        <v>100723</v>
      </c>
      <c r="H5331" s="867" t="s">
        <v>11870</v>
      </c>
      <c r="I5331" s="867" t="s">
        <v>6401</v>
      </c>
      <c r="J5331" s="867" t="s">
        <v>6142</v>
      </c>
      <c r="K5331" s="868">
        <v>8.06</v>
      </c>
      <c r="L5331" s="867" t="s">
        <v>6143</v>
      </c>
    </row>
    <row r="5332" spans="1:12" ht="13.5">
      <c r="A5332" s="867" t="s">
        <v>11783</v>
      </c>
      <c r="B5332" s="867" t="s">
        <v>11784</v>
      </c>
      <c r="C5332" s="867" t="s">
        <v>11861</v>
      </c>
      <c r="D5332" s="867" t="s">
        <v>11862</v>
      </c>
      <c r="E5332" s="868" t="s">
        <v>819</v>
      </c>
      <c r="F5332" s="867" t="s">
        <v>819</v>
      </c>
      <c r="G5332" s="867">
        <v>100724</v>
      </c>
      <c r="H5332" s="867" t="s">
        <v>11871</v>
      </c>
      <c r="I5332" s="867" t="s">
        <v>6401</v>
      </c>
      <c r="J5332" s="867" t="s">
        <v>6229</v>
      </c>
      <c r="K5332" s="868">
        <v>10.34</v>
      </c>
      <c r="L5332" s="867" t="s">
        <v>6143</v>
      </c>
    </row>
    <row r="5333" spans="1:12" ht="13.5">
      <c r="A5333" s="867" t="s">
        <v>11783</v>
      </c>
      <c r="B5333" s="867" t="s">
        <v>11784</v>
      </c>
      <c r="C5333" s="867" t="s">
        <v>11861</v>
      </c>
      <c r="D5333" s="867" t="s">
        <v>11862</v>
      </c>
      <c r="E5333" s="868" t="s">
        <v>819</v>
      </c>
      <c r="F5333" s="867" t="s">
        <v>819</v>
      </c>
      <c r="G5333" s="867">
        <v>100725</v>
      </c>
      <c r="H5333" s="867" t="s">
        <v>11872</v>
      </c>
      <c r="I5333" s="867" t="s">
        <v>6401</v>
      </c>
      <c r="J5333" s="867" t="s">
        <v>6142</v>
      </c>
      <c r="K5333" s="868">
        <v>19.309999999999999</v>
      </c>
      <c r="L5333" s="867" t="s">
        <v>6143</v>
      </c>
    </row>
    <row r="5334" spans="1:12" ht="13.5">
      <c r="A5334" s="867" t="s">
        <v>11783</v>
      </c>
      <c r="B5334" s="867" t="s">
        <v>11784</v>
      </c>
      <c r="C5334" s="867" t="s">
        <v>11861</v>
      </c>
      <c r="D5334" s="867" t="s">
        <v>11862</v>
      </c>
      <c r="E5334" s="868" t="s">
        <v>819</v>
      </c>
      <c r="F5334" s="867" t="s">
        <v>819</v>
      </c>
      <c r="G5334" s="867">
        <v>100726</v>
      </c>
      <c r="H5334" s="867" t="s">
        <v>11873</v>
      </c>
      <c r="I5334" s="867" t="s">
        <v>6401</v>
      </c>
      <c r="J5334" s="867" t="s">
        <v>6229</v>
      </c>
      <c r="K5334" s="868">
        <v>21.29</v>
      </c>
      <c r="L5334" s="867" t="s">
        <v>6143</v>
      </c>
    </row>
    <row r="5335" spans="1:12" ht="13.5">
      <c r="A5335" s="867" t="s">
        <v>11783</v>
      </c>
      <c r="B5335" s="867" t="s">
        <v>11784</v>
      </c>
      <c r="C5335" s="867" t="s">
        <v>11861</v>
      </c>
      <c r="D5335" s="867" t="s">
        <v>11862</v>
      </c>
      <c r="E5335" s="868" t="s">
        <v>819</v>
      </c>
      <c r="F5335" s="867" t="s">
        <v>819</v>
      </c>
      <c r="G5335" s="867">
        <v>100727</v>
      </c>
      <c r="H5335" s="867" t="s">
        <v>11874</v>
      </c>
      <c r="I5335" s="867" t="s">
        <v>6401</v>
      </c>
      <c r="J5335" s="867" t="s">
        <v>6142</v>
      </c>
      <c r="K5335" s="868">
        <v>11.36</v>
      </c>
      <c r="L5335" s="867" t="s">
        <v>6143</v>
      </c>
    </row>
    <row r="5336" spans="1:12" ht="13.5">
      <c r="A5336" s="867" t="s">
        <v>11783</v>
      </c>
      <c r="B5336" s="867" t="s">
        <v>11784</v>
      </c>
      <c r="C5336" s="867" t="s">
        <v>11861</v>
      </c>
      <c r="D5336" s="867" t="s">
        <v>11862</v>
      </c>
      <c r="E5336" s="868" t="s">
        <v>819</v>
      </c>
      <c r="F5336" s="867" t="s">
        <v>819</v>
      </c>
      <c r="G5336" s="867">
        <v>100728</v>
      </c>
      <c r="H5336" s="867" t="s">
        <v>11875</v>
      </c>
      <c r="I5336" s="867" t="s">
        <v>6401</v>
      </c>
      <c r="J5336" s="867" t="s">
        <v>6229</v>
      </c>
      <c r="K5336" s="868">
        <v>12.31</v>
      </c>
      <c r="L5336" s="867" t="s">
        <v>6143</v>
      </c>
    </row>
    <row r="5337" spans="1:12" ht="13.5">
      <c r="A5337" s="867" t="s">
        <v>11783</v>
      </c>
      <c r="B5337" s="867" t="s">
        <v>11784</v>
      </c>
      <c r="C5337" s="867" t="s">
        <v>11861</v>
      </c>
      <c r="D5337" s="867" t="s">
        <v>11862</v>
      </c>
      <c r="E5337" s="868" t="s">
        <v>819</v>
      </c>
      <c r="F5337" s="867" t="s">
        <v>819</v>
      </c>
      <c r="G5337" s="867">
        <v>100729</v>
      </c>
      <c r="H5337" s="867" t="s">
        <v>11876</v>
      </c>
      <c r="I5337" s="867" t="s">
        <v>6401</v>
      </c>
      <c r="J5337" s="867" t="s">
        <v>6142</v>
      </c>
      <c r="K5337" s="868">
        <v>16.34</v>
      </c>
      <c r="L5337" s="867" t="s">
        <v>6143</v>
      </c>
    </row>
    <row r="5338" spans="1:12" ht="13.5">
      <c r="A5338" s="867" t="s">
        <v>11783</v>
      </c>
      <c r="B5338" s="867" t="s">
        <v>11784</v>
      </c>
      <c r="C5338" s="867" t="s">
        <v>11861</v>
      </c>
      <c r="D5338" s="867" t="s">
        <v>11862</v>
      </c>
      <c r="E5338" s="868" t="s">
        <v>819</v>
      </c>
      <c r="F5338" s="867" t="s">
        <v>819</v>
      </c>
      <c r="G5338" s="867">
        <v>100730</v>
      </c>
      <c r="H5338" s="867" t="s">
        <v>11877</v>
      </c>
      <c r="I5338" s="867" t="s">
        <v>6401</v>
      </c>
      <c r="J5338" s="867" t="s">
        <v>6229</v>
      </c>
      <c r="K5338" s="868">
        <v>19.350000000000001</v>
      </c>
      <c r="L5338" s="867" t="s">
        <v>6143</v>
      </c>
    </row>
    <row r="5339" spans="1:12" ht="13.5">
      <c r="A5339" s="867" t="s">
        <v>11783</v>
      </c>
      <c r="B5339" s="867" t="s">
        <v>11784</v>
      </c>
      <c r="C5339" s="867" t="s">
        <v>11861</v>
      </c>
      <c r="D5339" s="867" t="s">
        <v>11862</v>
      </c>
      <c r="E5339" s="868" t="s">
        <v>819</v>
      </c>
      <c r="F5339" s="867" t="s">
        <v>819</v>
      </c>
      <c r="G5339" s="867">
        <v>100733</v>
      </c>
      <c r="H5339" s="867" t="s">
        <v>11878</v>
      </c>
      <c r="I5339" s="867" t="s">
        <v>6401</v>
      </c>
      <c r="J5339" s="867" t="s">
        <v>6142</v>
      </c>
      <c r="K5339" s="868">
        <v>10.06</v>
      </c>
      <c r="L5339" s="867" t="s">
        <v>6143</v>
      </c>
    </row>
    <row r="5340" spans="1:12" ht="13.5">
      <c r="A5340" s="867" t="s">
        <v>11783</v>
      </c>
      <c r="B5340" s="867" t="s">
        <v>11784</v>
      </c>
      <c r="C5340" s="867" t="s">
        <v>11861</v>
      </c>
      <c r="D5340" s="867" t="s">
        <v>11862</v>
      </c>
      <c r="E5340" s="868" t="s">
        <v>819</v>
      </c>
      <c r="F5340" s="867" t="s">
        <v>819</v>
      </c>
      <c r="G5340" s="867">
        <v>100734</v>
      </c>
      <c r="H5340" s="867" t="s">
        <v>11879</v>
      </c>
      <c r="I5340" s="867" t="s">
        <v>6401</v>
      </c>
      <c r="J5340" s="867" t="s">
        <v>6229</v>
      </c>
      <c r="K5340" s="868">
        <v>12.8</v>
      </c>
      <c r="L5340" s="867" t="s">
        <v>6143</v>
      </c>
    </row>
    <row r="5341" spans="1:12" ht="13.5">
      <c r="A5341" s="867" t="s">
        <v>11783</v>
      </c>
      <c r="B5341" s="867" t="s">
        <v>11784</v>
      </c>
      <c r="C5341" s="867" t="s">
        <v>11861</v>
      </c>
      <c r="D5341" s="867" t="s">
        <v>11862</v>
      </c>
      <c r="E5341" s="868" t="s">
        <v>819</v>
      </c>
      <c r="F5341" s="867" t="s">
        <v>819</v>
      </c>
      <c r="G5341" s="867">
        <v>100735</v>
      </c>
      <c r="H5341" s="867" t="s">
        <v>11880</v>
      </c>
      <c r="I5341" s="867" t="s">
        <v>6401</v>
      </c>
      <c r="J5341" s="867" t="s">
        <v>6142</v>
      </c>
      <c r="K5341" s="868">
        <v>8.4499999999999993</v>
      </c>
      <c r="L5341" s="867" t="s">
        <v>6143</v>
      </c>
    </row>
    <row r="5342" spans="1:12" ht="13.5">
      <c r="A5342" s="867" t="s">
        <v>11783</v>
      </c>
      <c r="B5342" s="867" t="s">
        <v>11784</v>
      </c>
      <c r="C5342" s="867" t="s">
        <v>11861</v>
      </c>
      <c r="D5342" s="867" t="s">
        <v>11862</v>
      </c>
      <c r="E5342" s="868" t="s">
        <v>819</v>
      </c>
      <c r="F5342" s="867" t="s">
        <v>819</v>
      </c>
      <c r="G5342" s="867">
        <v>100736</v>
      </c>
      <c r="H5342" s="867" t="s">
        <v>11881</v>
      </c>
      <c r="I5342" s="867" t="s">
        <v>6401</v>
      </c>
      <c r="J5342" s="867" t="s">
        <v>6229</v>
      </c>
      <c r="K5342" s="868">
        <v>11.53</v>
      </c>
      <c r="L5342" s="867" t="s">
        <v>6143</v>
      </c>
    </row>
    <row r="5343" spans="1:12" ht="13.5">
      <c r="A5343" s="867" t="s">
        <v>11783</v>
      </c>
      <c r="B5343" s="867" t="s">
        <v>11784</v>
      </c>
      <c r="C5343" s="867" t="s">
        <v>11861</v>
      </c>
      <c r="D5343" s="867" t="s">
        <v>11862</v>
      </c>
      <c r="E5343" s="868" t="s">
        <v>819</v>
      </c>
      <c r="F5343" s="867" t="s">
        <v>819</v>
      </c>
      <c r="G5343" s="867">
        <v>100739</v>
      </c>
      <c r="H5343" s="867" t="s">
        <v>11882</v>
      </c>
      <c r="I5343" s="867" t="s">
        <v>6401</v>
      </c>
      <c r="J5343" s="867" t="s">
        <v>6142</v>
      </c>
      <c r="K5343" s="868">
        <v>7.59</v>
      </c>
      <c r="L5343" s="867" t="s">
        <v>6143</v>
      </c>
    </row>
    <row r="5344" spans="1:12" ht="13.5">
      <c r="A5344" s="867" t="s">
        <v>11783</v>
      </c>
      <c r="B5344" s="867" t="s">
        <v>11784</v>
      </c>
      <c r="C5344" s="867" t="s">
        <v>11861</v>
      </c>
      <c r="D5344" s="867" t="s">
        <v>11862</v>
      </c>
      <c r="E5344" s="868" t="s">
        <v>819</v>
      </c>
      <c r="F5344" s="867" t="s">
        <v>819</v>
      </c>
      <c r="G5344" s="867">
        <v>100740</v>
      </c>
      <c r="H5344" s="867" t="s">
        <v>11883</v>
      </c>
      <c r="I5344" s="867" t="s">
        <v>6401</v>
      </c>
      <c r="J5344" s="867" t="s">
        <v>6229</v>
      </c>
      <c r="K5344" s="868">
        <v>8.67</v>
      </c>
      <c r="L5344" s="867" t="s">
        <v>6143</v>
      </c>
    </row>
    <row r="5345" spans="1:12" ht="13.5">
      <c r="A5345" s="867" t="s">
        <v>11783</v>
      </c>
      <c r="B5345" s="867" t="s">
        <v>11784</v>
      </c>
      <c r="C5345" s="867" t="s">
        <v>11861</v>
      </c>
      <c r="D5345" s="867" t="s">
        <v>11862</v>
      </c>
      <c r="E5345" s="868" t="s">
        <v>819</v>
      </c>
      <c r="F5345" s="867" t="s">
        <v>819</v>
      </c>
      <c r="G5345" s="867">
        <v>100741</v>
      </c>
      <c r="H5345" s="867" t="s">
        <v>11884</v>
      </c>
      <c r="I5345" s="867" t="s">
        <v>6401</v>
      </c>
      <c r="J5345" s="867" t="s">
        <v>6142</v>
      </c>
      <c r="K5345" s="868">
        <v>19.079999999999998</v>
      </c>
      <c r="L5345" s="867" t="s">
        <v>6143</v>
      </c>
    </row>
    <row r="5346" spans="1:12" ht="13.5">
      <c r="A5346" s="867" t="s">
        <v>11783</v>
      </c>
      <c r="B5346" s="867" t="s">
        <v>11784</v>
      </c>
      <c r="C5346" s="867" t="s">
        <v>11861</v>
      </c>
      <c r="D5346" s="867" t="s">
        <v>11862</v>
      </c>
      <c r="E5346" s="868" t="s">
        <v>819</v>
      </c>
      <c r="F5346" s="867" t="s">
        <v>819</v>
      </c>
      <c r="G5346" s="867">
        <v>100742</v>
      </c>
      <c r="H5346" s="867" t="s">
        <v>11885</v>
      </c>
      <c r="I5346" s="867" t="s">
        <v>6401</v>
      </c>
      <c r="J5346" s="867" t="s">
        <v>6229</v>
      </c>
      <c r="K5346" s="868">
        <v>19.66</v>
      </c>
      <c r="L5346" s="867" t="s">
        <v>6143</v>
      </c>
    </row>
    <row r="5347" spans="1:12" ht="13.5">
      <c r="A5347" s="867" t="s">
        <v>11783</v>
      </c>
      <c r="B5347" s="867" t="s">
        <v>11784</v>
      </c>
      <c r="C5347" s="867" t="s">
        <v>11861</v>
      </c>
      <c r="D5347" s="867" t="s">
        <v>11862</v>
      </c>
      <c r="E5347" s="868" t="s">
        <v>819</v>
      </c>
      <c r="F5347" s="867" t="s">
        <v>819</v>
      </c>
      <c r="G5347" s="867">
        <v>100743</v>
      </c>
      <c r="H5347" s="867" t="s">
        <v>11886</v>
      </c>
      <c r="I5347" s="867" t="s">
        <v>6401</v>
      </c>
      <c r="J5347" s="867" t="s">
        <v>6142</v>
      </c>
      <c r="K5347" s="868">
        <v>7.44</v>
      </c>
      <c r="L5347" s="867" t="s">
        <v>6143</v>
      </c>
    </row>
    <row r="5348" spans="1:12" ht="13.5">
      <c r="A5348" s="867" t="s">
        <v>11783</v>
      </c>
      <c r="B5348" s="867" t="s">
        <v>11784</v>
      </c>
      <c r="C5348" s="867" t="s">
        <v>11861</v>
      </c>
      <c r="D5348" s="867" t="s">
        <v>11862</v>
      </c>
      <c r="E5348" s="868" t="s">
        <v>819</v>
      </c>
      <c r="F5348" s="867" t="s">
        <v>819</v>
      </c>
      <c r="G5348" s="867">
        <v>100744</v>
      </c>
      <c r="H5348" s="867" t="s">
        <v>11887</v>
      </c>
      <c r="I5348" s="867" t="s">
        <v>6401</v>
      </c>
      <c r="J5348" s="867" t="s">
        <v>6635</v>
      </c>
      <c r="K5348" s="868">
        <v>8.57</v>
      </c>
      <c r="L5348" s="867" t="s">
        <v>6143</v>
      </c>
    </row>
    <row r="5349" spans="1:12" ht="13.5">
      <c r="A5349" s="867" t="s">
        <v>11783</v>
      </c>
      <c r="B5349" s="867" t="s">
        <v>11784</v>
      </c>
      <c r="C5349" s="867" t="s">
        <v>11861</v>
      </c>
      <c r="D5349" s="867" t="s">
        <v>11862</v>
      </c>
      <c r="E5349" s="868" t="s">
        <v>819</v>
      </c>
      <c r="F5349" s="867" t="s">
        <v>819</v>
      </c>
      <c r="G5349" s="867">
        <v>100745</v>
      </c>
      <c r="H5349" s="867" t="s">
        <v>11888</v>
      </c>
      <c r="I5349" s="867" t="s">
        <v>6401</v>
      </c>
      <c r="J5349" s="867" t="s">
        <v>6142</v>
      </c>
      <c r="K5349" s="868">
        <v>18.920000000000002</v>
      </c>
      <c r="L5349" s="867" t="s">
        <v>6143</v>
      </c>
    </row>
    <row r="5350" spans="1:12" ht="13.5">
      <c r="A5350" s="867" t="s">
        <v>11783</v>
      </c>
      <c r="B5350" s="867" t="s">
        <v>11784</v>
      </c>
      <c r="C5350" s="867" t="s">
        <v>11861</v>
      </c>
      <c r="D5350" s="867" t="s">
        <v>11862</v>
      </c>
      <c r="E5350" s="868" t="s">
        <v>819</v>
      </c>
      <c r="F5350" s="867" t="s">
        <v>819</v>
      </c>
      <c r="G5350" s="867">
        <v>100746</v>
      </c>
      <c r="H5350" s="867" t="s">
        <v>11889</v>
      </c>
      <c r="I5350" s="867" t="s">
        <v>6401</v>
      </c>
      <c r="J5350" s="867" t="s">
        <v>6635</v>
      </c>
      <c r="K5350" s="868">
        <v>19.55</v>
      </c>
      <c r="L5350" s="867" t="s">
        <v>6143</v>
      </c>
    </row>
    <row r="5351" spans="1:12" ht="13.5">
      <c r="A5351" s="867" t="s">
        <v>11783</v>
      </c>
      <c r="B5351" s="867" t="s">
        <v>11784</v>
      </c>
      <c r="C5351" s="867" t="s">
        <v>11861</v>
      </c>
      <c r="D5351" s="867" t="s">
        <v>11862</v>
      </c>
      <c r="E5351" s="868" t="s">
        <v>819</v>
      </c>
      <c r="F5351" s="867" t="s">
        <v>819</v>
      </c>
      <c r="G5351" s="867">
        <v>100747</v>
      </c>
      <c r="H5351" s="867" t="s">
        <v>11890</v>
      </c>
      <c r="I5351" s="867" t="s">
        <v>6401</v>
      </c>
      <c r="J5351" s="867" t="s">
        <v>6142</v>
      </c>
      <c r="K5351" s="868">
        <v>8.14</v>
      </c>
      <c r="L5351" s="867" t="s">
        <v>6143</v>
      </c>
    </row>
    <row r="5352" spans="1:12" ht="13.5">
      <c r="A5352" s="867" t="s">
        <v>11783</v>
      </c>
      <c r="B5352" s="867" t="s">
        <v>11784</v>
      </c>
      <c r="C5352" s="867" t="s">
        <v>11861</v>
      </c>
      <c r="D5352" s="867" t="s">
        <v>11862</v>
      </c>
      <c r="E5352" s="868" t="s">
        <v>819</v>
      </c>
      <c r="F5352" s="867" t="s">
        <v>819</v>
      </c>
      <c r="G5352" s="867">
        <v>100748</v>
      </c>
      <c r="H5352" s="867" t="s">
        <v>11891</v>
      </c>
      <c r="I5352" s="867" t="s">
        <v>6401</v>
      </c>
      <c r="J5352" s="867" t="s">
        <v>6229</v>
      </c>
      <c r="K5352" s="868">
        <v>9.02</v>
      </c>
      <c r="L5352" s="867" t="s">
        <v>6143</v>
      </c>
    </row>
    <row r="5353" spans="1:12" ht="13.5">
      <c r="A5353" s="867" t="s">
        <v>11783</v>
      </c>
      <c r="B5353" s="867" t="s">
        <v>11784</v>
      </c>
      <c r="C5353" s="867" t="s">
        <v>11861</v>
      </c>
      <c r="D5353" s="867" t="s">
        <v>11862</v>
      </c>
      <c r="E5353" s="868" t="s">
        <v>819</v>
      </c>
      <c r="F5353" s="867" t="s">
        <v>819</v>
      </c>
      <c r="G5353" s="867">
        <v>100749</v>
      </c>
      <c r="H5353" s="867" t="s">
        <v>11892</v>
      </c>
      <c r="I5353" s="867" t="s">
        <v>6401</v>
      </c>
      <c r="J5353" s="867" t="s">
        <v>6142</v>
      </c>
      <c r="K5353" s="868">
        <v>19.670000000000002</v>
      </c>
      <c r="L5353" s="867" t="s">
        <v>6143</v>
      </c>
    </row>
    <row r="5354" spans="1:12" ht="13.5">
      <c r="A5354" s="867" t="s">
        <v>11783</v>
      </c>
      <c r="B5354" s="867" t="s">
        <v>11784</v>
      </c>
      <c r="C5354" s="867" t="s">
        <v>11861</v>
      </c>
      <c r="D5354" s="867" t="s">
        <v>11862</v>
      </c>
      <c r="E5354" s="868" t="s">
        <v>819</v>
      </c>
      <c r="F5354" s="867" t="s">
        <v>819</v>
      </c>
      <c r="G5354" s="867">
        <v>100750</v>
      </c>
      <c r="H5354" s="867" t="s">
        <v>11893</v>
      </c>
      <c r="I5354" s="867" t="s">
        <v>6401</v>
      </c>
      <c r="J5354" s="867" t="s">
        <v>6229</v>
      </c>
      <c r="K5354" s="868">
        <v>20.02</v>
      </c>
      <c r="L5354" s="867" t="s">
        <v>6143</v>
      </c>
    </row>
    <row r="5355" spans="1:12" ht="13.5">
      <c r="A5355" s="867" t="s">
        <v>11783</v>
      </c>
      <c r="B5355" s="867" t="s">
        <v>11784</v>
      </c>
      <c r="C5355" s="867" t="s">
        <v>11861</v>
      </c>
      <c r="D5355" s="867" t="s">
        <v>11862</v>
      </c>
      <c r="E5355" s="868" t="s">
        <v>819</v>
      </c>
      <c r="F5355" s="867" t="s">
        <v>819</v>
      </c>
      <c r="G5355" s="867">
        <v>100751</v>
      </c>
      <c r="H5355" s="867" t="s">
        <v>11894</v>
      </c>
      <c r="I5355" s="867" t="s">
        <v>6401</v>
      </c>
      <c r="J5355" s="867" t="s">
        <v>6142</v>
      </c>
      <c r="K5355" s="868">
        <v>32.700000000000003</v>
      </c>
      <c r="L5355" s="867" t="s">
        <v>6143</v>
      </c>
    </row>
    <row r="5356" spans="1:12" ht="13.5">
      <c r="A5356" s="867" t="s">
        <v>11783</v>
      </c>
      <c r="B5356" s="867" t="s">
        <v>11784</v>
      </c>
      <c r="C5356" s="867" t="s">
        <v>11861</v>
      </c>
      <c r="D5356" s="867" t="s">
        <v>11862</v>
      </c>
      <c r="E5356" s="868" t="s">
        <v>819</v>
      </c>
      <c r="F5356" s="867" t="s">
        <v>819</v>
      </c>
      <c r="G5356" s="867">
        <v>100752</v>
      </c>
      <c r="H5356" s="867" t="s">
        <v>11895</v>
      </c>
      <c r="I5356" s="867" t="s">
        <v>6401</v>
      </c>
      <c r="J5356" s="867" t="s">
        <v>6229</v>
      </c>
      <c r="K5356" s="868">
        <v>38.71</v>
      </c>
      <c r="L5356" s="867" t="s">
        <v>6143</v>
      </c>
    </row>
    <row r="5357" spans="1:12" ht="13.5">
      <c r="A5357" s="867" t="s">
        <v>11783</v>
      </c>
      <c r="B5357" s="867" t="s">
        <v>11784</v>
      </c>
      <c r="C5357" s="867" t="s">
        <v>11861</v>
      </c>
      <c r="D5357" s="867" t="s">
        <v>11862</v>
      </c>
      <c r="E5357" s="868" t="s">
        <v>819</v>
      </c>
      <c r="F5357" s="867" t="s">
        <v>819</v>
      </c>
      <c r="G5357" s="867">
        <v>100753</v>
      </c>
      <c r="H5357" s="867" t="s">
        <v>11896</v>
      </c>
      <c r="I5357" s="867" t="s">
        <v>6401</v>
      </c>
      <c r="J5357" s="867" t="s">
        <v>6142</v>
      </c>
      <c r="K5357" s="868">
        <v>16.91</v>
      </c>
      <c r="L5357" s="867" t="s">
        <v>6143</v>
      </c>
    </row>
    <row r="5358" spans="1:12" ht="13.5">
      <c r="A5358" s="867" t="s">
        <v>11783</v>
      </c>
      <c r="B5358" s="867" t="s">
        <v>11784</v>
      </c>
      <c r="C5358" s="867" t="s">
        <v>11861</v>
      </c>
      <c r="D5358" s="867" t="s">
        <v>11862</v>
      </c>
      <c r="E5358" s="868" t="s">
        <v>819</v>
      </c>
      <c r="F5358" s="867" t="s">
        <v>819</v>
      </c>
      <c r="G5358" s="867">
        <v>100754</v>
      </c>
      <c r="H5358" s="867" t="s">
        <v>11897</v>
      </c>
      <c r="I5358" s="867" t="s">
        <v>6401</v>
      </c>
      <c r="J5358" s="867" t="s">
        <v>6229</v>
      </c>
      <c r="K5358" s="868">
        <v>23.06</v>
      </c>
      <c r="L5358" s="867" t="s">
        <v>6143</v>
      </c>
    </row>
    <row r="5359" spans="1:12" ht="13.5">
      <c r="A5359" s="867" t="s">
        <v>11783</v>
      </c>
      <c r="B5359" s="867" t="s">
        <v>11784</v>
      </c>
      <c r="C5359" s="867" t="s">
        <v>11861</v>
      </c>
      <c r="D5359" s="867" t="s">
        <v>11862</v>
      </c>
      <c r="E5359" s="868" t="s">
        <v>819</v>
      </c>
      <c r="F5359" s="867" t="s">
        <v>819</v>
      </c>
      <c r="G5359" s="867">
        <v>100757</v>
      </c>
      <c r="H5359" s="867" t="s">
        <v>11898</v>
      </c>
      <c r="I5359" s="867" t="s">
        <v>6401</v>
      </c>
      <c r="J5359" s="867" t="s">
        <v>6142</v>
      </c>
      <c r="K5359" s="868">
        <v>38.17</v>
      </c>
      <c r="L5359" s="867" t="s">
        <v>6143</v>
      </c>
    </row>
    <row r="5360" spans="1:12" ht="13.5">
      <c r="A5360" s="867" t="s">
        <v>11783</v>
      </c>
      <c r="B5360" s="867" t="s">
        <v>11784</v>
      </c>
      <c r="C5360" s="867" t="s">
        <v>11861</v>
      </c>
      <c r="D5360" s="867" t="s">
        <v>11862</v>
      </c>
      <c r="E5360" s="868" t="s">
        <v>819</v>
      </c>
      <c r="F5360" s="867" t="s">
        <v>819</v>
      </c>
      <c r="G5360" s="867">
        <v>100758</v>
      </c>
      <c r="H5360" s="867" t="s">
        <v>11899</v>
      </c>
      <c r="I5360" s="867" t="s">
        <v>6401</v>
      </c>
      <c r="J5360" s="867" t="s">
        <v>6229</v>
      </c>
      <c r="K5360" s="868">
        <v>39.33</v>
      </c>
      <c r="L5360" s="867" t="s">
        <v>6143</v>
      </c>
    </row>
    <row r="5361" spans="1:12" ht="13.5">
      <c r="A5361" s="867" t="s">
        <v>11783</v>
      </c>
      <c r="B5361" s="867" t="s">
        <v>11784</v>
      </c>
      <c r="C5361" s="867" t="s">
        <v>11861</v>
      </c>
      <c r="D5361" s="867" t="s">
        <v>11862</v>
      </c>
      <c r="E5361" s="868" t="s">
        <v>819</v>
      </c>
      <c r="F5361" s="867" t="s">
        <v>819</v>
      </c>
      <c r="G5361" s="867">
        <v>100759</v>
      </c>
      <c r="H5361" s="867" t="s">
        <v>11900</v>
      </c>
      <c r="I5361" s="867" t="s">
        <v>6401</v>
      </c>
      <c r="J5361" s="867" t="s">
        <v>6142</v>
      </c>
      <c r="K5361" s="868">
        <v>37.840000000000003</v>
      </c>
      <c r="L5361" s="867" t="s">
        <v>6143</v>
      </c>
    </row>
    <row r="5362" spans="1:12" ht="13.5">
      <c r="A5362" s="867" t="s">
        <v>11783</v>
      </c>
      <c r="B5362" s="867" t="s">
        <v>11784</v>
      </c>
      <c r="C5362" s="867" t="s">
        <v>11861</v>
      </c>
      <c r="D5362" s="867" t="s">
        <v>11862</v>
      </c>
      <c r="E5362" s="868" t="s">
        <v>819</v>
      </c>
      <c r="F5362" s="867" t="s">
        <v>819</v>
      </c>
      <c r="G5362" s="867">
        <v>100760</v>
      </c>
      <c r="H5362" s="867" t="s">
        <v>11901</v>
      </c>
      <c r="I5362" s="867" t="s">
        <v>6401</v>
      </c>
      <c r="J5362" s="867" t="s">
        <v>6635</v>
      </c>
      <c r="K5362" s="868">
        <v>39.130000000000003</v>
      </c>
      <c r="L5362" s="867" t="s">
        <v>6143</v>
      </c>
    </row>
    <row r="5363" spans="1:12" ht="13.5">
      <c r="A5363" s="867" t="s">
        <v>11783</v>
      </c>
      <c r="B5363" s="867" t="s">
        <v>11784</v>
      </c>
      <c r="C5363" s="867" t="s">
        <v>11861</v>
      </c>
      <c r="D5363" s="867" t="s">
        <v>11862</v>
      </c>
      <c r="E5363" s="868" t="s">
        <v>819</v>
      </c>
      <c r="F5363" s="867" t="s">
        <v>819</v>
      </c>
      <c r="G5363" s="867">
        <v>100761</v>
      </c>
      <c r="H5363" s="867" t="s">
        <v>11902</v>
      </c>
      <c r="I5363" s="867" t="s">
        <v>6401</v>
      </c>
      <c r="J5363" s="867" t="s">
        <v>6142</v>
      </c>
      <c r="K5363" s="868">
        <v>39.340000000000003</v>
      </c>
      <c r="L5363" s="867" t="s">
        <v>6143</v>
      </c>
    </row>
    <row r="5364" spans="1:12" ht="13.5">
      <c r="A5364" s="867" t="s">
        <v>11783</v>
      </c>
      <c r="B5364" s="867" t="s">
        <v>11784</v>
      </c>
      <c r="C5364" s="867" t="s">
        <v>11861</v>
      </c>
      <c r="D5364" s="867" t="s">
        <v>11862</v>
      </c>
      <c r="E5364" s="868" t="s">
        <v>819</v>
      </c>
      <c r="F5364" s="867" t="s">
        <v>819</v>
      </c>
      <c r="G5364" s="867">
        <v>100762</v>
      </c>
      <c r="H5364" s="867" t="s">
        <v>11903</v>
      </c>
      <c r="I5364" s="867" t="s">
        <v>6401</v>
      </c>
      <c r="J5364" s="867" t="s">
        <v>6229</v>
      </c>
      <c r="K5364" s="868">
        <v>40.049999999999997</v>
      </c>
      <c r="L5364" s="867" t="s">
        <v>6143</v>
      </c>
    </row>
    <row r="5365" spans="1:12" ht="13.5">
      <c r="A5365" s="867" t="s">
        <v>11783</v>
      </c>
      <c r="B5365" s="867" t="s">
        <v>11784</v>
      </c>
      <c r="C5365" s="867" t="s">
        <v>11904</v>
      </c>
      <c r="D5365" s="867" t="s">
        <v>11905</v>
      </c>
      <c r="E5365" s="868" t="s">
        <v>819</v>
      </c>
      <c r="F5365" s="867" t="s">
        <v>819</v>
      </c>
      <c r="G5365" s="867">
        <v>41595</v>
      </c>
      <c r="H5365" s="867" t="s">
        <v>11906</v>
      </c>
      <c r="I5365" s="867" t="s">
        <v>272</v>
      </c>
      <c r="J5365" s="867" t="s">
        <v>6229</v>
      </c>
      <c r="K5365" s="868">
        <v>11.18</v>
      </c>
      <c r="L5365" s="867" t="s">
        <v>6143</v>
      </c>
    </row>
    <row r="5366" spans="1:12" ht="13.5">
      <c r="A5366" s="867" t="s">
        <v>11783</v>
      </c>
      <c r="B5366" s="867" t="s">
        <v>11784</v>
      </c>
      <c r="C5366" s="867" t="s">
        <v>11904</v>
      </c>
      <c r="D5366" s="867" t="s">
        <v>11905</v>
      </c>
      <c r="E5366" s="868">
        <v>73978</v>
      </c>
      <c r="F5366" s="867" t="s">
        <v>11907</v>
      </c>
      <c r="G5366" s="867" t="s">
        <v>11908</v>
      </c>
      <c r="H5366" s="867" t="s">
        <v>11909</v>
      </c>
      <c r="I5366" s="867" t="s">
        <v>6401</v>
      </c>
      <c r="J5366" s="867" t="s">
        <v>6229</v>
      </c>
      <c r="K5366" s="868">
        <v>17.82</v>
      </c>
      <c r="L5366" s="867" t="s">
        <v>6143</v>
      </c>
    </row>
    <row r="5367" spans="1:12" ht="13.5">
      <c r="A5367" s="867" t="s">
        <v>11783</v>
      </c>
      <c r="B5367" s="867" t="s">
        <v>11784</v>
      </c>
      <c r="C5367" s="867" t="s">
        <v>11904</v>
      </c>
      <c r="D5367" s="867" t="s">
        <v>11905</v>
      </c>
      <c r="E5367" s="868">
        <v>74245</v>
      </c>
      <c r="F5367" s="867" t="s">
        <v>11910</v>
      </c>
      <c r="G5367" s="867" t="s">
        <v>11911</v>
      </c>
      <c r="H5367" s="867" t="s">
        <v>11910</v>
      </c>
      <c r="I5367" s="867" t="s">
        <v>6401</v>
      </c>
      <c r="J5367" s="867" t="s">
        <v>6229</v>
      </c>
      <c r="K5367" s="868">
        <v>14.73</v>
      </c>
      <c r="L5367" s="867" t="s">
        <v>6143</v>
      </c>
    </row>
    <row r="5368" spans="1:12" ht="13.5">
      <c r="A5368" s="867" t="s">
        <v>11783</v>
      </c>
      <c r="B5368" s="867" t="s">
        <v>11784</v>
      </c>
      <c r="C5368" s="867" t="s">
        <v>11904</v>
      </c>
      <c r="D5368" s="867" t="s">
        <v>11905</v>
      </c>
      <c r="E5368" s="868" t="s">
        <v>819</v>
      </c>
      <c r="F5368" s="867" t="s">
        <v>819</v>
      </c>
      <c r="G5368" s="867">
        <v>79467</v>
      </c>
      <c r="H5368" s="867" t="s">
        <v>11912</v>
      </c>
      <c r="I5368" s="867" t="s">
        <v>11913</v>
      </c>
      <c r="J5368" s="867" t="s">
        <v>6229</v>
      </c>
      <c r="K5368" s="868">
        <v>13.03</v>
      </c>
      <c r="L5368" s="867" t="s">
        <v>6143</v>
      </c>
    </row>
    <row r="5369" spans="1:12" ht="13.5">
      <c r="A5369" s="867" t="s">
        <v>11783</v>
      </c>
      <c r="B5369" s="867" t="s">
        <v>11784</v>
      </c>
      <c r="C5369" s="867" t="s">
        <v>11904</v>
      </c>
      <c r="D5369" s="867" t="s">
        <v>11905</v>
      </c>
      <c r="E5369" s="868">
        <v>79500</v>
      </c>
      <c r="F5369" s="867" t="s">
        <v>11914</v>
      </c>
      <c r="G5369" s="867" t="s">
        <v>11915</v>
      </c>
      <c r="H5369" s="867" t="s">
        <v>11916</v>
      </c>
      <c r="I5369" s="867" t="s">
        <v>6401</v>
      </c>
      <c r="J5369" s="867" t="s">
        <v>6229</v>
      </c>
      <c r="K5369" s="868">
        <v>20.6</v>
      </c>
      <c r="L5369" s="867" t="s">
        <v>6143</v>
      </c>
    </row>
    <row r="5370" spans="1:12" ht="13.5">
      <c r="A5370" s="867" t="s">
        <v>11783</v>
      </c>
      <c r="B5370" s="867" t="s">
        <v>11784</v>
      </c>
      <c r="C5370" s="867" t="s">
        <v>11904</v>
      </c>
      <c r="D5370" s="867" t="s">
        <v>11905</v>
      </c>
      <c r="E5370" s="868" t="s">
        <v>819</v>
      </c>
      <c r="F5370" s="867" t="s">
        <v>819</v>
      </c>
      <c r="G5370" s="867">
        <v>84663</v>
      </c>
      <c r="H5370" s="867" t="s">
        <v>11917</v>
      </c>
      <c r="I5370" s="867" t="s">
        <v>6401</v>
      </c>
      <c r="J5370" s="867" t="s">
        <v>6229</v>
      </c>
      <c r="K5370" s="868">
        <v>23.55</v>
      </c>
      <c r="L5370" s="867" t="s">
        <v>6143</v>
      </c>
    </row>
    <row r="5371" spans="1:12" ht="13.5">
      <c r="A5371" s="867" t="s">
        <v>11783</v>
      </c>
      <c r="B5371" s="867" t="s">
        <v>11784</v>
      </c>
      <c r="C5371" s="867" t="s">
        <v>11904</v>
      </c>
      <c r="D5371" s="867" t="s">
        <v>11905</v>
      </c>
      <c r="E5371" s="868" t="s">
        <v>819</v>
      </c>
      <c r="F5371" s="867" t="s">
        <v>819</v>
      </c>
      <c r="G5371" s="867">
        <v>84665</v>
      </c>
      <c r="H5371" s="867" t="s">
        <v>11918</v>
      </c>
      <c r="I5371" s="867" t="s">
        <v>6401</v>
      </c>
      <c r="J5371" s="867" t="s">
        <v>6229</v>
      </c>
      <c r="K5371" s="868">
        <v>22.39</v>
      </c>
      <c r="L5371" s="867" t="s">
        <v>6143</v>
      </c>
    </row>
    <row r="5372" spans="1:12" ht="13.5">
      <c r="A5372" s="867" t="s">
        <v>11783</v>
      </c>
      <c r="B5372" s="867" t="s">
        <v>11784</v>
      </c>
      <c r="C5372" s="867" t="s">
        <v>11904</v>
      </c>
      <c r="D5372" s="867" t="s">
        <v>11905</v>
      </c>
      <c r="E5372" s="868" t="s">
        <v>819</v>
      </c>
      <c r="F5372" s="867" t="s">
        <v>819</v>
      </c>
      <c r="G5372" s="867">
        <v>84666</v>
      </c>
      <c r="H5372" s="867" t="s">
        <v>11919</v>
      </c>
      <c r="I5372" s="867" t="s">
        <v>6401</v>
      </c>
      <c r="J5372" s="867" t="s">
        <v>6142</v>
      </c>
      <c r="K5372" s="868">
        <v>21.39</v>
      </c>
      <c r="L5372" s="867" t="s">
        <v>6143</v>
      </c>
    </row>
    <row r="5373" spans="1:12" ht="13.5">
      <c r="A5373" s="867" t="s">
        <v>11920</v>
      </c>
      <c r="B5373" s="867" t="s">
        <v>11921</v>
      </c>
      <c r="C5373" s="867" t="s">
        <v>11922</v>
      </c>
      <c r="D5373" s="867" t="s">
        <v>11923</v>
      </c>
      <c r="E5373" s="868" t="s">
        <v>819</v>
      </c>
      <c r="F5373" s="867" t="s">
        <v>819</v>
      </c>
      <c r="G5373" s="867">
        <v>72191</v>
      </c>
      <c r="H5373" s="867" t="s">
        <v>11924</v>
      </c>
      <c r="I5373" s="867" t="s">
        <v>6401</v>
      </c>
      <c r="J5373" s="867" t="s">
        <v>6229</v>
      </c>
      <c r="K5373" s="868">
        <v>81.56</v>
      </c>
      <c r="L5373" s="867" t="s">
        <v>6143</v>
      </c>
    </row>
    <row r="5374" spans="1:12" ht="13.5">
      <c r="A5374" s="867" t="s">
        <v>11920</v>
      </c>
      <c r="B5374" s="867" t="s">
        <v>11921</v>
      </c>
      <c r="C5374" s="867" t="s">
        <v>11922</v>
      </c>
      <c r="D5374" s="867" t="s">
        <v>11923</v>
      </c>
      <c r="E5374" s="868">
        <v>73734</v>
      </c>
      <c r="F5374" s="867" t="s">
        <v>11925</v>
      </c>
      <c r="G5374" s="867" t="s">
        <v>11926</v>
      </c>
      <c r="H5374" s="867" t="s">
        <v>11927</v>
      </c>
      <c r="I5374" s="867" t="s">
        <v>6401</v>
      </c>
      <c r="J5374" s="867" t="s">
        <v>6142</v>
      </c>
      <c r="K5374" s="868">
        <v>165.47</v>
      </c>
      <c r="L5374" s="867" t="s">
        <v>6143</v>
      </c>
    </row>
    <row r="5375" spans="1:12" ht="13.5">
      <c r="A5375" s="867" t="s">
        <v>11920</v>
      </c>
      <c r="B5375" s="867" t="s">
        <v>11921</v>
      </c>
      <c r="C5375" s="867" t="s">
        <v>11922</v>
      </c>
      <c r="D5375" s="867" t="s">
        <v>11923</v>
      </c>
      <c r="E5375" s="868" t="s">
        <v>819</v>
      </c>
      <c r="F5375" s="867" t="s">
        <v>819</v>
      </c>
      <c r="G5375" s="867">
        <v>84181</v>
      </c>
      <c r="H5375" s="867" t="s">
        <v>11928</v>
      </c>
      <c r="I5375" s="867" t="s">
        <v>6401</v>
      </c>
      <c r="J5375" s="867" t="s">
        <v>6142</v>
      </c>
      <c r="K5375" s="868">
        <v>137.52000000000001</v>
      </c>
      <c r="L5375" s="867" t="s">
        <v>6143</v>
      </c>
    </row>
    <row r="5376" spans="1:12" ht="13.5">
      <c r="A5376" s="867" t="s">
        <v>11920</v>
      </c>
      <c r="B5376" s="867" t="s">
        <v>11921</v>
      </c>
      <c r="C5376" s="867" t="s">
        <v>11929</v>
      </c>
      <c r="D5376" s="867" t="s">
        <v>11930</v>
      </c>
      <c r="E5376" s="868" t="s">
        <v>819</v>
      </c>
      <c r="F5376" s="867" t="s">
        <v>819</v>
      </c>
      <c r="G5376" s="867">
        <v>87246</v>
      </c>
      <c r="H5376" s="867" t="s">
        <v>11931</v>
      </c>
      <c r="I5376" s="867" t="s">
        <v>6401</v>
      </c>
      <c r="J5376" s="867" t="s">
        <v>6229</v>
      </c>
      <c r="K5376" s="868">
        <v>40.64</v>
      </c>
      <c r="L5376" s="867" t="s">
        <v>6143</v>
      </c>
    </row>
    <row r="5377" spans="1:12" ht="13.5">
      <c r="A5377" s="867" t="s">
        <v>11920</v>
      </c>
      <c r="B5377" s="867" t="s">
        <v>11921</v>
      </c>
      <c r="C5377" s="867" t="s">
        <v>11929</v>
      </c>
      <c r="D5377" s="867" t="s">
        <v>11930</v>
      </c>
      <c r="E5377" s="868" t="s">
        <v>819</v>
      </c>
      <c r="F5377" s="867" t="s">
        <v>819</v>
      </c>
      <c r="G5377" s="867">
        <v>87247</v>
      </c>
      <c r="H5377" s="867" t="s">
        <v>11932</v>
      </c>
      <c r="I5377" s="867" t="s">
        <v>6401</v>
      </c>
      <c r="J5377" s="867" t="s">
        <v>6229</v>
      </c>
      <c r="K5377" s="868">
        <v>34.58</v>
      </c>
      <c r="L5377" s="867" t="s">
        <v>6143</v>
      </c>
    </row>
    <row r="5378" spans="1:12" ht="13.5">
      <c r="A5378" s="867" t="s">
        <v>11920</v>
      </c>
      <c r="B5378" s="867" t="s">
        <v>11921</v>
      </c>
      <c r="C5378" s="867" t="s">
        <v>11929</v>
      </c>
      <c r="D5378" s="867" t="s">
        <v>11930</v>
      </c>
      <c r="E5378" s="868" t="s">
        <v>819</v>
      </c>
      <c r="F5378" s="867" t="s">
        <v>819</v>
      </c>
      <c r="G5378" s="867">
        <v>87248</v>
      </c>
      <c r="H5378" s="867" t="s">
        <v>11933</v>
      </c>
      <c r="I5378" s="867" t="s">
        <v>6401</v>
      </c>
      <c r="J5378" s="867" t="s">
        <v>6229</v>
      </c>
      <c r="K5378" s="868">
        <v>29.5</v>
      </c>
      <c r="L5378" s="867" t="s">
        <v>6143</v>
      </c>
    </row>
    <row r="5379" spans="1:12" ht="13.5">
      <c r="A5379" s="867" t="s">
        <v>11920</v>
      </c>
      <c r="B5379" s="867" t="s">
        <v>11921</v>
      </c>
      <c r="C5379" s="867" t="s">
        <v>11929</v>
      </c>
      <c r="D5379" s="867" t="s">
        <v>11930</v>
      </c>
      <c r="E5379" s="868" t="s">
        <v>819</v>
      </c>
      <c r="F5379" s="867" t="s">
        <v>819</v>
      </c>
      <c r="G5379" s="867">
        <v>87249</v>
      </c>
      <c r="H5379" s="867" t="s">
        <v>11934</v>
      </c>
      <c r="I5379" s="867" t="s">
        <v>6401</v>
      </c>
      <c r="J5379" s="867" t="s">
        <v>6229</v>
      </c>
      <c r="K5379" s="868">
        <v>46.28</v>
      </c>
      <c r="L5379" s="867" t="s">
        <v>6143</v>
      </c>
    </row>
    <row r="5380" spans="1:12" ht="13.5">
      <c r="A5380" s="867" t="s">
        <v>11920</v>
      </c>
      <c r="B5380" s="867" t="s">
        <v>11921</v>
      </c>
      <c r="C5380" s="867" t="s">
        <v>11929</v>
      </c>
      <c r="D5380" s="867" t="s">
        <v>11930</v>
      </c>
      <c r="E5380" s="868" t="s">
        <v>819</v>
      </c>
      <c r="F5380" s="867" t="s">
        <v>819</v>
      </c>
      <c r="G5380" s="867">
        <v>87250</v>
      </c>
      <c r="H5380" s="867" t="s">
        <v>11935</v>
      </c>
      <c r="I5380" s="867" t="s">
        <v>6401</v>
      </c>
      <c r="J5380" s="867" t="s">
        <v>6229</v>
      </c>
      <c r="K5380" s="868">
        <v>36.700000000000003</v>
      </c>
      <c r="L5380" s="867" t="s">
        <v>6143</v>
      </c>
    </row>
    <row r="5381" spans="1:12" ht="13.5">
      <c r="A5381" s="867" t="s">
        <v>11920</v>
      </c>
      <c r="B5381" s="867" t="s">
        <v>11921</v>
      </c>
      <c r="C5381" s="867" t="s">
        <v>11929</v>
      </c>
      <c r="D5381" s="867" t="s">
        <v>11930</v>
      </c>
      <c r="E5381" s="868" t="s">
        <v>819</v>
      </c>
      <c r="F5381" s="867" t="s">
        <v>819</v>
      </c>
      <c r="G5381" s="867">
        <v>87251</v>
      </c>
      <c r="H5381" s="867" t="s">
        <v>11936</v>
      </c>
      <c r="I5381" s="867" t="s">
        <v>6401</v>
      </c>
      <c r="J5381" s="867" t="s">
        <v>6229</v>
      </c>
      <c r="K5381" s="868">
        <v>30.37</v>
      </c>
      <c r="L5381" s="867" t="s">
        <v>6143</v>
      </c>
    </row>
    <row r="5382" spans="1:12" ht="13.5">
      <c r="A5382" s="867" t="s">
        <v>11920</v>
      </c>
      <c r="B5382" s="867" t="s">
        <v>11921</v>
      </c>
      <c r="C5382" s="867" t="s">
        <v>11929</v>
      </c>
      <c r="D5382" s="867" t="s">
        <v>11930</v>
      </c>
      <c r="E5382" s="868" t="s">
        <v>819</v>
      </c>
      <c r="F5382" s="867" t="s">
        <v>819</v>
      </c>
      <c r="G5382" s="867">
        <v>87255</v>
      </c>
      <c r="H5382" s="867" t="s">
        <v>11937</v>
      </c>
      <c r="I5382" s="867" t="s">
        <v>6401</v>
      </c>
      <c r="J5382" s="867" t="s">
        <v>6229</v>
      </c>
      <c r="K5382" s="868">
        <v>71.349999999999994</v>
      </c>
      <c r="L5382" s="867" t="s">
        <v>6143</v>
      </c>
    </row>
    <row r="5383" spans="1:12" ht="13.5">
      <c r="A5383" s="867" t="s">
        <v>11920</v>
      </c>
      <c r="B5383" s="867" t="s">
        <v>11921</v>
      </c>
      <c r="C5383" s="867" t="s">
        <v>11929</v>
      </c>
      <c r="D5383" s="867" t="s">
        <v>11930</v>
      </c>
      <c r="E5383" s="868" t="s">
        <v>819</v>
      </c>
      <c r="F5383" s="867" t="s">
        <v>819</v>
      </c>
      <c r="G5383" s="867">
        <v>87256</v>
      </c>
      <c r="H5383" s="867" t="s">
        <v>11938</v>
      </c>
      <c r="I5383" s="867" t="s">
        <v>6401</v>
      </c>
      <c r="J5383" s="867" t="s">
        <v>6229</v>
      </c>
      <c r="K5383" s="868">
        <v>60.17</v>
      </c>
      <c r="L5383" s="867" t="s">
        <v>6143</v>
      </c>
    </row>
    <row r="5384" spans="1:12" ht="13.5">
      <c r="A5384" s="867" t="s">
        <v>11920</v>
      </c>
      <c r="B5384" s="867" t="s">
        <v>11921</v>
      </c>
      <c r="C5384" s="867" t="s">
        <v>11929</v>
      </c>
      <c r="D5384" s="867" t="s">
        <v>11930</v>
      </c>
      <c r="E5384" s="868" t="s">
        <v>819</v>
      </c>
      <c r="F5384" s="867" t="s">
        <v>819</v>
      </c>
      <c r="G5384" s="867">
        <v>87257</v>
      </c>
      <c r="H5384" s="867" t="s">
        <v>11939</v>
      </c>
      <c r="I5384" s="867" t="s">
        <v>6401</v>
      </c>
      <c r="J5384" s="867" t="s">
        <v>6229</v>
      </c>
      <c r="K5384" s="868">
        <v>52.83</v>
      </c>
      <c r="L5384" s="867" t="s">
        <v>6143</v>
      </c>
    </row>
    <row r="5385" spans="1:12" ht="13.5">
      <c r="A5385" s="867" t="s">
        <v>11920</v>
      </c>
      <c r="B5385" s="867" t="s">
        <v>11921</v>
      </c>
      <c r="C5385" s="867" t="s">
        <v>11929</v>
      </c>
      <c r="D5385" s="867" t="s">
        <v>11930</v>
      </c>
      <c r="E5385" s="868" t="s">
        <v>819</v>
      </c>
      <c r="F5385" s="867" t="s">
        <v>819</v>
      </c>
      <c r="G5385" s="867">
        <v>87258</v>
      </c>
      <c r="H5385" s="867" t="s">
        <v>11940</v>
      </c>
      <c r="I5385" s="867" t="s">
        <v>6401</v>
      </c>
      <c r="J5385" s="867" t="s">
        <v>6229</v>
      </c>
      <c r="K5385" s="868">
        <v>92.35</v>
      </c>
      <c r="L5385" s="867" t="s">
        <v>6143</v>
      </c>
    </row>
    <row r="5386" spans="1:12" ht="13.5">
      <c r="A5386" s="867" t="s">
        <v>11920</v>
      </c>
      <c r="B5386" s="867" t="s">
        <v>11921</v>
      </c>
      <c r="C5386" s="867" t="s">
        <v>11929</v>
      </c>
      <c r="D5386" s="867" t="s">
        <v>11930</v>
      </c>
      <c r="E5386" s="868" t="s">
        <v>819</v>
      </c>
      <c r="F5386" s="867" t="s">
        <v>819</v>
      </c>
      <c r="G5386" s="867">
        <v>87259</v>
      </c>
      <c r="H5386" s="867" t="s">
        <v>11941</v>
      </c>
      <c r="I5386" s="867" t="s">
        <v>6401</v>
      </c>
      <c r="J5386" s="867" t="s">
        <v>6229</v>
      </c>
      <c r="K5386" s="868">
        <v>81.790000000000006</v>
      </c>
      <c r="L5386" s="867" t="s">
        <v>6143</v>
      </c>
    </row>
    <row r="5387" spans="1:12" ht="13.5">
      <c r="A5387" s="867" t="s">
        <v>11920</v>
      </c>
      <c r="B5387" s="867" t="s">
        <v>11921</v>
      </c>
      <c r="C5387" s="867" t="s">
        <v>11929</v>
      </c>
      <c r="D5387" s="867" t="s">
        <v>11930</v>
      </c>
      <c r="E5387" s="868" t="s">
        <v>819</v>
      </c>
      <c r="F5387" s="867" t="s">
        <v>819</v>
      </c>
      <c r="G5387" s="867">
        <v>87260</v>
      </c>
      <c r="H5387" s="867" t="s">
        <v>11942</v>
      </c>
      <c r="I5387" s="867" t="s">
        <v>6401</v>
      </c>
      <c r="J5387" s="867" t="s">
        <v>6229</v>
      </c>
      <c r="K5387" s="868">
        <v>75.38</v>
      </c>
      <c r="L5387" s="867" t="s">
        <v>6143</v>
      </c>
    </row>
    <row r="5388" spans="1:12" ht="13.5">
      <c r="A5388" s="867" t="s">
        <v>11920</v>
      </c>
      <c r="B5388" s="867" t="s">
        <v>11921</v>
      </c>
      <c r="C5388" s="867" t="s">
        <v>11929</v>
      </c>
      <c r="D5388" s="867" t="s">
        <v>11930</v>
      </c>
      <c r="E5388" s="868" t="s">
        <v>819</v>
      </c>
      <c r="F5388" s="867" t="s">
        <v>819</v>
      </c>
      <c r="G5388" s="867">
        <v>87261</v>
      </c>
      <c r="H5388" s="867" t="s">
        <v>11943</v>
      </c>
      <c r="I5388" s="867" t="s">
        <v>6401</v>
      </c>
      <c r="J5388" s="867" t="s">
        <v>6229</v>
      </c>
      <c r="K5388" s="868">
        <v>105.9</v>
      </c>
      <c r="L5388" s="867" t="s">
        <v>6143</v>
      </c>
    </row>
    <row r="5389" spans="1:12" ht="13.5">
      <c r="A5389" s="867" t="s">
        <v>11920</v>
      </c>
      <c r="B5389" s="867" t="s">
        <v>11921</v>
      </c>
      <c r="C5389" s="867" t="s">
        <v>11929</v>
      </c>
      <c r="D5389" s="867" t="s">
        <v>11930</v>
      </c>
      <c r="E5389" s="868" t="s">
        <v>819</v>
      </c>
      <c r="F5389" s="867" t="s">
        <v>819</v>
      </c>
      <c r="G5389" s="867">
        <v>87262</v>
      </c>
      <c r="H5389" s="867" t="s">
        <v>11944</v>
      </c>
      <c r="I5389" s="867" t="s">
        <v>6401</v>
      </c>
      <c r="J5389" s="867" t="s">
        <v>6229</v>
      </c>
      <c r="K5389" s="868">
        <v>93.88</v>
      </c>
      <c r="L5389" s="867" t="s">
        <v>6143</v>
      </c>
    </row>
    <row r="5390" spans="1:12" ht="13.5">
      <c r="A5390" s="867" t="s">
        <v>11920</v>
      </c>
      <c r="B5390" s="867" t="s">
        <v>11921</v>
      </c>
      <c r="C5390" s="867" t="s">
        <v>11929</v>
      </c>
      <c r="D5390" s="867" t="s">
        <v>11930</v>
      </c>
      <c r="E5390" s="868" t="s">
        <v>819</v>
      </c>
      <c r="F5390" s="867" t="s">
        <v>819</v>
      </c>
      <c r="G5390" s="867">
        <v>87263</v>
      </c>
      <c r="H5390" s="867" t="s">
        <v>11945</v>
      </c>
      <c r="I5390" s="867" t="s">
        <v>6401</v>
      </c>
      <c r="J5390" s="867" t="s">
        <v>6229</v>
      </c>
      <c r="K5390" s="868">
        <v>86.33</v>
      </c>
      <c r="L5390" s="867" t="s">
        <v>6143</v>
      </c>
    </row>
    <row r="5391" spans="1:12" ht="13.5">
      <c r="A5391" s="867" t="s">
        <v>11920</v>
      </c>
      <c r="B5391" s="867" t="s">
        <v>11921</v>
      </c>
      <c r="C5391" s="867" t="s">
        <v>11929</v>
      </c>
      <c r="D5391" s="867" t="s">
        <v>11930</v>
      </c>
      <c r="E5391" s="868" t="s">
        <v>819</v>
      </c>
      <c r="F5391" s="867" t="s">
        <v>819</v>
      </c>
      <c r="G5391" s="867">
        <v>89046</v>
      </c>
      <c r="H5391" s="867" t="s">
        <v>11946</v>
      </c>
      <c r="I5391" s="867" t="s">
        <v>6401</v>
      </c>
      <c r="J5391" s="867" t="s">
        <v>6229</v>
      </c>
      <c r="K5391" s="868">
        <v>34.26</v>
      </c>
      <c r="L5391" s="867" t="s">
        <v>6143</v>
      </c>
    </row>
    <row r="5392" spans="1:12" ht="13.5">
      <c r="A5392" s="867" t="s">
        <v>11920</v>
      </c>
      <c r="B5392" s="867" t="s">
        <v>11921</v>
      </c>
      <c r="C5392" s="867" t="s">
        <v>11929</v>
      </c>
      <c r="D5392" s="867" t="s">
        <v>11930</v>
      </c>
      <c r="E5392" s="868" t="s">
        <v>819</v>
      </c>
      <c r="F5392" s="867" t="s">
        <v>819</v>
      </c>
      <c r="G5392" s="867">
        <v>89171</v>
      </c>
      <c r="H5392" s="867" t="s">
        <v>11947</v>
      </c>
      <c r="I5392" s="867" t="s">
        <v>6401</v>
      </c>
      <c r="J5392" s="867" t="s">
        <v>6229</v>
      </c>
      <c r="K5392" s="868">
        <v>31.8</v>
      </c>
      <c r="L5392" s="867" t="s">
        <v>6143</v>
      </c>
    </row>
    <row r="5393" spans="1:12" ht="13.5">
      <c r="A5393" s="867" t="s">
        <v>11920</v>
      </c>
      <c r="B5393" s="867" t="s">
        <v>11921</v>
      </c>
      <c r="C5393" s="867" t="s">
        <v>11929</v>
      </c>
      <c r="D5393" s="867" t="s">
        <v>11930</v>
      </c>
      <c r="E5393" s="868" t="s">
        <v>819</v>
      </c>
      <c r="F5393" s="867" t="s">
        <v>819</v>
      </c>
      <c r="G5393" s="867">
        <v>93389</v>
      </c>
      <c r="H5393" s="867" t="s">
        <v>11948</v>
      </c>
      <c r="I5393" s="867" t="s">
        <v>6401</v>
      </c>
      <c r="J5393" s="867" t="s">
        <v>6229</v>
      </c>
      <c r="K5393" s="868">
        <v>37.33</v>
      </c>
      <c r="L5393" s="867" t="s">
        <v>6143</v>
      </c>
    </row>
    <row r="5394" spans="1:12" ht="13.5">
      <c r="A5394" s="867" t="s">
        <v>11920</v>
      </c>
      <c r="B5394" s="867" t="s">
        <v>11921</v>
      </c>
      <c r="C5394" s="867" t="s">
        <v>11929</v>
      </c>
      <c r="D5394" s="867" t="s">
        <v>11930</v>
      </c>
      <c r="E5394" s="868" t="s">
        <v>819</v>
      </c>
      <c r="F5394" s="867" t="s">
        <v>819</v>
      </c>
      <c r="G5394" s="867">
        <v>93390</v>
      </c>
      <c r="H5394" s="867" t="s">
        <v>11949</v>
      </c>
      <c r="I5394" s="867" t="s">
        <v>6401</v>
      </c>
      <c r="J5394" s="867" t="s">
        <v>6229</v>
      </c>
      <c r="K5394" s="868">
        <v>31.34</v>
      </c>
      <c r="L5394" s="867" t="s">
        <v>6143</v>
      </c>
    </row>
    <row r="5395" spans="1:12" ht="13.5">
      <c r="A5395" s="867" t="s">
        <v>11920</v>
      </c>
      <c r="B5395" s="867" t="s">
        <v>11921</v>
      </c>
      <c r="C5395" s="867" t="s">
        <v>11929</v>
      </c>
      <c r="D5395" s="867" t="s">
        <v>11930</v>
      </c>
      <c r="E5395" s="868" t="s">
        <v>819</v>
      </c>
      <c r="F5395" s="867" t="s">
        <v>819</v>
      </c>
      <c r="G5395" s="867">
        <v>93391</v>
      </c>
      <c r="H5395" s="867" t="s">
        <v>11950</v>
      </c>
      <c r="I5395" s="867" t="s">
        <v>6401</v>
      </c>
      <c r="J5395" s="867" t="s">
        <v>6229</v>
      </c>
      <c r="K5395" s="868">
        <v>26.26</v>
      </c>
      <c r="L5395" s="867" t="s">
        <v>6143</v>
      </c>
    </row>
    <row r="5396" spans="1:12" ht="13.5">
      <c r="A5396" s="867" t="s">
        <v>11920</v>
      </c>
      <c r="B5396" s="867" t="s">
        <v>11921</v>
      </c>
      <c r="C5396" s="867" t="s">
        <v>11951</v>
      </c>
      <c r="D5396" s="867" t="s">
        <v>11952</v>
      </c>
      <c r="E5396" s="868">
        <v>73743</v>
      </c>
      <c r="F5396" s="867" t="s">
        <v>11953</v>
      </c>
      <c r="G5396" s="867" t="s">
        <v>11954</v>
      </c>
      <c r="H5396" s="867" t="s">
        <v>11955</v>
      </c>
      <c r="I5396" s="867" t="s">
        <v>6401</v>
      </c>
      <c r="J5396" s="867" t="s">
        <v>6229</v>
      </c>
      <c r="K5396" s="868">
        <v>184.41</v>
      </c>
      <c r="L5396" s="867" t="s">
        <v>6143</v>
      </c>
    </row>
    <row r="5397" spans="1:12" ht="13.5">
      <c r="A5397" s="867" t="s">
        <v>11920</v>
      </c>
      <c r="B5397" s="867" t="s">
        <v>11921</v>
      </c>
      <c r="C5397" s="867" t="s">
        <v>11951</v>
      </c>
      <c r="D5397" s="867" t="s">
        <v>11952</v>
      </c>
      <c r="E5397" s="868">
        <v>73921</v>
      </c>
      <c r="F5397" s="867" t="s">
        <v>11956</v>
      </c>
      <c r="G5397" s="867" t="s">
        <v>11957</v>
      </c>
      <c r="H5397" s="867" t="s">
        <v>11958</v>
      </c>
      <c r="I5397" s="867" t="s">
        <v>6401</v>
      </c>
      <c r="J5397" s="867" t="s">
        <v>6229</v>
      </c>
      <c r="K5397" s="868">
        <v>38.9</v>
      </c>
      <c r="L5397" s="867" t="s">
        <v>6143</v>
      </c>
    </row>
    <row r="5398" spans="1:12" ht="13.5">
      <c r="A5398" s="867" t="s">
        <v>11920</v>
      </c>
      <c r="B5398" s="867" t="s">
        <v>11921</v>
      </c>
      <c r="C5398" s="867" t="s">
        <v>11951</v>
      </c>
      <c r="D5398" s="867" t="s">
        <v>11952</v>
      </c>
      <c r="E5398" s="868" t="s">
        <v>819</v>
      </c>
      <c r="F5398" s="867" t="s">
        <v>819</v>
      </c>
      <c r="G5398" s="867">
        <v>84183</v>
      </c>
      <c r="H5398" s="867" t="s">
        <v>11959</v>
      </c>
      <c r="I5398" s="867" t="s">
        <v>6401</v>
      </c>
      <c r="J5398" s="867" t="s">
        <v>6229</v>
      </c>
      <c r="K5398" s="868">
        <v>135.84</v>
      </c>
      <c r="L5398" s="867" t="s">
        <v>6143</v>
      </c>
    </row>
    <row r="5399" spans="1:12" ht="13.5">
      <c r="A5399" s="867" t="s">
        <v>11920</v>
      </c>
      <c r="B5399" s="867" t="s">
        <v>11921</v>
      </c>
      <c r="C5399" s="867" t="s">
        <v>11951</v>
      </c>
      <c r="D5399" s="867" t="s">
        <v>11952</v>
      </c>
      <c r="E5399" s="868" t="s">
        <v>819</v>
      </c>
      <c r="F5399" s="867" t="s">
        <v>819</v>
      </c>
      <c r="G5399" s="867">
        <v>98670</v>
      </c>
      <c r="H5399" s="867" t="s">
        <v>11960</v>
      </c>
      <c r="I5399" s="867" t="s">
        <v>6401</v>
      </c>
      <c r="J5399" s="867" t="s">
        <v>6142</v>
      </c>
      <c r="K5399" s="868">
        <v>134.43</v>
      </c>
      <c r="L5399" s="867" t="s">
        <v>6143</v>
      </c>
    </row>
    <row r="5400" spans="1:12" ht="13.5">
      <c r="A5400" s="867" t="s">
        <v>11920</v>
      </c>
      <c r="B5400" s="867" t="s">
        <v>11921</v>
      </c>
      <c r="C5400" s="867" t="s">
        <v>11951</v>
      </c>
      <c r="D5400" s="867" t="s">
        <v>11952</v>
      </c>
      <c r="E5400" s="868" t="s">
        <v>819</v>
      </c>
      <c r="F5400" s="867" t="s">
        <v>819</v>
      </c>
      <c r="G5400" s="867">
        <v>98671</v>
      </c>
      <c r="H5400" s="867" t="s">
        <v>11961</v>
      </c>
      <c r="I5400" s="867" t="s">
        <v>6401</v>
      </c>
      <c r="J5400" s="867" t="s">
        <v>6229</v>
      </c>
      <c r="K5400" s="868">
        <v>332.7</v>
      </c>
      <c r="L5400" s="867" t="s">
        <v>6143</v>
      </c>
    </row>
    <row r="5401" spans="1:12" ht="13.5">
      <c r="A5401" s="867" t="s">
        <v>11920</v>
      </c>
      <c r="B5401" s="867" t="s">
        <v>11921</v>
      </c>
      <c r="C5401" s="867" t="s">
        <v>11951</v>
      </c>
      <c r="D5401" s="867" t="s">
        <v>11952</v>
      </c>
      <c r="E5401" s="868" t="s">
        <v>819</v>
      </c>
      <c r="F5401" s="867" t="s">
        <v>819</v>
      </c>
      <c r="G5401" s="867">
        <v>98672</v>
      </c>
      <c r="H5401" s="867" t="s">
        <v>11962</v>
      </c>
      <c r="I5401" s="867" t="s">
        <v>6401</v>
      </c>
      <c r="J5401" s="867" t="s">
        <v>6229</v>
      </c>
      <c r="K5401" s="868">
        <v>291.47000000000003</v>
      </c>
      <c r="L5401" s="867" t="s">
        <v>6143</v>
      </c>
    </row>
    <row r="5402" spans="1:12" ht="13.5">
      <c r="A5402" s="867" t="s">
        <v>11920</v>
      </c>
      <c r="B5402" s="867" t="s">
        <v>11921</v>
      </c>
      <c r="C5402" s="867" t="s">
        <v>11951</v>
      </c>
      <c r="D5402" s="867" t="s">
        <v>11952</v>
      </c>
      <c r="E5402" s="868" t="s">
        <v>819</v>
      </c>
      <c r="F5402" s="867" t="s">
        <v>819</v>
      </c>
      <c r="G5402" s="867">
        <v>98673</v>
      </c>
      <c r="H5402" s="867" t="s">
        <v>11963</v>
      </c>
      <c r="I5402" s="867" t="s">
        <v>6401</v>
      </c>
      <c r="J5402" s="867" t="s">
        <v>6142</v>
      </c>
      <c r="K5402" s="868">
        <v>156.44999999999999</v>
      </c>
      <c r="L5402" s="867" t="s">
        <v>6143</v>
      </c>
    </row>
    <row r="5403" spans="1:12" ht="13.5">
      <c r="A5403" s="867" t="s">
        <v>11920</v>
      </c>
      <c r="B5403" s="867" t="s">
        <v>11921</v>
      </c>
      <c r="C5403" s="867" t="s">
        <v>11951</v>
      </c>
      <c r="D5403" s="867" t="s">
        <v>11952</v>
      </c>
      <c r="E5403" s="868" t="s">
        <v>819</v>
      </c>
      <c r="F5403" s="867" t="s">
        <v>819</v>
      </c>
      <c r="G5403" s="867">
        <v>98679</v>
      </c>
      <c r="H5403" s="867" t="s">
        <v>11964</v>
      </c>
      <c r="I5403" s="867" t="s">
        <v>6401</v>
      </c>
      <c r="J5403" s="867" t="s">
        <v>6229</v>
      </c>
      <c r="K5403" s="868">
        <v>26.31</v>
      </c>
      <c r="L5403" s="867" t="s">
        <v>6143</v>
      </c>
    </row>
    <row r="5404" spans="1:12" ht="13.5">
      <c r="A5404" s="867" t="s">
        <v>11920</v>
      </c>
      <c r="B5404" s="867" t="s">
        <v>11921</v>
      </c>
      <c r="C5404" s="867" t="s">
        <v>11951</v>
      </c>
      <c r="D5404" s="867" t="s">
        <v>11952</v>
      </c>
      <c r="E5404" s="868" t="s">
        <v>819</v>
      </c>
      <c r="F5404" s="867" t="s">
        <v>819</v>
      </c>
      <c r="G5404" s="867">
        <v>98680</v>
      </c>
      <c r="H5404" s="867" t="s">
        <v>11965</v>
      </c>
      <c r="I5404" s="867" t="s">
        <v>6401</v>
      </c>
      <c r="J5404" s="867" t="s">
        <v>6229</v>
      </c>
      <c r="K5404" s="868">
        <v>32.82</v>
      </c>
      <c r="L5404" s="867" t="s">
        <v>6143</v>
      </c>
    </row>
    <row r="5405" spans="1:12" ht="13.5">
      <c r="A5405" s="867" t="s">
        <v>11920</v>
      </c>
      <c r="B5405" s="867" t="s">
        <v>11921</v>
      </c>
      <c r="C5405" s="867" t="s">
        <v>11951</v>
      </c>
      <c r="D5405" s="867" t="s">
        <v>11952</v>
      </c>
      <c r="E5405" s="868" t="s">
        <v>819</v>
      </c>
      <c r="F5405" s="867" t="s">
        <v>819</v>
      </c>
      <c r="G5405" s="867">
        <v>98681</v>
      </c>
      <c r="H5405" s="867" t="s">
        <v>11966</v>
      </c>
      <c r="I5405" s="867" t="s">
        <v>6401</v>
      </c>
      <c r="J5405" s="867" t="s">
        <v>6229</v>
      </c>
      <c r="K5405" s="868">
        <v>24.39</v>
      </c>
      <c r="L5405" s="867" t="s">
        <v>6143</v>
      </c>
    </row>
    <row r="5406" spans="1:12" ht="13.5">
      <c r="A5406" s="867" t="s">
        <v>11920</v>
      </c>
      <c r="B5406" s="867" t="s">
        <v>11921</v>
      </c>
      <c r="C5406" s="867" t="s">
        <v>11951</v>
      </c>
      <c r="D5406" s="867" t="s">
        <v>11952</v>
      </c>
      <c r="E5406" s="868" t="s">
        <v>819</v>
      </c>
      <c r="F5406" s="867" t="s">
        <v>819</v>
      </c>
      <c r="G5406" s="867">
        <v>98682</v>
      </c>
      <c r="H5406" s="867" t="s">
        <v>11967</v>
      </c>
      <c r="I5406" s="867" t="s">
        <v>6401</v>
      </c>
      <c r="J5406" s="867" t="s">
        <v>6229</v>
      </c>
      <c r="K5406" s="868">
        <v>30.88</v>
      </c>
      <c r="L5406" s="867" t="s">
        <v>6143</v>
      </c>
    </row>
    <row r="5407" spans="1:12" ht="13.5">
      <c r="A5407" s="867" t="s">
        <v>11920</v>
      </c>
      <c r="B5407" s="867" t="s">
        <v>11921</v>
      </c>
      <c r="C5407" s="867" t="s">
        <v>11951</v>
      </c>
      <c r="D5407" s="867" t="s">
        <v>11952</v>
      </c>
      <c r="E5407" s="868" t="s">
        <v>819</v>
      </c>
      <c r="F5407" s="867" t="s">
        <v>819</v>
      </c>
      <c r="G5407" s="867">
        <v>98685</v>
      </c>
      <c r="H5407" s="867" t="s">
        <v>11968</v>
      </c>
      <c r="I5407" s="867" t="s">
        <v>272</v>
      </c>
      <c r="J5407" s="867" t="s">
        <v>6229</v>
      </c>
      <c r="K5407" s="868">
        <v>60.58</v>
      </c>
      <c r="L5407" s="867" t="s">
        <v>6143</v>
      </c>
    </row>
    <row r="5408" spans="1:12" ht="13.5">
      <c r="A5408" s="867" t="s">
        <v>11920</v>
      </c>
      <c r="B5408" s="867" t="s">
        <v>11921</v>
      </c>
      <c r="C5408" s="867" t="s">
        <v>11951</v>
      </c>
      <c r="D5408" s="867" t="s">
        <v>11952</v>
      </c>
      <c r="E5408" s="868" t="s">
        <v>819</v>
      </c>
      <c r="F5408" s="867" t="s">
        <v>819</v>
      </c>
      <c r="G5408" s="867">
        <v>98686</v>
      </c>
      <c r="H5408" s="867" t="s">
        <v>11969</v>
      </c>
      <c r="I5408" s="867" t="s">
        <v>272</v>
      </c>
      <c r="J5408" s="867" t="s">
        <v>6142</v>
      </c>
      <c r="K5408" s="868">
        <v>33.04</v>
      </c>
      <c r="L5408" s="867" t="s">
        <v>6143</v>
      </c>
    </row>
    <row r="5409" spans="1:12" ht="13.5">
      <c r="A5409" s="867" t="s">
        <v>11920</v>
      </c>
      <c r="B5409" s="867" t="s">
        <v>11921</v>
      </c>
      <c r="C5409" s="867" t="s">
        <v>11951</v>
      </c>
      <c r="D5409" s="867" t="s">
        <v>11952</v>
      </c>
      <c r="E5409" s="868" t="s">
        <v>819</v>
      </c>
      <c r="F5409" s="867" t="s">
        <v>819</v>
      </c>
      <c r="G5409" s="867">
        <v>98688</v>
      </c>
      <c r="H5409" s="867" t="s">
        <v>11970</v>
      </c>
      <c r="I5409" s="867" t="s">
        <v>272</v>
      </c>
      <c r="J5409" s="867" t="s">
        <v>6229</v>
      </c>
      <c r="K5409" s="868">
        <v>32.979999999999997</v>
      </c>
      <c r="L5409" s="867" t="s">
        <v>6143</v>
      </c>
    </row>
    <row r="5410" spans="1:12" ht="13.5">
      <c r="A5410" s="867" t="s">
        <v>11920</v>
      </c>
      <c r="B5410" s="867" t="s">
        <v>11921</v>
      </c>
      <c r="C5410" s="867" t="s">
        <v>11951</v>
      </c>
      <c r="D5410" s="867" t="s">
        <v>11952</v>
      </c>
      <c r="E5410" s="868" t="s">
        <v>819</v>
      </c>
      <c r="F5410" s="867" t="s">
        <v>819</v>
      </c>
      <c r="G5410" s="867">
        <v>98689</v>
      </c>
      <c r="H5410" s="867" t="s">
        <v>11971</v>
      </c>
      <c r="I5410" s="867" t="s">
        <v>272</v>
      </c>
      <c r="J5410" s="867" t="s">
        <v>6229</v>
      </c>
      <c r="K5410" s="868">
        <v>85.98</v>
      </c>
      <c r="L5410" s="867" t="s">
        <v>6143</v>
      </c>
    </row>
    <row r="5411" spans="1:12" ht="13.5">
      <c r="A5411" s="867" t="s">
        <v>11920</v>
      </c>
      <c r="B5411" s="867" t="s">
        <v>11921</v>
      </c>
      <c r="C5411" s="867" t="s">
        <v>11951</v>
      </c>
      <c r="D5411" s="867" t="s">
        <v>11952</v>
      </c>
      <c r="E5411" s="868" t="s">
        <v>819</v>
      </c>
      <c r="F5411" s="867" t="s">
        <v>819</v>
      </c>
      <c r="G5411" s="867">
        <v>101090</v>
      </c>
      <c r="H5411" s="867" t="s">
        <v>11972</v>
      </c>
      <c r="I5411" s="867" t="s">
        <v>6401</v>
      </c>
      <c r="J5411" s="867" t="s">
        <v>6229</v>
      </c>
      <c r="K5411" s="868">
        <v>138.27000000000001</v>
      </c>
      <c r="L5411" s="867" t="s">
        <v>6143</v>
      </c>
    </row>
    <row r="5412" spans="1:12" ht="13.5">
      <c r="A5412" s="867" t="s">
        <v>11920</v>
      </c>
      <c r="B5412" s="867" t="s">
        <v>11921</v>
      </c>
      <c r="C5412" s="867" t="s">
        <v>11951</v>
      </c>
      <c r="D5412" s="867" t="s">
        <v>11952</v>
      </c>
      <c r="E5412" s="868" t="s">
        <v>819</v>
      </c>
      <c r="F5412" s="867" t="s">
        <v>819</v>
      </c>
      <c r="G5412" s="867">
        <v>101091</v>
      </c>
      <c r="H5412" s="867" t="s">
        <v>11973</v>
      </c>
      <c r="I5412" s="867" t="s">
        <v>6401</v>
      </c>
      <c r="J5412" s="867" t="s">
        <v>6142</v>
      </c>
      <c r="K5412" s="868">
        <v>101.51</v>
      </c>
      <c r="L5412" s="867" t="s">
        <v>6143</v>
      </c>
    </row>
    <row r="5413" spans="1:12" ht="13.5">
      <c r="A5413" s="867" t="s">
        <v>11920</v>
      </c>
      <c r="B5413" s="867" t="s">
        <v>11921</v>
      </c>
      <c r="C5413" s="867" t="s">
        <v>11974</v>
      </c>
      <c r="D5413" s="867" t="s">
        <v>11975</v>
      </c>
      <c r="E5413" s="868" t="s">
        <v>819</v>
      </c>
      <c r="F5413" s="867" t="s">
        <v>819</v>
      </c>
      <c r="G5413" s="867">
        <v>72187</v>
      </c>
      <c r="H5413" s="867" t="s">
        <v>11976</v>
      </c>
      <c r="I5413" s="867" t="s">
        <v>6401</v>
      </c>
      <c r="J5413" s="867" t="s">
        <v>6229</v>
      </c>
      <c r="K5413" s="868">
        <v>201.74</v>
      </c>
      <c r="L5413" s="867" t="s">
        <v>6143</v>
      </c>
    </row>
    <row r="5414" spans="1:12" ht="13.5">
      <c r="A5414" s="867" t="s">
        <v>11920</v>
      </c>
      <c r="B5414" s="867" t="s">
        <v>11921</v>
      </c>
      <c r="C5414" s="867" t="s">
        <v>11974</v>
      </c>
      <c r="D5414" s="867" t="s">
        <v>11975</v>
      </c>
      <c r="E5414" s="868" t="s">
        <v>819</v>
      </c>
      <c r="F5414" s="867" t="s">
        <v>819</v>
      </c>
      <c r="G5414" s="867">
        <v>72188</v>
      </c>
      <c r="H5414" s="867" t="s">
        <v>11977</v>
      </c>
      <c r="I5414" s="867" t="s">
        <v>6401</v>
      </c>
      <c r="J5414" s="867" t="s">
        <v>6229</v>
      </c>
      <c r="K5414" s="868">
        <v>201.74</v>
      </c>
      <c r="L5414" s="867" t="s">
        <v>6143</v>
      </c>
    </row>
    <row r="5415" spans="1:12" ht="13.5">
      <c r="A5415" s="867" t="s">
        <v>11920</v>
      </c>
      <c r="B5415" s="867" t="s">
        <v>11921</v>
      </c>
      <c r="C5415" s="867" t="s">
        <v>11974</v>
      </c>
      <c r="D5415" s="867" t="s">
        <v>11975</v>
      </c>
      <c r="E5415" s="868">
        <v>73876</v>
      </c>
      <c r="F5415" s="867" t="s">
        <v>11978</v>
      </c>
      <c r="G5415" s="867" t="s">
        <v>11979</v>
      </c>
      <c r="H5415" s="867" t="s">
        <v>11980</v>
      </c>
      <c r="I5415" s="867" t="s">
        <v>6401</v>
      </c>
      <c r="J5415" s="867" t="s">
        <v>6229</v>
      </c>
      <c r="K5415" s="868">
        <v>186.23</v>
      </c>
      <c r="L5415" s="867" t="s">
        <v>6143</v>
      </c>
    </row>
    <row r="5416" spans="1:12" ht="13.5">
      <c r="A5416" s="867" t="s">
        <v>11920</v>
      </c>
      <c r="B5416" s="867" t="s">
        <v>11921</v>
      </c>
      <c r="C5416" s="867" t="s">
        <v>11974</v>
      </c>
      <c r="D5416" s="867" t="s">
        <v>11975</v>
      </c>
      <c r="E5416" s="868" t="s">
        <v>819</v>
      </c>
      <c r="F5416" s="867" t="s">
        <v>819</v>
      </c>
      <c r="G5416" s="867">
        <v>84186</v>
      </c>
      <c r="H5416" s="867" t="s">
        <v>11981</v>
      </c>
      <c r="I5416" s="867" t="s">
        <v>6401</v>
      </c>
      <c r="J5416" s="867" t="s">
        <v>6229</v>
      </c>
      <c r="K5416" s="868">
        <v>81.52</v>
      </c>
      <c r="L5416" s="867" t="s">
        <v>6143</v>
      </c>
    </row>
    <row r="5417" spans="1:12" ht="13.5">
      <c r="A5417" s="867" t="s">
        <v>11920</v>
      </c>
      <c r="B5417" s="867" t="s">
        <v>11921</v>
      </c>
      <c r="C5417" s="867" t="s">
        <v>11974</v>
      </c>
      <c r="D5417" s="867" t="s">
        <v>11975</v>
      </c>
      <c r="E5417" s="868" t="s">
        <v>819</v>
      </c>
      <c r="F5417" s="867" t="s">
        <v>819</v>
      </c>
      <c r="G5417" s="867">
        <v>84187</v>
      </c>
      <c r="H5417" s="867" t="s">
        <v>11982</v>
      </c>
      <c r="I5417" s="867" t="s">
        <v>6401</v>
      </c>
      <c r="J5417" s="867" t="s">
        <v>6229</v>
      </c>
      <c r="K5417" s="868">
        <v>17</v>
      </c>
      <c r="L5417" s="867" t="s">
        <v>6143</v>
      </c>
    </row>
    <row r="5418" spans="1:12" ht="13.5">
      <c r="A5418" s="867" t="s">
        <v>11920</v>
      </c>
      <c r="B5418" s="867" t="s">
        <v>11921</v>
      </c>
      <c r="C5418" s="867" t="s">
        <v>11974</v>
      </c>
      <c r="D5418" s="867" t="s">
        <v>11975</v>
      </c>
      <c r="E5418" s="868" t="s">
        <v>819</v>
      </c>
      <c r="F5418" s="867" t="s">
        <v>819</v>
      </c>
      <c r="G5418" s="867">
        <v>101094</v>
      </c>
      <c r="H5418" s="867" t="s">
        <v>11983</v>
      </c>
      <c r="I5418" s="867" t="s">
        <v>272</v>
      </c>
      <c r="J5418" s="867" t="s">
        <v>6229</v>
      </c>
      <c r="K5418" s="868">
        <v>130.78</v>
      </c>
      <c r="L5418" s="867" t="s">
        <v>6143</v>
      </c>
    </row>
    <row r="5419" spans="1:12" ht="13.5">
      <c r="A5419" s="867" t="s">
        <v>11920</v>
      </c>
      <c r="B5419" s="867" t="s">
        <v>11921</v>
      </c>
      <c r="C5419" s="867" t="s">
        <v>11984</v>
      </c>
      <c r="D5419" s="867" t="s">
        <v>11985</v>
      </c>
      <c r="E5419" s="868" t="s">
        <v>819</v>
      </c>
      <c r="F5419" s="867" t="s">
        <v>819</v>
      </c>
      <c r="G5419" s="867">
        <v>72815</v>
      </c>
      <c r="H5419" s="867" t="s">
        <v>11986</v>
      </c>
      <c r="I5419" s="867" t="s">
        <v>6401</v>
      </c>
      <c r="J5419" s="867" t="s">
        <v>6229</v>
      </c>
      <c r="K5419" s="868">
        <v>53.39</v>
      </c>
      <c r="L5419" s="867" t="s">
        <v>6143</v>
      </c>
    </row>
    <row r="5420" spans="1:12" ht="13.5">
      <c r="A5420" s="867" t="s">
        <v>11920</v>
      </c>
      <c r="B5420" s="867" t="s">
        <v>11921</v>
      </c>
      <c r="C5420" s="867" t="s">
        <v>11987</v>
      </c>
      <c r="D5420" s="867" t="s">
        <v>11988</v>
      </c>
      <c r="E5420" s="868" t="s">
        <v>819</v>
      </c>
      <c r="F5420" s="867" t="s">
        <v>819</v>
      </c>
      <c r="G5420" s="867">
        <v>84191</v>
      </c>
      <c r="H5420" s="867" t="s">
        <v>11989</v>
      </c>
      <c r="I5420" s="867" t="s">
        <v>6401</v>
      </c>
      <c r="J5420" s="867" t="s">
        <v>6142</v>
      </c>
      <c r="K5420" s="868">
        <v>115.46</v>
      </c>
      <c r="L5420" s="867" t="s">
        <v>6143</v>
      </c>
    </row>
    <row r="5421" spans="1:12" ht="13.5">
      <c r="A5421" s="867" t="s">
        <v>11920</v>
      </c>
      <c r="B5421" s="867" t="s">
        <v>11921</v>
      </c>
      <c r="C5421" s="867" t="s">
        <v>11990</v>
      </c>
      <c r="D5421" s="867" t="s">
        <v>11991</v>
      </c>
      <c r="E5421" s="868" t="s">
        <v>819</v>
      </c>
      <c r="F5421" s="867" t="s">
        <v>819</v>
      </c>
      <c r="G5421" s="867">
        <v>101092</v>
      </c>
      <c r="H5421" s="867" t="s">
        <v>11992</v>
      </c>
      <c r="I5421" s="867" t="s">
        <v>6401</v>
      </c>
      <c r="J5421" s="867" t="s">
        <v>6229</v>
      </c>
      <c r="K5421" s="868">
        <v>340.46</v>
      </c>
      <c r="L5421" s="867" t="s">
        <v>6143</v>
      </c>
    </row>
    <row r="5422" spans="1:12" ht="13.5">
      <c r="A5422" s="867" t="s">
        <v>11920</v>
      </c>
      <c r="B5422" s="867" t="s">
        <v>11921</v>
      </c>
      <c r="C5422" s="867" t="s">
        <v>11990</v>
      </c>
      <c r="D5422" s="867" t="s">
        <v>11991</v>
      </c>
      <c r="E5422" s="868" t="s">
        <v>819</v>
      </c>
      <c r="F5422" s="867" t="s">
        <v>819</v>
      </c>
      <c r="G5422" s="867">
        <v>101093</v>
      </c>
      <c r="H5422" s="867" t="s">
        <v>11993</v>
      </c>
      <c r="I5422" s="867" t="s">
        <v>6401</v>
      </c>
      <c r="J5422" s="867" t="s">
        <v>6229</v>
      </c>
      <c r="K5422" s="868">
        <v>299.23</v>
      </c>
      <c r="L5422" s="867" t="s">
        <v>6143</v>
      </c>
    </row>
    <row r="5423" spans="1:12" ht="13.5">
      <c r="A5423" s="867" t="s">
        <v>11920</v>
      </c>
      <c r="B5423" s="867" t="s">
        <v>11921</v>
      </c>
      <c r="C5423" s="867" t="s">
        <v>11994</v>
      </c>
      <c r="D5423" s="867" t="s">
        <v>11995</v>
      </c>
      <c r="E5423" s="868">
        <v>74111</v>
      </c>
      <c r="F5423" s="867" t="s">
        <v>11996</v>
      </c>
      <c r="G5423" s="867" t="s">
        <v>11997</v>
      </c>
      <c r="H5423" s="867" t="s">
        <v>11998</v>
      </c>
      <c r="I5423" s="867" t="s">
        <v>272</v>
      </c>
      <c r="J5423" s="867" t="s">
        <v>6229</v>
      </c>
      <c r="K5423" s="868">
        <v>25.83</v>
      </c>
      <c r="L5423" s="867" t="s">
        <v>6143</v>
      </c>
    </row>
    <row r="5424" spans="1:12" ht="13.5">
      <c r="A5424" s="867" t="s">
        <v>11920</v>
      </c>
      <c r="B5424" s="867" t="s">
        <v>11921</v>
      </c>
      <c r="C5424" s="867" t="s">
        <v>11994</v>
      </c>
      <c r="D5424" s="867" t="s">
        <v>11995</v>
      </c>
      <c r="E5424" s="868" t="s">
        <v>819</v>
      </c>
      <c r="F5424" s="867" t="s">
        <v>819</v>
      </c>
      <c r="G5424" s="867">
        <v>98695</v>
      </c>
      <c r="H5424" s="867" t="s">
        <v>11999</v>
      </c>
      <c r="I5424" s="867" t="s">
        <v>272</v>
      </c>
      <c r="J5424" s="867" t="s">
        <v>6229</v>
      </c>
      <c r="K5424" s="868">
        <v>54.39</v>
      </c>
      <c r="L5424" s="867" t="s">
        <v>6143</v>
      </c>
    </row>
    <row r="5425" spans="1:12" ht="13.5">
      <c r="A5425" s="867" t="s">
        <v>11920</v>
      </c>
      <c r="B5425" s="867" t="s">
        <v>11921</v>
      </c>
      <c r="C5425" s="867" t="s">
        <v>11994</v>
      </c>
      <c r="D5425" s="867" t="s">
        <v>11995</v>
      </c>
      <c r="E5425" s="868" t="s">
        <v>819</v>
      </c>
      <c r="F5425" s="867" t="s">
        <v>819</v>
      </c>
      <c r="G5425" s="867">
        <v>98697</v>
      </c>
      <c r="H5425" s="867" t="s">
        <v>12000</v>
      </c>
      <c r="I5425" s="867" t="s">
        <v>272</v>
      </c>
      <c r="J5425" s="867" t="s">
        <v>6229</v>
      </c>
      <c r="K5425" s="868">
        <v>35.5</v>
      </c>
      <c r="L5425" s="867" t="s">
        <v>6143</v>
      </c>
    </row>
    <row r="5426" spans="1:12" ht="13.5">
      <c r="A5426" s="867" t="s">
        <v>11920</v>
      </c>
      <c r="B5426" s="867" t="s">
        <v>11921</v>
      </c>
      <c r="C5426" s="867" t="s">
        <v>12001</v>
      </c>
      <c r="D5426" s="867" t="s">
        <v>12002</v>
      </c>
      <c r="E5426" s="868">
        <v>73886</v>
      </c>
      <c r="F5426" s="867" t="s">
        <v>12003</v>
      </c>
      <c r="G5426" s="867" t="s">
        <v>12004</v>
      </c>
      <c r="H5426" s="867" t="s">
        <v>12005</v>
      </c>
      <c r="I5426" s="867" t="s">
        <v>272</v>
      </c>
      <c r="J5426" s="867" t="s">
        <v>6142</v>
      </c>
      <c r="K5426" s="868">
        <v>17.510000000000002</v>
      </c>
      <c r="L5426" s="867" t="s">
        <v>6143</v>
      </c>
    </row>
    <row r="5427" spans="1:12" ht="13.5">
      <c r="A5427" s="867" t="s">
        <v>11920</v>
      </c>
      <c r="B5427" s="867" t="s">
        <v>11921</v>
      </c>
      <c r="C5427" s="867" t="s">
        <v>12001</v>
      </c>
      <c r="D5427" s="867" t="s">
        <v>12002</v>
      </c>
      <c r="E5427" s="868" t="s">
        <v>819</v>
      </c>
      <c r="F5427" s="867" t="s">
        <v>819</v>
      </c>
      <c r="G5427" s="867">
        <v>84162</v>
      </c>
      <c r="H5427" s="867" t="s">
        <v>12006</v>
      </c>
      <c r="I5427" s="867" t="s">
        <v>272</v>
      </c>
      <c r="J5427" s="867" t="s">
        <v>6142</v>
      </c>
      <c r="K5427" s="868">
        <v>17.95</v>
      </c>
      <c r="L5427" s="867" t="s">
        <v>6143</v>
      </c>
    </row>
    <row r="5428" spans="1:12" ht="13.5">
      <c r="A5428" s="867" t="s">
        <v>11920</v>
      </c>
      <c r="B5428" s="867" t="s">
        <v>11921</v>
      </c>
      <c r="C5428" s="867" t="s">
        <v>12007</v>
      </c>
      <c r="D5428" s="867" t="s">
        <v>12008</v>
      </c>
      <c r="E5428" s="868" t="s">
        <v>819</v>
      </c>
      <c r="F5428" s="867" t="s">
        <v>819</v>
      </c>
      <c r="G5428" s="867">
        <v>88648</v>
      </c>
      <c r="H5428" s="867" t="s">
        <v>12009</v>
      </c>
      <c r="I5428" s="867" t="s">
        <v>272</v>
      </c>
      <c r="J5428" s="867" t="s">
        <v>6229</v>
      </c>
      <c r="K5428" s="868">
        <v>4.7300000000000004</v>
      </c>
      <c r="L5428" s="867" t="s">
        <v>6143</v>
      </c>
    </row>
    <row r="5429" spans="1:12" ht="13.5">
      <c r="A5429" s="867" t="s">
        <v>11920</v>
      </c>
      <c r="B5429" s="867" t="s">
        <v>11921</v>
      </c>
      <c r="C5429" s="867" t="s">
        <v>12007</v>
      </c>
      <c r="D5429" s="867" t="s">
        <v>12008</v>
      </c>
      <c r="E5429" s="868" t="s">
        <v>819</v>
      </c>
      <c r="F5429" s="867" t="s">
        <v>819</v>
      </c>
      <c r="G5429" s="867">
        <v>88649</v>
      </c>
      <c r="H5429" s="867" t="s">
        <v>12010</v>
      </c>
      <c r="I5429" s="867" t="s">
        <v>272</v>
      </c>
      <c r="J5429" s="867" t="s">
        <v>6229</v>
      </c>
      <c r="K5429" s="868">
        <v>5.3</v>
      </c>
      <c r="L5429" s="867" t="s">
        <v>6143</v>
      </c>
    </row>
    <row r="5430" spans="1:12" ht="13.5">
      <c r="A5430" s="867" t="s">
        <v>11920</v>
      </c>
      <c r="B5430" s="867" t="s">
        <v>11921</v>
      </c>
      <c r="C5430" s="867" t="s">
        <v>12007</v>
      </c>
      <c r="D5430" s="867" t="s">
        <v>12008</v>
      </c>
      <c r="E5430" s="868" t="s">
        <v>819</v>
      </c>
      <c r="F5430" s="867" t="s">
        <v>819</v>
      </c>
      <c r="G5430" s="867">
        <v>88650</v>
      </c>
      <c r="H5430" s="867" t="s">
        <v>12011</v>
      </c>
      <c r="I5430" s="867" t="s">
        <v>272</v>
      </c>
      <c r="J5430" s="867" t="s">
        <v>6229</v>
      </c>
      <c r="K5430" s="868">
        <v>9.73</v>
      </c>
      <c r="L5430" s="867" t="s">
        <v>6143</v>
      </c>
    </row>
    <row r="5431" spans="1:12" ht="13.5">
      <c r="A5431" s="867" t="s">
        <v>11920</v>
      </c>
      <c r="B5431" s="867" t="s">
        <v>11921</v>
      </c>
      <c r="C5431" s="867" t="s">
        <v>12007</v>
      </c>
      <c r="D5431" s="867" t="s">
        <v>12008</v>
      </c>
      <c r="E5431" s="868" t="s">
        <v>819</v>
      </c>
      <c r="F5431" s="867" t="s">
        <v>819</v>
      </c>
      <c r="G5431" s="867">
        <v>96467</v>
      </c>
      <c r="H5431" s="867" t="s">
        <v>12012</v>
      </c>
      <c r="I5431" s="867" t="s">
        <v>272</v>
      </c>
      <c r="J5431" s="867" t="s">
        <v>6229</v>
      </c>
      <c r="K5431" s="868">
        <v>4.3499999999999996</v>
      </c>
      <c r="L5431" s="867" t="s">
        <v>6143</v>
      </c>
    </row>
    <row r="5432" spans="1:12" ht="13.5">
      <c r="A5432" s="867" t="s">
        <v>11920</v>
      </c>
      <c r="B5432" s="867" t="s">
        <v>11921</v>
      </c>
      <c r="C5432" s="867" t="s">
        <v>12013</v>
      </c>
      <c r="D5432" s="867" t="s">
        <v>12014</v>
      </c>
      <c r="E5432" s="868">
        <v>73850</v>
      </c>
      <c r="F5432" s="867" t="s">
        <v>12015</v>
      </c>
      <c r="G5432" s="867" t="s">
        <v>12016</v>
      </c>
      <c r="H5432" s="867" t="s">
        <v>12017</v>
      </c>
      <c r="I5432" s="867" t="s">
        <v>272</v>
      </c>
      <c r="J5432" s="867" t="s">
        <v>6229</v>
      </c>
      <c r="K5432" s="868">
        <v>25.8</v>
      </c>
      <c r="L5432" s="867" t="s">
        <v>6143</v>
      </c>
    </row>
    <row r="5433" spans="1:12" ht="13.5">
      <c r="A5433" s="867" t="s">
        <v>11920</v>
      </c>
      <c r="B5433" s="867" t="s">
        <v>11921</v>
      </c>
      <c r="C5433" s="867" t="s">
        <v>12013</v>
      </c>
      <c r="D5433" s="867" t="s">
        <v>12014</v>
      </c>
      <c r="E5433" s="868" t="s">
        <v>819</v>
      </c>
      <c r="F5433" s="867" t="s">
        <v>819</v>
      </c>
      <c r="G5433" s="867">
        <v>84168</v>
      </c>
      <c r="H5433" s="867" t="s">
        <v>12018</v>
      </c>
      <c r="I5433" s="867" t="s">
        <v>272</v>
      </c>
      <c r="J5433" s="867" t="s">
        <v>6229</v>
      </c>
      <c r="K5433" s="868">
        <v>18.18</v>
      </c>
      <c r="L5433" s="867" t="s">
        <v>6143</v>
      </c>
    </row>
    <row r="5434" spans="1:12" ht="13.5">
      <c r="A5434" s="867" t="s">
        <v>11920</v>
      </c>
      <c r="B5434" s="867" t="s">
        <v>11921</v>
      </c>
      <c r="C5434" s="867" t="s">
        <v>12019</v>
      </c>
      <c r="D5434" s="867" t="s">
        <v>12020</v>
      </c>
      <c r="E5434" s="868" t="s">
        <v>819</v>
      </c>
      <c r="F5434" s="867" t="s">
        <v>819</v>
      </c>
      <c r="G5434" s="867">
        <v>68325</v>
      </c>
      <c r="H5434" s="867" t="s">
        <v>12021</v>
      </c>
      <c r="I5434" s="867" t="s">
        <v>6401</v>
      </c>
      <c r="J5434" s="867" t="s">
        <v>6229</v>
      </c>
      <c r="K5434" s="868">
        <v>45.06</v>
      </c>
      <c r="L5434" s="867" t="s">
        <v>6143</v>
      </c>
    </row>
    <row r="5435" spans="1:12" ht="13.5">
      <c r="A5435" s="867" t="s">
        <v>11920</v>
      </c>
      <c r="B5435" s="867" t="s">
        <v>11921</v>
      </c>
      <c r="C5435" s="867" t="s">
        <v>12019</v>
      </c>
      <c r="D5435" s="867" t="s">
        <v>12020</v>
      </c>
      <c r="E5435" s="868" t="s">
        <v>819</v>
      </c>
      <c r="F5435" s="867" t="s">
        <v>819</v>
      </c>
      <c r="G5435" s="867">
        <v>68333</v>
      </c>
      <c r="H5435" s="867" t="s">
        <v>12022</v>
      </c>
      <c r="I5435" s="867" t="s">
        <v>6401</v>
      </c>
      <c r="J5435" s="867" t="s">
        <v>6229</v>
      </c>
      <c r="K5435" s="868">
        <v>48.43</v>
      </c>
      <c r="L5435" s="867" t="s">
        <v>6143</v>
      </c>
    </row>
    <row r="5436" spans="1:12" ht="13.5">
      <c r="A5436" s="867" t="s">
        <v>11920</v>
      </c>
      <c r="B5436" s="867" t="s">
        <v>11921</v>
      </c>
      <c r="C5436" s="867" t="s">
        <v>12019</v>
      </c>
      <c r="D5436" s="867" t="s">
        <v>12020</v>
      </c>
      <c r="E5436" s="868" t="s">
        <v>819</v>
      </c>
      <c r="F5436" s="867" t="s">
        <v>819</v>
      </c>
      <c r="G5436" s="867">
        <v>72183</v>
      </c>
      <c r="H5436" s="867" t="s">
        <v>12023</v>
      </c>
      <c r="I5436" s="867" t="s">
        <v>6401</v>
      </c>
      <c r="J5436" s="867" t="s">
        <v>6229</v>
      </c>
      <c r="K5436" s="868">
        <v>81.33</v>
      </c>
      <c r="L5436" s="867" t="s">
        <v>6143</v>
      </c>
    </row>
    <row r="5437" spans="1:12" ht="13.5">
      <c r="A5437" s="867" t="s">
        <v>11920</v>
      </c>
      <c r="B5437" s="867" t="s">
        <v>11921</v>
      </c>
      <c r="C5437" s="867" t="s">
        <v>12019</v>
      </c>
      <c r="D5437" s="867" t="s">
        <v>12020</v>
      </c>
      <c r="E5437" s="868" t="s">
        <v>819</v>
      </c>
      <c r="F5437" s="867" t="s">
        <v>819</v>
      </c>
      <c r="G5437" s="867">
        <v>94990</v>
      </c>
      <c r="H5437" s="867" t="s">
        <v>12024</v>
      </c>
      <c r="I5437" s="867" t="s">
        <v>169</v>
      </c>
      <c r="J5437" s="867" t="s">
        <v>6229</v>
      </c>
      <c r="K5437" s="868">
        <v>581.16</v>
      </c>
      <c r="L5437" s="867" t="s">
        <v>6143</v>
      </c>
    </row>
    <row r="5438" spans="1:12" ht="13.5">
      <c r="A5438" s="867" t="s">
        <v>11920</v>
      </c>
      <c r="B5438" s="867" t="s">
        <v>11921</v>
      </c>
      <c r="C5438" s="867" t="s">
        <v>12019</v>
      </c>
      <c r="D5438" s="867" t="s">
        <v>12020</v>
      </c>
      <c r="E5438" s="868" t="s">
        <v>819</v>
      </c>
      <c r="F5438" s="867" t="s">
        <v>819</v>
      </c>
      <c r="G5438" s="867">
        <v>94991</v>
      </c>
      <c r="H5438" s="867" t="s">
        <v>12025</v>
      </c>
      <c r="I5438" s="867" t="s">
        <v>169</v>
      </c>
      <c r="J5438" s="867" t="s">
        <v>6229</v>
      </c>
      <c r="K5438" s="868">
        <v>438.05</v>
      </c>
      <c r="L5438" s="867" t="s">
        <v>6143</v>
      </c>
    </row>
    <row r="5439" spans="1:12" ht="13.5">
      <c r="A5439" s="867" t="s">
        <v>11920</v>
      </c>
      <c r="B5439" s="867" t="s">
        <v>11921</v>
      </c>
      <c r="C5439" s="867" t="s">
        <v>12019</v>
      </c>
      <c r="D5439" s="867" t="s">
        <v>12020</v>
      </c>
      <c r="E5439" s="868" t="s">
        <v>819</v>
      </c>
      <c r="F5439" s="867" t="s">
        <v>819</v>
      </c>
      <c r="G5439" s="867">
        <v>94992</v>
      </c>
      <c r="H5439" s="867" t="s">
        <v>12026</v>
      </c>
      <c r="I5439" s="867" t="s">
        <v>6401</v>
      </c>
      <c r="J5439" s="867" t="s">
        <v>6229</v>
      </c>
      <c r="K5439" s="868">
        <v>61.35</v>
      </c>
      <c r="L5439" s="867" t="s">
        <v>6143</v>
      </c>
    </row>
    <row r="5440" spans="1:12" ht="13.5">
      <c r="A5440" s="867" t="s">
        <v>11920</v>
      </c>
      <c r="B5440" s="867" t="s">
        <v>11921</v>
      </c>
      <c r="C5440" s="867" t="s">
        <v>12019</v>
      </c>
      <c r="D5440" s="867" t="s">
        <v>12020</v>
      </c>
      <c r="E5440" s="868" t="s">
        <v>819</v>
      </c>
      <c r="F5440" s="867" t="s">
        <v>819</v>
      </c>
      <c r="G5440" s="867">
        <v>94993</v>
      </c>
      <c r="H5440" s="867" t="s">
        <v>12027</v>
      </c>
      <c r="I5440" s="867" t="s">
        <v>6401</v>
      </c>
      <c r="J5440" s="867" t="s">
        <v>6229</v>
      </c>
      <c r="K5440" s="868">
        <v>52.77</v>
      </c>
      <c r="L5440" s="867" t="s">
        <v>6143</v>
      </c>
    </row>
    <row r="5441" spans="1:12" ht="13.5">
      <c r="A5441" s="867" t="s">
        <v>11920</v>
      </c>
      <c r="B5441" s="867" t="s">
        <v>11921</v>
      </c>
      <c r="C5441" s="867" t="s">
        <v>12019</v>
      </c>
      <c r="D5441" s="867" t="s">
        <v>12020</v>
      </c>
      <c r="E5441" s="868" t="s">
        <v>819</v>
      </c>
      <c r="F5441" s="867" t="s">
        <v>819</v>
      </c>
      <c r="G5441" s="867">
        <v>94994</v>
      </c>
      <c r="H5441" s="867" t="s">
        <v>12028</v>
      </c>
      <c r="I5441" s="867" t="s">
        <v>6401</v>
      </c>
      <c r="J5441" s="867" t="s">
        <v>6229</v>
      </c>
      <c r="K5441" s="868">
        <v>75.040000000000006</v>
      </c>
      <c r="L5441" s="867" t="s">
        <v>6143</v>
      </c>
    </row>
    <row r="5442" spans="1:12" ht="13.5">
      <c r="A5442" s="867" t="s">
        <v>11920</v>
      </c>
      <c r="B5442" s="867" t="s">
        <v>11921</v>
      </c>
      <c r="C5442" s="867" t="s">
        <v>12019</v>
      </c>
      <c r="D5442" s="867" t="s">
        <v>12020</v>
      </c>
      <c r="E5442" s="868" t="s">
        <v>819</v>
      </c>
      <c r="F5442" s="867" t="s">
        <v>819</v>
      </c>
      <c r="G5442" s="867">
        <v>94995</v>
      </c>
      <c r="H5442" s="867" t="s">
        <v>12029</v>
      </c>
      <c r="I5442" s="867" t="s">
        <v>6401</v>
      </c>
      <c r="J5442" s="867" t="s">
        <v>6229</v>
      </c>
      <c r="K5442" s="868">
        <v>63.58</v>
      </c>
      <c r="L5442" s="867" t="s">
        <v>6143</v>
      </c>
    </row>
    <row r="5443" spans="1:12" ht="13.5">
      <c r="A5443" s="867" t="s">
        <v>11920</v>
      </c>
      <c r="B5443" s="867" t="s">
        <v>11921</v>
      </c>
      <c r="C5443" s="867" t="s">
        <v>12019</v>
      </c>
      <c r="D5443" s="867" t="s">
        <v>12020</v>
      </c>
      <c r="E5443" s="868" t="s">
        <v>819</v>
      </c>
      <c r="F5443" s="867" t="s">
        <v>819</v>
      </c>
      <c r="G5443" s="867">
        <v>94996</v>
      </c>
      <c r="H5443" s="867" t="s">
        <v>12030</v>
      </c>
      <c r="I5443" s="867" t="s">
        <v>6401</v>
      </c>
      <c r="J5443" s="867" t="s">
        <v>6229</v>
      </c>
      <c r="K5443" s="868">
        <v>86.76</v>
      </c>
      <c r="L5443" s="867" t="s">
        <v>6143</v>
      </c>
    </row>
    <row r="5444" spans="1:12" ht="13.5">
      <c r="A5444" s="867" t="s">
        <v>11920</v>
      </c>
      <c r="B5444" s="867" t="s">
        <v>11921</v>
      </c>
      <c r="C5444" s="867" t="s">
        <v>12019</v>
      </c>
      <c r="D5444" s="867" t="s">
        <v>12020</v>
      </c>
      <c r="E5444" s="868" t="s">
        <v>819</v>
      </c>
      <c r="F5444" s="867" t="s">
        <v>819</v>
      </c>
      <c r="G5444" s="867">
        <v>94997</v>
      </c>
      <c r="H5444" s="867" t="s">
        <v>12031</v>
      </c>
      <c r="I5444" s="867" t="s">
        <v>6401</v>
      </c>
      <c r="J5444" s="867" t="s">
        <v>6229</v>
      </c>
      <c r="K5444" s="868">
        <v>72.44</v>
      </c>
      <c r="L5444" s="867" t="s">
        <v>6143</v>
      </c>
    </row>
    <row r="5445" spans="1:12" ht="13.5">
      <c r="A5445" s="867" t="s">
        <v>11920</v>
      </c>
      <c r="B5445" s="867" t="s">
        <v>11921</v>
      </c>
      <c r="C5445" s="867" t="s">
        <v>12019</v>
      </c>
      <c r="D5445" s="867" t="s">
        <v>12020</v>
      </c>
      <c r="E5445" s="868" t="s">
        <v>819</v>
      </c>
      <c r="F5445" s="867" t="s">
        <v>819</v>
      </c>
      <c r="G5445" s="867">
        <v>94998</v>
      </c>
      <c r="H5445" s="867" t="s">
        <v>12032</v>
      </c>
      <c r="I5445" s="867" t="s">
        <v>6401</v>
      </c>
      <c r="J5445" s="867" t="s">
        <v>6229</v>
      </c>
      <c r="K5445" s="868">
        <v>98.04</v>
      </c>
      <c r="L5445" s="867" t="s">
        <v>6143</v>
      </c>
    </row>
    <row r="5446" spans="1:12" ht="13.5">
      <c r="A5446" s="867" t="s">
        <v>11920</v>
      </c>
      <c r="B5446" s="867" t="s">
        <v>11921</v>
      </c>
      <c r="C5446" s="867" t="s">
        <v>12019</v>
      </c>
      <c r="D5446" s="867" t="s">
        <v>12020</v>
      </c>
      <c r="E5446" s="868" t="s">
        <v>819</v>
      </c>
      <c r="F5446" s="867" t="s">
        <v>819</v>
      </c>
      <c r="G5446" s="867">
        <v>94999</v>
      </c>
      <c r="H5446" s="867" t="s">
        <v>12033</v>
      </c>
      <c r="I5446" s="867" t="s">
        <v>6401</v>
      </c>
      <c r="J5446" s="867" t="s">
        <v>6229</v>
      </c>
      <c r="K5446" s="868">
        <v>80.88</v>
      </c>
      <c r="L5446" s="867" t="s">
        <v>6143</v>
      </c>
    </row>
    <row r="5447" spans="1:12" ht="13.5">
      <c r="A5447" s="867" t="s">
        <v>11920</v>
      </c>
      <c r="B5447" s="867" t="s">
        <v>11921</v>
      </c>
      <c r="C5447" s="867" t="s">
        <v>12034</v>
      </c>
      <c r="D5447" s="867" t="s">
        <v>12035</v>
      </c>
      <c r="E5447" s="868" t="s">
        <v>819</v>
      </c>
      <c r="F5447" s="867" t="s">
        <v>819</v>
      </c>
      <c r="G5447" s="867">
        <v>87620</v>
      </c>
      <c r="H5447" s="867" t="s">
        <v>12036</v>
      </c>
      <c r="I5447" s="867" t="s">
        <v>6401</v>
      </c>
      <c r="J5447" s="867" t="s">
        <v>6229</v>
      </c>
      <c r="K5447" s="868">
        <v>27.23</v>
      </c>
      <c r="L5447" s="867" t="s">
        <v>6143</v>
      </c>
    </row>
    <row r="5448" spans="1:12" ht="13.5">
      <c r="A5448" s="867" t="s">
        <v>11920</v>
      </c>
      <c r="B5448" s="867" t="s">
        <v>11921</v>
      </c>
      <c r="C5448" s="867" t="s">
        <v>12034</v>
      </c>
      <c r="D5448" s="867" t="s">
        <v>12035</v>
      </c>
      <c r="E5448" s="868" t="s">
        <v>819</v>
      </c>
      <c r="F5448" s="867" t="s">
        <v>819</v>
      </c>
      <c r="G5448" s="867">
        <v>87622</v>
      </c>
      <c r="H5448" s="867" t="s">
        <v>12037</v>
      </c>
      <c r="I5448" s="867" t="s">
        <v>6401</v>
      </c>
      <c r="J5448" s="867" t="s">
        <v>6229</v>
      </c>
      <c r="K5448" s="868">
        <v>30.19</v>
      </c>
      <c r="L5448" s="867" t="s">
        <v>6143</v>
      </c>
    </row>
    <row r="5449" spans="1:12" ht="13.5">
      <c r="A5449" s="867" t="s">
        <v>11920</v>
      </c>
      <c r="B5449" s="867" t="s">
        <v>11921</v>
      </c>
      <c r="C5449" s="867" t="s">
        <v>12034</v>
      </c>
      <c r="D5449" s="867" t="s">
        <v>12035</v>
      </c>
      <c r="E5449" s="868" t="s">
        <v>819</v>
      </c>
      <c r="F5449" s="867" t="s">
        <v>819</v>
      </c>
      <c r="G5449" s="867">
        <v>87623</v>
      </c>
      <c r="H5449" s="867" t="s">
        <v>12038</v>
      </c>
      <c r="I5449" s="867" t="s">
        <v>6401</v>
      </c>
      <c r="J5449" s="867" t="s">
        <v>6229</v>
      </c>
      <c r="K5449" s="868">
        <v>47.64</v>
      </c>
      <c r="L5449" s="867" t="s">
        <v>6143</v>
      </c>
    </row>
    <row r="5450" spans="1:12" ht="13.5">
      <c r="A5450" s="867" t="s">
        <v>11920</v>
      </c>
      <c r="B5450" s="867" t="s">
        <v>11921</v>
      </c>
      <c r="C5450" s="867" t="s">
        <v>12034</v>
      </c>
      <c r="D5450" s="867" t="s">
        <v>12035</v>
      </c>
      <c r="E5450" s="868" t="s">
        <v>819</v>
      </c>
      <c r="F5450" s="867" t="s">
        <v>819</v>
      </c>
      <c r="G5450" s="867">
        <v>87624</v>
      </c>
      <c r="H5450" s="867" t="s">
        <v>12039</v>
      </c>
      <c r="I5450" s="867" t="s">
        <v>6401</v>
      </c>
      <c r="J5450" s="867" t="s">
        <v>6229</v>
      </c>
      <c r="K5450" s="868">
        <v>52.8</v>
      </c>
      <c r="L5450" s="867" t="s">
        <v>6143</v>
      </c>
    </row>
    <row r="5451" spans="1:12" ht="13.5">
      <c r="A5451" s="867" t="s">
        <v>11920</v>
      </c>
      <c r="B5451" s="867" t="s">
        <v>11921</v>
      </c>
      <c r="C5451" s="867" t="s">
        <v>12034</v>
      </c>
      <c r="D5451" s="867" t="s">
        <v>12035</v>
      </c>
      <c r="E5451" s="868" t="s">
        <v>819</v>
      </c>
      <c r="F5451" s="867" t="s">
        <v>819</v>
      </c>
      <c r="G5451" s="867">
        <v>87630</v>
      </c>
      <c r="H5451" s="867" t="s">
        <v>12040</v>
      </c>
      <c r="I5451" s="867" t="s">
        <v>6401</v>
      </c>
      <c r="J5451" s="867" t="s">
        <v>6229</v>
      </c>
      <c r="K5451" s="868">
        <v>33.479999999999997</v>
      </c>
      <c r="L5451" s="867" t="s">
        <v>6143</v>
      </c>
    </row>
    <row r="5452" spans="1:12" ht="13.5">
      <c r="A5452" s="867" t="s">
        <v>11920</v>
      </c>
      <c r="B5452" s="867" t="s">
        <v>11921</v>
      </c>
      <c r="C5452" s="867" t="s">
        <v>12034</v>
      </c>
      <c r="D5452" s="867" t="s">
        <v>12035</v>
      </c>
      <c r="E5452" s="868" t="s">
        <v>819</v>
      </c>
      <c r="F5452" s="867" t="s">
        <v>819</v>
      </c>
      <c r="G5452" s="867">
        <v>87632</v>
      </c>
      <c r="H5452" s="867" t="s">
        <v>12041</v>
      </c>
      <c r="I5452" s="867" t="s">
        <v>6401</v>
      </c>
      <c r="J5452" s="867" t="s">
        <v>6229</v>
      </c>
      <c r="K5452" s="868">
        <v>37.6</v>
      </c>
      <c r="L5452" s="867" t="s">
        <v>6143</v>
      </c>
    </row>
    <row r="5453" spans="1:12" ht="13.5">
      <c r="A5453" s="867" t="s">
        <v>11920</v>
      </c>
      <c r="B5453" s="867" t="s">
        <v>11921</v>
      </c>
      <c r="C5453" s="867" t="s">
        <v>12034</v>
      </c>
      <c r="D5453" s="867" t="s">
        <v>12035</v>
      </c>
      <c r="E5453" s="868" t="s">
        <v>819</v>
      </c>
      <c r="F5453" s="867" t="s">
        <v>819</v>
      </c>
      <c r="G5453" s="867">
        <v>87633</v>
      </c>
      <c r="H5453" s="867" t="s">
        <v>12042</v>
      </c>
      <c r="I5453" s="867" t="s">
        <v>6401</v>
      </c>
      <c r="J5453" s="867" t="s">
        <v>6229</v>
      </c>
      <c r="K5453" s="868">
        <v>61.86</v>
      </c>
      <c r="L5453" s="867" t="s">
        <v>6143</v>
      </c>
    </row>
    <row r="5454" spans="1:12" ht="13.5">
      <c r="A5454" s="867" t="s">
        <v>11920</v>
      </c>
      <c r="B5454" s="867" t="s">
        <v>11921</v>
      </c>
      <c r="C5454" s="867" t="s">
        <v>12034</v>
      </c>
      <c r="D5454" s="867" t="s">
        <v>12035</v>
      </c>
      <c r="E5454" s="868" t="s">
        <v>819</v>
      </c>
      <c r="F5454" s="867" t="s">
        <v>819</v>
      </c>
      <c r="G5454" s="867">
        <v>87634</v>
      </c>
      <c r="H5454" s="867" t="s">
        <v>12043</v>
      </c>
      <c r="I5454" s="867" t="s">
        <v>6401</v>
      </c>
      <c r="J5454" s="867" t="s">
        <v>6229</v>
      </c>
      <c r="K5454" s="868">
        <v>69.03</v>
      </c>
      <c r="L5454" s="867" t="s">
        <v>6143</v>
      </c>
    </row>
    <row r="5455" spans="1:12" ht="13.5">
      <c r="A5455" s="867" t="s">
        <v>11920</v>
      </c>
      <c r="B5455" s="867" t="s">
        <v>11921</v>
      </c>
      <c r="C5455" s="867" t="s">
        <v>12034</v>
      </c>
      <c r="D5455" s="867" t="s">
        <v>12035</v>
      </c>
      <c r="E5455" s="868" t="s">
        <v>819</v>
      </c>
      <c r="F5455" s="867" t="s">
        <v>819</v>
      </c>
      <c r="G5455" s="867">
        <v>87640</v>
      </c>
      <c r="H5455" s="867" t="s">
        <v>12044</v>
      </c>
      <c r="I5455" s="867" t="s">
        <v>6401</v>
      </c>
      <c r="J5455" s="867" t="s">
        <v>6229</v>
      </c>
      <c r="K5455" s="868">
        <v>38.520000000000003</v>
      </c>
      <c r="L5455" s="867" t="s">
        <v>6143</v>
      </c>
    </row>
    <row r="5456" spans="1:12" ht="13.5">
      <c r="A5456" s="867" t="s">
        <v>11920</v>
      </c>
      <c r="B5456" s="867" t="s">
        <v>11921</v>
      </c>
      <c r="C5456" s="867" t="s">
        <v>12034</v>
      </c>
      <c r="D5456" s="867" t="s">
        <v>12035</v>
      </c>
      <c r="E5456" s="868" t="s">
        <v>819</v>
      </c>
      <c r="F5456" s="867" t="s">
        <v>819</v>
      </c>
      <c r="G5456" s="867">
        <v>87642</v>
      </c>
      <c r="H5456" s="867" t="s">
        <v>12045</v>
      </c>
      <c r="I5456" s="867" t="s">
        <v>6401</v>
      </c>
      <c r="J5456" s="867" t="s">
        <v>6229</v>
      </c>
      <c r="K5456" s="868">
        <v>43.59</v>
      </c>
      <c r="L5456" s="867" t="s">
        <v>6143</v>
      </c>
    </row>
    <row r="5457" spans="1:12" ht="13.5">
      <c r="A5457" s="867" t="s">
        <v>11920</v>
      </c>
      <c r="B5457" s="867" t="s">
        <v>11921</v>
      </c>
      <c r="C5457" s="867" t="s">
        <v>12034</v>
      </c>
      <c r="D5457" s="867" t="s">
        <v>12035</v>
      </c>
      <c r="E5457" s="868" t="s">
        <v>819</v>
      </c>
      <c r="F5457" s="867" t="s">
        <v>819</v>
      </c>
      <c r="G5457" s="867">
        <v>87643</v>
      </c>
      <c r="H5457" s="867" t="s">
        <v>12046</v>
      </c>
      <c r="I5457" s="867" t="s">
        <v>6401</v>
      </c>
      <c r="J5457" s="867" t="s">
        <v>6229</v>
      </c>
      <c r="K5457" s="868">
        <v>73.42</v>
      </c>
      <c r="L5457" s="867" t="s">
        <v>6143</v>
      </c>
    </row>
    <row r="5458" spans="1:12" ht="13.5">
      <c r="A5458" s="867" t="s">
        <v>11920</v>
      </c>
      <c r="B5458" s="867" t="s">
        <v>11921</v>
      </c>
      <c r="C5458" s="867" t="s">
        <v>12034</v>
      </c>
      <c r="D5458" s="867" t="s">
        <v>12035</v>
      </c>
      <c r="E5458" s="868" t="s">
        <v>819</v>
      </c>
      <c r="F5458" s="867" t="s">
        <v>819</v>
      </c>
      <c r="G5458" s="867">
        <v>87644</v>
      </c>
      <c r="H5458" s="867" t="s">
        <v>12047</v>
      </c>
      <c r="I5458" s="867" t="s">
        <v>6401</v>
      </c>
      <c r="J5458" s="867" t="s">
        <v>6229</v>
      </c>
      <c r="K5458" s="868">
        <v>82.24</v>
      </c>
      <c r="L5458" s="867" t="s">
        <v>6143</v>
      </c>
    </row>
    <row r="5459" spans="1:12" ht="13.5">
      <c r="A5459" s="867" t="s">
        <v>11920</v>
      </c>
      <c r="B5459" s="867" t="s">
        <v>11921</v>
      </c>
      <c r="C5459" s="867" t="s">
        <v>12034</v>
      </c>
      <c r="D5459" s="867" t="s">
        <v>12035</v>
      </c>
      <c r="E5459" s="868" t="s">
        <v>819</v>
      </c>
      <c r="F5459" s="867" t="s">
        <v>819</v>
      </c>
      <c r="G5459" s="867">
        <v>87680</v>
      </c>
      <c r="H5459" s="867" t="s">
        <v>12048</v>
      </c>
      <c r="I5459" s="867" t="s">
        <v>6401</v>
      </c>
      <c r="J5459" s="867" t="s">
        <v>6229</v>
      </c>
      <c r="K5459" s="868">
        <v>30.94</v>
      </c>
      <c r="L5459" s="867" t="s">
        <v>6143</v>
      </c>
    </row>
    <row r="5460" spans="1:12" ht="13.5">
      <c r="A5460" s="867" t="s">
        <v>11920</v>
      </c>
      <c r="B5460" s="867" t="s">
        <v>11921</v>
      </c>
      <c r="C5460" s="867" t="s">
        <v>12034</v>
      </c>
      <c r="D5460" s="867" t="s">
        <v>12035</v>
      </c>
      <c r="E5460" s="868" t="s">
        <v>819</v>
      </c>
      <c r="F5460" s="867" t="s">
        <v>819</v>
      </c>
      <c r="G5460" s="867">
        <v>87682</v>
      </c>
      <c r="H5460" s="867" t="s">
        <v>12049</v>
      </c>
      <c r="I5460" s="867" t="s">
        <v>6401</v>
      </c>
      <c r="J5460" s="867" t="s">
        <v>6229</v>
      </c>
      <c r="K5460" s="868">
        <v>36.01</v>
      </c>
      <c r="L5460" s="867" t="s">
        <v>6143</v>
      </c>
    </row>
    <row r="5461" spans="1:12" ht="13.5">
      <c r="A5461" s="867" t="s">
        <v>11920</v>
      </c>
      <c r="B5461" s="867" t="s">
        <v>11921</v>
      </c>
      <c r="C5461" s="867" t="s">
        <v>12034</v>
      </c>
      <c r="D5461" s="867" t="s">
        <v>12035</v>
      </c>
      <c r="E5461" s="868" t="s">
        <v>819</v>
      </c>
      <c r="F5461" s="867" t="s">
        <v>819</v>
      </c>
      <c r="G5461" s="867">
        <v>87683</v>
      </c>
      <c r="H5461" s="867" t="s">
        <v>12050</v>
      </c>
      <c r="I5461" s="867" t="s">
        <v>6401</v>
      </c>
      <c r="J5461" s="867" t="s">
        <v>6229</v>
      </c>
      <c r="K5461" s="868">
        <v>65.84</v>
      </c>
      <c r="L5461" s="867" t="s">
        <v>6143</v>
      </c>
    </row>
    <row r="5462" spans="1:12" ht="13.5">
      <c r="A5462" s="867" t="s">
        <v>11920</v>
      </c>
      <c r="B5462" s="867" t="s">
        <v>11921</v>
      </c>
      <c r="C5462" s="867" t="s">
        <v>12034</v>
      </c>
      <c r="D5462" s="867" t="s">
        <v>12035</v>
      </c>
      <c r="E5462" s="868" t="s">
        <v>819</v>
      </c>
      <c r="F5462" s="867" t="s">
        <v>819</v>
      </c>
      <c r="G5462" s="867">
        <v>87684</v>
      </c>
      <c r="H5462" s="867" t="s">
        <v>12051</v>
      </c>
      <c r="I5462" s="867" t="s">
        <v>6401</v>
      </c>
      <c r="J5462" s="867" t="s">
        <v>6229</v>
      </c>
      <c r="K5462" s="868">
        <v>74.66</v>
      </c>
      <c r="L5462" s="867" t="s">
        <v>6143</v>
      </c>
    </row>
    <row r="5463" spans="1:12" ht="13.5">
      <c r="A5463" s="867" t="s">
        <v>11920</v>
      </c>
      <c r="B5463" s="867" t="s">
        <v>11921</v>
      </c>
      <c r="C5463" s="867" t="s">
        <v>12034</v>
      </c>
      <c r="D5463" s="867" t="s">
        <v>12035</v>
      </c>
      <c r="E5463" s="868" t="s">
        <v>819</v>
      </c>
      <c r="F5463" s="867" t="s">
        <v>819</v>
      </c>
      <c r="G5463" s="867">
        <v>87690</v>
      </c>
      <c r="H5463" s="867" t="s">
        <v>12052</v>
      </c>
      <c r="I5463" s="867" t="s">
        <v>6401</v>
      </c>
      <c r="J5463" s="867" t="s">
        <v>6229</v>
      </c>
      <c r="K5463" s="868">
        <v>35.99</v>
      </c>
      <c r="L5463" s="867" t="s">
        <v>6143</v>
      </c>
    </row>
    <row r="5464" spans="1:12" ht="13.5">
      <c r="A5464" s="867" t="s">
        <v>11920</v>
      </c>
      <c r="B5464" s="867" t="s">
        <v>11921</v>
      </c>
      <c r="C5464" s="867" t="s">
        <v>12034</v>
      </c>
      <c r="D5464" s="867" t="s">
        <v>12035</v>
      </c>
      <c r="E5464" s="868" t="s">
        <v>819</v>
      </c>
      <c r="F5464" s="867" t="s">
        <v>819</v>
      </c>
      <c r="G5464" s="867">
        <v>87692</v>
      </c>
      <c r="H5464" s="867" t="s">
        <v>12053</v>
      </c>
      <c r="I5464" s="867" t="s">
        <v>6401</v>
      </c>
      <c r="J5464" s="867" t="s">
        <v>6229</v>
      </c>
      <c r="K5464" s="868">
        <v>41.79</v>
      </c>
      <c r="L5464" s="867" t="s">
        <v>6143</v>
      </c>
    </row>
    <row r="5465" spans="1:12" ht="13.5">
      <c r="A5465" s="867" t="s">
        <v>11920</v>
      </c>
      <c r="B5465" s="867" t="s">
        <v>11921</v>
      </c>
      <c r="C5465" s="867" t="s">
        <v>12034</v>
      </c>
      <c r="D5465" s="867" t="s">
        <v>12035</v>
      </c>
      <c r="E5465" s="868" t="s">
        <v>819</v>
      </c>
      <c r="F5465" s="867" t="s">
        <v>819</v>
      </c>
      <c r="G5465" s="867">
        <v>87693</v>
      </c>
      <c r="H5465" s="867" t="s">
        <v>12054</v>
      </c>
      <c r="I5465" s="867" t="s">
        <v>6401</v>
      </c>
      <c r="J5465" s="867" t="s">
        <v>6229</v>
      </c>
      <c r="K5465" s="868">
        <v>75.95</v>
      </c>
      <c r="L5465" s="867" t="s">
        <v>6143</v>
      </c>
    </row>
    <row r="5466" spans="1:12" ht="13.5">
      <c r="A5466" s="867" t="s">
        <v>11920</v>
      </c>
      <c r="B5466" s="867" t="s">
        <v>11921</v>
      </c>
      <c r="C5466" s="867" t="s">
        <v>12034</v>
      </c>
      <c r="D5466" s="867" t="s">
        <v>12035</v>
      </c>
      <c r="E5466" s="868" t="s">
        <v>819</v>
      </c>
      <c r="F5466" s="867" t="s">
        <v>819</v>
      </c>
      <c r="G5466" s="867">
        <v>87694</v>
      </c>
      <c r="H5466" s="867" t="s">
        <v>12055</v>
      </c>
      <c r="I5466" s="867" t="s">
        <v>6401</v>
      </c>
      <c r="J5466" s="867" t="s">
        <v>6229</v>
      </c>
      <c r="K5466" s="868">
        <v>86.06</v>
      </c>
      <c r="L5466" s="867" t="s">
        <v>6143</v>
      </c>
    </row>
    <row r="5467" spans="1:12" ht="13.5">
      <c r="A5467" s="867" t="s">
        <v>11920</v>
      </c>
      <c r="B5467" s="867" t="s">
        <v>11921</v>
      </c>
      <c r="C5467" s="867" t="s">
        <v>12034</v>
      </c>
      <c r="D5467" s="867" t="s">
        <v>12035</v>
      </c>
      <c r="E5467" s="868" t="s">
        <v>819</v>
      </c>
      <c r="F5467" s="867" t="s">
        <v>819</v>
      </c>
      <c r="G5467" s="867">
        <v>87700</v>
      </c>
      <c r="H5467" s="867" t="s">
        <v>12056</v>
      </c>
      <c r="I5467" s="867" t="s">
        <v>6401</v>
      </c>
      <c r="J5467" s="867" t="s">
        <v>6229</v>
      </c>
      <c r="K5467" s="868">
        <v>38.840000000000003</v>
      </c>
      <c r="L5467" s="867" t="s">
        <v>6143</v>
      </c>
    </row>
    <row r="5468" spans="1:12" ht="13.5">
      <c r="A5468" s="867" t="s">
        <v>11920</v>
      </c>
      <c r="B5468" s="867" t="s">
        <v>11921</v>
      </c>
      <c r="C5468" s="867" t="s">
        <v>12034</v>
      </c>
      <c r="D5468" s="867" t="s">
        <v>12035</v>
      </c>
      <c r="E5468" s="868" t="s">
        <v>819</v>
      </c>
      <c r="F5468" s="867" t="s">
        <v>819</v>
      </c>
      <c r="G5468" s="867">
        <v>87702</v>
      </c>
      <c r="H5468" s="867" t="s">
        <v>12057</v>
      </c>
      <c r="I5468" s="867" t="s">
        <v>6401</v>
      </c>
      <c r="J5468" s="867" t="s">
        <v>6229</v>
      </c>
      <c r="K5468" s="868">
        <v>45.16</v>
      </c>
      <c r="L5468" s="867" t="s">
        <v>6143</v>
      </c>
    </row>
    <row r="5469" spans="1:12" ht="13.5">
      <c r="A5469" s="867" t="s">
        <v>11920</v>
      </c>
      <c r="B5469" s="867" t="s">
        <v>11921</v>
      </c>
      <c r="C5469" s="867" t="s">
        <v>12034</v>
      </c>
      <c r="D5469" s="867" t="s">
        <v>12035</v>
      </c>
      <c r="E5469" s="868" t="s">
        <v>819</v>
      </c>
      <c r="F5469" s="867" t="s">
        <v>819</v>
      </c>
      <c r="G5469" s="867">
        <v>87703</v>
      </c>
      <c r="H5469" s="867" t="s">
        <v>12058</v>
      </c>
      <c r="I5469" s="867" t="s">
        <v>6401</v>
      </c>
      <c r="J5469" s="867" t="s">
        <v>6229</v>
      </c>
      <c r="K5469" s="868">
        <v>82.37</v>
      </c>
      <c r="L5469" s="867" t="s">
        <v>6143</v>
      </c>
    </row>
    <row r="5470" spans="1:12" ht="13.5">
      <c r="A5470" s="867" t="s">
        <v>11920</v>
      </c>
      <c r="B5470" s="867" t="s">
        <v>11921</v>
      </c>
      <c r="C5470" s="867" t="s">
        <v>12034</v>
      </c>
      <c r="D5470" s="867" t="s">
        <v>12035</v>
      </c>
      <c r="E5470" s="868" t="s">
        <v>819</v>
      </c>
      <c r="F5470" s="867" t="s">
        <v>819</v>
      </c>
      <c r="G5470" s="867">
        <v>87704</v>
      </c>
      <c r="H5470" s="867" t="s">
        <v>12059</v>
      </c>
      <c r="I5470" s="867" t="s">
        <v>6401</v>
      </c>
      <c r="J5470" s="867" t="s">
        <v>6229</v>
      </c>
      <c r="K5470" s="868">
        <v>93.37</v>
      </c>
      <c r="L5470" s="867" t="s">
        <v>6143</v>
      </c>
    </row>
    <row r="5471" spans="1:12" ht="13.5">
      <c r="A5471" s="867" t="s">
        <v>11920</v>
      </c>
      <c r="B5471" s="867" t="s">
        <v>11921</v>
      </c>
      <c r="C5471" s="867" t="s">
        <v>12034</v>
      </c>
      <c r="D5471" s="867" t="s">
        <v>12035</v>
      </c>
      <c r="E5471" s="868" t="s">
        <v>819</v>
      </c>
      <c r="F5471" s="867" t="s">
        <v>819</v>
      </c>
      <c r="G5471" s="867">
        <v>87735</v>
      </c>
      <c r="H5471" s="867" t="s">
        <v>12060</v>
      </c>
      <c r="I5471" s="867" t="s">
        <v>6401</v>
      </c>
      <c r="J5471" s="867" t="s">
        <v>6229</v>
      </c>
      <c r="K5471" s="868">
        <v>36.450000000000003</v>
      </c>
      <c r="L5471" s="867" t="s">
        <v>6143</v>
      </c>
    </row>
    <row r="5472" spans="1:12" ht="13.5">
      <c r="A5472" s="867" t="s">
        <v>11920</v>
      </c>
      <c r="B5472" s="867" t="s">
        <v>11921</v>
      </c>
      <c r="C5472" s="867" t="s">
        <v>12034</v>
      </c>
      <c r="D5472" s="867" t="s">
        <v>12035</v>
      </c>
      <c r="E5472" s="868" t="s">
        <v>819</v>
      </c>
      <c r="F5472" s="867" t="s">
        <v>819</v>
      </c>
      <c r="G5472" s="867">
        <v>87737</v>
      </c>
      <c r="H5472" s="867" t="s">
        <v>12061</v>
      </c>
      <c r="I5472" s="867" t="s">
        <v>6401</v>
      </c>
      <c r="J5472" s="867" t="s">
        <v>6229</v>
      </c>
      <c r="K5472" s="868">
        <v>39.409999999999997</v>
      </c>
      <c r="L5472" s="867" t="s">
        <v>6143</v>
      </c>
    </row>
    <row r="5473" spans="1:12" ht="13.5">
      <c r="A5473" s="867" t="s">
        <v>11920</v>
      </c>
      <c r="B5473" s="867" t="s">
        <v>11921</v>
      </c>
      <c r="C5473" s="867" t="s">
        <v>12034</v>
      </c>
      <c r="D5473" s="867" t="s">
        <v>12035</v>
      </c>
      <c r="E5473" s="868" t="s">
        <v>819</v>
      </c>
      <c r="F5473" s="867" t="s">
        <v>819</v>
      </c>
      <c r="G5473" s="867">
        <v>87738</v>
      </c>
      <c r="H5473" s="867" t="s">
        <v>12062</v>
      </c>
      <c r="I5473" s="867" t="s">
        <v>6401</v>
      </c>
      <c r="J5473" s="867" t="s">
        <v>6229</v>
      </c>
      <c r="K5473" s="868">
        <v>56.86</v>
      </c>
      <c r="L5473" s="867" t="s">
        <v>6143</v>
      </c>
    </row>
    <row r="5474" spans="1:12" ht="13.5">
      <c r="A5474" s="867" t="s">
        <v>11920</v>
      </c>
      <c r="B5474" s="867" t="s">
        <v>11921</v>
      </c>
      <c r="C5474" s="867" t="s">
        <v>12034</v>
      </c>
      <c r="D5474" s="867" t="s">
        <v>12035</v>
      </c>
      <c r="E5474" s="868" t="s">
        <v>819</v>
      </c>
      <c r="F5474" s="867" t="s">
        <v>819</v>
      </c>
      <c r="G5474" s="867">
        <v>87739</v>
      </c>
      <c r="H5474" s="867" t="s">
        <v>12063</v>
      </c>
      <c r="I5474" s="867" t="s">
        <v>6401</v>
      </c>
      <c r="J5474" s="867" t="s">
        <v>6229</v>
      </c>
      <c r="K5474" s="868">
        <v>62.02</v>
      </c>
      <c r="L5474" s="867" t="s">
        <v>6143</v>
      </c>
    </row>
    <row r="5475" spans="1:12" ht="13.5">
      <c r="A5475" s="867" t="s">
        <v>11920</v>
      </c>
      <c r="B5475" s="867" t="s">
        <v>11921</v>
      </c>
      <c r="C5475" s="867" t="s">
        <v>12034</v>
      </c>
      <c r="D5475" s="867" t="s">
        <v>12035</v>
      </c>
      <c r="E5475" s="868" t="s">
        <v>819</v>
      </c>
      <c r="F5475" s="867" t="s">
        <v>819</v>
      </c>
      <c r="G5475" s="867">
        <v>87745</v>
      </c>
      <c r="H5475" s="867" t="s">
        <v>12064</v>
      </c>
      <c r="I5475" s="867" t="s">
        <v>6401</v>
      </c>
      <c r="J5475" s="867" t="s">
        <v>6229</v>
      </c>
      <c r="K5475" s="868">
        <v>42.71</v>
      </c>
      <c r="L5475" s="867" t="s">
        <v>6143</v>
      </c>
    </row>
    <row r="5476" spans="1:12" ht="13.5">
      <c r="A5476" s="867" t="s">
        <v>11920</v>
      </c>
      <c r="B5476" s="867" t="s">
        <v>11921</v>
      </c>
      <c r="C5476" s="867" t="s">
        <v>12034</v>
      </c>
      <c r="D5476" s="867" t="s">
        <v>12035</v>
      </c>
      <c r="E5476" s="868" t="s">
        <v>819</v>
      </c>
      <c r="F5476" s="867" t="s">
        <v>819</v>
      </c>
      <c r="G5476" s="867">
        <v>87747</v>
      </c>
      <c r="H5476" s="867" t="s">
        <v>12065</v>
      </c>
      <c r="I5476" s="867" t="s">
        <v>6401</v>
      </c>
      <c r="J5476" s="867" t="s">
        <v>6229</v>
      </c>
      <c r="K5476" s="868">
        <v>46.83</v>
      </c>
      <c r="L5476" s="867" t="s">
        <v>6143</v>
      </c>
    </row>
    <row r="5477" spans="1:12" ht="13.5">
      <c r="A5477" s="867" t="s">
        <v>11920</v>
      </c>
      <c r="B5477" s="867" t="s">
        <v>11921</v>
      </c>
      <c r="C5477" s="867" t="s">
        <v>12034</v>
      </c>
      <c r="D5477" s="867" t="s">
        <v>12035</v>
      </c>
      <c r="E5477" s="868" t="s">
        <v>819</v>
      </c>
      <c r="F5477" s="867" t="s">
        <v>819</v>
      </c>
      <c r="G5477" s="867">
        <v>87748</v>
      </c>
      <c r="H5477" s="867" t="s">
        <v>12066</v>
      </c>
      <c r="I5477" s="867" t="s">
        <v>6401</v>
      </c>
      <c r="J5477" s="867" t="s">
        <v>6229</v>
      </c>
      <c r="K5477" s="868">
        <v>71.09</v>
      </c>
      <c r="L5477" s="867" t="s">
        <v>6143</v>
      </c>
    </row>
    <row r="5478" spans="1:12" ht="13.5">
      <c r="A5478" s="867" t="s">
        <v>11920</v>
      </c>
      <c r="B5478" s="867" t="s">
        <v>11921</v>
      </c>
      <c r="C5478" s="867" t="s">
        <v>12034</v>
      </c>
      <c r="D5478" s="867" t="s">
        <v>12035</v>
      </c>
      <c r="E5478" s="868" t="s">
        <v>819</v>
      </c>
      <c r="F5478" s="867" t="s">
        <v>819</v>
      </c>
      <c r="G5478" s="867">
        <v>87749</v>
      </c>
      <c r="H5478" s="867" t="s">
        <v>12067</v>
      </c>
      <c r="I5478" s="867" t="s">
        <v>6401</v>
      </c>
      <c r="J5478" s="867" t="s">
        <v>6229</v>
      </c>
      <c r="K5478" s="868">
        <v>78.260000000000005</v>
      </c>
      <c r="L5478" s="867" t="s">
        <v>6143</v>
      </c>
    </row>
    <row r="5479" spans="1:12" ht="13.5">
      <c r="A5479" s="867" t="s">
        <v>11920</v>
      </c>
      <c r="B5479" s="867" t="s">
        <v>11921</v>
      </c>
      <c r="C5479" s="867" t="s">
        <v>12034</v>
      </c>
      <c r="D5479" s="867" t="s">
        <v>12035</v>
      </c>
      <c r="E5479" s="868" t="s">
        <v>819</v>
      </c>
      <c r="F5479" s="867" t="s">
        <v>819</v>
      </c>
      <c r="G5479" s="867">
        <v>87755</v>
      </c>
      <c r="H5479" s="867" t="s">
        <v>12068</v>
      </c>
      <c r="I5479" s="867" t="s">
        <v>6401</v>
      </c>
      <c r="J5479" s="867" t="s">
        <v>6229</v>
      </c>
      <c r="K5479" s="868">
        <v>38.409999999999997</v>
      </c>
      <c r="L5479" s="867" t="s">
        <v>6143</v>
      </c>
    </row>
    <row r="5480" spans="1:12" ht="13.5">
      <c r="A5480" s="867" t="s">
        <v>11920</v>
      </c>
      <c r="B5480" s="867" t="s">
        <v>11921</v>
      </c>
      <c r="C5480" s="867" t="s">
        <v>12034</v>
      </c>
      <c r="D5480" s="867" t="s">
        <v>12035</v>
      </c>
      <c r="E5480" s="868" t="s">
        <v>819</v>
      </c>
      <c r="F5480" s="867" t="s">
        <v>819</v>
      </c>
      <c r="G5480" s="867">
        <v>87757</v>
      </c>
      <c r="H5480" s="867" t="s">
        <v>12069</v>
      </c>
      <c r="I5480" s="867" t="s">
        <v>6401</v>
      </c>
      <c r="J5480" s="867" t="s">
        <v>6229</v>
      </c>
      <c r="K5480" s="868">
        <v>42.53</v>
      </c>
      <c r="L5480" s="867" t="s">
        <v>6143</v>
      </c>
    </row>
    <row r="5481" spans="1:12" ht="13.5">
      <c r="A5481" s="867" t="s">
        <v>11920</v>
      </c>
      <c r="B5481" s="867" t="s">
        <v>11921</v>
      </c>
      <c r="C5481" s="867" t="s">
        <v>12034</v>
      </c>
      <c r="D5481" s="867" t="s">
        <v>12035</v>
      </c>
      <c r="E5481" s="868" t="s">
        <v>819</v>
      </c>
      <c r="F5481" s="867" t="s">
        <v>819</v>
      </c>
      <c r="G5481" s="867">
        <v>87758</v>
      </c>
      <c r="H5481" s="867" t="s">
        <v>12070</v>
      </c>
      <c r="I5481" s="867" t="s">
        <v>6401</v>
      </c>
      <c r="J5481" s="867" t="s">
        <v>6229</v>
      </c>
      <c r="K5481" s="868">
        <v>66.790000000000006</v>
      </c>
      <c r="L5481" s="867" t="s">
        <v>6143</v>
      </c>
    </row>
    <row r="5482" spans="1:12" ht="13.5">
      <c r="A5482" s="867" t="s">
        <v>11920</v>
      </c>
      <c r="B5482" s="867" t="s">
        <v>11921</v>
      </c>
      <c r="C5482" s="867" t="s">
        <v>12034</v>
      </c>
      <c r="D5482" s="867" t="s">
        <v>12035</v>
      </c>
      <c r="E5482" s="868" t="s">
        <v>819</v>
      </c>
      <c r="F5482" s="867" t="s">
        <v>819</v>
      </c>
      <c r="G5482" s="867">
        <v>87759</v>
      </c>
      <c r="H5482" s="867" t="s">
        <v>12071</v>
      </c>
      <c r="I5482" s="867" t="s">
        <v>6401</v>
      </c>
      <c r="J5482" s="867" t="s">
        <v>6229</v>
      </c>
      <c r="K5482" s="868">
        <v>73.959999999999994</v>
      </c>
      <c r="L5482" s="867" t="s">
        <v>6143</v>
      </c>
    </row>
    <row r="5483" spans="1:12" ht="13.5">
      <c r="A5483" s="867" t="s">
        <v>11920</v>
      </c>
      <c r="B5483" s="867" t="s">
        <v>11921</v>
      </c>
      <c r="C5483" s="867" t="s">
        <v>12034</v>
      </c>
      <c r="D5483" s="867" t="s">
        <v>12035</v>
      </c>
      <c r="E5483" s="868" t="s">
        <v>819</v>
      </c>
      <c r="F5483" s="867" t="s">
        <v>819</v>
      </c>
      <c r="G5483" s="867">
        <v>87765</v>
      </c>
      <c r="H5483" s="867" t="s">
        <v>12072</v>
      </c>
      <c r="I5483" s="867" t="s">
        <v>6401</v>
      </c>
      <c r="J5483" s="867" t="s">
        <v>6229</v>
      </c>
      <c r="K5483" s="868">
        <v>43.45</v>
      </c>
      <c r="L5483" s="867" t="s">
        <v>6143</v>
      </c>
    </row>
    <row r="5484" spans="1:12" ht="13.5">
      <c r="A5484" s="867" t="s">
        <v>11920</v>
      </c>
      <c r="B5484" s="867" t="s">
        <v>11921</v>
      </c>
      <c r="C5484" s="867" t="s">
        <v>12034</v>
      </c>
      <c r="D5484" s="867" t="s">
        <v>12035</v>
      </c>
      <c r="E5484" s="868" t="s">
        <v>819</v>
      </c>
      <c r="F5484" s="867" t="s">
        <v>819</v>
      </c>
      <c r="G5484" s="867">
        <v>87767</v>
      </c>
      <c r="H5484" s="867" t="s">
        <v>12073</v>
      </c>
      <c r="I5484" s="867" t="s">
        <v>6401</v>
      </c>
      <c r="J5484" s="867" t="s">
        <v>6229</v>
      </c>
      <c r="K5484" s="868">
        <v>48.52</v>
      </c>
      <c r="L5484" s="867" t="s">
        <v>6143</v>
      </c>
    </row>
    <row r="5485" spans="1:12" ht="13.5">
      <c r="A5485" s="867" t="s">
        <v>11920</v>
      </c>
      <c r="B5485" s="867" t="s">
        <v>11921</v>
      </c>
      <c r="C5485" s="867" t="s">
        <v>12034</v>
      </c>
      <c r="D5485" s="867" t="s">
        <v>12035</v>
      </c>
      <c r="E5485" s="868" t="s">
        <v>819</v>
      </c>
      <c r="F5485" s="867" t="s">
        <v>819</v>
      </c>
      <c r="G5485" s="867">
        <v>87768</v>
      </c>
      <c r="H5485" s="867" t="s">
        <v>12074</v>
      </c>
      <c r="I5485" s="867" t="s">
        <v>6401</v>
      </c>
      <c r="J5485" s="867" t="s">
        <v>6229</v>
      </c>
      <c r="K5485" s="868">
        <v>78.349999999999994</v>
      </c>
      <c r="L5485" s="867" t="s">
        <v>6143</v>
      </c>
    </row>
    <row r="5486" spans="1:12" ht="13.5">
      <c r="A5486" s="867" t="s">
        <v>11920</v>
      </c>
      <c r="B5486" s="867" t="s">
        <v>11921</v>
      </c>
      <c r="C5486" s="867" t="s">
        <v>12034</v>
      </c>
      <c r="D5486" s="867" t="s">
        <v>12035</v>
      </c>
      <c r="E5486" s="868" t="s">
        <v>819</v>
      </c>
      <c r="F5486" s="867" t="s">
        <v>819</v>
      </c>
      <c r="G5486" s="867">
        <v>87769</v>
      </c>
      <c r="H5486" s="867" t="s">
        <v>12075</v>
      </c>
      <c r="I5486" s="867" t="s">
        <v>6401</v>
      </c>
      <c r="J5486" s="867" t="s">
        <v>6229</v>
      </c>
      <c r="K5486" s="868">
        <v>87.17</v>
      </c>
      <c r="L5486" s="867" t="s">
        <v>6143</v>
      </c>
    </row>
    <row r="5487" spans="1:12" ht="13.5">
      <c r="A5487" s="867" t="s">
        <v>11920</v>
      </c>
      <c r="B5487" s="867" t="s">
        <v>11921</v>
      </c>
      <c r="C5487" s="867" t="s">
        <v>12034</v>
      </c>
      <c r="D5487" s="867" t="s">
        <v>12035</v>
      </c>
      <c r="E5487" s="868" t="s">
        <v>819</v>
      </c>
      <c r="F5487" s="867" t="s">
        <v>819</v>
      </c>
      <c r="G5487" s="867">
        <v>88470</v>
      </c>
      <c r="H5487" s="867" t="s">
        <v>12076</v>
      </c>
      <c r="I5487" s="867" t="s">
        <v>6401</v>
      </c>
      <c r="J5487" s="867" t="s">
        <v>6229</v>
      </c>
      <c r="K5487" s="868">
        <v>16.510000000000002</v>
      </c>
      <c r="L5487" s="867" t="s">
        <v>6143</v>
      </c>
    </row>
    <row r="5488" spans="1:12" ht="13.5">
      <c r="A5488" s="867" t="s">
        <v>11920</v>
      </c>
      <c r="B5488" s="867" t="s">
        <v>11921</v>
      </c>
      <c r="C5488" s="867" t="s">
        <v>12034</v>
      </c>
      <c r="D5488" s="867" t="s">
        <v>12035</v>
      </c>
      <c r="E5488" s="868" t="s">
        <v>819</v>
      </c>
      <c r="F5488" s="867" t="s">
        <v>819</v>
      </c>
      <c r="G5488" s="867">
        <v>88471</v>
      </c>
      <c r="H5488" s="867" t="s">
        <v>12077</v>
      </c>
      <c r="I5488" s="867" t="s">
        <v>6401</v>
      </c>
      <c r="J5488" s="867" t="s">
        <v>6229</v>
      </c>
      <c r="K5488" s="868">
        <v>20.46</v>
      </c>
      <c r="L5488" s="867" t="s">
        <v>6143</v>
      </c>
    </row>
    <row r="5489" spans="1:12" ht="13.5">
      <c r="A5489" s="867" t="s">
        <v>11920</v>
      </c>
      <c r="B5489" s="867" t="s">
        <v>11921</v>
      </c>
      <c r="C5489" s="867" t="s">
        <v>12034</v>
      </c>
      <c r="D5489" s="867" t="s">
        <v>12035</v>
      </c>
      <c r="E5489" s="868" t="s">
        <v>819</v>
      </c>
      <c r="F5489" s="867" t="s">
        <v>819</v>
      </c>
      <c r="G5489" s="867">
        <v>88472</v>
      </c>
      <c r="H5489" s="867" t="s">
        <v>12078</v>
      </c>
      <c r="I5489" s="867" t="s">
        <v>6401</v>
      </c>
      <c r="J5489" s="867" t="s">
        <v>6229</v>
      </c>
      <c r="K5489" s="868">
        <v>23.55</v>
      </c>
      <c r="L5489" s="867" t="s">
        <v>6143</v>
      </c>
    </row>
    <row r="5490" spans="1:12" ht="13.5">
      <c r="A5490" s="867" t="s">
        <v>11920</v>
      </c>
      <c r="B5490" s="867" t="s">
        <v>11921</v>
      </c>
      <c r="C5490" s="867" t="s">
        <v>12034</v>
      </c>
      <c r="D5490" s="867" t="s">
        <v>12035</v>
      </c>
      <c r="E5490" s="868" t="s">
        <v>819</v>
      </c>
      <c r="F5490" s="867" t="s">
        <v>819</v>
      </c>
      <c r="G5490" s="867">
        <v>88476</v>
      </c>
      <c r="H5490" s="867" t="s">
        <v>12079</v>
      </c>
      <c r="I5490" s="867" t="s">
        <v>6401</v>
      </c>
      <c r="J5490" s="867" t="s">
        <v>6229</v>
      </c>
      <c r="K5490" s="868">
        <v>14.34</v>
      </c>
      <c r="L5490" s="867" t="s">
        <v>6143</v>
      </c>
    </row>
    <row r="5491" spans="1:12" ht="13.5">
      <c r="A5491" s="867" t="s">
        <v>11920</v>
      </c>
      <c r="B5491" s="867" t="s">
        <v>11921</v>
      </c>
      <c r="C5491" s="867" t="s">
        <v>12034</v>
      </c>
      <c r="D5491" s="867" t="s">
        <v>12035</v>
      </c>
      <c r="E5491" s="868" t="s">
        <v>819</v>
      </c>
      <c r="F5491" s="867" t="s">
        <v>819</v>
      </c>
      <c r="G5491" s="867">
        <v>88477</v>
      </c>
      <c r="H5491" s="867" t="s">
        <v>12080</v>
      </c>
      <c r="I5491" s="867" t="s">
        <v>6401</v>
      </c>
      <c r="J5491" s="867" t="s">
        <v>6229</v>
      </c>
      <c r="K5491" s="868">
        <v>19.510000000000002</v>
      </c>
      <c r="L5491" s="867" t="s">
        <v>6143</v>
      </c>
    </row>
    <row r="5492" spans="1:12" ht="13.5">
      <c r="A5492" s="867" t="s">
        <v>11920</v>
      </c>
      <c r="B5492" s="867" t="s">
        <v>11921</v>
      </c>
      <c r="C5492" s="867" t="s">
        <v>12034</v>
      </c>
      <c r="D5492" s="867" t="s">
        <v>12035</v>
      </c>
      <c r="E5492" s="868" t="s">
        <v>819</v>
      </c>
      <c r="F5492" s="867" t="s">
        <v>819</v>
      </c>
      <c r="G5492" s="867">
        <v>88478</v>
      </c>
      <c r="H5492" s="867" t="s">
        <v>12081</v>
      </c>
      <c r="I5492" s="867" t="s">
        <v>6401</v>
      </c>
      <c r="J5492" s="867" t="s">
        <v>6229</v>
      </c>
      <c r="K5492" s="868">
        <v>23.68</v>
      </c>
      <c r="L5492" s="867" t="s">
        <v>6143</v>
      </c>
    </row>
    <row r="5493" spans="1:12" ht="13.5">
      <c r="A5493" s="867" t="s">
        <v>11920</v>
      </c>
      <c r="B5493" s="867" t="s">
        <v>11921</v>
      </c>
      <c r="C5493" s="867" t="s">
        <v>12034</v>
      </c>
      <c r="D5493" s="867" t="s">
        <v>12035</v>
      </c>
      <c r="E5493" s="868" t="s">
        <v>819</v>
      </c>
      <c r="F5493" s="867" t="s">
        <v>819</v>
      </c>
      <c r="G5493" s="867">
        <v>90900</v>
      </c>
      <c r="H5493" s="867" t="s">
        <v>12082</v>
      </c>
      <c r="I5493" s="867" t="s">
        <v>6401</v>
      </c>
      <c r="J5493" s="867" t="s">
        <v>6229</v>
      </c>
      <c r="K5493" s="868">
        <v>60.47</v>
      </c>
      <c r="L5493" s="867" t="s">
        <v>6143</v>
      </c>
    </row>
    <row r="5494" spans="1:12" ht="13.5">
      <c r="A5494" s="867" t="s">
        <v>11920</v>
      </c>
      <c r="B5494" s="867" t="s">
        <v>11921</v>
      </c>
      <c r="C5494" s="867" t="s">
        <v>12034</v>
      </c>
      <c r="D5494" s="867" t="s">
        <v>12035</v>
      </c>
      <c r="E5494" s="868" t="s">
        <v>819</v>
      </c>
      <c r="F5494" s="867" t="s">
        <v>819</v>
      </c>
      <c r="G5494" s="867">
        <v>90902</v>
      </c>
      <c r="H5494" s="867" t="s">
        <v>12083</v>
      </c>
      <c r="I5494" s="867" t="s">
        <v>6401</v>
      </c>
      <c r="J5494" s="867" t="s">
        <v>6229</v>
      </c>
      <c r="K5494" s="868">
        <v>66.27</v>
      </c>
      <c r="L5494" s="867" t="s">
        <v>6143</v>
      </c>
    </row>
    <row r="5495" spans="1:12" ht="13.5">
      <c r="A5495" s="867" t="s">
        <v>11920</v>
      </c>
      <c r="B5495" s="867" t="s">
        <v>11921</v>
      </c>
      <c r="C5495" s="867" t="s">
        <v>12034</v>
      </c>
      <c r="D5495" s="867" t="s">
        <v>12035</v>
      </c>
      <c r="E5495" s="868" t="s">
        <v>819</v>
      </c>
      <c r="F5495" s="867" t="s">
        <v>819</v>
      </c>
      <c r="G5495" s="867">
        <v>90903</v>
      </c>
      <c r="H5495" s="867" t="s">
        <v>12084</v>
      </c>
      <c r="I5495" s="867" t="s">
        <v>6401</v>
      </c>
      <c r="J5495" s="867" t="s">
        <v>6229</v>
      </c>
      <c r="K5495" s="868">
        <v>100.43</v>
      </c>
      <c r="L5495" s="867" t="s">
        <v>6143</v>
      </c>
    </row>
    <row r="5496" spans="1:12" ht="13.5">
      <c r="A5496" s="867" t="s">
        <v>11920</v>
      </c>
      <c r="B5496" s="867" t="s">
        <v>11921</v>
      </c>
      <c r="C5496" s="867" t="s">
        <v>12034</v>
      </c>
      <c r="D5496" s="867" t="s">
        <v>12035</v>
      </c>
      <c r="E5496" s="868" t="s">
        <v>819</v>
      </c>
      <c r="F5496" s="867" t="s">
        <v>819</v>
      </c>
      <c r="G5496" s="867">
        <v>90904</v>
      </c>
      <c r="H5496" s="867" t="s">
        <v>12085</v>
      </c>
      <c r="I5496" s="867" t="s">
        <v>6401</v>
      </c>
      <c r="J5496" s="867" t="s">
        <v>6229</v>
      </c>
      <c r="K5496" s="868">
        <v>110.54</v>
      </c>
      <c r="L5496" s="867" t="s">
        <v>6143</v>
      </c>
    </row>
    <row r="5497" spans="1:12" ht="13.5">
      <c r="A5497" s="867" t="s">
        <v>11920</v>
      </c>
      <c r="B5497" s="867" t="s">
        <v>11921</v>
      </c>
      <c r="C5497" s="867" t="s">
        <v>12034</v>
      </c>
      <c r="D5497" s="867" t="s">
        <v>12035</v>
      </c>
      <c r="E5497" s="868" t="s">
        <v>819</v>
      </c>
      <c r="F5497" s="867" t="s">
        <v>819</v>
      </c>
      <c r="G5497" s="867">
        <v>90910</v>
      </c>
      <c r="H5497" s="867" t="s">
        <v>12086</v>
      </c>
      <c r="I5497" s="867" t="s">
        <v>6401</v>
      </c>
      <c r="J5497" s="867" t="s">
        <v>6229</v>
      </c>
      <c r="K5497" s="868">
        <v>64.16</v>
      </c>
      <c r="L5497" s="867" t="s">
        <v>6143</v>
      </c>
    </row>
    <row r="5498" spans="1:12" ht="13.5">
      <c r="A5498" s="867" t="s">
        <v>11920</v>
      </c>
      <c r="B5498" s="867" t="s">
        <v>11921</v>
      </c>
      <c r="C5498" s="867" t="s">
        <v>12034</v>
      </c>
      <c r="D5498" s="867" t="s">
        <v>12035</v>
      </c>
      <c r="E5498" s="868" t="s">
        <v>819</v>
      </c>
      <c r="F5498" s="867" t="s">
        <v>819</v>
      </c>
      <c r="G5498" s="867">
        <v>90912</v>
      </c>
      <c r="H5498" s="867" t="s">
        <v>12087</v>
      </c>
      <c r="I5498" s="867" t="s">
        <v>6401</v>
      </c>
      <c r="J5498" s="867" t="s">
        <v>6229</v>
      </c>
      <c r="K5498" s="868">
        <v>70.48</v>
      </c>
      <c r="L5498" s="867" t="s">
        <v>6143</v>
      </c>
    </row>
    <row r="5499" spans="1:12" ht="13.5">
      <c r="A5499" s="867" t="s">
        <v>11920</v>
      </c>
      <c r="B5499" s="867" t="s">
        <v>11921</v>
      </c>
      <c r="C5499" s="867" t="s">
        <v>12034</v>
      </c>
      <c r="D5499" s="867" t="s">
        <v>12035</v>
      </c>
      <c r="E5499" s="868" t="s">
        <v>819</v>
      </c>
      <c r="F5499" s="867" t="s">
        <v>819</v>
      </c>
      <c r="G5499" s="867">
        <v>90913</v>
      </c>
      <c r="H5499" s="867" t="s">
        <v>12088</v>
      </c>
      <c r="I5499" s="867" t="s">
        <v>6401</v>
      </c>
      <c r="J5499" s="867" t="s">
        <v>6229</v>
      </c>
      <c r="K5499" s="868">
        <v>107.69</v>
      </c>
      <c r="L5499" s="867" t="s">
        <v>6143</v>
      </c>
    </row>
    <row r="5500" spans="1:12" ht="13.5">
      <c r="A5500" s="867" t="s">
        <v>11920</v>
      </c>
      <c r="B5500" s="867" t="s">
        <v>11921</v>
      </c>
      <c r="C5500" s="867" t="s">
        <v>12034</v>
      </c>
      <c r="D5500" s="867" t="s">
        <v>12035</v>
      </c>
      <c r="E5500" s="868" t="s">
        <v>819</v>
      </c>
      <c r="F5500" s="867" t="s">
        <v>819</v>
      </c>
      <c r="G5500" s="867">
        <v>90914</v>
      </c>
      <c r="H5500" s="867" t="s">
        <v>12089</v>
      </c>
      <c r="I5500" s="867" t="s">
        <v>6401</v>
      </c>
      <c r="J5500" s="867" t="s">
        <v>6229</v>
      </c>
      <c r="K5500" s="868">
        <v>118.69</v>
      </c>
      <c r="L5500" s="867" t="s">
        <v>6143</v>
      </c>
    </row>
    <row r="5501" spans="1:12" ht="13.5">
      <c r="A5501" s="867" t="s">
        <v>11920</v>
      </c>
      <c r="B5501" s="867" t="s">
        <v>11921</v>
      </c>
      <c r="C5501" s="867" t="s">
        <v>12034</v>
      </c>
      <c r="D5501" s="867" t="s">
        <v>12035</v>
      </c>
      <c r="E5501" s="868" t="s">
        <v>819</v>
      </c>
      <c r="F5501" s="867" t="s">
        <v>819</v>
      </c>
      <c r="G5501" s="867">
        <v>90920</v>
      </c>
      <c r="H5501" s="867" t="s">
        <v>12090</v>
      </c>
      <c r="I5501" s="867" t="s">
        <v>6401</v>
      </c>
      <c r="J5501" s="867" t="s">
        <v>6229</v>
      </c>
      <c r="K5501" s="868">
        <v>70.98</v>
      </c>
      <c r="L5501" s="867" t="s">
        <v>6143</v>
      </c>
    </row>
    <row r="5502" spans="1:12" ht="13.5">
      <c r="A5502" s="867" t="s">
        <v>11920</v>
      </c>
      <c r="B5502" s="867" t="s">
        <v>11921</v>
      </c>
      <c r="C5502" s="867" t="s">
        <v>12034</v>
      </c>
      <c r="D5502" s="867" t="s">
        <v>12035</v>
      </c>
      <c r="E5502" s="868" t="s">
        <v>819</v>
      </c>
      <c r="F5502" s="867" t="s">
        <v>819</v>
      </c>
      <c r="G5502" s="867">
        <v>90922</v>
      </c>
      <c r="H5502" s="867" t="s">
        <v>12091</v>
      </c>
      <c r="I5502" s="867" t="s">
        <v>6401</v>
      </c>
      <c r="J5502" s="867" t="s">
        <v>6229</v>
      </c>
      <c r="K5502" s="868">
        <v>78.25</v>
      </c>
      <c r="L5502" s="867" t="s">
        <v>6143</v>
      </c>
    </row>
    <row r="5503" spans="1:12" ht="13.5">
      <c r="A5503" s="867" t="s">
        <v>11920</v>
      </c>
      <c r="B5503" s="867" t="s">
        <v>11921</v>
      </c>
      <c r="C5503" s="867" t="s">
        <v>12034</v>
      </c>
      <c r="D5503" s="867" t="s">
        <v>12035</v>
      </c>
      <c r="E5503" s="868" t="s">
        <v>819</v>
      </c>
      <c r="F5503" s="867" t="s">
        <v>819</v>
      </c>
      <c r="G5503" s="867">
        <v>90923</v>
      </c>
      <c r="H5503" s="867" t="s">
        <v>12092</v>
      </c>
      <c r="I5503" s="867" t="s">
        <v>6401</v>
      </c>
      <c r="J5503" s="867" t="s">
        <v>6229</v>
      </c>
      <c r="K5503" s="868">
        <v>121.02</v>
      </c>
      <c r="L5503" s="867" t="s">
        <v>6143</v>
      </c>
    </row>
    <row r="5504" spans="1:12" ht="13.5">
      <c r="A5504" s="867" t="s">
        <v>11920</v>
      </c>
      <c r="B5504" s="867" t="s">
        <v>11921</v>
      </c>
      <c r="C5504" s="867" t="s">
        <v>12034</v>
      </c>
      <c r="D5504" s="867" t="s">
        <v>12035</v>
      </c>
      <c r="E5504" s="868" t="s">
        <v>819</v>
      </c>
      <c r="F5504" s="867" t="s">
        <v>819</v>
      </c>
      <c r="G5504" s="867">
        <v>90924</v>
      </c>
      <c r="H5504" s="867" t="s">
        <v>12093</v>
      </c>
      <c r="I5504" s="867" t="s">
        <v>6401</v>
      </c>
      <c r="J5504" s="867" t="s">
        <v>6229</v>
      </c>
      <c r="K5504" s="868">
        <v>133.66999999999999</v>
      </c>
      <c r="L5504" s="867" t="s">
        <v>6143</v>
      </c>
    </row>
    <row r="5505" spans="1:12" ht="13.5">
      <c r="A5505" s="867" t="s">
        <v>11920</v>
      </c>
      <c r="B5505" s="867" t="s">
        <v>11921</v>
      </c>
      <c r="C5505" s="867" t="s">
        <v>12034</v>
      </c>
      <c r="D5505" s="867" t="s">
        <v>12035</v>
      </c>
      <c r="E5505" s="868" t="s">
        <v>819</v>
      </c>
      <c r="F5505" s="867" t="s">
        <v>819</v>
      </c>
      <c r="G5505" s="867">
        <v>90930</v>
      </c>
      <c r="H5505" s="867" t="s">
        <v>12094</v>
      </c>
      <c r="I5505" s="867" t="s">
        <v>6401</v>
      </c>
      <c r="J5505" s="867" t="s">
        <v>6229</v>
      </c>
      <c r="K5505" s="868">
        <v>54.68</v>
      </c>
      <c r="L5505" s="867" t="s">
        <v>6143</v>
      </c>
    </row>
    <row r="5506" spans="1:12" ht="13.5">
      <c r="A5506" s="867" t="s">
        <v>11920</v>
      </c>
      <c r="B5506" s="867" t="s">
        <v>11921</v>
      </c>
      <c r="C5506" s="867" t="s">
        <v>12034</v>
      </c>
      <c r="D5506" s="867" t="s">
        <v>12035</v>
      </c>
      <c r="E5506" s="868" t="s">
        <v>819</v>
      </c>
      <c r="F5506" s="867" t="s">
        <v>819</v>
      </c>
      <c r="G5506" s="867">
        <v>90932</v>
      </c>
      <c r="H5506" s="867" t="s">
        <v>12095</v>
      </c>
      <c r="I5506" s="867" t="s">
        <v>6401</v>
      </c>
      <c r="J5506" s="867" t="s">
        <v>6229</v>
      </c>
      <c r="K5506" s="868">
        <v>60.48</v>
      </c>
      <c r="L5506" s="867" t="s">
        <v>6143</v>
      </c>
    </row>
    <row r="5507" spans="1:12" ht="13.5">
      <c r="A5507" s="867" t="s">
        <v>11920</v>
      </c>
      <c r="B5507" s="867" t="s">
        <v>11921</v>
      </c>
      <c r="C5507" s="867" t="s">
        <v>12034</v>
      </c>
      <c r="D5507" s="867" t="s">
        <v>12035</v>
      </c>
      <c r="E5507" s="868" t="s">
        <v>819</v>
      </c>
      <c r="F5507" s="867" t="s">
        <v>819</v>
      </c>
      <c r="G5507" s="867">
        <v>90933</v>
      </c>
      <c r="H5507" s="867" t="s">
        <v>12096</v>
      </c>
      <c r="I5507" s="867" t="s">
        <v>6401</v>
      </c>
      <c r="J5507" s="867" t="s">
        <v>6229</v>
      </c>
      <c r="K5507" s="868">
        <v>94.64</v>
      </c>
      <c r="L5507" s="867" t="s">
        <v>6143</v>
      </c>
    </row>
    <row r="5508" spans="1:12" ht="13.5">
      <c r="A5508" s="867" t="s">
        <v>11920</v>
      </c>
      <c r="B5508" s="867" t="s">
        <v>11921</v>
      </c>
      <c r="C5508" s="867" t="s">
        <v>12034</v>
      </c>
      <c r="D5508" s="867" t="s">
        <v>12035</v>
      </c>
      <c r="E5508" s="868" t="s">
        <v>819</v>
      </c>
      <c r="F5508" s="867" t="s">
        <v>819</v>
      </c>
      <c r="G5508" s="867">
        <v>90934</v>
      </c>
      <c r="H5508" s="867" t="s">
        <v>12097</v>
      </c>
      <c r="I5508" s="867" t="s">
        <v>6401</v>
      </c>
      <c r="J5508" s="867" t="s">
        <v>6229</v>
      </c>
      <c r="K5508" s="868">
        <v>104.75</v>
      </c>
      <c r="L5508" s="867" t="s">
        <v>6143</v>
      </c>
    </row>
    <row r="5509" spans="1:12" ht="13.5">
      <c r="A5509" s="867" t="s">
        <v>11920</v>
      </c>
      <c r="B5509" s="867" t="s">
        <v>11921</v>
      </c>
      <c r="C5509" s="867" t="s">
        <v>12034</v>
      </c>
      <c r="D5509" s="867" t="s">
        <v>12035</v>
      </c>
      <c r="E5509" s="868" t="s">
        <v>819</v>
      </c>
      <c r="F5509" s="867" t="s">
        <v>819</v>
      </c>
      <c r="G5509" s="867">
        <v>90940</v>
      </c>
      <c r="H5509" s="867" t="s">
        <v>12098</v>
      </c>
      <c r="I5509" s="867" t="s">
        <v>6401</v>
      </c>
      <c r="J5509" s="867" t="s">
        <v>6229</v>
      </c>
      <c r="K5509" s="868">
        <v>58.39</v>
      </c>
      <c r="L5509" s="867" t="s">
        <v>6143</v>
      </c>
    </row>
    <row r="5510" spans="1:12" ht="13.5">
      <c r="A5510" s="867" t="s">
        <v>11920</v>
      </c>
      <c r="B5510" s="867" t="s">
        <v>11921</v>
      </c>
      <c r="C5510" s="867" t="s">
        <v>12034</v>
      </c>
      <c r="D5510" s="867" t="s">
        <v>12035</v>
      </c>
      <c r="E5510" s="868" t="s">
        <v>819</v>
      </c>
      <c r="F5510" s="867" t="s">
        <v>819</v>
      </c>
      <c r="G5510" s="867">
        <v>90942</v>
      </c>
      <c r="H5510" s="867" t="s">
        <v>12099</v>
      </c>
      <c r="I5510" s="867" t="s">
        <v>6401</v>
      </c>
      <c r="J5510" s="867" t="s">
        <v>6229</v>
      </c>
      <c r="K5510" s="868">
        <v>64.709999999999994</v>
      </c>
      <c r="L5510" s="867" t="s">
        <v>6143</v>
      </c>
    </row>
    <row r="5511" spans="1:12" ht="13.5">
      <c r="A5511" s="867" t="s">
        <v>11920</v>
      </c>
      <c r="B5511" s="867" t="s">
        <v>11921</v>
      </c>
      <c r="C5511" s="867" t="s">
        <v>12034</v>
      </c>
      <c r="D5511" s="867" t="s">
        <v>12035</v>
      </c>
      <c r="E5511" s="868" t="s">
        <v>819</v>
      </c>
      <c r="F5511" s="867" t="s">
        <v>819</v>
      </c>
      <c r="G5511" s="867">
        <v>90943</v>
      </c>
      <c r="H5511" s="867" t="s">
        <v>12100</v>
      </c>
      <c r="I5511" s="867" t="s">
        <v>6401</v>
      </c>
      <c r="J5511" s="867" t="s">
        <v>6229</v>
      </c>
      <c r="K5511" s="868">
        <v>101.92</v>
      </c>
      <c r="L5511" s="867" t="s">
        <v>6143</v>
      </c>
    </row>
    <row r="5512" spans="1:12" ht="13.5">
      <c r="A5512" s="867" t="s">
        <v>11920</v>
      </c>
      <c r="B5512" s="867" t="s">
        <v>11921</v>
      </c>
      <c r="C5512" s="867" t="s">
        <v>12034</v>
      </c>
      <c r="D5512" s="867" t="s">
        <v>12035</v>
      </c>
      <c r="E5512" s="868" t="s">
        <v>819</v>
      </c>
      <c r="F5512" s="867" t="s">
        <v>819</v>
      </c>
      <c r="G5512" s="867">
        <v>90944</v>
      </c>
      <c r="H5512" s="867" t="s">
        <v>12101</v>
      </c>
      <c r="I5512" s="867" t="s">
        <v>6401</v>
      </c>
      <c r="J5512" s="867" t="s">
        <v>6229</v>
      </c>
      <c r="K5512" s="868">
        <v>112.92</v>
      </c>
      <c r="L5512" s="867" t="s">
        <v>6143</v>
      </c>
    </row>
    <row r="5513" spans="1:12" ht="13.5">
      <c r="A5513" s="867" t="s">
        <v>11920</v>
      </c>
      <c r="B5513" s="867" t="s">
        <v>11921</v>
      </c>
      <c r="C5513" s="867" t="s">
        <v>12034</v>
      </c>
      <c r="D5513" s="867" t="s">
        <v>12035</v>
      </c>
      <c r="E5513" s="868" t="s">
        <v>819</v>
      </c>
      <c r="F5513" s="867" t="s">
        <v>819</v>
      </c>
      <c r="G5513" s="867">
        <v>90950</v>
      </c>
      <c r="H5513" s="867" t="s">
        <v>12102</v>
      </c>
      <c r="I5513" s="867" t="s">
        <v>6401</v>
      </c>
      <c r="J5513" s="867" t="s">
        <v>6229</v>
      </c>
      <c r="K5513" s="868">
        <v>65.19</v>
      </c>
      <c r="L5513" s="867" t="s">
        <v>6143</v>
      </c>
    </row>
    <row r="5514" spans="1:12" ht="13.5">
      <c r="A5514" s="867" t="s">
        <v>11920</v>
      </c>
      <c r="B5514" s="867" t="s">
        <v>11921</v>
      </c>
      <c r="C5514" s="867" t="s">
        <v>12034</v>
      </c>
      <c r="D5514" s="867" t="s">
        <v>12035</v>
      </c>
      <c r="E5514" s="868" t="s">
        <v>819</v>
      </c>
      <c r="F5514" s="867" t="s">
        <v>819</v>
      </c>
      <c r="G5514" s="867">
        <v>90952</v>
      </c>
      <c r="H5514" s="867" t="s">
        <v>12103</v>
      </c>
      <c r="I5514" s="867" t="s">
        <v>6401</v>
      </c>
      <c r="J5514" s="867" t="s">
        <v>6229</v>
      </c>
      <c r="K5514" s="868">
        <v>72.459999999999994</v>
      </c>
      <c r="L5514" s="867" t="s">
        <v>6143</v>
      </c>
    </row>
    <row r="5515" spans="1:12" ht="13.5">
      <c r="A5515" s="867" t="s">
        <v>11920</v>
      </c>
      <c r="B5515" s="867" t="s">
        <v>11921</v>
      </c>
      <c r="C5515" s="867" t="s">
        <v>12034</v>
      </c>
      <c r="D5515" s="867" t="s">
        <v>12035</v>
      </c>
      <c r="E5515" s="868" t="s">
        <v>819</v>
      </c>
      <c r="F5515" s="867" t="s">
        <v>819</v>
      </c>
      <c r="G5515" s="867">
        <v>90953</v>
      </c>
      <c r="H5515" s="867" t="s">
        <v>12104</v>
      </c>
      <c r="I5515" s="867" t="s">
        <v>6401</v>
      </c>
      <c r="J5515" s="867" t="s">
        <v>6229</v>
      </c>
      <c r="K5515" s="868">
        <v>115.23</v>
      </c>
      <c r="L5515" s="867" t="s">
        <v>6143</v>
      </c>
    </row>
    <row r="5516" spans="1:12" ht="13.5">
      <c r="A5516" s="867" t="s">
        <v>11920</v>
      </c>
      <c r="B5516" s="867" t="s">
        <v>11921</v>
      </c>
      <c r="C5516" s="867" t="s">
        <v>12034</v>
      </c>
      <c r="D5516" s="867" t="s">
        <v>12035</v>
      </c>
      <c r="E5516" s="868" t="s">
        <v>819</v>
      </c>
      <c r="F5516" s="867" t="s">
        <v>819</v>
      </c>
      <c r="G5516" s="867">
        <v>90954</v>
      </c>
      <c r="H5516" s="867" t="s">
        <v>12105</v>
      </c>
      <c r="I5516" s="867" t="s">
        <v>6401</v>
      </c>
      <c r="J5516" s="867" t="s">
        <v>6229</v>
      </c>
      <c r="K5516" s="868">
        <v>127.88</v>
      </c>
      <c r="L5516" s="867" t="s">
        <v>6143</v>
      </c>
    </row>
    <row r="5517" spans="1:12" ht="13.5">
      <c r="A5517" s="867" t="s">
        <v>11920</v>
      </c>
      <c r="B5517" s="867" t="s">
        <v>11921</v>
      </c>
      <c r="C5517" s="867" t="s">
        <v>12034</v>
      </c>
      <c r="D5517" s="867" t="s">
        <v>12035</v>
      </c>
      <c r="E5517" s="868" t="s">
        <v>819</v>
      </c>
      <c r="F5517" s="867" t="s">
        <v>819</v>
      </c>
      <c r="G5517" s="867">
        <v>94438</v>
      </c>
      <c r="H5517" s="867" t="s">
        <v>12106</v>
      </c>
      <c r="I5517" s="867" t="s">
        <v>6401</v>
      </c>
      <c r="J5517" s="867" t="s">
        <v>6229</v>
      </c>
      <c r="K5517" s="868">
        <v>36.11</v>
      </c>
      <c r="L5517" s="867" t="s">
        <v>6143</v>
      </c>
    </row>
    <row r="5518" spans="1:12" ht="13.5">
      <c r="A5518" s="867" t="s">
        <v>11920</v>
      </c>
      <c r="B5518" s="867" t="s">
        <v>11921</v>
      </c>
      <c r="C5518" s="867" t="s">
        <v>12034</v>
      </c>
      <c r="D5518" s="867" t="s">
        <v>12035</v>
      </c>
      <c r="E5518" s="868" t="s">
        <v>819</v>
      </c>
      <c r="F5518" s="867" t="s">
        <v>819</v>
      </c>
      <c r="G5518" s="867">
        <v>94439</v>
      </c>
      <c r="H5518" s="867" t="s">
        <v>12107</v>
      </c>
      <c r="I5518" s="867" t="s">
        <v>6401</v>
      </c>
      <c r="J5518" s="867" t="s">
        <v>6229</v>
      </c>
      <c r="K5518" s="868">
        <v>40.14</v>
      </c>
      <c r="L5518" s="867" t="s">
        <v>6143</v>
      </c>
    </row>
    <row r="5519" spans="1:12" ht="13.5">
      <c r="A5519" s="867" t="s">
        <v>11920</v>
      </c>
      <c r="B5519" s="867" t="s">
        <v>11921</v>
      </c>
      <c r="C5519" s="867" t="s">
        <v>12034</v>
      </c>
      <c r="D5519" s="867" t="s">
        <v>12035</v>
      </c>
      <c r="E5519" s="868" t="s">
        <v>819</v>
      </c>
      <c r="F5519" s="867" t="s">
        <v>819</v>
      </c>
      <c r="G5519" s="867">
        <v>94779</v>
      </c>
      <c r="H5519" s="867" t="s">
        <v>12108</v>
      </c>
      <c r="I5519" s="867" t="s">
        <v>6401</v>
      </c>
      <c r="J5519" s="867" t="s">
        <v>6229</v>
      </c>
      <c r="K5519" s="868">
        <v>35.049999999999997</v>
      </c>
      <c r="L5519" s="867" t="s">
        <v>6143</v>
      </c>
    </row>
    <row r="5520" spans="1:12" ht="13.5">
      <c r="A5520" s="867" t="s">
        <v>11920</v>
      </c>
      <c r="B5520" s="867" t="s">
        <v>11921</v>
      </c>
      <c r="C5520" s="867" t="s">
        <v>12034</v>
      </c>
      <c r="D5520" s="867" t="s">
        <v>12035</v>
      </c>
      <c r="E5520" s="868" t="s">
        <v>819</v>
      </c>
      <c r="F5520" s="867" t="s">
        <v>819</v>
      </c>
      <c r="G5520" s="867">
        <v>94782</v>
      </c>
      <c r="H5520" s="867" t="s">
        <v>12109</v>
      </c>
      <c r="I5520" s="867" t="s">
        <v>6401</v>
      </c>
      <c r="J5520" s="867" t="s">
        <v>6229</v>
      </c>
      <c r="K5520" s="868">
        <v>39.53</v>
      </c>
      <c r="L5520" s="867" t="s">
        <v>6143</v>
      </c>
    </row>
    <row r="5521" spans="1:12" ht="13.5">
      <c r="A5521" s="867" t="s">
        <v>11920</v>
      </c>
      <c r="B5521" s="867" t="s">
        <v>11921</v>
      </c>
      <c r="C5521" s="867" t="s">
        <v>12110</v>
      </c>
      <c r="D5521" s="867" t="s">
        <v>12111</v>
      </c>
      <c r="E5521" s="868" t="s">
        <v>819</v>
      </c>
      <c r="F5521" s="867" t="s">
        <v>819</v>
      </c>
      <c r="G5521" s="867">
        <v>72190</v>
      </c>
      <c r="H5521" s="867" t="s">
        <v>12112</v>
      </c>
      <c r="I5521" s="867" t="s">
        <v>272</v>
      </c>
      <c r="J5521" s="867" t="s">
        <v>6229</v>
      </c>
      <c r="K5521" s="868">
        <v>34.72</v>
      </c>
      <c r="L5521" s="867" t="s">
        <v>6143</v>
      </c>
    </row>
    <row r="5522" spans="1:12" ht="13.5">
      <c r="A5522" s="867" t="s">
        <v>12113</v>
      </c>
      <c r="B5522" s="867" t="s">
        <v>12114</v>
      </c>
      <c r="C5522" s="867" t="s">
        <v>12115</v>
      </c>
      <c r="D5522" s="867" t="s">
        <v>12116</v>
      </c>
      <c r="E5522" s="868" t="s">
        <v>819</v>
      </c>
      <c r="F5522" s="867" t="s">
        <v>819</v>
      </c>
      <c r="G5522" s="867">
        <v>87871</v>
      </c>
      <c r="H5522" s="867" t="s">
        <v>12117</v>
      </c>
      <c r="I5522" s="867" t="s">
        <v>6401</v>
      </c>
      <c r="J5522" s="867" t="s">
        <v>6229</v>
      </c>
      <c r="K5522" s="868">
        <v>9.7799999999999994</v>
      </c>
      <c r="L5522" s="867" t="s">
        <v>6143</v>
      </c>
    </row>
    <row r="5523" spans="1:12" ht="13.5">
      <c r="A5523" s="867" t="s">
        <v>12113</v>
      </c>
      <c r="B5523" s="867" t="s">
        <v>12114</v>
      </c>
      <c r="C5523" s="867" t="s">
        <v>12115</v>
      </c>
      <c r="D5523" s="867" t="s">
        <v>12116</v>
      </c>
      <c r="E5523" s="868" t="s">
        <v>819</v>
      </c>
      <c r="F5523" s="867" t="s">
        <v>819</v>
      </c>
      <c r="G5523" s="867">
        <v>87872</v>
      </c>
      <c r="H5523" s="867" t="s">
        <v>12118</v>
      </c>
      <c r="I5523" s="867" t="s">
        <v>6401</v>
      </c>
      <c r="J5523" s="867" t="s">
        <v>6229</v>
      </c>
      <c r="K5523" s="868">
        <v>9.17</v>
      </c>
      <c r="L5523" s="867" t="s">
        <v>6143</v>
      </c>
    </row>
    <row r="5524" spans="1:12" ht="13.5">
      <c r="A5524" s="867" t="s">
        <v>12113</v>
      </c>
      <c r="B5524" s="867" t="s">
        <v>12114</v>
      </c>
      <c r="C5524" s="867" t="s">
        <v>12115</v>
      </c>
      <c r="D5524" s="867" t="s">
        <v>12116</v>
      </c>
      <c r="E5524" s="868" t="s">
        <v>819</v>
      </c>
      <c r="F5524" s="867" t="s">
        <v>819</v>
      </c>
      <c r="G5524" s="867">
        <v>87873</v>
      </c>
      <c r="H5524" s="867" t="s">
        <v>12119</v>
      </c>
      <c r="I5524" s="867" t="s">
        <v>6401</v>
      </c>
      <c r="J5524" s="867" t="s">
        <v>6229</v>
      </c>
      <c r="K5524" s="868">
        <v>4.9800000000000004</v>
      </c>
      <c r="L5524" s="867" t="s">
        <v>6143</v>
      </c>
    </row>
    <row r="5525" spans="1:12" ht="13.5">
      <c r="A5525" s="867" t="s">
        <v>12113</v>
      </c>
      <c r="B5525" s="867" t="s">
        <v>12114</v>
      </c>
      <c r="C5525" s="867" t="s">
        <v>12115</v>
      </c>
      <c r="D5525" s="867" t="s">
        <v>12116</v>
      </c>
      <c r="E5525" s="868" t="s">
        <v>819</v>
      </c>
      <c r="F5525" s="867" t="s">
        <v>819</v>
      </c>
      <c r="G5525" s="867">
        <v>87874</v>
      </c>
      <c r="H5525" s="867" t="s">
        <v>12120</v>
      </c>
      <c r="I5525" s="867" t="s">
        <v>6401</v>
      </c>
      <c r="J5525" s="867" t="s">
        <v>6229</v>
      </c>
      <c r="K5525" s="868">
        <v>4.84</v>
      </c>
      <c r="L5525" s="867" t="s">
        <v>6143</v>
      </c>
    </row>
    <row r="5526" spans="1:12" ht="13.5">
      <c r="A5526" s="867" t="s">
        <v>12113</v>
      </c>
      <c r="B5526" s="867" t="s">
        <v>12114</v>
      </c>
      <c r="C5526" s="867" t="s">
        <v>12115</v>
      </c>
      <c r="D5526" s="867" t="s">
        <v>12116</v>
      </c>
      <c r="E5526" s="868" t="s">
        <v>819</v>
      </c>
      <c r="F5526" s="867" t="s">
        <v>819</v>
      </c>
      <c r="G5526" s="867">
        <v>87876</v>
      </c>
      <c r="H5526" s="867" t="s">
        <v>12121</v>
      </c>
      <c r="I5526" s="867" t="s">
        <v>6401</v>
      </c>
      <c r="J5526" s="867" t="s">
        <v>6229</v>
      </c>
      <c r="K5526" s="868">
        <v>5.61</v>
      </c>
      <c r="L5526" s="867" t="s">
        <v>6143</v>
      </c>
    </row>
    <row r="5527" spans="1:12" ht="13.5">
      <c r="A5527" s="867" t="s">
        <v>12113</v>
      </c>
      <c r="B5527" s="867" t="s">
        <v>12114</v>
      </c>
      <c r="C5527" s="867" t="s">
        <v>12115</v>
      </c>
      <c r="D5527" s="867" t="s">
        <v>12116</v>
      </c>
      <c r="E5527" s="868" t="s">
        <v>819</v>
      </c>
      <c r="F5527" s="867" t="s">
        <v>819</v>
      </c>
      <c r="G5527" s="867">
        <v>87877</v>
      </c>
      <c r="H5527" s="867" t="s">
        <v>12122</v>
      </c>
      <c r="I5527" s="867" t="s">
        <v>6401</v>
      </c>
      <c r="J5527" s="867" t="s">
        <v>6229</v>
      </c>
      <c r="K5527" s="868">
        <v>5.31</v>
      </c>
      <c r="L5527" s="867" t="s">
        <v>6143</v>
      </c>
    </row>
    <row r="5528" spans="1:12" ht="13.5">
      <c r="A5528" s="867" t="s">
        <v>12113</v>
      </c>
      <c r="B5528" s="867" t="s">
        <v>12114</v>
      </c>
      <c r="C5528" s="867" t="s">
        <v>12115</v>
      </c>
      <c r="D5528" s="867" t="s">
        <v>12116</v>
      </c>
      <c r="E5528" s="868" t="s">
        <v>819</v>
      </c>
      <c r="F5528" s="867" t="s">
        <v>819</v>
      </c>
      <c r="G5528" s="867">
        <v>87878</v>
      </c>
      <c r="H5528" s="867" t="s">
        <v>12123</v>
      </c>
      <c r="I5528" s="867" t="s">
        <v>6401</v>
      </c>
      <c r="J5528" s="867" t="s">
        <v>6229</v>
      </c>
      <c r="K5528" s="868">
        <v>3.7</v>
      </c>
      <c r="L5528" s="867" t="s">
        <v>6143</v>
      </c>
    </row>
    <row r="5529" spans="1:12" ht="13.5">
      <c r="A5529" s="867" t="s">
        <v>12113</v>
      </c>
      <c r="B5529" s="867" t="s">
        <v>12114</v>
      </c>
      <c r="C5529" s="867" t="s">
        <v>12115</v>
      </c>
      <c r="D5529" s="867" t="s">
        <v>12116</v>
      </c>
      <c r="E5529" s="868" t="s">
        <v>819</v>
      </c>
      <c r="F5529" s="867" t="s">
        <v>819</v>
      </c>
      <c r="G5529" s="867">
        <v>87879</v>
      </c>
      <c r="H5529" s="867" t="s">
        <v>12124</v>
      </c>
      <c r="I5529" s="867" t="s">
        <v>6401</v>
      </c>
      <c r="J5529" s="867" t="s">
        <v>6229</v>
      </c>
      <c r="K5529" s="868">
        <v>3.25</v>
      </c>
      <c r="L5529" s="867" t="s">
        <v>6143</v>
      </c>
    </row>
    <row r="5530" spans="1:12" ht="13.5">
      <c r="A5530" s="867" t="s">
        <v>12113</v>
      </c>
      <c r="B5530" s="867" t="s">
        <v>12114</v>
      </c>
      <c r="C5530" s="867" t="s">
        <v>12115</v>
      </c>
      <c r="D5530" s="867" t="s">
        <v>12116</v>
      </c>
      <c r="E5530" s="868" t="s">
        <v>819</v>
      </c>
      <c r="F5530" s="867" t="s">
        <v>819</v>
      </c>
      <c r="G5530" s="867">
        <v>87881</v>
      </c>
      <c r="H5530" s="867" t="s">
        <v>12125</v>
      </c>
      <c r="I5530" s="867" t="s">
        <v>6401</v>
      </c>
      <c r="J5530" s="867" t="s">
        <v>6229</v>
      </c>
      <c r="K5530" s="868">
        <v>4.8899999999999997</v>
      </c>
      <c r="L5530" s="867" t="s">
        <v>6143</v>
      </c>
    </row>
    <row r="5531" spans="1:12" ht="13.5">
      <c r="A5531" s="867" t="s">
        <v>12113</v>
      </c>
      <c r="B5531" s="867" t="s">
        <v>12114</v>
      </c>
      <c r="C5531" s="867" t="s">
        <v>12115</v>
      </c>
      <c r="D5531" s="867" t="s">
        <v>12116</v>
      </c>
      <c r="E5531" s="868" t="s">
        <v>819</v>
      </c>
      <c r="F5531" s="867" t="s">
        <v>819</v>
      </c>
      <c r="G5531" s="867">
        <v>87882</v>
      </c>
      <c r="H5531" s="867" t="s">
        <v>12126</v>
      </c>
      <c r="I5531" s="867" t="s">
        <v>6401</v>
      </c>
      <c r="J5531" s="867" t="s">
        <v>6229</v>
      </c>
      <c r="K5531" s="868">
        <v>4.75</v>
      </c>
      <c r="L5531" s="867" t="s">
        <v>6143</v>
      </c>
    </row>
    <row r="5532" spans="1:12" ht="13.5">
      <c r="A5532" s="867" t="s">
        <v>12113</v>
      </c>
      <c r="B5532" s="867" t="s">
        <v>12114</v>
      </c>
      <c r="C5532" s="867" t="s">
        <v>12115</v>
      </c>
      <c r="D5532" s="867" t="s">
        <v>12116</v>
      </c>
      <c r="E5532" s="868" t="s">
        <v>819</v>
      </c>
      <c r="F5532" s="867" t="s">
        <v>819</v>
      </c>
      <c r="G5532" s="867">
        <v>87884</v>
      </c>
      <c r="H5532" s="867" t="s">
        <v>12127</v>
      </c>
      <c r="I5532" s="867" t="s">
        <v>6401</v>
      </c>
      <c r="J5532" s="867" t="s">
        <v>6229</v>
      </c>
      <c r="K5532" s="868">
        <v>5.52</v>
      </c>
      <c r="L5532" s="867" t="s">
        <v>6143</v>
      </c>
    </row>
    <row r="5533" spans="1:12" ht="13.5">
      <c r="A5533" s="867" t="s">
        <v>12113</v>
      </c>
      <c r="B5533" s="867" t="s">
        <v>12114</v>
      </c>
      <c r="C5533" s="867" t="s">
        <v>12115</v>
      </c>
      <c r="D5533" s="867" t="s">
        <v>12116</v>
      </c>
      <c r="E5533" s="868" t="s">
        <v>819</v>
      </c>
      <c r="F5533" s="867" t="s">
        <v>819</v>
      </c>
      <c r="G5533" s="867">
        <v>87885</v>
      </c>
      <c r="H5533" s="867" t="s">
        <v>12128</v>
      </c>
      <c r="I5533" s="867" t="s">
        <v>6401</v>
      </c>
      <c r="J5533" s="867" t="s">
        <v>6229</v>
      </c>
      <c r="K5533" s="868">
        <v>5.22</v>
      </c>
      <c r="L5533" s="867" t="s">
        <v>6143</v>
      </c>
    </row>
    <row r="5534" spans="1:12" ht="13.5">
      <c r="A5534" s="867" t="s">
        <v>12113</v>
      </c>
      <c r="B5534" s="867" t="s">
        <v>12114</v>
      </c>
      <c r="C5534" s="867" t="s">
        <v>12115</v>
      </c>
      <c r="D5534" s="867" t="s">
        <v>12116</v>
      </c>
      <c r="E5534" s="868" t="s">
        <v>819</v>
      </c>
      <c r="F5534" s="867" t="s">
        <v>819</v>
      </c>
      <c r="G5534" s="867">
        <v>87886</v>
      </c>
      <c r="H5534" s="867" t="s">
        <v>12129</v>
      </c>
      <c r="I5534" s="867" t="s">
        <v>6401</v>
      </c>
      <c r="J5534" s="867" t="s">
        <v>6229</v>
      </c>
      <c r="K5534" s="868">
        <v>15.64</v>
      </c>
      <c r="L5534" s="867" t="s">
        <v>6143</v>
      </c>
    </row>
    <row r="5535" spans="1:12" ht="13.5">
      <c r="A5535" s="867" t="s">
        <v>12113</v>
      </c>
      <c r="B5535" s="867" t="s">
        <v>12114</v>
      </c>
      <c r="C5535" s="867" t="s">
        <v>12115</v>
      </c>
      <c r="D5535" s="867" t="s">
        <v>12116</v>
      </c>
      <c r="E5535" s="868" t="s">
        <v>819</v>
      </c>
      <c r="F5535" s="867" t="s">
        <v>819</v>
      </c>
      <c r="G5535" s="867">
        <v>87887</v>
      </c>
      <c r="H5535" s="867" t="s">
        <v>12130</v>
      </c>
      <c r="I5535" s="867" t="s">
        <v>6401</v>
      </c>
      <c r="J5535" s="867" t="s">
        <v>6229</v>
      </c>
      <c r="K5535" s="868">
        <v>15.03</v>
      </c>
      <c r="L5535" s="867" t="s">
        <v>6143</v>
      </c>
    </row>
    <row r="5536" spans="1:12" ht="13.5">
      <c r="A5536" s="867" t="s">
        <v>12113</v>
      </c>
      <c r="B5536" s="867" t="s">
        <v>12114</v>
      </c>
      <c r="C5536" s="867" t="s">
        <v>12115</v>
      </c>
      <c r="D5536" s="867" t="s">
        <v>12116</v>
      </c>
      <c r="E5536" s="868" t="s">
        <v>819</v>
      </c>
      <c r="F5536" s="867" t="s">
        <v>819</v>
      </c>
      <c r="G5536" s="867">
        <v>87888</v>
      </c>
      <c r="H5536" s="867" t="s">
        <v>12131</v>
      </c>
      <c r="I5536" s="867" t="s">
        <v>6401</v>
      </c>
      <c r="J5536" s="867" t="s">
        <v>6229</v>
      </c>
      <c r="K5536" s="868">
        <v>6.2</v>
      </c>
      <c r="L5536" s="867" t="s">
        <v>6143</v>
      </c>
    </row>
    <row r="5537" spans="1:12" ht="13.5">
      <c r="A5537" s="867" t="s">
        <v>12113</v>
      </c>
      <c r="B5537" s="867" t="s">
        <v>12114</v>
      </c>
      <c r="C5537" s="867" t="s">
        <v>12115</v>
      </c>
      <c r="D5537" s="867" t="s">
        <v>12116</v>
      </c>
      <c r="E5537" s="868" t="s">
        <v>819</v>
      </c>
      <c r="F5537" s="867" t="s">
        <v>819</v>
      </c>
      <c r="G5537" s="867">
        <v>87889</v>
      </c>
      <c r="H5537" s="867" t="s">
        <v>12132</v>
      </c>
      <c r="I5537" s="867" t="s">
        <v>6401</v>
      </c>
      <c r="J5537" s="867" t="s">
        <v>6229</v>
      </c>
      <c r="K5537" s="868">
        <v>6.06</v>
      </c>
      <c r="L5537" s="867" t="s">
        <v>6143</v>
      </c>
    </row>
    <row r="5538" spans="1:12" ht="13.5">
      <c r="A5538" s="867" t="s">
        <v>12113</v>
      </c>
      <c r="B5538" s="867" t="s">
        <v>12114</v>
      </c>
      <c r="C5538" s="867" t="s">
        <v>12115</v>
      </c>
      <c r="D5538" s="867" t="s">
        <v>12116</v>
      </c>
      <c r="E5538" s="868" t="s">
        <v>819</v>
      </c>
      <c r="F5538" s="867" t="s">
        <v>819</v>
      </c>
      <c r="G5538" s="867">
        <v>87891</v>
      </c>
      <c r="H5538" s="867" t="s">
        <v>12133</v>
      </c>
      <c r="I5538" s="867" t="s">
        <v>6401</v>
      </c>
      <c r="J5538" s="867" t="s">
        <v>6229</v>
      </c>
      <c r="K5538" s="868">
        <v>6.83</v>
      </c>
      <c r="L5538" s="867" t="s">
        <v>6143</v>
      </c>
    </row>
    <row r="5539" spans="1:12" ht="13.5">
      <c r="A5539" s="867" t="s">
        <v>12113</v>
      </c>
      <c r="B5539" s="867" t="s">
        <v>12114</v>
      </c>
      <c r="C5539" s="867" t="s">
        <v>12115</v>
      </c>
      <c r="D5539" s="867" t="s">
        <v>12116</v>
      </c>
      <c r="E5539" s="868" t="s">
        <v>819</v>
      </c>
      <c r="F5539" s="867" t="s">
        <v>819</v>
      </c>
      <c r="G5539" s="867">
        <v>87892</v>
      </c>
      <c r="H5539" s="867" t="s">
        <v>12134</v>
      </c>
      <c r="I5539" s="867" t="s">
        <v>6401</v>
      </c>
      <c r="J5539" s="867" t="s">
        <v>6229</v>
      </c>
      <c r="K5539" s="868">
        <v>6.53</v>
      </c>
      <c r="L5539" s="867" t="s">
        <v>6143</v>
      </c>
    </row>
    <row r="5540" spans="1:12" ht="13.5">
      <c r="A5540" s="867" t="s">
        <v>12113</v>
      </c>
      <c r="B5540" s="867" t="s">
        <v>12114</v>
      </c>
      <c r="C5540" s="867" t="s">
        <v>12115</v>
      </c>
      <c r="D5540" s="867" t="s">
        <v>12116</v>
      </c>
      <c r="E5540" s="868" t="s">
        <v>819</v>
      </c>
      <c r="F5540" s="867" t="s">
        <v>819</v>
      </c>
      <c r="G5540" s="867">
        <v>87893</v>
      </c>
      <c r="H5540" s="867" t="s">
        <v>12135</v>
      </c>
      <c r="I5540" s="867" t="s">
        <v>6401</v>
      </c>
      <c r="J5540" s="867" t="s">
        <v>6229</v>
      </c>
      <c r="K5540" s="868">
        <v>5.82</v>
      </c>
      <c r="L5540" s="867" t="s">
        <v>6143</v>
      </c>
    </row>
    <row r="5541" spans="1:12" ht="13.5">
      <c r="A5541" s="867" t="s">
        <v>12113</v>
      </c>
      <c r="B5541" s="867" t="s">
        <v>12114</v>
      </c>
      <c r="C5541" s="867" t="s">
        <v>12115</v>
      </c>
      <c r="D5541" s="867" t="s">
        <v>12116</v>
      </c>
      <c r="E5541" s="868" t="s">
        <v>819</v>
      </c>
      <c r="F5541" s="867" t="s">
        <v>819</v>
      </c>
      <c r="G5541" s="867">
        <v>87894</v>
      </c>
      <c r="H5541" s="867" t="s">
        <v>12136</v>
      </c>
      <c r="I5541" s="867" t="s">
        <v>6401</v>
      </c>
      <c r="J5541" s="867" t="s">
        <v>6229</v>
      </c>
      <c r="K5541" s="868">
        <v>5.37</v>
      </c>
      <c r="L5541" s="867" t="s">
        <v>6143</v>
      </c>
    </row>
    <row r="5542" spans="1:12" ht="13.5">
      <c r="A5542" s="867" t="s">
        <v>12113</v>
      </c>
      <c r="B5542" s="867" t="s">
        <v>12114</v>
      </c>
      <c r="C5542" s="867" t="s">
        <v>12115</v>
      </c>
      <c r="D5542" s="867" t="s">
        <v>12116</v>
      </c>
      <c r="E5542" s="868" t="s">
        <v>819</v>
      </c>
      <c r="F5542" s="867" t="s">
        <v>819</v>
      </c>
      <c r="G5542" s="867">
        <v>87896</v>
      </c>
      <c r="H5542" s="867" t="s">
        <v>12137</v>
      </c>
      <c r="I5542" s="867" t="s">
        <v>6401</v>
      </c>
      <c r="J5542" s="867" t="s">
        <v>6142</v>
      </c>
      <c r="K5542" s="868">
        <v>5.25</v>
      </c>
      <c r="L5542" s="867" t="s">
        <v>6143</v>
      </c>
    </row>
    <row r="5543" spans="1:12" ht="13.5">
      <c r="A5543" s="867" t="s">
        <v>12113</v>
      </c>
      <c r="B5543" s="867" t="s">
        <v>12114</v>
      </c>
      <c r="C5543" s="867" t="s">
        <v>12115</v>
      </c>
      <c r="D5543" s="867" t="s">
        <v>12116</v>
      </c>
      <c r="E5543" s="868" t="s">
        <v>819</v>
      </c>
      <c r="F5543" s="867" t="s">
        <v>819</v>
      </c>
      <c r="G5543" s="867">
        <v>87897</v>
      </c>
      <c r="H5543" s="867" t="s">
        <v>12138</v>
      </c>
      <c r="I5543" s="867" t="s">
        <v>6401</v>
      </c>
      <c r="J5543" s="867" t="s">
        <v>6142</v>
      </c>
      <c r="K5543" s="868">
        <v>4.8</v>
      </c>
      <c r="L5543" s="867" t="s">
        <v>6143</v>
      </c>
    </row>
    <row r="5544" spans="1:12" ht="13.5">
      <c r="A5544" s="867" t="s">
        <v>12113</v>
      </c>
      <c r="B5544" s="867" t="s">
        <v>12114</v>
      </c>
      <c r="C5544" s="867" t="s">
        <v>12115</v>
      </c>
      <c r="D5544" s="867" t="s">
        <v>12116</v>
      </c>
      <c r="E5544" s="868" t="s">
        <v>819</v>
      </c>
      <c r="F5544" s="867" t="s">
        <v>819</v>
      </c>
      <c r="G5544" s="867">
        <v>87899</v>
      </c>
      <c r="H5544" s="867" t="s">
        <v>12139</v>
      </c>
      <c r="I5544" s="867" t="s">
        <v>6401</v>
      </c>
      <c r="J5544" s="867" t="s">
        <v>6229</v>
      </c>
      <c r="K5544" s="868">
        <v>7.29</v>
      </c>
      <c r="L5544" s="867" t="s">
        <v>6143</v>
      </c>
    </row>
    <row r="5545" spans="1:12" ht="13.5">
      <c r="A5545" s="867" t="s">
        <v>12113</v>
      </c>
      <c r="B5545" s="867" t="s">
        <v>12114</v>
      </c>
      <c r="C5545" s="867" t="s">
        <v>12115</v>
      </c>
      <c r="D5545" s="867" t="s">
        <v>12116</v>
      </c>
      <c r="E5545" s="868" t="s">
        <v>819</v>
      </c>
      <c r="F5545" s="867" t="s">
        <v>819</v>
      </c>
      <c r="G5545" s="867">
        <v>87900</v>
      </c>
      <c r="H5545" s="867" t="s">
        <v>12140</v>
      </c>
      <c r="I5545" s="867" t="s">
        <v>6401</v>
      </c>
      <c r="J5545" s="867" t="s">
        <v>6229</v>
      </c>
      <c r="K5545" s="868">
        <v>7.15</v>
      </c>
      <c r="L5545" s="867" t="s">
        <v>6143</v>
      </c>
    </row>
    <row r="5546" spans="1:12" ht="13.5">
      <c r="A5546" s="867" t="s">
        <v>12113</v>
      </c>
      <c r="B5546" s="867" t="s">
        <v>12114</v>
      </c>
      <c r="C5546" s="867" t="s">
        <v>12115</v>
      </c>
      <c r="D5546" s="867" t="s">
        <v>12116</v>
      </c>
      <c r="E5546" s="868" t="s">
        <v>819</v>
      </c>
      <c r="F5546" s="867" t="s">
        <v>819</v>
      </c>
      <c r="G5546" s="867">
        <v>87902</v>
      </c>
      <c r="H5546" s="867" t="s">
        <v>12141</v>
      </c>
      <c r="I5546" s="867" t="s">
        <v>6401</v>
      </c>
      <c r="J5546" s="867" t="s">
        <v>6229</v>
      </c>
      <c r="K5546" s="868">
        <v>7.92</v>
      </c>
      <c r="L5546" s="867" t="s">
        <v>6143</v>
      </c>
    </row>
    <row r="5547" spans="1:12" ht="13.5">
      <c r="A5547" s="867" t="s">
        <v>12113</v>
      </c>
      <c r="B5547" s="867" t="s">
        <v>12114</v>
      </c>
      <c r="C5547" s="867" t="s">
        <v>12115</v>
      </c>
      <c r="D5547" s="867" t="s">
        <v>12116</v>
      </c>
      <c r="E5547" s="868" t="s">
        <v>819</v>
      </c>
      <c r="F5547" s="867" t="s">
        <v>819</v>
      </c>
      <c r="G5547" s="867">
        <v>87903</v>
      </c>
      <c r="H5547" s="867" t="s">
        <v>12142</v>
      </c>
      <c r="I5547" s="867" t="s">
        <v>6401</v>
      </c>
      <c r="J5547" s="867" t="s">
        <v>6229</v>
      </c>
      <c r="K5547" s="868">
        <v>7.62</v>
      </c>
      <c r="L5547" s="867" t="s">
        <v>6143</v>
      </c>
    </row>
    <row r="5548" spans="1:12" ht="13.5">
      <c r="A5548" s="867" t="s">
        <v>12113</v>
      </c>
      <c r="B5548" s="867" t="s">
        <v>12114</v>
      </c>
      <c r="C5548" s="867" t="s">
        <v>12115</v>
      </c>
      <c r="D5548" s="867" t="s">
        <v>12116</v>
      </c>
      <c r="E5548" s="868" t="s">
        <v>819</v>
      </c>
      <c r="F5548" s="867" t="s">
        <v>819</v>
      </c>
      <c r="G5548" s="867">
        <v>87904</v>
      </c>
      <c r="H5548" s="867" t="s">
        <v>12143</v>
      </c>
      <c r="I5548" s="867" t="s">
        <v>6401</v>
      </c>
      <c r="J5548" s="867" t="s">
        <v>6229</v>
      </c>
      <c r="K5548" s="868">
        <v>7.62</v>
      </c>
      <c r="L5548" s="867" t="s">
        <v>6143</v>
      </c>
    </row>
    <row r="5549" spans="1:12" ht="13.5">
      <c r="A5549" s="867" t="s">
        <v>12113</v>
      </c>
      <c r="B5549" s="867" t="s">
        <v>12114</v>
      </c>
      <c r="C5549" s="867" t="s">
        <v>12115</v>
      </c>
      <c r="D5549" s="867" t="s">
        <v>12116</v>
      </c>
      <c r="E5549" s="868" t="s">
        <v>819</v>
      </c>
      <c r="F5549" s="867" t="s">
        <v>819</v>
      </c>
      <c r="G5549" s="867">
        <v>87905</v>
      </c>
      <c r="H5549" s="867" t="s">
        <v>12144</v>
      </c>
      <c r="I5549" s="867" t="s">
        <v>6401</v>
      </c>
      <c r="J5549" s="867" t="s">
        <v>6229</v>
      </c>
      <c r="K5549" s="868">
        <v>7.17</v>
      </c>
      <c r="L5549" s="867" t="s">
        <v>6143</v>
      </c>
    </row>
    <row r="5550" spans="1:12" ht="13.5">
      <c r="A5550" s="867" t="s">
        <v>12113</v>
      </c>
      <c r="B5550" s="867" t="s">
        <v>12114</v>
      </c>
      <c r="C5550" s="867" t="s">
        <v>12115</v>
      </c>
      <c r="D5550" s="867" t="s">
        <v>12116</v>
      </c>
      <c r="E5550" s="868" t="s">
        <v>819</v>
      </c>
      <c r="F5550" s="867" t="s">
        <v>819</v>
      </c>
      <c r="G5550" s="867">
        <v>87907</v>
      </c>
      <c r="H5550" s="867" t="s">
        <v>12145</v>
      </c>
      <c r="I5550" s="867" t="s">
        <v>6401</v>
      </c>
      <c r="J5550" s="867" t="s">
        <v>6142</v>
      </c>
      <c r="K5550" s="868">
        <v>6.8</v>
      </c>
      <c r="L5550" s="867" t="s">
        <v>6143</v>
      </c>
    </row>
    <row r="5551" spans="1:12" ht="13.5">
      <c r="A5551" s="867" t="s">
        <v>12113</v>
      </c>
      <c r="B5551" s="867" t="s">
        <v>12114</v>
      </c>
      <c r="C5551" s="867" t="s">
        <v>12115</v>
      </c>
      <c r="D5551" s="867" t="s">
        <v>12116</v>
      </c>
      <c r="E5551" s="868" t="s">
        <v>819</v>
      </c>
      <c r="F5551" s="867" t="s">
        <v>819</v>
      </c>
      <c r="G5551" s="867">
        <v>87908</v>
      </c>
      <c r="H5551" s="867" t="s">
        <v>12146</v>
      </c>
      <c r="I5551" s="867" t="s">
        <v>6401</v>
      </c>
      <c r="J5551" s="867" t="s">
        <v>6142</v>
      </c>
      <c r="K5551" s="868">
        <v>6.35</v>
      </c>
      <c r="L5551" s="867" t="s">
        <v>6143</v>
      </c>
    </row>
    <row r="5552" spans="1:12" ht="13.5">
      <c r="A5552" s="867" t="s">
        <v>12113</v>
      </c>
      <c r="B5552" s="867" t="s">
        <v>12114</v>
      </c>
      <c r="C5552" s="867" t="s">
        <v>12115</v>
      </c>
      <c r="D5552" s="867" t="s">
        <v>12116</v>
      </c>
      <c r="E5552" s="868" t="s">
        <v>819</v>
      </c>
      <c r="F5552" s="867" t="s">
        <v>819</v>
      </c>
      <c r="G5552" s="867">
        <v>87910</v>
      </c>
      <c r="H5552" s="867" t="s">
        <v>12147</v>
      </c>
      <c r="I5552" s="867" t="s">
        <v>6401</v>
      </c>
      <c r="J5552" s="867" t="s">
        <v>6229</v>
      </c>
      <c r="K5552" s="868">
        <v>15.36</v>
      </c>
      <c r="L5552" s="867" t="s">
        <v>6143</v>
      </c>
    </row>
    <row r="5553" spans="1:12" ht="13.5">
      <c r="A5553" s="867" t="s">
        <v>12113</v>
      </c>
      <c r="B5553" s="867" t="s">
        <v>12114</v>
      </c>
      <c r="C5553" s="867" t="s">
        <v>12115</v>
      </c>
      <c r="D5553" s="867" t="s">
        <v>12116</v>
      </c>
      <c r="E5553" s="868" t="s">
        <v>819</v>
      </c>
      <c r="F5553" s="867" t="s">
        <v>819</v>
      </c>
      <c r="G5553" s="867">
        <v>87911</v>
      </c>
      <c r="H5553" s="867" t="s">
        <v>12148</v>
      </c>
      <c r="I5553" s="867" t="s">
        <v>6401</v>
      </c>
      <c r="J5553" s="867" t="s">
        <v>6229</v>
      </c>
      <c r="K5553" s="868">
        <v>14.75</v>
      </c>
      <c r="L5553" s="867" t="s">
        <v>6143</v>
      </c>
    </row>
    <row r="5554" spans="1:12" ht="13.5">
      <c r="A5554" s="867" t="s">
        <v>12113</v>
      </c>
      <c r="B5554" s="867" t="s">
        <v>12114</v>
      </c>
      <c r="C5554" s="867" t="s">
        <v>12149</v>
      </c>
      <c r="D5554" s="867" t="s">
        <v>12150</v>
      </c>
      <c r="E5554" s="868" t="s">
        <v>819</v>
      </c>
      <c r="F5554" s="867" t="s">
        <v>819</v>
      </c>
      <c r="G5554" s="867">
        <v>87411</v>
      </c>
      <c r="H5554" s="867" t="s">
        <v>12151</v>
      </c>
      <c r="I5554" s="867" t="s">
        <v>6401</v>
      </c>
      <c r="J5554" s="867" t="s">
        <v>6229</v>
      </c>
      <c r="K5554" s="868">
        <v>13.57</v>
      </c>
      <c r="L5554" s="867" t="s">
        <v>6143</v>
      </c>
    </row>
    <row r="5555" spans="1:12" ht="13.5">
      <c r="A5555" s="867" t="s">
        <v>12113</v>
      </c>
      <c r="B5555" s="867" t="s">
        <v>12114</v>
      </c>
      <c r="C5555" s="867" t="s">
        <v>12149</v>
      </c>
      <c r="D5555" s="867" t="s">
        <v>12150</v>
      </c>
      <c r="E5555" s="868" t="s">
        <v>819</v>
      </c>
      <c r="F5555" s="867" t="s">
        <v>819</v>
      </c>
      <c r="G5555" s="867">
        <v>87412</v>
      </c>
      <c r="H5555" s="867" t="s">
        <v>12152</v>
      </c>
      <c r="I5555" s="867" t="s">
        <v>6401</v>
      </c>
      <c r="J5555" s="867" t="s">
        <v>6229</v>
      </c>
      <c r="K5555" s="868">
        <v>19.54</v>
      </c>
      <c r="L5555" s="867" t="s">
        <v>6143</v>
      </c>
    </row>
    <row r="5556" spans="1:12" ht="13.5">
      <c r="A5556" s="867" t="s">
        <v>12113</v>
      </c>
      <c r="B5556" s="867" t="s">
        <v>12114</v>
      </c>
      <c r="C5556" s="867" t="s">
        <v>12149</v>
      </c>
      <c r="D5556" s="867" t="s">
        <v>12150</v>
      </c>
      <c r="E5556" s="868" t="s">
        <v>819</v>
      </c>
      <c r="F5556" s="867" t="s">
        <v>819</v>
      </c>
      <c r="G5556" s="867">
        <v>87413</v>
      </c>
      <c r="H5556" s="867" t="s">
        <v>12153</v>
      </c>
      <c r="I5556" s="867" t="s">
        <v>6401</v>
      </c>
      <c r="J5556" s="867" t="s">
        <v>6229</v>
      </c>
      <c r="K5556" s="868">
        <v>22.94</v>
      </c>
      <c r="L5556" s="867" t="s">
        <v>6143</v>
      </c>
    </row>
    <row r="5557" spans="1:12" ht="13.5">
      <c r="A5557" s="867" t="s">
        <v>12113</v>
      </c>
      <c r="B5557" s="867" t="s">
        <v>12114</v>
      </c>
      <c r="C5557" s="867" t="s">
        <v>12149</v>
      </c>
      <c r="D5557" s="867" t="s">
        <v>12150</v>
      </c>
      <c r="E5557" s="868" t="s">
        <v>819</v>
      </c>
      <c r="F5557" s="867" t="s">
        <v>819</v>
      </c>
      <c r="G5557" s="867">
        <v>87414</v>
      </c>
      <c r="H5557" s="867" t="s">
        <v>12154</v>
      </c>
      <c r="I5557" s="867" t="s">
        <v>6401</v>
      </c>
      <c r="J5557" s="867" t="s">
        <v>6229</v>
      </c>
      <c r="K5557" s="868">
        <v>20.02</v>
      </c>
      <c r="L5557" s="867" t="s">
        <v>6143</v>
      </c>
    </row>
    <row r="5558" spans="1:12" ht="13.5">
      <c r="A5558" s="867" t="s">
        <v>12113</v>
      </c>
      <c r="B5558" s="867" t="s">
        <v>12114</v>
      </c>
      <c r="C5558" s="867" t="s">
        <v>12149</v>
      </c>
      <c r="D5558" s="867" t="s">
        <v>12150</v>
      </c>
      <c r="E5558" s="868" t="s">
        <v>819</v>
      </c>
      <c r="F5558" s="867" t="s">
        <v>819</v>
      </c>
      <c r="G5558" s="867">
        <v>87415</v>
      </c>
      <c r="H5558" s="867" t="s">
        <v>12155</v>
      </c>
      <c r="I5558" s="867" t="s">
        <v>6401</v>
      </c>
      <c r="J5558" s="867" t="s">
        <v>6229</v>
      </c>
      <c r="K5558" s="868">
        <v>25.82</v>
      </c>
      <c r="L5558" s="867" t="s">
        <v>6143</v>
      </c>
    </row>
    <row r="5559" spans="1:12" ht="13.5">
      <c r="A5559" s="867" t="s">
        <v>12113</v>
      </c>
      <c r="B5559" s="867" t="s">
        <v>12114</v>
      </c>
      <c r="C5559" s="867" t="s">
        <v>12149</v>
      </c>
      <c r="D5559" s="867" t="s">
        <v>12150</v>
      </c>
      <c r="E5559" s="868" t="s">
        <v>819</v>
      </c>
      <c r="F5559" s="867" t="s">
        <v>819</v>
      </c>
      <c r="G5559" s="867">
        <v>87416</v>
      </c>
      <c r="H5559" s="867" t="s">
        <v>12156</v>
      </c>
      <c r="I5559" s="867" t="s">
        <v>6401</v>
      </c>
      <c r="J5559" s="867" t="s">
        <v>6229</v>
      </c>
      <c r="K5559" s="868">
        <v>29.45</v>
      </c>
      <c r="L5559" s="867" t="s">
        <v>6143</v>
      </c>
    </row>
    <row r="5560" spans="1:12" ht="13.5">
      <c r="A5560" s="867" t="s">
        <v>12113</v>
      </c>
      <c r="B5560" s="867" t="s">
        <v>12114</v>
      </c>
      <c r="C5560" s="867" t="s">
        <v>12149</v>
      </c>
      <c r="D5560" s="867" t="s">
        <v>12150</v>
      </c>
      <c r="E5560" s="868" t="s">
        <v>819</v>
      </c>
      <c r="F5560" s="867" t="s">
        <v>819</v>
      </c>
      <c r="G5560" s="867">
        <v>87417</v>
      </c>
      <c r="H5560" s="867" t="s">
        <v>12157</v>
      </c>
      <c r="I5560" s="867" t="s">
        <v>6401</v>
      </c>
      <c r="J5560" s="867" t="s">
        <v>6229</v>
      </c>
      <c r="K5560" s="868">
        <v>14.41</v>
      </c>
      <c r="L5560" s="867" t="s">
        <v>6143</v>
      </c>
    </row>
    <row r="5561" spans="1:12" ht="13.5">
      <c r="A5561" s="867" t="s">
        <v>12113</v>
      </c>
      <c r="B5561" s="867" t="s">
        <v>12114</v>
      </c>
      <c r="C5561" s="867" t="s">
        <v>12149</v>
      </c>
      <c r="D5561" s="867" t="s">
        <v>12150</v>
      </c>
      <c r="E5561" s="868" t="s">
        <v>819</v>
      </c>
      <c r="F5561" s="867" t="s">
        <v>819</v>
      </c>
      <c r="G5561" s="867">
        <v>87418</v>
      </c>
      <c r="H5561" s="867" t="s">
        <v>12158</v>
      </c>
      <c r="I5561" s="867" t="s">
        <v>6401</v>
      </c>
      <c r="J5561" s="867" t="s">
        <v>6229</v>
      </c>
      <c r="K5561" s="868">
        <v>14.85</v>
      </c>
      <c r="L5561" s="867" t="s">
        <v>6143</v>
      </c>
    </row>
    <row r="5562" spans="1:12" ht="13.5">
      <c r="A5562" s="867" t="s">
        <v>12113</v>
      </c>
      <c r="B5562" s="867" t="s">
        <v>12114</v>
      </c>
      <c r="C5562" s="867" t="s">
        <v>12149</v>
      </c>
      <c r="D5562" s="867" t="s">
        <v>12150</v>
      </c>
      <c r="E5562" s="868" t="s">
        <v>819</v>
      </c>
      <c r="F5562" s="867" t="s">
        <v>819</v>
      </c>
      <c r="G5562" s="867">
        <v>87419</v>
      </c>
      <c r="H5562" s="867" t="s">
        <v>12159</v>
      </c>
      <c r="I5562" s="867" t="s">
        <v>6401</v>
      </c>
      <c r="J5562" s="867" t="s">
        <v>6229</v>
      </c>
      <c r="K5562" s="868">
        <v>16.13</v>
      </c>
      <c r="L5562" s="867" t="s">
        <v>6143</v>
      </c>
    </row>
    <row r="5563" spans="1:12" ht="13.5">
      <c r="A5563" s="867" t="s">
        <v>12113</v>
      </c>
      <c r="B5563" s="867" t="s">
        <v>12114</v>
      </c>
      <c r="C5563" s="867" t="s">
        <v>12149</v>
      </c>
      <c r="D5563" s="867" t="s">
        <v>12150</v>
      </c>
      <c r="E5563" s="868" t="s">
        <v>819</v>
      </c>
      <c r="F5563" s="867" t="s">
        <v>819</v>
      </c>
      <c r="G5563" s="867">
        <v>87420</v>
      </c>
      <c r="H5563" s="867" t="s">
        <v>12160</v>
      </c>
      <c r="I5563" s="867" t="s">
        <v>6401</v>
      </c>
      <c r="J5563" s="867" t="s">
        <v>6229</v>
      </c>
      <c r="K5563" s="868">
        <v>21.53</v>
      </c>
      <c r="L5563" s="867" t="s">
        <v>6143</v>
      </c>
    </row>
    <row r="5564" spans="1:12" ht="13.5">
      <c r="A5564" s="867" t="s">
        <v>12113</v>
      </c>
      <c r="B5564" s="867" t="s">
        <v>12114</v>
      </c>
      <c r="C5564" s="867" t="s">
        <v>12149</v>
      </c>
      <c r="D5564" s="867" t="s">
        <v>12150</v>
      </c>
      <c r="E5564" s="868" t="s">
        <v>819</v>
      </c>
      <c r="F5564" s="867" t="s">
        <v>819</v>
      </c>
      <c r="G5564" s="867">
        <v>87421</v>
      </c>
      <c r="H5564" s="867" t="s">
        <v>12161</v>
      </c>
      <c r="I5564" s="867" t="s">
        <v>6401</v>
      </c>
      <c r="J5564" s="867" t="s">
        <v>6229</v>
      </c>
      <c r="K5564" s="868">
        <v>21.98</v>
      </c>
      <c r="L5564" s="867" t="s">
        <v>6143</v>
      </c>
    </row>
    <row r="5565" spans="1:12" ht="13.5">
      <c r="A5565" s="867" t="s">
        <v>12113</v>
      </c>
      <c r="B5565" s="867" t="s">
        <v>12114</v>
      </c>
      <c r="C5565" s="867" t="s">
        <v>12149</v>
      </c>
      <c r="D5565" s="867" t="s">
        <v>12150</v>
      </c>
      <c r="E5565" s="868" t="s">
        <v>819</v>
      </c>
      <c r="F5565" s="867" t="s">
        <v>819</v>
      </c>
      <c r="G5565" s="867">
        <v>87422</v>
      </c>
      <c r="H5565" s="867" t="s">
        <v>12162</v>
      </c>
      <c r="I5565" s="867" t="s">
        <v>6401</v>
      </c>
      <c r="J5565" s="867" t="s">
        <v>6229</v>
      </c>
      <c r="K5565" s="868">
        <v>23.26</v>
      </c>
      <c r="L5565" s="867" t="s">
        <v>6143</v>
      </c>
    </row>
    <row r="5566" spans="1:12" ht="13.5">
      <c r="A5566" s="867" t="s">
        <v>12113</v>
      </c>
      <c r="B5566" s="867" t="s">
        <v>12114</v>
      </c>
      <c r="C5566" s="867" t="s">
        <v>12149</v>
      </c>
      <c r="D5566" s="867" t="s">
        <v>12150</v>
      </c>
      <c r="E5566" s="868" t="s">
        <v>819</v>
      </c>
      <c r="F5566" s="867" t="s">
        <v>819</v>
      </c>
      <c r="G5566" s="867">
        <v>87423</v>
      </c>
      <c r="H5566" s="867" t="s">
        <v>12163</v>
      </c>
      <c r="I5566" s="867" t="s">
        <v>6401</v>
      </c>
      <c r="J5566" s="867" t="s">
        <v>6229</v>
      </c>
      <c r="K5566" s="868">
        <v>28.78</v>
      </c>
      <c r="L5566" s="867" t="s">
        <v>6143</v>
      </c>
    </row>
    <row r="5567" spans="1:12" ht="13.5">
      <c r="A5567" s="867" t="s">
        <v>12113</v>
      </c>
      <c r="B5567" s="867" t="s">
        <v>12114</v>
      </c>
      <c r="C5567" s="867" t="s">
        <v>12149</v>
      </c>
      <c r="D5567" s="867" t="s">
        <v>12150</v>
      </c>
      <c r="E5567" s="868" t="s">
        <v>819</v>
      </c>
      <c r="F5567" s="867" t="s">
        <v>819</v>
      </c>
      <c r="G5567" s="867">
        <v>87424</v>
      </c>
      <c r="H5567" s="867" t="s">
        <v>12164</v>
      </c>
      <c r="I5567" s="867" t="s">
        <v>6401</v>
      </c>
      <c r="J5567" s="867" t="s">
        <v>6229</v>
      </c>
      <c r="K5567" s="868">
        <v>29.45</v>
      </c>
      <c r="L5567" s="867" t="s">
        <v>6143</v>
      </c>
    </row>
    <row r="5568" spans="1:12" ht="13.5">
      <c r="A5568" s="867" t="s">
        <v>12113</v>
      </c>
      <c r="B5568" s="867" t="s">
        <v>12114</v>
      </c>
      <c r="C5568" s="867" t="s">
        <v>12149</v>
      </c>
      <c r="D5568" s="867" t="s">
        <v>12150</v>
      </c>
      <c r="E5568" s="868" t="s">
        <v>819</v>
      </c>
      <c r="F5568" s="867" t="s">
        <v>819</v>
      </c>
      <c r="G5568" s="867">
        <v>87425</v>
      </c>
      <c r="H5568" s="867" t="s">
        <v>12165</v>
      </c>
      <c r="I5568" s="867" t="s">
        <v>6401</v>
      </c>
      <c r="J5568" s="867" t="s">
        <v>6229</v>
      </c>
      <c r="K5568" s="868">
        <v>30.51</v>
      </c>
      <c r="L5568" s="867" t="s">
        <v>6143</v>
      </c>
    </row>
    <row r="5569" spans="1:12" ht="13.5">
      <c r="A5569" s="867" t="s">
        <v>12113</v>
      </c>
      <c r="B5569" s="867" t="s">
        <v>12114</v>
      </c>
      <c r="C5569" s="867" t="s">
        <v>12149</v>
      </c>
      <c r="D5569" s="867" t="s">
        <v>12150</v>
      </c>
      <c r="E5569" s="868" t="s">
        <v>819</v>
      </c>
      <c r="F5569" s="867" t="s">
        <v>819</v>
      </c>
      <c r="G5569" s="867">
        <v>87426</v>
      </c>
      <c r="H5569" s="867" t="s">
        <v>12166</v>
      </c>
      <c r="I5569" s="867" t="s">
        <v>6401</v>
      </c>
      <c r="J5569" s="867" t="s">
        <v>6229</v>
      </c>
      <c r="K5569" s="868">
        <v>33.75</v>
      </c>
      <c r="L5569" s="867" t="s">
        <v>6143</v>
      </c>
    </row>
    <row r="5570" spans="1:12" ht="13.5">
      <c r="A5570" s="867" t="s">
        <v>12113</v>
      </c>
      <c r="B5570" s="867" t="s">
        <v>12114</v>
      </c>
      <c r="C5570" s="867" t="s">
        <v>12149</v>
      </c>
      <c r="D5570" s="867" t="s">
        <v>12150</v>
      </c>
      <c r="E5570" s="868" t="s">
        <v>819</v>
      </c>
      <c r="F5570" s="867" t="s">
        <v>819</v>
      </c>
      <c r="G5570" s="867">
        <v>87427</v>
      </c>
      <c r="H5570" s="867" t="s">
        <v>12167</v>
      </c>
      <c r="I5570" s="867" t="s">
        <v>6401</v>
      </c>
      <c r="J5570" s="867" t="s">
        <v>6229</v>
      </c>
      <c r="K5570" s="868">
        <v>34.42</v>
      </c>
      <c r="L5570" s="867" t="s">
        <v>6143</v>
      </c>
    </row>
    <row r="5571" spans="1:12" ht="13.5">
      <c r="A5571" s="867" t="s">
        <v>12113</v>
      </c>
      <c r="B5571" s="867" t="s">
        <v>12114</v>
      </c>
      <c r="C5571" s="867" t="s">
        <v>12149</v>
      </c>
      <c r="D5571" s="867" t="s">
        <v>12150</v>
      </c>
      <c r="E5571" s="868" t="s">
        <v>819</v>
      </c>
      <c r="F5571" s="867" t="s">
        <v>819</v>
      </c>
      <c r="G5571" s="867">
        <v>87428</v>
      </c>
      <c r="H5571" s="867" t="s">
        <v>12168</v>
      </c>
      <c r="I5571" s="867" t="s">
        <v>6401</v>
      </c>
      <c r="J5571" s="867" t="s">
        <v>6229</v>
      </c>
      <c r="K5571" s="868">
        <v>35.47</v>
      </c>
      <c r="L5571" s="867" t="s">
        <v>6143</v>
      </c>
    </row>
    <row r="5572" spans="1:12" ht="13.5">
      <c r="A5572" s="867" t="s">
        <v>12113</v>
      </c>
      <c r="B5572" s="867" t="s">
        <v>12114</v>
      </c>
      <c r="C5572" s="867" t="s">
        <v>12149</v>
      </c>
      <c r="D5572" s="867" t="s">
        <v>12150</v>
      </c>
      <c r="E5572" s="868" t="s">
        <v>819</v>
      </c>
      <c r="F5572" s="867" t="s">
        <v>819</v>
      </c>
      <c r="G5572" s="867">
        <v>87429</v>
      </c>
      <c r="H5572" s="867" t="s">
        <v>12169</v>
      </c>
      <c r="I5572" s="867" t="s">
        <v>6401</v>
      </c>
      <c r="J5572" s="867" t="s">
        <v>6229</v>
      </c>
      <c r="K5572" s="868">
        <v>16.260000000000002</v>
      </c>
      <c r="L5572" s="867" t="s">
        <v>6143</v>
      </c>
    </row>
    <row r="5573" spans="1:12" ht="13.5">
      <c r="A5573" s="867" t="s">
        <v>12113</v>
      </c>
      <c r="B5573" s="867" t="s">
        <v>12114</v>
      </c>
      <c r="C5573" s="867" t="s">
        <v>12149</v>
      </c>
      <c r="D5573" s="867" t="s">
        <v>12150</v>
      </c>
      <c r="E5573" s="868" t="s">
        <v>819</v>
      </c>
      <c r="F5573" s="867" t="s">
        <v>819</v>
      </c>
      <c r="G5573" s="867">
        <v>87430</v>
      </c>
      <c r="H5573" s="867" t="s">
        <v>12170</v>
      </c>
      <c r="I5573" s="867" t="s">
        <v>6401</v>
      </c>
      <c r="J5573" s="867" t="s">
        <v>6229</v>
      </c>
      <c r="K5573" s="868">
        <v>16.7</v>
      </c>
      <c r="L5573" s="867" t="s">
        <v>6143</v>
      </c>
    </row>
    <row r="5574" spans="1:12" ht="13.5">
      <c r="A5574" s="867" t="s">
        <v>12113</v>
      </c>
      <c r="B5574" s="867" t="s">
        <v>12114</v>
      </c>
      <c r="C5574" s="867" t="s">
        <v>12149</v>
      </c>
      <c r="D5574" s="867" t="s">
        <v>12150</v>
      </c>
      <c r="E5574" s="868" t="s">
        <v>819</v>
      </c>
      <c r="F5574" s="867" t="s">
        <v>819</v>
      </c>
      <c r="G5574" s="867">
        <v>87431</v>
      </c>
      <c r="H5574" s="867" t="s">
        <v>12171</v>
      </c>
      <c r="I5574" s="867" t="s">
        <v>6401</v>
      </c>
      <c r="J5574" s="867" t="s">
        <v>6229</v>
      </c>
      <c r="K5574" s="868">
        <v>16.93</v>
      </c>
      <c r="L5574" s="867" t="s">
        <v>6143</v>
      </c>
    </row>
    <row r="5575" spans="1:12" ht="13.5">
      <c r="A5575" s="867" t="s">
        <v>12113</v>
      </c>
      <c r="B5575" s="867" t="s">
        <v>12114</v>
      </c>
      <c r="C5575" s="867" t="s">
        <v>12149</v>
      </c>
      <c r="D5575" s="867" t="s">
        <v>12150</v>
      </c>
      <c r="E5575" s="868" t="s">
        <v>819</v>
      </c>
      <c r="F5575" s="867" t="s">
        <v>819</v>
      </c>
      <c r="G5575" s="867">
        <v>87432</v>
      </c>
      <c r="H5575" s="867" t="s">
        <v>12172</v>
      </c>
      <c r="I5575" s="867" t="s">
        <v>6401</v>
      </c>
      <c r="J5575" s="867" t="s">
        <v>6229</v>
      </c>
      <c r="K5575" s="868">
        <v>23.3</v>
      </c>
      <c r="L5575" s="867" t="s">
        <v>6143</v>
      </c>
    </row>
    <row r="5576" spans="1:12" ht="13.5">
      <c r="A5576" s="867" t="s">
        <v>12113</v>
      </c>
      <c r="B5576" s="867" t="s">
        <v>12114</v>
      </c>
      <c r="C5576" s="867" t="s">
        <v>12149</v>
      </c>
      <c r="D5576" s="867" t="s">
        <v>12150</v>
      </c>
      <c r="E5576" s="868" t="s">
        <v>819</v>
      </c>
      <c r="F5576" s="867" t="s">
        <v>819</v>
      </c>
      <c r="G5576" s="867">
        <v>87433</v>
      </c>
      <c r="H5576" s="867" t="s">
        <v>12173</v>
      </c>
      <c r="I5576" s="867" t="s">
        <v>6401</v>
      </c>
      <c r="J5576" s="867" t="s">
        <v>6229</v>
      </c>
      <c r="K5576" s="868">
        <v>24.19</v>
      </c>
      <c r="L5576" s="867" t="s">
        <v>6143</v>
      </c>
    </row>
    <row r="5577" spans="1:12" ht="13.5">
      <c r="A5577" s="867" t="s">
        <v>12113</v>
      </c>
      <c r="B5577" s="867" t="s">
        <v>12114</v>
      </c>
      <c r="C5577" s="867" t="s">
        <v>12149</v>
      </c>
      <c r="D5577" s="867" t="s">
        <v>12150</v>
      </c>
      <c r="E5577" s="868" t="s">
        <v>819</v>
      </c>
      <c r="F5577" s="867" t="s">
        <v>819</v>
      </c>
      <c r="G5577" s="867">
        <v>87434</v>
      </c>
      <c r="H5577" s="867" t="s">
        <v>12174</v>
      </c>
      <c r="I5577" s="867" t="s">
        <v>6401</v>
      </c>
      <c r="J5577" s="867" t="s">
        <v>6229</v>
      </c>
      <c r="K5577" s="868">
        <v>24.81</v>
      </c>
      <c r="L5577" s="867" t="s">
        <v>6143</v>
      </c>
    </row>
    <row r="5578" spans="1:12" ht="13.5">
      <c r="A5578" s="867" t="s">
        <v>12113</v>
      </c>
      <c r="B5578" s="867" t="s">
        <v>12114</v>
      </c>
      <c r="C5578" s="867" t="s">
        <v>12149</v>
      </c>
      <c r="D5578" s="867" t="s">
        <v>12150</v>
      </c>
      <c r="E5578" s="868" t="s">
        <v>819</v>
      </c>
      <c r="F5578" s="867" t="s">
        <v>819</v>
      </c>
      <c r="G5578" s="867">
        <v>87435</v>
      </c>
      <c r="H5578" s="867" t="s">
        <v>12175</v>
      </c>
      <c r="I5578" s="867" t="s">
        <v>6401</v>
      </c>
      <c r="J5578" s="867" t="s">
        <v>6229</v>
      </c>
      <c r="K5578" s="868">
        <v>26.09</v>
      </c>
      <c r="L5578" s="867" t="s">
        <v>6143</v>
      </c>
    </row>
    <row r="5579" spans="1:12" ht="13.5">
      <c r="A5579" s="867" t="s">
        <v>12113</v>
      </c>
      <c r="B5579" s="867" t="s">
        <v>12114</v>
      </c>
      <c r="C5579" s="867" t="s">
        <v>12149</v>
      </c>
      <c r="D5579" s="867" t="s">
        <v>12150</v>
      </c>
      <c r="E5579" s="868" t="s">
        <v>819</v>
      </c>
      <c r="F5579" s="867" t="s">
        <v>819</v>
      </c>
      <c r="G5579" s="867">
        <v>87436</v>
      </c>
      <c r="H5579" s="867" t="s">
        <v>12176</v>
      </c>
      <c r="I5579" s="867" t="s">
        <v>6401</v>
      </c>
      <c r="J5579" s="867" t="s">
        <v>6229</v>
      </c>
      <c r="K5579" s="868">
        <v>27.6</v>
      </c>
      <c r="L5579" s="867" t="s">
        <v>6143</v>
      </c>
    </row>
    <row r="5580" spans="1:12" ht="13.5">
      <c r="A5580" s="867" t="s">
        <v>12113</v>
      </c>
      <c r="B5580" s="867" t="s">
        <v>12114</v>
      </c>
      <c r="C5580" s="867" t="s">
        <v>12149</v>
      </c>
      <c r="D5580" s="867" t="s">
        <v>12150</v>
      </c>
      <c r="E5580" s="868" t="s">
        <v>819</v>
      </c>
      <c r="F5580" s="867" t="s">
        <v>819</v>
      </c>
      <c r="G5580" s="867">
        <v>87437</v>
      </c>
      <c r="H5580" s="867" t="s">
        <v>12177</v>
      </c>
      <c r="I5580" s="867" t="s">
        <v>6401</v>
      </c>
      <c r="J5580" s="867" t="s">
        <v>6229</v>
      </c>
      <c r="K5580" s="868">
        <v>28.65</v>
      </c>
      <c r="L5580" s="867" t="s">
        <v>6143</v>
      </c>
    </row>
    <row r="5581" spans="1:12" ht="13.5">
      <c r="A5581" s="867" t="s">
        <v>12113</v>
      </c>
      <c r="B5581" s="867" t="s">
        <v>12114</v>
      </c>
      <c r="C5581" s="867" t="s">
        <v>12149</v>
      </c>
      <c r="D5581" s="867" t="s">
        <v>12150</v>
      </c>
      <c r="E5581" s="868" t="s">
        <v>819</v>
      </c>
      <c r="F5581" s="867" t="s">
        <v>819</v>
      </c>
      <c r="G5581" s="867">
        <v>87438</v>
      </c>
      <c r="H5581" s="867" t="s">
        <v>12178</v>
      </c>
      <c r="I5581" s="867" t="s">
        <v>6401</v>
      </c>
      <c r="J5581" s="867" t="s">
        <v>6229</v>
      </c>
      <c r="K5581" s="868">
        <v>32.130000000000003</v>
      </c>
      <c r="L5581" s="867" t="s">
        <v>6143</v>
      </c>
    </row>
    <row r="5582" spans="1:12" ht="13.5">
      <c r="A5582" s="867" t="s">
        <v>12113</v>
      </c>
      <c r="B5582" s="867" t="s">
        <v>12114</v>
      </c>
      <c r="C5582" s="867" t="s">
        <v>12149</v>
      </c>
      <c r="D5582" s="867" t="s">
        <v>12150</v>
      </c>
      <c r="E5582" s="868" t="s">
        <v>819</v>
      </c>
      <c r="F5582" s="867" t="s">
        <v>819</v>
      </c>
      <c r="G5582" s="867">
        <v>87439</v>
      </c>
      <c r="H5582" s="867" t="s">
        <v>12179</v>
      </c>
      <c r="I5582" s="867" t="s">
        <v>6401</v>
      </c>
      <c r="J5582" s="867" t="s">
        <v>6229</v>
      </c>
      <c r="K5582" s="868">
        <v>34.03</v>
      </c>
      <c r="L5582" s="867" t="s">
        <v>6143</v>
      </c>
    </row>
    <row r="5583" spans="1:12" ht="13.5">
      <c r="A5583" s="867" t="s">
        <v>12113</v>
      </c>
      <c r="B5583" s="867" t="s">
        <v>12114</v>
      </c>
      <c r="C5583" s="867" t="s">
        <v>12149</v>
      </c>
      <c r="D5583" s="867" t="s">
        <v>12150</v>
      </c>
      <c r="E5583" s="868" t="s">
        <v>819</v>
      </c>
      <c r="F5583" s="867" t="s">
        <v>819</v>
      </c>
      <c r="G5583" s="867">
        <v>87440</v>
      </c>
      <c r="H5583" s="867" t="s">
        <v>12180</v>
      </c>
      <c r="I5583" s="867" t="s">
        <v>6401</v>
      </c>
      <c r="J5583" s="867" t="s">
        <v>6229</v>
      </c>
      <c r="K5583" s="868">
        <v>34.92</v>
      </c>
      <c r="L5583" s="867" t="s">
        <v>6143</v>
      </c>
    </row>
    <row r="5584" spans="1:12" ht="13.5">
      <c r="A5584" s="867" t="s">
        <v>12113</v>
      </c>
      <c r="B5584" s="867" t="s">
        <v>12114</v>
      </c>
      <c r="C5584" s="867" t="s">
        <v>12149</v>
      </c>
      <c r="D5584" s="867" t="s">
        <v>12150</v>
      </c>
      <c r="E5584" s="868" t="s">
        <v>819</v>
      </c>
      <c r="F5584" s="867" t="s">
        <v>819</v>
      </c>
      <c r="G5584" s="867">
        <v>87527</v>
      </c>
      <c r="H5584" s="867" t="s">
        <v>12181</v>
      </c>
      <c r="I5584" s="867" t="s">
        <v>6401</v>
      </c>
      <c r="J5584" s="867" t="s">
        <v>6229</v>
      </c>
      <c r="K5584" s="868">
        <v>32.14</v>
      </c>
      <c r="L5584" s="867" t="s">
        <v>6143</v>
      </c>
    </row>
    <row r="5585" spans="1:12" ht="13.5">
      <c r="A5585" s="867" t="s">
        <v>12113</v>
      </c>
      <c r="B5585" s="867" t="s">
        <v>12114</v>
      </c>
      <c r="C5585" s="867" t="s">
        <v>12149</v>
      </c>
      <c r="D5585" s="867" t="s">
        <v>12150</v>
      </c>
      <c r="E5585" s="868" t="s">
        <v>819</v>
      </c>
      <c r="F5585" s="867" t="s">
        <v>819</v>
      </c>
      <c r="G5585" s="867">
        <v>87528</v>
      </c>
      <c r="H5585" s="867" t="s">
        <v>12182</v>
      </c>
      <c r="I5585" s="867" t="s">
        <v>6401</v>
      </c>
      <c r="J5585" s="867" t="s">
        <v>6229</v>
      </c>
      <c r="K5585" s="868">
        <v>35.92</v>
      </c>
      <c r="L5585" s="867" t="s">
        <v>6143</v>
      </c>
    </row>
    <row r="5586" spans="1:12" ht="13.5">
      <c r="A5586" s="867" t="s">
        <v>12113</v>
      </c>
      <c r="B5586" s="867" t="s">
        <v>12114</v>
      </c>
      <c r="C5586" s="867" t="s">
        <v>12149</v>
      </c>
      <c r="D5586" s="867" t="s">
        <v>12150</v>
      </c>
      <c r="E5586" s="868" t="s">
        <v>819</v>
      </c>
      <c r="F5586" s="867" t="s">
        <v>819</v>
      </c>
      <c r="G5586" s="867">
        <v>87529</v>
      </c>
      <c r="H5586" s="867" t="s">
        <v>12183</v>
      </c>
      <c r="I5586" s="867" t="s">
        <v>6401</v>
      </c>
      <c r="J5586" s="867" t="s">
        <v>6229</v>
      </c>
      <c r="K5586" s="868">
        <v>29.01</v>
      </c>
      <c r="L5586" s="867" t="s">
        <v>6143</v>
      </c>
    </row>
    <row r="5587" spans="1:12" ht="13.5">
      <c r="A5587" s="867" t="s">
        <v>12113</v>
      </c>
      <c r="B5587" s="867" t="s">
        <v>12114</v>
      </c>
      <c r="C5587" s="867" t="s">
        <v>12149</v>
      </c>
      <c r="D5587" s="867" t="s">
        <v>12150</v>
      </c>
      <c r="E5587" s="868" t="s">
        <v>819</v>
      </c>
      <c r="F5587" s="867" t="s">
        <v>819</v>
      </c>
      <c r="G5587" s="867">
        <v>87530</v>
      </c>
      <c r="H5587" s="867" t="s">
        <v>12184</v>
      </c>
      <c r="I5587" s="867" t="s">
        <v>6401</v>
      </c>
      <c r="J5587" s="867" t="s">
        <v>6229</v>
      </c>
      <c r="K5587" s="868">
        <v>32.79</v>
      </c>
      <c r="L5587" s="867" t="s">
        <v>6143</v>
      </c>
    </row>
    <row r="5588" spans="1:12" ht="13.5">
      <c r="A5588" s="867" t="s">
        <v>12113</v>
      </c>
      <c r="B5588" s="867" t="s">
        <v>12114</v>
      </c>
      <c r="C5588" s="867" t="s">
        <v>12149</v>
      </c>
      <c r="D5588" s="867" t="s">
        <v>12150</v>
      </c>
      <c r="E5588" s="868" t="s">
        <v>819</v>
      </c>
      <c r="F5588" s="867" t="s">
        <v>819</v>
      </c>
      <c r="G5588" s="867">
        <v>87531</v>
      </c>
      <c r="H5588" s="867" t="s">
        <v>12185</v>
      </c>
      <c r="I5588" s="867" t="s">
        <v>6401</v>
      </c>
      <c r="J5588" s="867" t="s">
        <v>6229</v>
      </c>
      <c r="K5588" s="868">
        <v>27.89</v>
      </c>
      <c r="L5588" s="867" t="s">
        <v>6143</v>
      </c>
    </row>
    <row r="5589" spans="1:12" ht="13.5">
      <c r="A5589" s="867" t="s">
        <v>12113</v>
      </c>
      <c r="B5589" s="867" t="s">
        <v>12114</v>
      </c>
      <c r="C5589" s="867" t="s">
        <v>12149</v>
      </c>
      <c r="D5589" s="867" t="s">
        <v>12150</v>
      </c>
      <c r="E5589" s="868" t="s">
        <v>819</v>
      </c>
      <c r="F5589" s="867" t="s">
        <v>819</v>
      </c>
      <c r="G5589" s="867">
        <v>87532</v>
      </c>
      <c r="H5589" s="867" t="s">
        <v>12186</v>
      </c>
      <c r="I5589" s="867" t="s">
        <v>6401</v>
      </c>
      <c r="J5589" s="867" t="s">
        <v>6229</v>
      </c>
      <c r="K5589" s="868">
        <v>31.67</v>
      </c>
      <c r="L5589" s="867" t="s">
        <v>6143</v>
      </c>
    </row>
    <row r="5590" spans="1:12" ht="13.5">
      <c r="A5590" s="867" t="s">
        <v>12113</v>
      </c>
      <c r="B5590" s="867" t="s">
        <v>12114</v>
      </c>
      <c r="C5590" s="867" t="s">
        <v>12149</v>
      </c>
      <c r="D5590" s="867" t="s">
        <v>12150</v>
      </c>
      <c r="E5590" s="868" t="s">
        <v>819</v>
      </c>
      <c r="F5590" s="867" t="s">
        <v>819</v>
      </c>
      <c r="G5590" s="867">
        <v>87535</v>
      </c>
      <c r="H5590" s="867" t="s">
        <v>12187</v>
      </c>
      <c r="I5590" s="867" t="s">
        <v>6401</v>
      </c>
      <c r="J5590" s="867" t="s">
        <v>6229</v>
      </c>
      <c r="K5590" s="868">
        <v>24.76</v>
      </c>
      <c r="L5590" s="867" t="s">
        <v>6143</v>
      </c>
    </row>
    <row r="5591" spans="1:12" ht="13.5">
      <c r="A5591" s="867" t="s">
        <v>12113</v>
      </c>
      <c r="B5591" s="867" t="s">
        <v>12114</v>
      </c>
      <c r="C5591" s="867" t="s">
        <v>12149</v>
      </c>
      <c r="D5591" s="867" t="s">
        <v>12150</v>
      </c>
      <c r="E5591" s="868" t="s">
        <v>819</v>
      </c>
      <c r="F5591" s="867" t="s">
        <v>819</v>
      </c>
      <c r="G5591" s="867">
        <v>87536</v>
      </c>
      <c r="H5591" s="867" t="s">
        <v>12188</v>
      </c>
      <c r="I5591" s="867" t="s">
        <v>6401</v>
      </c>
      <c r="J5591" s="867" t="s">
        <v>6229</v>
      </c>
      <c r="K5591" s="868">
        <v>28.54</v>
      </c>
      <c r="L5591" s="867" t="s">
        <v>6143</v>
      </c>
    </row>
    <row r="5592" spans="1:12" ht="13.5">
      <c r="A5592" s="867" t="s">
        <v>12113</v>
      </c>
      <c r="B5592" s="867" t="s">
        <v>12114</v>
      </c>
      <c r="C5592" s="867" t="s">
        <v>12149</v>
      </c>
      <c r="D5592" s="867" t="s">
        <v>12150</v>
      </c>
      <c r="E5592" s="868" t="s">
        <v>819</v>
      </c>
      <c r="F5592" s="867" t="s">
        <v>819</v>
      </c>
      <c r="G5592" s="867">
        <v>87537</v>
      </c>
      <c r="H5592" s="867" t="s">
        <v>12189</v>
      </c>
      <c r="I5592" s="867" t="s">
        <v>6401</v>
      </c>
      <c r="J5592" s="867" t="s">
        <v>6229</v>
      </c>
      <c r="K5592" s="868">
        <v>49.61</v>
      </c>
      <c r="L5592" s="867" t="s">
        <v>6143</v>
      </c>
    </row>
    <row r="5593" spans="1:12" ht="13.5">
      <c r="A5593" s="867" t="s">
        <v>12113</v>
      </c>
      <c r="B5593" s="867" t="s">
        <v>12114</v>
      </c>
      <c r="C5593" s="867" t="s">
        <v>12149</v>
      </c>
      <c r="D5593" s="867" t="s">
        <v>12150</v>
      </c>
      <c r="E5593" s="868" t="s">
        <v>819</v>
      </c>
      <c r="F5593" s="867" t="s">
        <v>819</v>
      </c>
      <c r="G5593" s="867">
        <v>87538</v>
      </c>
      <c r="H5593" s="867" t="s">
        <v>12190</v>
      </c>
      <c r="I5593" s="867" t="s">
        <v>6401</v>
      </c>
      <c r="J5593" s="867" t="s">
        <v>6229</v>
      </c>
      <c r="K5593" s="868">
        <v>46.9</v>
      </c>
      <c r="L5593" s="867" t="s">
        <v>6143</v>
      </c>
    </row>
    <row r="5594" spans="1:12" ht="13.5">
      <c r="A5594" s="867" t="s">
        <v>12113</v>
      </c>
      <c r="B5594" s="867" t="s">
        <v>12114</v>
      </c>
      <c r="C5594" s="867" t="s">
        <v>12149</v>
      </c>
      <c r="D5594" s="867" t="s">
        <v>12150</v>
      </c>
      <c r="E5594" s="868" t="s">
        <v>819</v>
      </c>
      <c r="F5594" s="867" t="s">
        <v>819</v>
      </c>
      <c r="G5594" s="867">
        <v>87539</v>
      </c>
      <c r="H5594" s="867" t="s">
        <v>12191</v>
      </c>
      <c r="I5594" s="867" t="s">
        <v>6401</v>
      </c>
      <c r="J5594" s="867" t="s">
        <v>6229</v>
      </c>
      <c r="K5594" s="868">
        <v>45.94</v>
      </c>
      <c r="L5594" s="867" t="s">
        <v>6143</v>
      </c>
    </row>
    <row r="5595" spans="1:12" ht="13.5">
      <c r="A5595" s="867" t="s">
        <v>12113</v>
      </c>
      <c r="B5595" s="867" t="s">
        <v>12114</v>
      </c>
      <c r="C5595" s="867" t="s">
        <v>12149</v>
      </c>
      <c r="D5595" s="867" t="s">
        <v>12150</v>
      </c>
      <c r="E5595" s="868" t="s">
        <v>819</v>
      </c>
      <c r="F5595" s="867" t="s">
        <v>819</v>
      </c>
      <c r="G5595" s="867">
        <v>87541</v>
      </c>
      <c r="H5595" s="867" t="s">
        <v>12192</v>
      </c>
      <c r="I5595" s="867" t="s">
        <v>6401</v>
      </c>
      <c r="J5595" s="867" t="s">
        <v>6229</v>
      </c>
      <c r="K5595" s="868">
        <v>43.24</v>
      </c>
      <c r="L5595" s="867" t="s">
        <v>6143</v>
      </c>
    </row>
    <row r="5596" spans="1:12" ht="13.5">
      <c r="A5596" s="867" t="s">
        <v>12113</v>
      </c>
      <c r="B5596" s="867" t="s">
        <v>12114</v>
      </c>
      <c r="C5596" s="867" t="s">
        <v>12149</v>
      </c>
      <c r="D5596" s="867" t="s">
        <v>12150</v>
      </c>
      <c r="E5596" s="868" t="s">
        <v>819</v>
      </c>
      <c r="F5596" s="867" t="s">
        <v>819</v>
      </c>
      <c r="G5596" s="867">
        <v>87543</v>
      </c>
      <c r="H5596" s="867" t="s">
        <v>12193</v>
      </c>
      <c r="I5596" s="867" t="s">
        <v>6401</v>
      </c>
      <c r="J5596" s="867" t="s">
        <v>6229</v>
      </c>
      <c r="K5596" s="868">
        <v>15.83</v>
      </c>
      <c r="L5596" s="867" t="s">
        <v>6143</v>
      </c>
    </row>
    <row r="5597" spans="1:12" ht="13.5">
      <c r="A5597" s="867" t="s">
        <v>12113</v>
      </c>
      <c r="B5597" s="867" t="s">
        <v>12114</v>
      </c>
      <c r="C5597" s="867" t="s">
        <v>12149</v>
      </c>
      <c r="D5597" s="867" t="s">
        <v>12150</v>
      </c>
      <c r="E5597" s="868" t="s">
        <v>819</v>
      </c>
      <c r="F5597" s="867" t="s">
        <v>819</v>
      </c>
      <c r="G5597" s="867">
        <v>87545</v>
      </c>
      <c r="H5597" s="867" t="s">
        <v>12194</v>
      </c>
      <c r="I5597" s="867" t="s">
        <v>6401</v>
      </c>
      <c r="J5597" s="867" t="s">
        <v>6229</v>
      </c>
      <c r="K5597" s="868">
        <v>21.93</v>
      </c>
      <c r="L5597" s="867" t="s">
        <v>6143</v>
      </c>
    </row>
    <row r="5598" spans="1:12" ht="13.5">
      <c r="A5598" s="867" t="s">
        <v>12113</v>
      </c>
      <c r="B5598" s="867" t="s">
        <v>12114</v>
      </c>
      <c r="C5598" s="867" t="s">
        <v>12149</v>
      </c>
      <c r="D5598" s="867" t="s">
        <v>12150</v>
      </c>
      <c r="E5598" s="868" t="s">
        <v>819</v>
      </c>
      <c r="F5598" s="867" t="s">
        <v>819</v>
      </c>
      <c r="G5598" s="867">
        <v>87546</v>
      </c>
      <c r="H5598" s="867" t="s">
        <v>12195</v>
      </c>
      <c r="I5598" s="867" t="s">
        <v>6401</v>
      </c>
      <c r="J5598" s="867" t="s">
        <v>6229</v>
      </c>
      <c r="K5598" s="868">
        <v>24.07</v>
      </c>
      <c r="L5598" s="867" t="s">
        <v>6143</v>
      </c>
    </row>
    <row r="5599" spans="1:12" ht="13.5">
      <c r="A5599" s="867" t="s">
        <v>12113</v>
      </c>
      <c r="B5599" s="867" t="s">
        <v>12114</v>
      </c>
      <c r="C5599" s="867" t="s">
        <v>12149</v>
      </c>
      <c r="D5599" s="867" t="s">
        <v>12150</v>
      </c>
      <c r="E5599" s="868" t="s">
        <v>819</v>
      </c>
      <c r="F5599" s="867" t="s">
        <v>819</v>
      </c>
      <c r="G5599" s="867">
        <v>87547</v>
      </c>
      <c r="H5599" s="867" t="s">
        <v>12196</v>
      </c>
      <c r="I5599" s="867" t="s">
        <v>6401</v>
      </c>
      <c r="J5599" s="867" t="s">
        <v>6229</v>
      </c>
      <c r="K5599" s="868">
        <v>18.82</v>
      </c>
      <c r="L5599" s="867" t="s">
        <v>6143</v>
      </c>
    </row>
    <row r="5600" spans="1:12" ht="13.5">
      <c r="A5600" s="867" t="s">
        <v>12113</v>
      </c>
      <c r="B5600" s="867" t="s">
        <v>12114</v>
      </c>
      <c r="C5600" s="867" t="s">
        <v>12149</v>
      </c>
      <c r="D5600" s="867" t="s">
        <v>12150</v>
      </c>
      <c r="E5600" s="868" t="s">
        <v>819</v>
      </c>
      <c r="F5600" s="867" t="s">
        <v>819</v>
      </c>
      <c r="G5600" s="867">
        <v>87548</v>
      </c>
      <c r="H5600" s="867" t="s">
        <v>12197</v>
      </c>
      <c r="I5600" s="867" t="s">
        <v>6401</v>
      </c>
      <c r="J5600" s="867" t="s">
        <v>6229</v>
      </c>
      <c r="K5600" s="868">
        <v>20.96</v>
      </c>
      <c r="L5600" s="867" t="s">
        <v>6143</v>
      </c>
    </row>
    <row r="5601" spans="1:12" ht="13.5">
      <c r="A5601" s="867" t="s">
        <v>12113</v>
      </c>
      <c r="B5601" s="867" t="s">
        <v>12114</v>
      </c>
      <c r="C5601" s="867" t="s">
        <v>12149</v>
      </c>
      <c r="D5601" s="867" t="s">
        <v>12150</v>
      </c>
      <c r="E5601" s="868" t="s">
        <v>819</v>
      </c>
      <c r="F5601" s="867" t="s">
        <v>819</v>
      </c>
      <c r="G5601" s="867">
        <v>87549</v>
      </c>
      <c r="H5601" s="867" t="s">
        <v>12198</v>
      </c>
      <c r="I5601" s="867" t="s">
        <v>6401</v>
      </c>
      <c r="J5601" s="867" t="s">
        <v>6229</v>
      </c>
      <c r="K5601" s="868">
        <v>17.690000000000001</v>
      </c>
      <c r="L5601" s="867" t="s">
        <v>6143</v>
      </c>
    </row>
    <row r="5602" spans="1:12" ht="13.5">
      <c r="A5602" s="867" t="s">
        <v>12113</v>
      </c>
      <c r="B5602" s="867" t="s">
        <v>12114</v>
      </c>
      <c r="C5602" s="867" t="s">
        <v>12149</v>
      </c>
      <c r="D5602" s="867" t="s">
        <v>12150</v>
      </c>
      <c r="E5602" s="868" t="s">
        <v>819</v>
      </c>
      <c r="F5602" s="867" t="s">
        <v>819</v>
      </c>
      <c r="G5602" s="867">
        <v>87550</v>
      </c>
      <c r="H5602" s="867" t="s">
        <v>12199</v>
      </c>
      <c r="I5602" s="867" t="s">
        <v>6401</v>
      </c>
      <c r="J5602" s="867" t="s">
        <v>6229</v>
      </c>
      <c r="K5602" s="868">
        <v>19.829999999999998</v>
      </c>
      <c r="L5602" s="867" t="s">
        <v>6143</v>
      </c>
    </row>
    <row r="5603" spans="1:12" ht="13.5">
      <c r="A5603" s="867" t="s">
        <v>12113</v>
      </c>
      <c r="B5603" s="867" t="s">
        <v>12114</v>
      </c>
      <c r="C5603" s="867" t="s">
        <v>12149</v>
      </c>
      <c r="D5603" s="867" t="s">
        <v>12150</v>
      </c>
      <c r="E5603" s="868" t="s">
        <v>819</v>
      </c>
      <c r="F5603" s="867" t="s">
        <v>819</v>
      </c>
      <c r="G5603" s="867">
        <v>87553</v>
      </c>
      <c r="H5603" s="867" t="s">
        <v>12200</v>
      </c>
      <c r="I5603" s="867" t="s">
        <v>6401</v>
      </c>
      <c r="J5603" s="867" t="s">
        <v>6229</v>
      </c>
      <c r="K5603" s="868">
        <v>14.56</v>
      </c>
      <c r="L5603" s="867" t="s">
        <v>6143</v>
      </c>
    </row>
    <row r="5604" spans="1:12" ht="13.5">
      <c r="A5604" s="867" t="s">
        <v>12113</v>
      </c>
      <c r="B5604" s="867" t="s">
        <v>12114</v>
      </c>
      <c r="C5604" s="867" t="s">
        <v>12149</v>
      </c>
      <c r="D5604" s="867" t="s">
        <v>12150</v>
      </c>
      <c r="E5604" s="868" t="s">
        <v>819</v>
      </c>
      <c r="F5604" s="867" t="s">
        <v>819</v>
      </c>
      <c r="G5604" s="867">
        <v>87554</v>
      </c>
      <c r="H5604" s="867" t="s">
        <v>12201</v>
      </c>
      <c r="I5604" s="867" t="s">
        <v>6401</v>
      </c>
      <c r="J5604" s="867" t="s">
        <v>6229</v>
      </c>
      <c r="K5604" s="868">
        <v>16.7</v>
      </c>
      <c r="L5604" s="867" t="s">
        <v>6143</v>
      </c>
    </row>
    <row r="5605" spans="1:12" ht="13.5">
      <c r="A5605" s="867" t="s">
        <v>12113</v>
      </c>
      <c r="B5605" s="867" t="s">
        <v>12114</v>
      </c>
      <c r="C5605" s="867" t="s">
        <v>12149</v>
      </c>
      <c r="D5605" s="867" t="s">
        <v>12150</v>
      </c>
      <c r="E5605" s="868" t="s">
        <v>819</v>
      </c>
      <c r="F5605" s="867" t="s">
        <v>819</v>
      </c>
      <c r="G5605" s="867">
        <v>87555</v>
      </c>
      <c r="H5605" s="867" t="s">
        <v>12202</v>
      </c>
      <c r="I5605" s="867" t="s">
        <v>6401</v>
      </c>
      <c r="J5605" s="867" t="s">
        <v>6229</v>
      </c>
      <c r="K5605" s="868">
        <v>30.88</v>
      </c>
      <c r="L5605" s="867" t="s">
        <v>6143</v>
      </c>
    </row>
    <row r="5606" spans="1:12" ht="13.5">
      <c r="A5606" s="867" t="s">
        <v>12113</v>
      </c>
      <c r="B5606" s="867" t="s">
        <v>12114</v>
      </c>
      <c r="C5606" s="867" t="s">
        <v>12149</v>
      </c>
      <c r="D5606" s="867" t="s">
        <v>12150</v>
      </c>
      <c r="E5606" s="868" t="s">
        <v>819</v>
      </c>
      <c r="F5606" s="867" t="s">
        <v>819</v>
      </c>
      <c r="G5606" s="867">
        <v>87556</v>
      </c>
      <c r="H5606" s="867" t="s">
        <v>12203</v>
      </c>
      <c r="I5606" s="867" t="s">
        <v>6401</v>
      </c>
      <c r="J5606" s="867" t="s">
        <v>6229</v>
      </c>
      <c r="K5606" s="868">
        <v>28.19</v>
      </c>
      <c r="L5606" s="867" t="s">
        <v>6143</v>
      </c>
    </row>
    <row r="5607" spans="1:12" ht="13.5">
      <c r="A5607" s="867" t="s">
        <v>12113</v>
      </c>
      <c r="B5607" s="867" t="s">
        <v>12114</v>
      </c>
      <c r="C5607" s="867" t="s">
        <v>12149</v>
      </c>
      <c r="D5607" s="867" t="s">
        <v>12150</v>
      </c>
      <c r="E5607" s="868" t="s">
        <v>819</v>
      </c>
      <c r="F5607" s="867" t="s">
        <v>819</v>
      </c>
      <c r="G5607" s="867">
        <v>87557</v>
      </c>
      <c r="H5607" s="867" t="s">
        <v>12204</v>
      </c>
      <c r="I5607" s="867" t="s">
        <v>6401</v>
      </c>
      <c r="J5607" s="867" t="s">
        <v>6229</v>
      </c>
      <c r="K5607" s="868">
        <v>27.22</v>
      </c>
      <c r="L5607" s="867" t="s">
        <v>6143</v>
      </c>
    </row>
    <row r="5608" spans="1:12" ht="13.5">
      <c r="A5608" s="867" t="s">
        <v>12113</v>
      </c>
      <c r="B5608" s="867" t="s">
        <v>12114</v>
      </c>
      <c r="C5608" s="867" t="s">
        <v>12149</v>
      </c>
      <c r="D5608" s="867" t="s">
        <v>12150</v>
      </c>
      <c r="E5608" s="868" t="s">
        <v>819</v>
      </c>
      <c r="F5608" s="867" t="s">
        <v>819</v>
      </c>
      <c r="G5608" s="867">
        <v>87559</v>
      </c>
      <c r="H5608" s="867" t="s">
        <v>12205</v>
      </c>
      <c r="I5608" s="867" t="s">
        <v>6401</v>
      </c>
      <c r="J5608" s="867" t="s">
        <v>6229</v>
      </c>
      <c r="K5608" s="868">
        <v>24.52</v>
      </c>
      <c r="L5608" s="867" t="s">
        <v>6143</v>
      </c>
    </row>
    <row r="5609" spans="1:12" ht="13.5">
      <c r="A5609" s="867" t="s">
        <v>12113</v>
      </c>
      <c r="B5609" s="867" t="s">
        <v>12114</v>
      </c>
      <c r="C5609" s="867" t="s">
        <v>12149</v>
      </c>
      <c r="D5609" s="867" t="s">
        <v>12150</v>
      </c>
      <c r="E5609" s="868" t="s">
        <v>819</v>
      </c>
      <c r="F5609" s="867" t="s">
        <v>819</v>
      </c>
      <c r="G5609" s="867">
        <v>87561</v>
      </c>
      <c r="H5609" s="867" t="s">
        <v>12206</v>
      </c>
      <c r="I5609" s="867" t="s">
        <v>6401</v>
      </c>
      <c r="J5609" s="867" t="s">
        <v>6229</v>
      </c>
      <c r="K5609" s="868">
        <v>27.46</v>
      </c>
      <c r="L5609" s="867" t="s">
        <v>6143</v>
      </c>
    </row>
    <row r="5610" spans="1:12" ht="13.5">
      <c r="A5610" s="867" t="s">
        <v>12113</v>
      </c>
      <c r="B5610" s="867" t="s">
        <v>12114</v>
      </c>
      <c r="C5610" s="867" t="s">
        <v>12149</v>
      </c>
      <c r="D5610" s="867" t="s">
        <v>12150</v>
      </c>
      <c r="E5610" s="868" t="s">
        <v>819</v>
      </c>
      <c r="F5610" s="867" t="s">
        <v>819</v>
      </c>
      <c r="G5610" s="867">
        <v>87775</v>
      </c>
      <c r="H5610" s="867" t="s">
        <v>12207</v>
      </c>
      <c r="I5610" s="867" t="s">
        <v>6401</v>
      </c>
      <c r="J5610" s="867" t="s">
        <v>6229</v>
      </c>
      <c r="K5610" s="868">
        <v>45.29</v>
      </c>
      <c r="L5610" s="867" t="s">
        <v>6143</v>
      </c>
    </row>
    <row r="5611" spans="1:12" ht="13.5">
      <c r="A5611" s="867" t="s">
        <v>12113</v>
      </c>
      <c r="B5611" s="867" t="s">
        <v>12114</v>
      </c>
      <c r="C5611" s="867" t="s">
        <v>12149</v>
      </c>
      <c r="D5611" s="867" t="s">
        <v>12150</v>
      </c>
      <c r="E5611" s="868" t="s">
        <v>819</v>
      </c>
      <c r="F5611" s="867" t="s">
        <v>819</v>
      </c>
      <c r="G5611" s="867">
        <v>87777</v>
      </c>
      <c r="H5611" s="867" t="s">
        <v>12208</v>
      </c>
      <c r="I5611" s="867" t="s">
        <v>6401</v>
      </c>
      <c r="J5611" s="867" t="s">
        <v>6229</v>
      </c>
      <c r="K5611" s="868">
        <v>48.45</v>
      </c>
      <c r="L5611" s="867" t="s">
        <v>6143</v>
      </c>
    </row>
    <row r="5612" spans="1:12" ht="13.5">
      <c r="A5612" s="867" t="s">
        <v>12113</v>
      </c>
      <c r="B5612" s="867" t="s">
        <v>12114</v>
      </c>
      <c r="C5612" s="867" t="s">
        <v>12149</v>
      </c>
      <c r="D5612" s="867" t="s">
        <v>12150</v>
      </c>
      <c r="E5612" s="868" t="s">
        <v>819</v>
      </c>
      <c r="F5612" s="867" t="s">
        <v>819</v>
      </c>
      <c r="G5612" s="867">
        <v>87778</v>
      </c>
      <c r="H5612" s="867" t="s">
        <v>12209</v>
      </c>
      <c r="I5612" s="867" t="s">
        <v>6401</v>
      </c>
      <c r="J5612" s="867" t="s">
        <v>6229</v>
      </c>
      <c r="K5612" s="868">
        <v>57.54</v>
      </c>
      <c r="L5612" s="867" t="s">
        <v>6143</v>
      </c>
    </row>
    <row r="5613" spans="1:12" ht="13.5">
      <c r="A5613" s="867" t="s">
        <v>12113</v>
      </c>
      <c r="B5613" s="867" t="s">
        <v>12114</v>
      </c>
      <c r="C5613" s="867" t="s">
        <v>12149</v>
      </c>
      <c r="D5613" s="867" t="s">
        <v>12150</v>
      </c>
      <c r="E5613" s="868" t="s">
        <v>819</v>
      </c>
      <c r="F5613" s="867" t="s">
        <v>819</v>
      </c>
      <c r="G5613" s="867">
        <v>87779</v>
      </c>
      <c r="H5613" s="867" t="s">
        <v>12210</v>
      </c>
      <c r="I5613" s="867" t="s">
        <v>6401</v>
      </c>
      <c r="J5613" s="867" t="s">
        <v>6229</v>
      </c>
      <c r="K5613" s="868">
        <v>52.85</v>
      </c>
      <c r="L5613" s="867" t="s">
        <v>6143</v>
      </c>
    </row>
    <row r="5614" spans="1:12" ht="13.5">
      <c r="A5614" s="867" t="s">
        <v>12113</v>
      </c>
      <c r="B5614" s="867" t="s">
        <v>12114</v>
      </c>
      <c r="C5614" s="867" t="s">
        <v>12149</v>
      </c>
      <c r="D5614" s="867" t="s">
        <v>12150</v>
      </c>
      <c r="E5614" s="868" t="s">
        <v>819</v>
      </c>
      <c r="F5614" s="867" t="s">
        <v>819</v>
      </c>
      <c r="G5614" s="867">
        <v>87781</v>
      </c>
      <c r="H5614" s="867" t="s">
        <v>12211</v>
      </c>
      <c r="I5614" s="867" t="s">
        <v>6401</v>
      </c>
      <c r="J5614" s="867" t="s">
        <v>6229</v>
      </c>
      <c r="K5614" s="868">
        <v>57.08</v>
      </c>
      <c r="L5614" s="867" t="s">
        <v>6143</v>
      </c>
    </row>
    <row r="5615" spans="1:12" ht="13.5">
      <c r="A5615" s="867" t="s">
        <v>12113</v>
      </c>
      <c r="B5615" s="867" t="s">
        <v>12114</v>
      </c>
      <c r="C5615" s="867" t="s">
        <v>12149</v>
      </c>
      <c r="D5615" s="867" t="s">
        <v>12150</v>
      </c>
      <c r="E5615" s="868" t="s">
        <v>819</v>
      </c>
      <c r="F5615" s="867" t="s">
        <v>819</v>
      </c>
      <c r="G5615" s="867">
        <v>87783</v>
      </c>
      <c r="H5615" s="867" t="s">
        <v>12212</v>
      </c>
      <c r="I5615" s="867" t="s">
        <v>6401</v>
      </c>
      <c r="J5615" s="867" t="s">
        <v>6229</v>
      </c>
      <c r="K5615" s="868">
        <v>71.010000000000005</v>
      </c>
      <c r="L5615" s="867" t="s">
        <v>6143</v>
      </c>
    </row>
    <row r="5616" spans="1:12" ht="13.5">
      <c r="A5616" s="867" t="s">
        <v>12113</v>
      </c>
      <c r="B5616" s="867" t="s">
        <v>12114</v>
      </c>
      <c r="C5616" s="867" t="s">
        <v>12149</v>
      </c>
      <c r="D5616" s="867" t="s">
        <v>12150</v>
      </c>
      <c r="E5616" s="868" t="s">
        <v>819</v>
      </c>
      <c r="F5616" s="867" t="s">
        <v>819</v>
      </c>
      <c r="G5616" s="867">
        <v>87784</v>
      </c>
      <c r="H5616" s="867" t="s">
        <v>12213</v>
      </c>
      <c r="I5616" s="867" t="s">
        <v>6401</v>
      </c>
      <c r="J5616" s="867" t="s">
        <v>6229</v>
      </c>
      <c r="K5616" s="868">
        <v>60.43</v>
      </c>
      <c r="L5616" s="867" t="s">
        <v>6143</v>
      </c>
    </row>
    <row r="5617" spans="1:12" ht="13.5">
      <c r="A5617" s="867" t="s">
        <v>12113</v>
      </c>
      <c r="B5617" s="867" t="s">
        <v>12114</v>
      </c>
      <c r="C5617" s="867" t="s">
        <v>12149</v>
      </c>
      <c r="D5617" s="867" t="s">
        <v>12150</v>
      </c>
      <c r="E5617" s="868" t="s">
        <v>819</v>
      </c>
      <c r="F5617" s="867" t="s">
        <v>819</v>
      </c>
      <c r="G5617" s="867">
        <v>87786</v>
      </c>
      <c r="H5617" s="867" t="s">
        <v>12214</v>
      </c>
      <c r="I5617" s="867" t="s">
        <v>6401</v>
      </c>
      <c r="J5617" s="867" t="s">
        <v>6229</v>
      </c>
      <c r="K5617" s="868">
        <v>65.73</v>
      </c>
      <c r="L5617" s="867" t="s">
        <v>6143</v>
      </c>
    </row>
    <row r="5618" spans="1:12" ht="13.5">
      <c r="A5618" s="867" t="s">
        <v>12113</v>
      </c>
      <c r="B5618" s="867" t="s">
        <v>12114</v>
      </c>
      <c r="C5618" s="867" t="s">
        <v>12149</v>
      </c>
      <c r="D5618" s="867" t="s">
        <v>12150</v>
      </c>
      <c r="E5618" s="868" t="s">
        <v>819</v>
      </c>
      <c r="F5618" s="867" t="s">
        <v>819</v>
      </c>
      <c r="G5618" s="867">
        <v>87787</v>
      </c>
      <c r="H5618" s="867" t="s">
        <v>12215</v>
      </c>
      <c r="I5618" s="867" t="s">
        <v>6401</v>
      </c>
      <c r="J5618" s="867" t="s">
        <v>6229</v>
      </c>
      <c r="K5618" s="868">
        <v>84.48</v>
      </c>
      <c r="L5618" s="867" t="s">
        <v>6143</v>
      </c>
    </row>
    <row r="5619" spans="1:12" ht="13.5">
      <c r="A5619" s="867" t="s">
        <v>12113</v>
      </c>
      <c r="B5619" s="867" t="s">
        <v>12114</v>
      </c>
      <c r="C5619" s="867" t="s">
        <v>12149</v>
      </c>
      <c r="D5619" s="867" t="s">
        <v>12150</v>
      </c>
      <c r="E5619" s="868" t="s">
        <v>819</v>
      </c>
      <c r="F5619" s="867" t="s">
        <v>819</v>
      </c>
      <c r="G5619" s="867">
        <v>87788</v>
      </c>
      <c r="H5619" s="867" t="s">
        <v>12216</v>
      </c>
      <c r="I5619" s="867" t="s">
        <v>6401</v>
      </c>
      <c r="J5619" s="867" t="s">
        <v>6229</v>
      </c>
      <c r="K5619" s="868">
        <v>77.849999999999994</v>
      </c>
      <c r="L5619" s="867" t="s">
        <v>6143</v>
      </c>
    </row>
    <row r="5620" spans="1:12" ht="13.5">
      <c r="A5620" s="867" t="s">
        <v>12113</v>
      </c>
      <c r="B5620" s="867" t="s">
        <v>12114</v>
      </c>
      <c r="C5620" s="867" t="s">
        <v>12149</v>
      </c>
      <c r="D5620" s="867" t="s">
        <v>12150</v>
      </c>
      <c r="E5620" s="868" t="s">
        <v>819</v>
      </c>
      <c r="F5620" s="867" t="s">
        <v>819</v>
      </c>
      <c r="G5620" s="867">
        <v>87790</v>
      </c>
      <c r="H5620" s="867" t="s">
        <v>12217</v>
      </c>
      <c r="I5620" s="867" t="s">
        <v>6401</v>
      </c>
      <c r="J5620" s="867" t="s">
        <v>6229</v>
      </c>
      <c r="K5620" s="868">
        <v>83.69</v>
      </c>
      <c r="L5620" s="867" t="s">
        <v>6143</v>
      </c>
    </row>
    <row r="5621" spans="1:12" ht="13.5">
      <c r="A5621" s="867" t="s">
        <v>12113</v>
      </c>
      <c r="B5621" s="867" t="s">
        <v>12114</v>
      </c>
      <c r="C5621" s="867" t="s">
        <v>12149</v>
      </c>
      <c r="D5621" s="867" t="s">
        <v>12150</v>
      </c>
      <c r="E5621" s="868" t="s">
        <v>819</v>
      </c>
      <c r="F5621" s="867" t="s">
        <v>819</v>
      </c>
      <c r="G5621" s="867">
        <v>87791</v>
      </c>
      <c r="H5621" s="867" t="s">
        <v>12218</v>
      </c>
      <c r="I5621" s="867" t="s">
        <v>6401</v>
      </c>
      <c r="J5621" s="867" t="s">
        <v>6229</v>
      </c>
      <c r="K5621" s="868">
        <v>101.32</v>
      </c>
      <c r="L5621" s="867" t="s">
        <v>6143</v>
      </c>
    </row>
    <row r="5622" spans="1:12" ht="13.5">
      <c r="A5622" s="867" t="s">
        <v>12113</v>
      </c>
      <c r="B5622" s="867" t="s">
        <v>12114</v>
      </c>
      <c r="C5622" s="867" t="s">
        <v>12149</v>
      </c>
      <c r="D5622" s="867" t="s">
        <v>12150</v>
      </c>
      <c r="E5622" s="868" t="s">
        <v>819</v>
      </c>
      <c r="F5622" s="867" t="s">
        <v>819</v>
      </c>
      <c r="G5622" s="867">
        <v>87792</v>
      </c>
      <c r="H5622" s="867" t="s">
        <v>12219</v>
      </c>
      <c r="I5622" s="867" t="s">
        <v>6401</v>
      </c>
      <c r="J5622" s="867" t="s">
        <v>6229</v>
      </c>
      <c r="K5622" s="868">
        <v>29.84</v>
      </c>
      <c r="L5622" s="867" t="s">
        <v>6143</v>
      </c>
    </row>
    <row r="5623" spans="1:12" ht="13.5">
      <c r="A5623" s="867" t="s">
        <v>12113</v>
      </c>
      <c r="B5623" s="867" t="s">
        <v>12114</v>
      </c>
      <c r="C5623" s="867" t="s">
        <v>12149</v>
      </c>
      <c r="D5623" s="867" t="s">
        <v>12150</v>
      </c>
      <c r="E5623" s="868" t="s">
        <v>819</v>
      </c>
      <c r="F5623" s="867" t="s">
        <v>819</v>
      </c>
      <c r="G5623" s="867">
        <v>87794</v>
      </c>
      <c r="H5623" s="867" t="s">
        <v>12220</v>
      </c>
      <c r="I5623" s="867" t="s">
        <v>6401</v>
      </c>
      <c r="J5623" s="867" t="s">
        <v>6229</v>
      </c>
      <c r="K5623" s="868">
        <v>32.78</v>
      </c>
      <c r="L5623" s="867" t="s">
        <v>6143</v>
      </c>
    </row>
    <row r="5624" spans="1:12" ht="13.5">
      <c r="A5624" s="867" t="s">
        <v>12113</v>
      </c>
      <c r="B5624" s="867" t="s">
        <v>12114</v>
      </c>
      <c r="C5624" s="867" t="s">
        <v>12149</v>
      </c>
      <c r="D5624" s="867" t="s">
        <v>12150</v>
      </c>
      <c r="E5624" s="868" t="s">
        <v>819</v>
      </c>
      <c r="F5624" s="867" t="s">
        <v>819</v>
      </c>
      <c r="G5624" s="867">
        <v>87795</v>
      </c>
      <c r="H5624" s="867" t="s">
        <v>12221</v>
      </c>
      <c r="I5624" s="867" t="s">
        <v>6401</v>
      </c>
      <c r="J5624" s="867" t="s">
        <v>6229</v>
      </c>
      <c r="K5624" s="868">
        <v>40.93</v>
      </c>
      <c r="L5624" s="867" t="s">
        <v>6143</v>
      </c>
    </row>
    <row r="5625" spans="1:12" ht="13.5">
      <c r="A5625" s="867" t="s">
        <v>12113</v>
      </c>
      <c r="B5625" s="867" t="s">
        <v>12114</v>
      </c>
      <c r="C5625" s="867" t="s">
        <v>12149</v>
      </c>
      <c r="D5625" s="867" t="s">
        <v>12150</v>
      </c>
      <c r="E5625" s="868" t="s">
        <v>819</v>
      </c>
      <c r="F5625" s="867" t="s">
        <v>819</v>
      </c>
      <c r="G5625" s="867">
        <v>87797</v>
      </c>
      <c r="H5625" s="867" t="s">
        <v>12222</v>
      </c>
      <c r="I5625" s="867" t="s">
        <v>6401</v>
      </c>
      <c r="J5625" s="867" t="s">
        <v>6229</v>
      </c>
      <c r="K5625" s="868">
        <v>37.11</v>
      </c>
      <c r="L5625" s="867" t="s">
        <v>6143</v>
      </c>
    </row>
    <row r="5626" spans="1:12" ht="13.5">
      <c r="A5626" s="867" t="s">
        <v>12113</v>
      </c>
      <c r="B5626" s="867" t="s">
        <v>12114</v>
      </c>
      <c r="C5626" s="867" t="s">
        <v>12149</v>
      </c>
      <c r="D5626" s="867" t="s">
        <v>12150</v>
      </c>
      <c r="E5626" s="868" t="s">
        <v>819</v>
      </c>
      <c r="F5626" s="867" t="s">
        <v>819</v>
      </c>
      <c r="G5626" s="867">
        <v>87799</v>
      </c>
      <c r="H5626" s="867" t="s">
        <v>12223</v>
      </c>
      <c r="I5626" s="867" t="s">
        <v>6401</v>
      </c>
      <c r="J5626" s="867" t="s">
        <v>6229</v>
      </c>
      <c r="K5626" s="868">
        <v>41.05</v>
      </c>
      <c r="L5626" s="867" t="s">
        <v>6143</v>
      </c>
    </row>
    <row r="5627" spans="1:12" ht="13.5">
      <c r="A5627" s="867" t="s">
        <v>12113</v>
      </c>
      <c r="B5627" s="867" t="s">
        <v>12114</v>
      </c>
      <c r="C5627" s="867" t="s">
        <v>12149</v>
      </c>
      <c r="D5627" s="867" t="s">
        <v>12150</v>
      </c>
      <c r="E5627" s="868" t="s">
        <v>819</v>
      </c>
      <c r="F5627" s="867" t="s">
        <v>819</v>
      </c>
      <c r="G5627" s="867">
        <v>87800</v>
      </c>
      <c r="H5627" s="867" t="s">
        <v>12224</v>
      </c>
      <c r="I5627" s="867" t="s">
        <v>6401</v>
      </c>
      <c r="J5627" s="867" t="s">
        <v>6229</v>
      </c>
      <c r="K5627" s="868">
        <v>53.72</v>
      </c>
      <c r="L5627" s="867" t="s">
        <v>6143</v>
      </c>
    </row>
    <row r="5628" spans="1:12" ht="13.5">
      <c r="A5628" s="867" t="s">
        <v>12113</v>
      </c>
      <c r="B5628" s="867" t="s">
        <v>12114</v>
      </c>
      <c r="C5628" s="867" t="s">
        <v>12149</v>
      </c>
      <c r="D5628" s="867" t="s">
        <v>12150</v>
      </c>
      <c r="E5628" s="868" t="s">
        <v>819</v>
      </c>
      <c r="F5628" s="867" t="s">
        <v>819</v>
      </c>
      <c r="G5628" s="867">
        <v>87801</v>
      </c>
      <c r="H5628" s="867" t="s">
        <v>12225</v>
      </c>
      <c r="I5628" s="867" t="s">
        <v>6401</v>
      </c>
      <c r="J5628" s="867" t="s">
        <v>6229</v>
      </c>
      <c r="K5628" s="868">
        <v>44.39</v>
      </c>
      <c r="L5628" s="867" t="s">
        <v>6143</v>
      </c>
    </row>
    <row r="5629" spans="1:12" ht="13.5">
      <c r="A5629" s="867" t="s">
        <v>12113</v>
      </c>
      <c r="B5629" s="867" t="s">
        <v>12114</v>
      </c>
      <c r="C5629" s="867" t="s">
        <v>12149</v>
      </c>
      <c r="D5629" s="867" t="s">
        <v>12150</v>
      </c>
      <c r="E5629" s="868" t="s">
        <v>819</v>
      </c>
      <c r="F5629" s="867" t="s">
        <v>819</v>
      </c>
      <c r="G5629" s="867">
        <v>87803</v>
      </c>
      <c r="H5629" s="867" t="s">
        <v>12226</v>
      </c>
      <c r="I5629" s="867" t="s">
        <v>6401</v>
      </c>
      <c r="J5629" s="867" t="s">
        <v>6229</v>
      </c>
      <c r="K5629" s="868">
        <v>49.35</v>
      </c>
      <c r="L5629" s="867" t="s">
        <v>6143</v>
      </c>
    </row>
    <row r="5630" spans="1:12" ht="13.5">
      <c r="A5630" s="867" t="s">
        <v>12113</v>
      </c>
      <c r="B5630" s="867" t="s">
        <v>12114</v>
      </c>
      <c r="C5630" s="867" t="s">
        <v>12149</v>
      </c>
      <c r="D5630" s="867" t="s">
        <v>12150</v>
      </c>
      <c r="E5630" s="868" t="s">
        <v>819</v>
      </c>
      <c r="F5630" s="867" t="s">
        <v>819</v>
      </c>
      <c r="G5630" s="867">
        <v>87804</v>
      </c>
      <c r="H5630" s="867" t="s">
        <v>12227</v>
      </c>
      <c r="I5630" s="867" t="s">
        <v>6401</v>
      </c>
      <c r="J5630" s="867" t="s">
        <v>6229</v>
      </c>
      <c r="K5630" s="868">
        <v>66.52</v>
      </c>
      <c r="L5630" s="867" t="s">
        <v>6143</v>
      </c>
    </row>
    <row r="5631" spans="1:12" ht="13.5">
      <c r="A5631" s="867" t="s">
        <v>12113</v>
      </c>
      <c r="B5631" s="867" t="s">
        <v>12114</v>
      </c>
      <c r="C5631" s="867" t="s">
        <v>12149</v>
      </c>
      <c r="D5631" s="867" t="s">
        <v>12150</v>
      </c>
      <c r="E5631" s="868" t="s">
        <v>819</v>
      </c>
      <c r="F5631" s="867" t="s">
        <v>819</v>
      </c>
      <c r="G5631" s="867">
        <v>87805</v>
      </c>
      <c r="H5631" s="867" t="s">
        <v>12228</v>
      </c>
      <c r="I5631" s="867" t="s">
        <v>6401</v>
      </c>
      <c r="J5631" s="867" t="s">
        <v>6229</v>
      </c>
      <c r="K5631" s="868">
        <v>51.15</v>
      </c>
      <c r="L5631" s="867" t="s">
        <v>6143</v>
      </c>
    </row>
    <row r="5632" spans="1:12" ht="13.5">
      <c r="A5632" s="867" t="s">
        <v>12113</v>
      </c>
      <c r="B5632" s="867" t="s">
        <v>12114</v>
      </c>
      <c r="C5632" s="867" t="s">
        <v>12149</v>
      </c>
      <c r="D5632" s="867" t="s">
        <v>12150</v>
      </c>
      <c r="E5632" s="868" t="s">
        <v>819</v>
      </c>
      <c r="F5632" s="867" t="s">
        <v>819</v>
      </c>
      <c r="G5632" s="867">
        <v>87807</v>
      </c>
      <c r="H5632" s="867" t="s">
        <v>12229</v>
      </c>
      <c r="I5632" s="867" t="s">
        <v>6401</v>
      </c>
      <c r="J5632" s="867" t="s">
        <v>6229</v>
      </c>
      <c r="K5632" s="868">
        <v>56.61</v>
      </c>
      <c r="L5632" s="867" t="s">
        <v>6143</v>
      </c>
    </row>
    <row r="5633" spans="1:12" ht="13.5">
      <c r="A5633" s="867" t="s">
        <v>12113</v>
      </c>
      <c r="B5633" s="867" t="s">
        <v>12114</v>
      </c>
      <c r="C5633" s="867" t="s">
        <v>12149</v>
      </c>
      <c r="D5633" s="867" t="s">
        <v>12150</v>
      </c>
      <c r="E5633" s="868" t="s">
        <v>819</v>
      </c>
      <c r="F5633" s="867" t="s">
        <v>819</v>
      </c>
      <c r="G5633" s="867">
        <v>87808</v>
      </c>
      <c r="H5633" s="867" t="s">
        <v>12230</v>
      </c>
      <c r="I5633" s="867" t="s">
        <v>6401</v>
      </c>
      <c r="J5633" s="867" t="s">
        <v>6229</v>
      </c>
      <c r="K5633" s="868">
        <v>72.53</v>
      </c>
      <c r="L5633" s="867" t="s">
        <v>6143</v>
      </c>
    </row>
    <row r="5634" spans="1:12" ht="13.5">
      <c r="A5634" s="867" t="s">
        <v>12113</v>
      </c>
      <c r="B5634" s="867" t="s">
        <v>12114</v>
      </c>
      <c r="C5634" s="867" t="s">
        <v>12149</v>
      </c>
      <c r="D5634" s="867" t="s">
        <v>12150</v>
      </c>
      <c r="E5634" s="868" t="s">
        <v>819</v>
      </c>
      <c r="F5634" s="867" t="s">
        <v>819</v>
      </c>
      <c r="G5634" s="867">
        <v>87809</v>
      </c>
      <c r="H5634" s="867" t="s">
        <v>12231</v>
      </c>
      <c r="I5634" s="867" t="s">
        <v>6401</v>
      </c>
      <c r="J5634" s="867" t="s">
        <v>6229</v>
      </c>
      <c r="K5634" s="868">
        <v>72.66</v>
      </c>
      <c r="L5634" s="867" t="s">
        <v>6143</v>
      </c>
    </row>
    <row r="5635" spans="1:12" ht="13.5">
      <c r="A5635" s="867" t="s">
        <v>12113</v>
      </c>
      <c r="B5635" s="867" t="s">
        <v>12114</v>
      </c>
      <c r="C5635" s="867" t="s">
        <v>12149</v>
      </c>
      <c r="D5635" s="867" t="s">
        <v>12150</v>
      </c>
      <c r="E5635" s="868" t="s">
        <v>819</v>
      </c>
      <c r="F5635" s="867" t="s">
        <v>819</v>
      </c>
      <c r="G5635" s="867">
        <v>87811</v>
      </c>
      <c r="H5635" s="867" t="s">
        <v>12232</v>
      </c>
      <c r="I5635" s="867" t="s">
        <v>6401</v>
      </c>
      <c r="J5635" s="867" t="s">
        <v>6229</v>
      </c>
      <c r="K5635" s="868">
        <v>75.599999999999994</v>
      </c>
      <c r="L5635" s="867" t="s">
        <v>6143</v>
      </c>
    </row>
    <row r="5636" spans="1:12" ht="13.5">
      <c r="A5636" s="867" t="s">
        <v>12113</v>
      </c>
      <c r="B5636" s="867" t="s">
        <v>12114</v>
      </c>
      <c r="C5636" s="867" t="s">
        <v>12149</v>
      </c>
      <c r="D5636" s="867" t="s">
        <v>12150</v>
      </c>
      <c r="E5636" s="868" t="s">
        <v>819</v>
      </c>
      <c r="F5636" s="867" t="s">
        <v>819</v>
      </c>
      <c r="G5636" s="867">
        <v>87812</v>
      </c>
      <c r="H5636" s="867" t="s">
        <v>12233</v>
      </c>
      <c r="I5636" s="867" t="s">
        <v>6401</v>
      </c>
      <c r="J5636" s="867" t="s">
        <v>6229</v>
      </c>
      <c r="K5636" s="868">
        <v>83.37</v>
      </c>
      <c r="L5636" s="867" t="s">
        <v>6143</v>
      </c>
    </row>
    <row r="5637" spans="1:12" ht="13.5">
      <c r="A5637" s="867" t="s">
        <v>12113</v>
      </c>
      <c r="B5637" s="867" t="s">
        <v>12114</v>
      </c>
      <c r="C5637" s="867" t="s">
        <v>12149</v>
      </c>
      <c r="D5637" s="867" t="s">
        <v>12150</v>
      </c>
      <c r="E5637" s="868" t="s">
        <v>819</v>
      </c>
      <c r="F5637" s="867" t="s">
        <v>819</v>
      </c>
      <c r="G5637" s="867">
        <v>87813</v>
      </c>
      <c r="H5637" s="867" t="s">
        <v>12234</v>
      </c>
      <c r="I5637" s="867" t="s">
        <v>6401</v>
      </c>
      <c r="J5637" s="867" t="s">
        <v>6229</v>
      </c>
      <c r="K5637" s="868">
        <v>79.95</v>
      </c>
      <c r="L5637" s="867" t="s">
        <v>6143</v>
      </c>
    </row>
    <row r="5638" spans="1:12" ht="13.5">
      <c r="A5638" s="867" t="s">
        <v>12113</v>
      </c>
      <c r="B5638" s="867" t="s">
        <v>12114</v>
      </c>
      <c r="C5638" s="867" t="s">
        <v>12149</v>
      </c>
      <c r="D5638" s="867" t="s">
        <v>12150</v>
      </c>
      <c r="E5638" s="868" t="s">
        <v>819</v>
      </c>
      <c r="F5638" s="867" t="s">
        <v>819</v>
      </c>
      <c r="G5638" s="867">
        <v>87815</v>
      </c>
      <c r="H5638" s="867" t="s">
        <v>12235</v>
      </c>
      <c r="I5638" s="867" t="s">
        <v>6401</v>
      </c>
      <c r="J5638" s="867" t="s">
        <v>6229</v>
      </c>
      <c r="K5638" s="868">
        <v>83.89</v>
      </c>
      <c r="L5638" s="867" t="s">
        <v>6143</v>
      </c>
    </row>
    <row r="5639" spans="1:12" ht="13.5">
      <c r="A5639" s="867" t="s">
        <v>12113</v>
      </c>
      <c r="B5639" s="867" t="s">
        <v>12114</v>
      </c>
      <c r="C5639" s="867" t="s">
        <v>12149</v>
      </c>
      <c r="D5639" s="867" t="s">
        <v>12150</v>
      </c>
      <c r="E5639" s="868" t="s">
        <v>819</v>
      </c>
      <c r="F5639" s="867" t="s">
        <v>819</v>
      </c>
      <c r="G5639" s="867">
        <v>87816</v>
      </c>
      <c r="H5639" s="867" t="s">
        <v>12236</v>
      </c>
      <c r="I5639" s="867" t="s">
        <v>6401</v>
      </c>
      <c r="J5639" s="867" t="s">
        <v>6229</v>
      </c>
      <c r="K5639" s="868">
        <v>96.17</v>
      </c>
      <c r="L5639" s="867" t="s">
        <v>6143</v>
      </c>
    </row>
    <row r="5640" spans="1:12" ht="13.5">
      <c r="A5640" s="867" t="s">
        <v>12113</v>
      </c>
      <c r="B5640" s="867" t="s">
        <v>12114</v>
      </c>
      <c r="C5640" s="867" t="s">
        <v>12149</v>
      </c>
      <c r="D5640" s="867" t="s">
        <v>12150</v>
      </c>
      <c r="E5640" s="868" t="s">
        <v>819</v>
      </c>
      <c r="F5640" s="867" t="s">
        <v>819</v>
      </c>
      <c r="G5640" s="867">
        <v>87817</v>
      </c>
      <c r="H5640" s="867" t="s">
        <v>12237</v>
      </c>
      <c r="I5640" s="867" t="s">
        <v>6401</v>
      </c>
      <c r="J5640" s="867" t="s">
        <v>6229</v>
      </c>
      <c r="K5640" s="868">
        <v>86.83</v>
      </c>
      <c r="L5640" s="867" t="s">
        <v>6143</v>
      </c>
    </row>
    <row r="5641" spans="1:12" ht="13.5">
      <c r="A5641" s="867" t="s">
        <v>12113</v>
      </c>
      <c r="B5641" s="867" t="s">
        <v>12114</v>
      </c>
      <c r="C5641" s="867" t="s">
        <v>12149</v>
      </c>
      <c r="D5641" s="867" t="s">
        <v>12150</v>
      </c>
      <c r="E5641" s="868" t="s">
        <v>819</v>
      </c>
      <c r="F5641" s="867" t="s">
        <v>819</v>
      </c>
      <c r="G5641" s="867">
        <v>87819</v>
      </c>
      <c r="H5641" s="867" t="s">
        <v>12238</v>
      </c>
      <c r="I5641" s="867" t="s">
        <v>6401</v>
      </c>
      <c r="J5641" s="867" t="s">
        <v>6229</v>
      </c>
      <c r="K5641" s="868">
        <v>91.79</v>
      </c>
      <c r="L5641" s="867" t="s">
        <v>6143</v>
      </c>
    </row>
    <row r="5642" spans="1:12" ht="13.5">
      <c r="A5642" s="867" t="s">
        <v>12113</v>
      </c>
      <c r="B5642" s="867" t="s">
        <v>12114</v>
      </c>
      <c r="C5642" s="867" t="s">
        <v>12149</v>
      </c>
      <c r="D5642" s="867" t="s">
        <v>12150</v>
      </c>
      <c r="E5642" s="868" t="s">
        <v>819</v>
      </c>
      <c r="F5642" s="867" t="s">
        <v>819</v>
      </c>
      <c r="G5642" s="867">
        <v>87820</v>
      </c>
      <c r="H5642" s="867" t="s">
        <v>12239</v>
      </c>
      <c r="I5642" s="867" t="s">
        <v>6401</v>
      </c>
      <c r="J5642" s="867" t="s">
        <v>6229</v>
      </c>
      <c r="K5642" s="868">
        <v>108.97</v>
      </c>
      <c r="L5642" s="867" t="s">
        <v>6143</v>
      </c>
    </row>
    <row r="5643" spans="1:12" ht="13.5">
      <c r="A5643" s="867" t="s">
        <v>12113</v>
      </c>
      <c r="B5643" s="867" t="s">
        <v>12114</v>
      </c>
      <c r="C5643" s="867" t="s">
        <v>12149</v>
      </c>
      <c r="D5643" s="867" t="s">
        <v>12150</v>
      </c>
      <c r="E5643" s="868" t="s">
        <v>819</v>
      </c>
      <c r="F5643" s="867" t="s">
        <v>819</v>
      </c>
      <c r="G5643" s="867">
        <v>87821</v>
      </c>
      <c r="H5643" s="867" t="s">
        <v>12240</v>
      </c>
      <c r="I5643" s="867" t="s">
        <v>6401</v>
      </c>
      <c r="J5643" s="867" t="s">
        <v>6229</v>
      </c>
      <c r="K5643" s="868">
        <v>125.21</v>
      </c>
      <c r="L5643" s="867" t="s">
        <v>6143</v>
      </c>
    </row>
    <row r="5644" spans="1:12" ht="13.5">
      <c r="A5644" s="867" t="s">
        <v>12113</v>
      </c>
      <c r="B5644" s="867" t="s">
        <v>12114</v>
      </c>
      <c r="C5644" s="867" t="s">
        <v>12149</v>
      </c>
      <c r="D5644" s="867" t="s">
        <v>12150</v>
      </c>
      <c r="E5644" s="868" t="s">
        <v>819</v>
      </c>
      <c r="F5644" s="867" t="s">
        <v>819</v>
      </c>
      <c r="G5644" s="867">
        <v>87823</v>
      </c>
      <c r="H5644" s="867" t="s">
        <v>12241</v>
      </c>
      <c r="I5644" s="867" t="s">
        <v>6401</v>
      </c>
      <c r="J5644" s="867" t="s">
        <v>6229</v>
      </c>
      <c r="K5644" s="868">
        <v>130.66999999999999</v>
      </c>
      <c r="L5644" s="867" t="s">
        <v>6143</v>
      </c>
    </row>
    <row r="5645" spans="1:12" ht="13.5">
      <c r="A5645" s="867" t="s">
        <v>12113</v>
      </c>
      <c r="B5645" s="867" t="s">
        <v>12114</v>
      </c>
      <c r="C5645" s="867" t="s">
        <v>12149</v>
      </c>
      <c r="D5645" s="867" t="s">
        <v>12150</v>
      </c>
      <c r="E5645" s="868" t="s">
        <v>819</v>
      </c>
      <c r="F5645" s="867" t="s">
        <v>819</v>
      </c>
      <c r="G5645" s="867">
        <v>87824</v>
      </c>
      <c r="H5645" s="867" t="s">
        <v>12242</v>
      </c>
      <c r="I5645" s="867" t="s">
        <v>6401</v>
      </c>
      <c r="J5645" s="867" t="s">
        <v>6229</v>
      </c>
      <c r="K5645" s="868">
        <v>146.21</v>
      </c>
      <c r="L5645" s="867" t="s">
        <v>6143</v>
      </c>
    </row>
    <row r="5646" spans="1:12" ht="13.5">
      <c r="A5646" s="867" t="s">
        <v>12113</v>
      </c>
      <c r="B5646" s="867" t="s">
        <v>12114</v>
      </c>
      <c r="C5646" s="867" t="s">
        <v>12149</v>
      </c>
      <c r="D5646" s="867" t="s">
        <v>12150</v>
      </c>
      <c r="E5646" s="868" t="s">
        <v>819</v>
      </c>
      <c r="F5646" s="867" t="s">
        <v>819</v>
      </c>
      <c r="G5646" s="867">
        <v>87825</v>
      </c>
      <c r="H5646" s="867" t="s">
        <v>12243</v>
      </c>
      <c r="I5646" s="867" t="s">
        <v>6401</v>
      </c>
      <c r="J5646" s="867" t="s">
        <v>6229</v>
      </c>
      <c r="K5646" s="868">
        <v>57.46</v>
      </c>
      <c r="L5646" s="867" t="s">
        <v>6143</v>
      </c>
    </row>
    <row r="5647" spans="1:12" ht="13.5">
      <c r="A5647" s="867" t="s">
        <v>12113</v>
      </c>
      <c r="B5647" s="867" t="s">
        <v>12114</v>
      </c>
      <c r="C5647" s="867" t="s">
        <v>12149</v>
      </c>
      <c r="D5647" s="867" t="s">
        <v>12150</v>
      </c>
      <c r="E5647" s="868" t="s">
        <v>819</v>
      </c>
      <c r="F5647" s="867" t="s">
        <v>819</v>
      </c>
      <c r="G5647" s="867">
        <v>87827</v>
      </c>
      <c r="H5647" s="867" t="s">
        <v>12244</v>
      </c>
      <c r="I5647" s="867" t="s">
        <v>6401</v>
      </c>
      <c r="J5647" s="867" t="s">
        <v>6229</v>
      </c>
      <c r="K5647" s="868">
        <v>61.07</v>
      </c>
      <c r="L5647" s="867" t="s">
        <v>6143</v>
      </c>
    </row>
    <row r="5648" spans="1:12" ht="13.5">
      <c r="A5648" s="867" t="s">
        <v>12113</v>
      </c>
      <c r="B5648" s="867" t="s">
        <v>12114</v>
      </c>
      <c r="C5648" s="867" t="s">
        <v>12149</v>
      </c>
      <c r="D5648" s="867" t="s">
        <v>12150</v>
      </c>
      <c r="E5648" s="868" t="s">
        <v>819</v>
      </c>
      <c r="F5648" s="867" t="s">
        <v>819</v>
      </c>
      <c r="G5648" s="867">
        <v>87828</v>
      </c>
      <c r="H5648" s="867" t="s">
        <v>12245</v>
      </c>
      <c r="I5648" s="867" t="s">
        <v>6401</v>
      </c>
      <c r="J5648" s="867" t="s">
        <v>6229</v>
      </c>
      <c r="K5648" s="868">
        <v>72.19</v>
      </c>
      <c r="L5648" s="867" t="s">
        <v>6143</v>
      </c>
    </row>
    <row r="5649" spans="1:12" ht="13.5">
      <c r="A5649" s="867" t="s">
        <v>12113</v>
      </c>
      <c r="B5649" s="867" t="s">
        <v>12114</v>
      </c>
      <c r="C5649" s="867" t="s">
        <v>12149</v>
      </c>
      <c r="D5649" s="867" t="s">
        <v>12150</v>
      </c>
      <c r="E5649" s="868" t="s">
        <v>819</v>
      </c>
      <c r="F5649" s="867" t="s">
        <v>819</v>
      </c>
      <c r="G5649" s="867">
        <v>87829</v>
      </c>
      <c r="H5649" s="867" t="s">
        <v>12246</v>
      </c>
      <c r="I5649" s="867" t="s">
        <v>6401</v>
      </c>
      <c r="J5649" s="867" t="s">
        <v>6229</v>
      </c>
      <c r="K5649" s="868">
        <v>65.64</v>
      </c>
      <c r="L5649" s="867" t="s">
        <v>6143</v>
      </c>
    </row>
    <row r="5650" spans="1:12" ht="13.5">
      <c r="A5650" s="867" t="s">
        <v>12113</v>
      </c>
      <c r="B5650" s="867" t="s">
        <v>12114</v>
      </c>
      <c r="C5650" s="867" t="s">
        <v>12149</v>
      </c>
      <c r="D5650" s="867" t="s">
        <v>12150</v>
      </c>
      <c r="E5650" s="868" t="s">
        <v>819</v>
      </c>
      <c r="F5650" s="867" t="s">
        <v>819</v>
      </c>
      <c r="G5650" s="867">
        <v>87831</v>
      </c>
      <c r="H5650" s="867" t="s">
        <v>12247</v>
      </c>
      <c r="I5650" s="867" t="s">
        <v>6401</v>
      </c>
      <c r="J5650" s="867" t="s">
        <v>6229</v>
      </c>
      <c r="K5650" s="868">
        <v>70.48</v>
      </c>
      <c r="L5650" s="867" t="s">
        <v>6143</v>
      </c>
    </row>
    <row r="5651" spans="1:12" ht="13.5">
      <c r="A5651" s="867" t="s">
        <v>12113</v>
      </c>
      <c r="B5651" s="867" t="s">
        <v>12114</v>
      </c>
      <c r="C5651" s="867" t="s">
        <v>12149</v>
      </c>
      <c r="D5651" s="867" t="s">
        <v>12150</v>
      </c>
      <c r="E5651" s="868" t="s">
        <v>819</v>
      </c>
      <c r="F5651" s="867" t="s">
        <v>819</v>
      </c>
      <c r="G5651" s="867">
        <v>87832</v>
      </c>
      <c r="H5651" s="867" t="s">
        <v>12248</v>
      </c>
      <c r="I5651" s="867" t="s">
        <v>6401</v>
      </c>
      <c r="J5651" s="867" t="s">
        <v>6229</v>
      </c>
      <c r="K5651" s="868">
        <v>87.12</v>
      </c>
      <c r="L5651" s="867" t="s">
        <v>6143</v>
      </c>
    </row>
    <row r="5652" spans="1:12" ht="13.5">
      <c r="A5652" s="867" t="s">
        <v>12113</v>
      </c>
      <c r="B5652" s="867" t="s">
        <v>12114</v>
      </c>
      <c r="C5652" s="867" t="s">
        <v>12149</v>
      </c>
      <c r="D5652" s="867" t="s">
        <v>12150</v>
      </c>
      <c r="E5652" s="868" t="s">
        <v>819</v>
      </c>
      <c r="F5652" s="867" t="s">
        <v>819</v>
      </c>
      <c r="G5652" s="867">
        <v>87834</v>
      </c>
      <c r="H5652" s="867" t="s">
        <v>12249</v>
      </c>
      <c r="I5652" s="867" t="s">
        <v>6401</v>
      </c>
      <c r="J5652" s="867" t="s">
        <v>6142</v>
      </c>
      <c r="K5652" s="868">
        <v>115.1</v>
      </c>
      <c r="L5652" s="867" t="s">
        <v>6143</v>
      </c>
    </row>
    <row r="5653" spans="1:12" ht="13.5">
      <c r="A5653" s="867" t="s">
        <v>12113</v>
      </c>
      <c r="B5653" s="867" t="s">
        <v>12114</v>
      </c>
      <c r="C5653" s="867" t="s">
        <v>12149</v>
      </c>
      <c r="D5653" s="867" t="s">
        <v>12150</v>
      </c>
      <c r="E5653" s="868" t="s">
        <v>819</v>
      </c>
      <c r="F5653" s="867" t="s">
        <v>819</v>
      </c>
      <c r="G5653" s="867">
        <v>87835</v>
      </c>
      <c r="H5653" s="867" t="s">
        <v>12250</v>
      </c>
      <c r="I5653" s="867" t="s">
        <v>6401</v>
      </c>
      <c r="J5653" s="867" t="s">
        <v>6142</v>
      </c>
      <c r="K5653" s="868">
        <v>78.58</v>
      </c>
      <c r="L5653" s="867" t="s">
        <v>6143</v>
      </c>
    </row>
    <row r="5654" spans="1:12" ht="13.5">
      <c r="A5654" s="867" t="s">
        <v>12113</v>
      </c>
      <c r="B5654" s="867" t="s">
        <v>12114</v>
      </c>
      <c r="C5654" s="867" t="s">
        <v>12149</v>
      </c>
      <c r="D5654" s="867" t="s">
        <v>12150</v>
      </c>
      <c r="E5654" s="868" t="s">
        <v>819</v>
      </c>
      <c r="F5654" s="867" t="s">
        <v>819</v>
      </c>
      <c r="G5654" s="867">
        <v>87836</v>
      </c>
      <c r="H5654" s="867" t="s">
        <v>12251</v>
      </c>
      <c r="I5654" s="867" t="s">
        <v>6401</v>
      </c>
      <c r="J5654" s="867" t="s">
        <v>6142</v>
      </c>
      <c r="K5654" s="868">
        <v>108.91</v>
      </c>
      <c r="L5654" s="867" t="s">
        <v>6143</v>
      </c>
    </row>
    <row r="5655" spans="1:12" ht="13.5">
      <c r="A5655" s="867" t="s">
        <v>12113</v>
      </c>
      <c r="B5655" s="867" t="s">
        <v>12114</v>
      </c>
      <c r="C5655" s="867" t="s">
        <v>12149</v>
      </c>
      <c r="D5655" s="867" t="s">
        <v>12150</v>
      </c>
      <c r="E5655" s="868" t="s">
        <v>819</v>
      </c>
      <c r="F5655" s="867" t="s">
        <v>819</v>
      </c>
      <c r="G5655" s="867">
        <v>87837</v>
      </c>
      <c r="H5655" s="867" t="s">
        <v>12252</v>
      </c>
      <c r="I5655" s="867" t="s">
        <v>6401</v>
      </c>
      <c r="J5655" s="867" t="s">
        <v>6142</v>
      </c>
      <c r="K5655" s="868">
        <v>72.989999999999995</v>
      </c>
      <c r="L5655" s="867" t="s">
        <v>6143</v>
      </c>
    </row>
    <row r="5656" spans="1:12" ht="13.5">
      <c r="A5656" s="867" t="s">
        <v>12113</v>
      </c>
      <c r="B5656" s="867" t="s">
        <v>12114</v>
      </c>
      <c r="C5656" s="867" t="s">
        <v>12149</v>
      </c>
      <c r="D5656" s="867" t="s">
        <v>12150</v>
      </c>
      <c r="E5656" s="868" t="s">
        <v>819</v>
      </c>
      <c r="F5656" s="867" t="s">
        <v>819</v>
      </c>
      <c r="G5656" s="867">
        <v>87838</v>
      </c>
      <c r="H5656" s="867" t="s">
        <v>12253</v>
      </c>
      <c r="I5656" s="867" t="s">
        <v>6401</v>
      </c>
      <c r="J5656" s="867" t="s">
        <v>6142</v>
      </c>
      <c r="K5656" s="868">
        <v>122.1</v>
      </c>
      <c r="L5656" s="867" t="s">
        <v>6143</v>
      </c>
    </row>
    <row r="5657" spans="1:12" ht="13.5">
      <c r="A5657" s="867" t="s">
        <v>12113</v>
      </c>
      <c r="B5657" s="867" t="s">
        <v>12114</v>
      </c>
      <c r="C5657" s="867" t="s">
        <v>12149</v>
      </c>
      <c r="D5657" s="867" t="s">
        <v>12150</v>
      </c>
      <c r="E5657" s="868" t="s">
        <v>819</v>
      </c>
      <c r="F5657" s="867" t="s">
        <v>819</v>
      </c>
      <c r="G5657" s="867">
        <v>87839</v>
      </c>
      <c r="H5657" s="867" t="s">
        <v>12254</v>
      </c>
      <c r="I5657" s="867" t="s">
        <v>6401</v>
      </c>
      <c r="J5657" s="867" t="s">
        <v>6142</v>
      </c>
      <c r="K5657" s="868">
        <v>83.49</v>
      </c>
      <c r="L5657" s="867" t="s">
        <v>6143</v>
      </c>
    </row>
    <row r="5658" spans="1:12" ht="13.5">
      <c r="A5658" s="867" t="s">
        <v>12113</v>
      </c>
      <c r="B5658" s="867" t="s">
        <v>12114</v>
      </c>
      <c r="C5658" s="867" t="s">
        <v>12149</v>
      </c>
      <c r="D5658" s="867" t="s">
        <v>12150</v>
      </c>
      <c r="E5658" s="868" t="s">
        <v>819</v>
      </c>
      <c r="F5658" s="867" t="s">
        <v>819</v>
      </c>
      <c r="G5658" s="867">
        <v>87840</v>
      </c>
      <c r="H5658" s="867" t="s">
        <v>12255</v>
      </c>
      <c r="I5658" s="867" t="s">
        <v>6401</v>
      </c>
      <c r="J5658" s="867" t="s">
        <v>6142</v>
      </c>
      <c r="K5658" s="868">
        <v>114.39</v>
      </c>
      <c r="L5658" s="867" t="s">
        <v>6143</v>
      </c>
    </row>
    <row r="5659" spans="1:12" ht="13.5">
      <c r="A5659" s="867" t="s">
        <v>12113</v>
      </c>
      <c r="B5659" s="867" t="s">
        <v>12114</v>
      </c>
      <c r="C5659" s="867" t="s">
        <v>12149</v>
      </c>
      <c r="D5659" s="867" t="s">
        <v>12150</v>
      </c>
      <c r="E5659" s="868" t="s">
        <v>819</v>
      </c>
      <c r="F5659" s="867" t="s">
        <v>819</v>
      </c>
      <c r="G5659" s="867">
        <v>87841</v>
      </c>
      <c r="H5659" s="867" t="s">
        <v>12256</v>
      </c>
      <c r="I5659" s="867" t="s">
        <v>6401</v>
      </c>
      <c r="J5659" s="867" t="s">
        <v>6142</v>
      </c>
      <c r="K5659" s="868">
        <v>76.36</v>
      </c>
      <c r="L5659" s="867" t="s">
        <v>6143</v>
      </c>
    </row>
    <row r="5660" spans="1:12" ht="13.5">
      <c r="A5660" s="867" t="s">
        <v>12113</v>
      </c>
      <c r="B5660" s="867" t="s">
        <v>12114</v>
      </c>
      <c r="C5660" s="867" t="s">
        <v>12149</v>
      </c>
      <c r="D5660" s="867" t="s">
        <v>12150</v>
      </c>
      <c r="E5660" s="868" t="s">
        <v>819</v>
      </c>
      <c r="F5660" s="867" t="s">
        <v>819</v>
      </c>
      <c r="G5660" s="867">
        <v>87842</v>
      </c>
      <c r="H5660" s="867" t="s">
        <v>12257</v>
      </c>
      <c r="I5660" s="867" t="s">
        <v>6401</v>
      </c>
      <c r="J5660" s="867" t="s">
        <v>6229</v>
      </c>
      <c r="K5660" s="868">
        <v>121.24</v>
      </c>
      <c r="L5660" s="867" t="s">
        <v>6143</v>
      </c>
    </row>
    <row r="5661" spans="1:12" ht="13.5">
      <c r="A5661" s="867" t="s">
        <v>12113</v>
      </c>
      <c r="B5661" s="867" t="s">
        <v>12114</v>
      </c>
      <c r="C5661" s="867" t="s">
        <v>12149</v>
      </c>
      <c r="D5661" s="867" t="s">
        <v>12150</v>
      </c>
      <c r="E5661" s="868" t="s">
        <v>819</v>
      </c>
      <c r="F5661" s="867" t="s">
        <v>819</v>
      </c>
      <c r="G5661" s="867">
        <v>87843</v>
      </c>
      <c r="H5661" s="867" t="s">
        <v>12258</v>
      </c>
      <c r="I5661" s="867" t="s">
        <v>6401</v>
      </c>
      <c r="J5661" s="867" t="s">
        <v>6229</v>
      </c>
      <c r="K5661" s="868">
        <v>91.49</v>
      </c>
      <c r="L5661" s="867" t="s">
        <v>6143</v>
      </c>
    </row>
    <row r="5662" spans="1:12" ht="13.5">
      <c r="A5662" s="867" t="s">
        <v>12113</v>
      </c>
      <c r="B5662" s="867" t="s">
        <v>12114</v>
      </c>
      <c r="C5662" s="867" t="s">
        <v>12149</v>
      </c>
      <c r="D5662" s="867" t="s">
        <v>12150</v>
      </c>
      <c r="E5662" s="868" t="s">
        <v>819</v>
      </c>
      <c r="F5662" s="867" t="s">
        <v>819</v>
      </c>
      <c r="G5662" s="867">
        <v>87844</v>
      </c>
      <c r="H5662" s="867" t="s">
        <v>12259</v>
      </c>
      <c r="I5662" s="867" t="s">
        <v>6401</v>
      </c>
      <c r="J5662" s="867" t="s">
        <v>6229</v>
      </c>
      <c r="K5662" s="868">
        <v>109.5</v>
      </c>
      <c r="L5662" s="867" t="s">
        <v>6143</v>
      </c>
    </row>
    <row r="5663" spans="1:12" ht="13.5">
      <c r="A5663" s="867" t="s">
        <v>12113</v>
      </c>
      <c r="B5663" s="867" t="s">
        <v>12114</v>
      </c>
      <c r="C5663" s="867" t="s">
        <v>12149</v>
      </c>
      <c r="D5663" s="867" t="s">
        <v>12150</v>
      </c>
      <c r="E5663" s="868" t="s">
        <v>819</v>
      </c>
      <c r="F5663" s="867" t="s">
        <v>819</v>
      </c>
      <c r="G5663" s="867">
        <v>87845</v>
      </c>
      <c r="H5663" s="867" t="s">
        <v>12260</v>
      </c>
      <c r="I5663" s="867" t="s">
        <v>6401</v>
      </c>
      <c r="J5663" s="867" t="s">
        <v>6229</v>
      </c>
      <c r="K5663" s="868">
        <v>80.349999999999994</v>
      </c>
      <c r="L5663" s="867" t="s">
        <v>6143</v>
      </c>
    </row>
    <row r="5664" spans="1:12" ht="13.5">
      <c r="A5664" s="867" t="s">
        <v>12113</v>
      </c>
      <c r="B5664" s="867" t="s">
        <v>12114</v>
      </c>
      <c r="C5664" s="867" t="s">
        <v>12149</v>
      </c>
      <c r="D5664" s="867" t="s">
        <v>12150</v>
      </c>
      <c r="E5664" s="868" t="s">
        <v>819</v>
      </c>
      <c r="F5664" s="867" t="s">
        <v>819</v>
      </c>
      <c r="G5664" s="867">
        <v>87846</v>
      </c>
      <c r="H5664" s="867" t="s">
        <v>12261</v>
      </c>
      <c r="I5664" s="867" t="s">
        <v>6401</v>
      </c>
      <c r="J5664" s="867" t="s">
        <v>6142</v>
      </c>
      <c r="K5664" s="868">
        <v>125.35</v>
      </c>
      <c r="L5664" s="867" t="s">
        <v>6143</v>
      </c>
    </row>
    <row r="5665" spans="1:12" ht="13.5">
      <c r="A5665" s="867" t="s">
        <v>12113</v>
      </c>
      <c r="B5665" s="867" t="s">
        <v>12114</v>
      </c>
      <c r="C5665" s="867" t="s">
        <v>12149</v>
      </c>
      <c r="D5665" s="867" t="s">
        <v>12150</v>
      </c>
      <c r="E5665" s="868" t="s">
        <v>819</v>
      </c>
      <c r="F5665" s="867" t="s">
        <v>819</v>
      </c>
      <c r="G5665" s="867">
        <v>87847</v>
      </c>
      <c r="H5665" s="867" t="s">
        <v>12262</v>
      </c>
      <c r="I5665" s="867" t="s">
        <v>6401</v>
      </c>
      <c r="J5665" s="867" t="s">
        <v>6142</v>
      </c>
      <c r="K5665" s="868">
        <v>88.83</v>
      </c>
      <c r="L5665" s="867" t="s">
        <v>6143</v>
      </c>
    </row>
    <row r="5666" spans="1:12" ht="13.5">
      <c r="A5666" s="867" t="s">
        <v>12113</v>
      </c>
      <c r="B5666" s="867" t="s">
        <v>12114</v>
      </c>
      <c r="C5666" s="867" t="s">
        <v>12149</v>
      </c>
      <c r="D5666" s="867" t="s">
        <v>12150</v>
      </c>
      <c r="E5666" s="868" t="s">
        <v>819</v>
      </c>
      <c r="F5666" s="867" t="s">
        <v>819</v>
      </c>
      <c r="G5666" s="867">
        <v>87848</v>
      </c>
      <c r="H5666" s="867" t="s">
        <v>12263</v>
      </c>
      <c r="I5666" s="867" t="s">
        <v>6401</v>
      </c>
      <c r="J5666" s="867" t="s">
        <v>6142</v>
      </c>
      <c r="K5666" s="868">
        <v>118</v>
      </c>
      <c r="L5666" s="867" t="s">
        <v>6143</v>
      </c>
    </row>
    <row r="5667" spans="1:12" ht="13.5">
      <c r="A5667" s="867" t="s">
        <v>12113</v>
      </c>
      <c r="B5667" s="867" t="s">
        <v>12114</v>
      </c>
      <c r="C5667" s="867" t="s">
        <v>12149</v>
      </c>
      <c r="D5667" s="867" t="s">
        <v>12150</v>
      </c>
      <c r="E5667" s="868" t="s">
        <v>819</v>
      </c>
      <c r="F5667" s="867" t="s">
        <v>819</v>
      </c>
      <c r="G5667" s="867">
        <v>87849</v>
      </c>
      <c r="H5667" s="867" t="s">
        <v>12264</v>
      </c>
      <c r="I5667" s="867" t="s">
        <v>6401</v>
      </c>
      <c r="J5667" s="867" t="s">
        <v>6142</v>
      </c>
      <c r="K5667" s="868">
        <v>82.08</v>
      </c>
      <c r="L5667" s="867" t="s">
        <v>6143</v>
      </c>
    </row>
    <row r="5668" spans="1:12" ht="13.5">
      <c r="A5668" s="867" t="s">
        <v>12113</v>
      </c>
      <c r="B5668" s="867" t="s">
        <v>12114</v>
      </c>
      <c r="C5668" s="867" t="s">
        <v>12149</v>
      </c>
      <c r="D5668" s="867" t="s">
        <v>12150</v>
      </c>
      <c r="E5668" s="868" t="s">
        <v>819</v>
      </c>
      <c r="F5668" s="867" t="s">
        <v>819</v>
      </c>
      <c r="G5668" s="867">
        <v>87850</v>
      </c>
      <c r="H5668" s="867" t="s">
        <v>12265</v>
      </c>
      <c r="I5668" s="867" t="s">
        <v>6401</v>
      </c>
      <c r="J5668" s="867" t="s">
        <v>6142</v>
      </c>
      <c r="K5668" s="868">
        <v>132.37</v>
      </c>
      <c r="L5668" s="867" t="s">
        <v>6143</v>
      </c>
    </row>
    <row r="5669" spans="1:12" ht="13.5">
      <c r="A5669" s="867" t="s">
        <v>12113</v>
      </c>
      <c r="B5669" s="867" t="s">
        <v>12114</v>
      </c>
      <c r="C5669" s="867" t="s">
        <v>12149</v>
      </c>
      <c r="D5669" s="867" t="s">
        <v>12150</v>
      </c>
      <c r="E5669" s="868" t="s">
        <v>819</v>
      </c>
      <c r="F5669" s="867" t="s">
        <v>819</v>
      </c>
      <c r="G5669" s="867">
        <v>87851</v>
      </c>
      <c r="H5669" s="867" t="s">
        <v>12266</v>
      </c>
      <c r="I5669" s="867" t="s">
        <v>6401</v>
      </c>
      <c r="J5669" s="867" t="s">
        <v>6142</v>
      </c>
      <c r="K5669" s="868">
        <v>93.76</v>
      </c>
      <c r="L5669" s="867" t="s">
        <v>6143</v>
      </c>
    </row>
    <row r="5670" spans="1:12" ht="13.5">
      <c r="A5670" s="867" t="s">
        <v>12113</v>
      </c>
      <c r="B5670" s="867" t="s">
        <v>12114</v>
      </c>
      <c r="C5670" s="867" t="s">
        <v>12149</v>
      </c>
      <c r="D5670" s="867" t="s">
        <v>12150</v>
      </c>
      <c r="E5670" s="868" t="s">
        <v>819</v>
      </c>
      <c r="F5670" s="867" t="s">
        <v>819</v>
      </c>
      <c r="G5670" s="867">
        <v>87852</v>
      </c>
      <c r="H5670" s="867" t="s">
        <v>12267</v>
      </c>
      <c r="I5670" s="867" t="s">
        <v>6401</v>
      </c>
      <c r="J5670" s="867" t="s">
        <v>6142</v>
      </c>
      <c r="K5670" s="868">
        <v>123.47</v>
      </c>
      <c r="L5670" s="867" t="s">
        <v>6143</v>
      </c>
    </row>
    <row r="5671" spans="1:12" ht="13.5">
      <c r="A5671" s="867" t="s">
        <v>12113</v>
      </c>
      <c r="B5671" s="867" t="s">
        <v>12114</v>
      </c>
      <c r="C5671" s="867" t="s">
        <v>12149</v>
      </c>
      <c r="D5671" s="867" t="s">
        <v>12150</v>
      </c>
      <c r="E5671" s="868" t="s">
        <v>819</v>
      </c>
      <c r="F5671" s="867" t="s">
        <v>819</v>
      </c>
      <c r="G5671" s="867">
        <v>87853</v>
      </c>
      <c r="H5671" s="867" t="s">
        <v>12268</v>
      </c>
      <c r="I5671" s="867" t="s">
        <v>6401</v>
      </c>
      <c r="J5671" s="867" t="s">
        <v>6142</v>
      </c>
      <c r="K5671" s="868">
        <v>85.42</v>
      </c>
      <c r="L5671" s="867" t="s">
        <v>6143</v>
      </c>
    </row>
    <row r="5672" spans="1:12" ht="13.5">
      <c r="A5672" s="867" t="s">
        <v>12113</v>
      </c>
      <c r="B5672" s="867" t="s">
        <v>12114</v>
      </c>
      <c r="C5672" s="867" t="s">
        <v>12149</v>
      </c>
      <c r="D5672" s="867" t="s">
        <v>12150</v>
      </c>
      <c r="E5672" s="868" t="s">
        <v>819</v>
      </c>
      <c r="F5672" s="867" t="s">
        <v>819</v>
      </c>
      <c r="G5672" s="867">
        <v>87854</v>
      </c>
      <c r="H5672" s="867" t="s">
        <v>12269</v>
      </c>
      <c r="I5672" s="867" t="s">
        <v>6401</v>
      </c>
      <c r="J5672" s="867" t="s">
        <v>6229</v>
      </c>
      <c r="K5672" s="868">
        <v>131.49</v>
      </c>
      <c r="L5672" s="867" t="s">
        <v>6143</v>
      </c>
    </row>
    <row r="5673" spans="1:12" ht="13.5">
      <c r="A5673" s="867" t="s">
        <v>12113</v>
      </c>
      <c r="B5673" s="867" t="s">
        <v>12114</v>
      </c>
      <c r="C5673" s="867" t="s">
        <v>12149</v>
      </c>
      <c r="D5673" s="867" t="s">
        <v>12150</v>
      </c>
      <c r="E5673" s="868" t="s">
        <v>819</v>
      </c>
      <c r="F5673" s="867" t="s">
        <v>819</v>
      </c>
      <c r="G5673" s="867">
        <v>87855</v>
      </c>
      <c r="H5673" s="867" t="s">
        <v>12270</v>
      </c>
      <c r="I5673" s="867" t="s">
        <v>6401</v>
      </c>
      <c r="J5673" s="867" t="s">
        <v>6229</v>
      </c>
      <c r="K5673" s="868">
        <v>101.75</v>
      </c>
      <c r="L5673" s="867" t="s">
        <v>6143</v>
      </c>
    </row>
    <row r="5674" spans="1:12" ht="13.5">
      <c r="A5674" s="867" t="s">
        <v>12113</v>
      </c>
      <c r="B5674" s="867" t="s">
        <v>12114</v>
      </c>
      <c r="C5674" s="867" t="s">
        <v>12149</v>
      </c>
      <c r="D5674" s="867" t="s">
        <v>12150</v>
      </c>
      <c r="E5674" s="868" t="s">
        <v>819</v>
      </c>
      <c r="F5674" s="867" t="s">
        <v>819</v>
      </c>
      <c r="G5674" s="867">
        <v>87856</v>
      </c>
      <c r="H5674" s="867" t="s">
        <v>12271</v>
      </c>
      <c r="I5674" s="867" t="s">
        <v>6401</v>
      </c>
      <c r="J5674" s="867" t="s">
        <v>6229</v>
      </c>
      <c r="K5674" s="868">
        <v>118.6</v>
      </c>
      <c r="L5674" s="867" t="s">
        <v>6143</v>
      </c>
    </row>
    <row r="5675" spans="1:12" ht="13.5">
      <c r="A5675" s="867" t="s">
        <v>12113</v>
      </c>
      <c r="B5675" s="867" t="s">
        <v>12114</v>
      </c>
      <c r="C5675" s="867" t="s">
        <v>12149</v>
      </c>
      <c r="D5675" s="867" t="s">
        <v>12150</v>
      </c>
      <c r="E5675" s="868" t="s">
        <v>819</v>
      </c>
      <c r="F5675" s="867" t="s">
        <v>819</v>
      </c>
      <c r="G5675" s="867">
        <v>87857</v>
      </c>
      <c r="H5675" s="867" t="s">
        <v>12272</v>
      </c>
      <c r="I5675" s="867" t="s">
        <v>6401</v>
      </c>
      <c r="J5675" s="867" t="s">
        <v>6229</v>
      </c>
      <c r="K5675" s="868">
        <v>89.42</v>
      </c>
      <c r="L5675" s="867" t="s">
        <v>6143</v>
      </c>
    </row>
    <row r="5676" spans="1:12" ht="13.5">
      <c r="A5676" s="867" t="s">
        <v>12113</v>
      </c>
      <c r="B5676" s="867" t="s">
        <v>12114</v>
      </c>
      <c r="C5676" s="867" t="s">
        <v>12149</v>
      </c>
      <c r="D5676" s="867" t="s">
        <v>12150</v>
      </c>
      <c r="E5676" s="868" t="s">
        <v>819</v>
      </c>
      <c r="F5676" s="867" t="s">
        <v>819</v>
      </c>
      <c r="G5676" s="867">
        <v>87858</v>
      </c>
      <c r="H5676" s="867" t="s">
        <v>12273</v>
      </c>
      <c r="I5676" s="867" t="s">
        <v>6401</v>
      </c>
      <c r="J5676" s="867" t="s">
        <v>6142</v>
      </c>
      <c r="K5676" s="868">
        <v>87.06</v>
      </c>
      <c r="L5676" s="867" t="s">
        <v>6143</v>
      </c>
    </row>
    <row r="5677" spans="1:12" ht="13.5">
      <c r="A5677" s="867" t="s">
        <v>12113</v>
      </c>
      <c r="B5677" s="867" t="s">
        <v>12114</v>
      </c>
      <c r="C5677" s="867" t="s">
        <v>12149</v>
      </c>
      <c r="D5677" s="867" t="s">
        <v>12150</v>
      </c>
      <c r="E5677" s="868" t="s">
        <v>819</v>
      </c>
      <c r="F5677" s="867" t="s">
        <v>819</v>
      </c>
      <c r="G5677" s="867">
        <v>87859</v>
      </c>
      <c r="H5677" s="867" t="s">
        <v>12274</v>
      </c>
      <c r="I5677" s="867" t="s">
        <v>6401</v>
      </c>
      <c r="J5677" s="867" t="s">
        <v>6142</v>
      </c>
      <c r="K5677" s="868">
        <v>102.43</v>
      </c>
      <c r="L5677" s="867" t="s">
        <v>6143</v>
      </c>
    </row>
    <row r="5678" spans="1:12" ht="13.5">
      <c r="A5678" s="867" t="s">
        <v>12113</v>
      </c>
      <c r="B5678" s="867" t="s">
        <v>12114</v>
      </c>
      <c r="C5678" s="867" t="s">
        <v>12149</v>
      </c>
      <c r="D5678" s="867" t="s">
        <v>12150</v>
      </c>
      <c r="E5678" s="868" t="s">
        <v>819</v>
      </c>
      <c r="F5678" s="867" t="s">
        <v>819</v>
      </c>
      <c r="G5678" s="867">
        <v>89048</v>
      </c>
      <c r="H5678" s="867" t="s">
        <v>12275</v>
      </c>
      <c r="I5678" s="867" t="s">
        <v>6401</v>
      </c>
      <c r="J5678" s="867" t="s">
        <v>6229</v>
      </c>
      <c r="K5678" s="868">
        <v>29.67</v>
      </c>
      <c r="L5678" s="867" t="s">
        <v>6143</v>
      </c>
    </row>
    <row r="5679" spans="1:12" ht="13.5">
      <c r="A5679" s="867" t="s">
        <v>12113</v>
      </c>
      <c r="B5679" s="867" t="s">
        <v>12114</v>
      </c>
      <c r="C5679" s="867" t="s">
        <v>12149</v>
      </c>
      <c r="D5679" s="867" t="s">
        <v>12150</v>
      </c>
      <c r="E5679" s="868" t="s">
        <v>819</v>
      </c>
      <c r="F5679" s="867" t="s">
        <v>819</v>
      </c>
      <c r="G5679" s="867">
        <v>89049</v>
      </c>
      <c r="H5679" s="867" t="s">
        <v>12276</v>
      </c>
      <c r="I5679" s="867" t="s">
        <v>6401</v>
      </c>
      <c r="J5679" s="867" t="s">
        <v>6229</v>
      </c>
      <c r="K5679" s="868">
        <v>19.03</v>
      </c>
      <c r="L5679" s="867" t="s">
        <v>6143</v>
      </c>
    </row>
    <row r="5680" spans="1:12" ht="13.5">
      <c r="A5680" s="867" t="s">
        <v>12113</v>
      </c>
      <c r="B5680" s="867" t="s">
        <v>12114</v>
      </c>
      <c r="C5680" s="867" t="s">
        <v>12149</v>
      </c>
      <c r="D5680" s="867" t="s">
        <v>12150</v>
      </c>
      <c r="E5680" s="868" t="s">
        <v>819</v>
      </c>
      <c r="F5680" s="867" t="s">
        <v>819</v>
      </c>
      <c r="G5680" s="867">
        <v>89173</v>
      </c>
      <c r="H5680" s="867" t="s">
        <v>12277</v>
      </c>
      <c r="I5680" s="867" t="s">
        <v>6401</v>
      </c>
      <c r="J5680" s="867" t="s">
        <v>6229</v>
      </c>
      <c r="K5680" s="868">
        <v>29.18</v>
      </c>
      <c r="L5680" s="867" t="s">
        <v>6143</v>
      </c>
    </row>
    <row r="5681" spans="1:12" ht="13.5">
      <c r="A5681" s="867" t="s">
        <v>12113</v>
      </c>
      <c r="B5681" s="867" t="s">
        <v>12114</v>
      </c>
      <c r="C5681" s="867" t="s">
        <v>12149</v>
      </c>
      <c r="D5681" s="867" t="s">
        <v>12150</v>
      </c>
      <c r="E5681" s="868" t="s">
        <v>819</v>
      </c>
      <c r="F5681" s="867" t="s">
        <v>819</v>
      </c>
      <c r="G5681" s="867">
        <v>90406</v>
      </c>
      <c r="H5681" s="867" t="s">
        <v>12278</v>
      </c>
      <c r="I5681" s="867" t="s">
        <v>6401</v>
      </c>
      <c r="J5681" s="867" t="s">
        <v>6229</v>
      </c>
      <c r="K5681" s="868">
        <v>38.15</v>
      </c>
      <c r="L5681" s="867" t="s">
        <v>6143</v>
      </c>
    </row>
    <row r="5682" spans="1:12" ht="13.5">
      <c r="A5682" s="867" t="s">
        <v>12113</v>
      </c>
      <c r="B5682" s="867" t="s">
        <v>12114</v>
      </c>
      <c r="C5682" s="867" t="s">
        <v>12149</v>
      </c>
      <c r="D5682" s="867" t="s">
        <v>12150</v>
      </c>
      <c r="E5682" s="868" t="s">
        <v>819</v>
      </c>
      <c r="F5682" s="867" t="s">
        <v>819</v>
      </c>
      <c r="G5682" s="867">
        <v>90407</v>
      </c>
      <c r="H5682" s="867" t="s">
        <v>12279</v>
      </c>
      <c r="I5682" s="867" t="s">
        <v>6401</v>
      </c>
      <c r="J5682" s="867" t="s">
        <v>6229</v>
      </c>
      <c r="K5682" s="868">
        <v>41.93</v>
      </c>
      <c r="L5682" s="867" t="s">
        <v>6143</v>
      </c>
    </row>
    <row r="5683" spans="1:12" ht="13.5">
      <c r="A5683" s="867" t="s">
        <v>12113</v>
      </c>
      <c r="B5683" s="867" t="s">
        <v>12114</v>
      </c>
      <c r="C5683" s="867" t="s">
        <v>12149</v>
      </c>
      <c r="D5683" s="867" t="s">
        <v>12150</v>
      </c>
      <c r="E5683" s="868" t="s">
        <v>819</v>
      </c>
      <c r="F5683" s="867" t="s">
        <v>819</v>
      </c>
      <c r="G5683" s="867">
        <v>90408</v>
      </c>
      <c r="H5683" s="867" t="s">
        <v>12280</v>
      </c>
      <c r="I5683" s="867" t="s">
        <v>6401</v>
      </c>
      <c r="J5683" s="867" t="s">
        <v>6229</v>
      </c>
      <c r="K5683" s="868">
        <v>27.68</v>
      </c>
      <c r="L5683" s="867" t="s">
        <v>6143</v>
      </c>
    </row>
    <row r="5684" spans="1:12" ht="13.5">
      <c r="A5684" s="867" t="s">
        <v>12113</v>
      </c>
      <c r="B5684" s="867" t="s">
        <v>12114</v>
      </c>
      <c r="C5684" s="867" t="s">
        <v>12149</v>
      </c>
      <c r="D5684" s="867" t="s">
        <v>12150</v>
      </c>
      <c r="E5684" s="868" t="s">
        <v>819</v>
      </c>
      <c r="F5684" s="867" t="s">
        <v>819</v>
      </c>
      <c r="G5684" s="867">
        <v>90409</v>
      </c>
      <c r="H5684" s="867" t="s">
        <v>12281</v>
      </c>
      <c r="I5684" s="867" t="s">
        <v>6401</v>
      </c>
      <c r="J5684" s="867" t="s">
        <v>6229</v>
      </c>
      <c r="K5684" s="868">
        <v>29.82</v>
      </c>
      <c r="L5684" s="867" t="s">
        <v>6143</v>
      </c>
    </row>
    <row r="5685" spans="1:12" ht="13.5">
      <c r="A5685" s="867" t="s">
        <v>12113</v>
      </c>
      <c r="B5685" s="867" t="s">
        <v>12114</v>
      </c>
      <c r="C5685" s="867" t="s">
        <v>12282</v>
      </c>
      <c r="D5685" s="867" t="s">
        <v>12283</v>
      </c>
      <c r="E5685" s="868" t="s">
        <v>819</v>
      </c>
      <c r="F5685" s="867" t="s">
        <v>819</v>
      </c>
      <c r="G5685" s="867">
        <v>87242</v>
      </c>
      <c r="H5685" s="867" t="s">
        <v>12284</v>
      </c>
      <c r="I5685" s="867" t="s">
        <v>6401</v>
      </c>
      <c r="J5685" s="867" t="s">
        <v>6229</v>
      </c>
      <c r="K5685" s="868">
        <v>154.80000000000001</v>
      </c>
      <c r="L5685" s="867" t="s">
        <v>6143</v>
      </c>
    </row>
    <row r="5686" spans="1:12" ht="13.5">
      <c r="A5686" s="867" t="s">
        <v>12113</v>
      </c>
      <c r="B5686" s="867" t="s">
        <v>12114</v>
      </c>
      <c r="C5686" s="867" t="s">
        <v>12282</v>
      </c>
      <c r="D5686" s="867" t="s">
        <v>12283</v>
      </c>
      <c r="E5686" s="868" t="s">
        <v>819</v>
      </c>
      <c r="F5686" s="867" t="s">
        <v>819</v>
      </c>
      <c r="G5686" s="867">
        <v>87243</v>
      </c>
      <c r="H5686" s="867" t="s">
        <v>12285</v>
      </c>
      <c r="I5686" s="867" t="s">
        <v>6401</v>
      </c>
      <c r="J5686" s="867" t="s">
        <v>6229</v>
      </c>
      <c r="K5686" s="868">
        <v>140.41</v>
      </c>
      <c r="L5686" s="867" t="s">
        <v>6143</v>
      </c>
    </row>
    <row r="5687" spans="1:12" ht="13.5">
      <c r="A5687" s="867" t="s">
        <v>12113</v>
      </c>
      <c r="B5687" s="867" t="s">
        <v>12114</v>
      </c>
      <c r="C5687" s="867" t="s">
        <v>12282</v>
      </c>
      <c r="D5687" s="867" t="s">
        <v>12283</v>
      </c>
      <c r="E5687" s="868" t="s">
        <v>819</v>
      </c>
      <c r="F5687" s="867" t="s">
        <v>819</v>
      </c>
      <c r="G5687" s="867">
        <v>87244</v>
      </c>
      <c r="H5687" s="867" t="s">
        <v>12286</v>
      </c>
      <c r="I5687" s="867" t="s">
        <v>6401</v>
      </c>
      <c r="J5687" s="867" t="s">
        <v>6229</v>
      </c>
      <c r="K5687" s="868">
        <v>151.22999999999999</v>
      </c>
      <c r="L5687" s="867" t="s">
        <v>6143</v>
      </c>
    </row>
    <row r="5688" spans="1:12" ht="13.5">
      <c r="A5688" s="867" t="s">
        <v>12113</v>
      </c>
      <c r="B5688" s="867" t="s">
        <v>12114</v>
      </c>
      <c r="C5688" s="867" t="s">
        <v>12282</v>
      </c>
      <c r="D5688" s="867" t="s">
        <v>12283</v>
      </c>
      <c r="E5688" s="868" t="s">
        <v>819</v>
      </c>
      <c r="F5688" s="867" t="s">
        <v>819</v>
      </c>
      <c r="G5688" s="867">
        <v>87245</v>
      </c>
      <c r="H5688" s="867" t="s">
        <v>12287</v>
      </c>
      <c r="I5688" s="867" t="s">
        <v>6401</v>
      </c>
      <c r="J5688" s="867" t="s">
        <v>6229</v>
      </c>
      <c r="K5688" s="868">
        <v>182.46</v>
      </c>
      <c r="L5688" s="867" t="s">
        <v>6143</v>
      </c>
    </row>
    <row r="5689" spans="1:12" ht="13.5">
      <c r="A5689" s="867" t="s">
        <v>12113</v>
      </c>
      <c r="B5689" s="867" t="s">
        <v>12114</v>
      </c>
      <c r="C5689" s="867" t="s">
        <v>12282</v>
      </c>
      <c r="D5689" s="867" t="s">
        <v>12283</v>
      </c>
      <c r="E5689" s="868" t="s">
        <v>819</v>
      </c>
      <c r="F5689" s="867" t="s">
        <v>819</v>
      </c>
      <c r="G5689" s="867">
        <v>87264</v>
      </c>
      <c r="H5689" s="867" t="s">
        <v>12288</v>
      </c>
      <c r="I5689" s="867" t="s">
        <v>6401</v>
      </c>
      <c r="J5689" s="867" t="s">
        <v>6229</v>
      </c>
      <c r="K5689" s="868">
        <v>51.93</v>
      </c>
      <c r="L5689" s="867" t="s">
        <v>6143</v>
      </c>
    </row>
    <row r="5690" spans="1:12" ht="13.5">
      <c r="A5690" s="867" t="s">
        <v>12113</v>
      </c>
      <c r="B5690" s="867" t="s">
        <v>12114</v>
      </c>
      <c r="C5690" s="867" t="s">
        <v>12282</v>
      </c>
      <c r="D5690" s="867" t="s">
        <v>12283</v>
      </c>
      <c r="E5690" s="868" t="s">
        <v>819</v>
      </c>
      <c r="F5690" s="867" t="s">
        <v>819</v>
      </c>
      <c r="G5690" s="867">
        <v>87265</v>
      </c>
      <c r="H5690" s="867" t="s">
        <v>12289</v>
      </c>
      <c r="I5690" s="867" t="s">
        <v>6401</v>
      </c>
      <c r="J5690" s="867" t="s">
        <v>6229</v>
      </c>
      <c r="K5690" s="868">
        <v>45.03</v>
      </c>
      <c r="L5690" s="867" t="s">
        <v>6143</v>
      </c>
    </row>
    <row r="5691" spans="1:12" ht="13.5">
      <c r="A5691" s="867" t="s">
        <v>12113</v>
      </c>
      <c r="B5691" s="867" t="s">
        <v>12114</v>
      </c>
      <c r="C5691" s="867" t="s">
        <v>12282</v>
      </c>
      <c r="D5691" s="867" t="s">
        <v>12283</v>
      </c>
      <c r="E5691" s="868" t="s">
        <v>819</v>
      </c>
      <c r="F5691" s="867" t="s">
        <v>819</v>
      </c>
      <c r="G5691" s="867">
        <v>87266</v>
      </c>
      <c r="H5691" s="867" t="s">
        <v>12290</v>
      </c>
      <c r="I5691" s="867" t="s">
        <v>6401</v>
      </c>
      <c r="J5691" s="867" t="s">
        <v>6229</v>
      </c>
      <c r="K5691" s="868">
        <v>54.38</v>
      </c>
      <c r="L5691" s="867" t="s">
        <v>6143</v>
      </c>
    </row>
    <row r="5692" spans="1:12" ht="13.5">
      <c r="A5692" s="867" t="s">
        <v>12113</v>
      </c>
      <c r="B5692" s="867" t="s">
        <v>12114</v>
      </c>
      <c r="C5692" s="867" t="s">
        <v>12282</v>
      </c>
      <c r="D5692" s="867" t="s">
        <v>12283</v>
      </c>
      <c r="E5692" s="868" t="s">
        <v>819</v>
      </c>
      <c r="F5692" s="867" t="s">
        <v>819</v>
      </c>
      <c r="G5692" s="867">
        <v>87267</v>
      </c>
      <c r="H5692" s="867" t="s">
        <v>12291</v>
      </c>
      <c r="I5692" s="867" t="s">
        <v>6401</v>
      </c>
      <c r="J5692" s="867" t="s">
        <v>6229</v>
      </c>
      <c r="K5692" s="868">
        <v>51.31</v>
      </c>
      <c r="L5692" s="867" t="s">
        <v>6143</v>
      </c>
    </row>
    <row r="5693" spans="1:12" ht="13.5">
      <c r="A5693" s="867" t="s">
        <v>12113</v>
      </c>
      <c r="B5693" s="867" t="s">
        <v>12114</v>
      </c>
      <c r="C5693" s="867" t="s">
        <v>12282</v>
      </c>
      <c r="D5693" s="867" t="s">
        <v>12283</v>
      </c>
      <c r="E5693" s="868" t="s">
        <v>819</v>
      </c>
      <c r="F5693" s="867" t="s">
        <v>819</v>
      </c>
      <c r="G5693" s="867">
        <v>87268</v>
      </c>
      <c r="H5693" s="867" t="s">
        <v>12292</v>
      </c>
      <c r="I5693" s="867" t="s">
        <v>6401</v>
      </c>
      <c r="J5693" s="867" t="s">
        <v>6229</v>
      </c>
      <c r="K5693" s="868">
        <v>56.23</v>
      </c>
      <c r="L5693" s="867" t="s">
        <v>6143</v>
      </c>
    </row>
    <row r="5694" spans="1:12" ht="13.5">
      <c r="A5694" s="867" t="s">
        <v>12113</v>
      </c>
      <c r="B5694" s="867" t="s">
        <v>12114</v>
      </c>
      <c r="C5694" s="867" t="s">
        <v>12282</v>
      </c>
      <c r="D5694" s="867" t="s">
        <v>12283</v>
      </c>
      <c r="E5694" s="868" t="s">
        <v>819</v>
      </c>
      <c r="F5694" s="867" t="s">
        <v>819</v>
      </c>
      <c r="G5694" s="867">
        <v>87269</v>
      </c>
      <c r="H5694" s="867" t="s">
        <v>12293</v>
      </c>
      <c r="I5694" s="867" t="s">
        <v>6401</v>
      </c>
      <c r="J5694" s="867" t="s">
        <v>6229</v>
      </c>
      <c r="K5694" s="868">
        <v>48.73</v>
      </c>
      <c r="L5694" s="867" t="s">
        <v>6143</v>
      </c>
    </row>
    <row r="5695" spans="1:12" ht="13.5">
      <c r="A5695" s="867" t="s">
        <v>12113</v>
      </c>
      <c r="B5695" s="867" t="s">
        <v>12114</v>
      </c>
      <c r="C5695" s="867" t="s">
        <v>12282</v>
      </c>
      <c r="D5695" s="867" t="s">
        <v>12283</v>
      </c>
      <c r="E5695" s="868" t="s">
        <v>819</v>
      </c>
      <c r="F5695" s="867" t="s">
        <v>819</v>
      </c>
      <c r="G5695" s="867">
        <v>87270</v>
      </c>
      <c r="H5695" s="867" t="s">
        <v>12294</v>
      </c>
      <c r="I5695" s="867" t="s">
        <v>6401</v>
      </c>
      <c r="J5695" s="867" t="s">
        <v>6229</v>
      </c>
      <c r="K5695" s="868">
        <v>58.3</v>
      </c>
      <c r="L5695" s="867" t="s">
        <v>6143</v>
      </c>
    </row>
    <row r="5696" spans="1:12" ht="13.5">
      <c r="A5696" s="867" t="s">
        <v>12113</v>
      </c>
      <c r="B5696" s="867" t="s">
        <v>12114</v>
      </c>
      <c r="C5696" s="867" t="s">
        <v>12282</v>
      </c>
      <c r="D5696" s="867" t="s">
        <v>12283</v>
      </c>
      <c r="E5696" s="868" t="s">
        <v>819</v>
      </c>
      <c r="F5696" s="867" t="s">
        <v>819</v>
      </c>
      <c r="G5696" s="867">
        <v>87271</v>
      </c>
      <c r="H5696" s="867" t="s">
        <v>12295</v>
      </c>
      <c r="I5696" s="867" t="s">
        <v>6401</v>
      </c>
      <c r="J5696" s="867" t="s">
        <v>6229</v>
      </c>
      <c r="K5696" s="868">
        <v>54.76</v>
      </c>
      <c r="L5696" s="867" t="s">
        <v>6143</v>
      </c>
    </row>
    <row r="5697" spans="1:12" ht="13.5">
      <c r="A5697" s="867" t="s">
        <v>12113</v>
      </c>
      <c r="B5697" s="867" t="s">
        <v>12114</v>
      </c>
      <c r="C5697" s="867" t="s">
        <v>12282</v>
      </c>
      <c r="D5697" s="867" t="s">
        <v>12283</v>
      </c>
      <c r="E5697" s="868" t="s">
        <v>819</v>
      </c>
      <c r="F5697" s="867" t="s">
        <v>819</v>
      </c>
      <c r="G5697" s="867">
        <v>87272</v>
      </c>
      <c r="H5697" s="867" t="s">
        <v>12296</v>
      </c>
      <c r="I5697" s="867" t="s">
        <v>6401</v>
      </c>
      <c r="J5697" s="867" t="s">
        <v>6229</v>
      </c>
      <c r="K5697" s="868">
        <v>59.98</v>
      </c>
      <c r="L5697" s="867" t="s">
        <v>6143</v>
      </c>
    </row>
    <row r="5698" spans="1:12" ht="13.5">
      <c r="A5698" s="867" t="s">
        <v>12113</v>
      </c>
      <c r="B5698" s="867" t="s">
        <v>12114</v>
      </c>
      <c r="C5698" s="867" t="s">
        <v>12282</v>
      </c>
      <c r="D5698" s="867" t="s">
        <v>12283</v>
      </c>
      <c r="E5698" s="868" t="s">
        <v>819</v>
      </c>
      <c r="F5698" s="867" t="s">
        <v>819</v>
      </c>
      <c r="G5698" s="867">
        <v>87273</v>
      </c>
      <c r="H5698" s="867" t="s">
        <v>12297</v>
      </c>
      <c r="I5698" s="867" t="s">
        <v>6401</v>
      </c>
      <c r="J5698" s="867" t="s">
        <v>6229</v>
      </c>
      <c r="K5698" s="868">
        <v>50.81</v>
      </c>
      <c r="L5698" s="867" t="s">
        <v>6143</v>
      </c>
    </row>
    <row r="5699" spans="1:12" ht="13.5">
      <c r="A5699" s="867" t="s">
        <v>12113</v>
      </c>
      <c r="B5699" s="867" t="s">
        <v>12114</v>
      </c>
      <c r="C5699" s="867" t="s">
        <v>12282</v>
      </c>
      <c r="D5699" s="867" t="s">
        <v>12283</v>
      </c>
      <c r="E5699" s="868" t="s">
        <v>819</v>
      </c>
      <c r="F5699" s="867" t="s">
        <v>819</v>
      </c>
      <c r="G5699" s="867">
        <v>87274</v>
      </c>
      <c r="H5699" s="867" t="s">
        <v>12298</v>
      </c>
      <c r="I5699" s="867" t="s">
        <v>6401</v>
      </c>
      <c r="J5699" s="867" t="s">
        <v>6229</v>
      </c>
      <c r="K5699" s="868">
        <v>61.44</v>
      </c>
      <c r="L5699" s="867" t="s">
        <v>6143</v>
      </c>
    </row>
    <row r="5700" spans="1:12" ht="13.5">
      <c r="A5700" s="867" t="s">
        <v>12113</v>
      </c>
      <c r="B5700" s="867" t="s">
        <v>12114</v>
      </c>
      <c r="C5700" s="867" t="s">
        <v>12282</v>
      </c>
      <c r="D5700" s="867" t="s">
        <v>12283</v>
      </c>
      <c r="E5700" s="868" t="s">
        <v>819</v>
      </c>
      <c r="F5700" s="867" t="s">
        <v>819</v>
      </c>
      <c r="G5700" s="867">
        <v>87275</v>
      </c>
      <c r="H5700" s="867" t="s">
        <v>12299</v>
      </c>
      <c r="I5700" s="867" t="s">
        <v>6401</v>
      </c>
      <c r="J5700" s="867" t="s">
        <v>6229</v>
      </c>
      <c r="K5700" s="868">
        <v>58.31</v>
      </c>
      <c r="L5700" s="867" t="s">
        <v>6143</v>
      </c>
    </row>
    <row r="5701" spans="1:12" ht="13.5">
      <c r="A5701" s="867" t="s">
        <v>12113</v>
      </c>
      <c r="B5701" s="867" t="s">
        <v>12114</v>
      </c>
      <c r="C5701" s="867" t="s">
        <v>12282</v>
      </c>
      <c r="D5701" s="867" t="s">
        <v>12283</v>
      </c>
      <c r="E5701" s="868" t="s">
        <v>819</v>
      </c>
      <c r="F5701" s="867" t="s">
        <v>819</v>
      </c>
      <c r="G5701" s="867">
        <v>88786</v>
      </c>
      <c r="H5701" s="867" t="s">
        <v>12300</v>
      </c>
      <c r="I5701" s="867" t="s">
        <v>6401</v>
      </c>
      <c r="J5701" s="867" t="s">
        <v>6229</v>
      </c>
      <c r="K5701" s="868">
        <v>170.37</v>
      </c>
      <c r="L5701" s="867" t="s">
        <v>6143</v>
      </c>
    </row>
    <row r="5702" spans="1:12" ht="13.5">
      <c r="A5702" s="867" t="s">
        <v>12113</v>
      </c>
      <c r="B5702" s="867" t="s">
        <v>12114</v>
      </c>
      <c r="C5702" s="867" t="s">
        <v>12282</v>
      </c>
      <c r="D5702" s="867" t="s">
        <v>12283</v>
      </c>
      <c r="E5702" s="868" t="s">
        <v>819</v>
      </c>
      <c r="F5702" s="867" t="s">
        <v>819</v>
      </c>
      <c r="G5702" s="867">
        <v>88787</v>
      </c>
      <c r="H5702" s="867" t="s">
        <v>12301</v>
      </c>
      <c r="I5702" s="867" t="s">
        <v>6401</v>
      </c>
      <c r="J5702" s="867" t="s">
        <v>6229</v>
      </c>
      <c r="K5702" s="868">
        <v>155.24</v>
      </c>
      <c r="L5702" s="867" t="s">
        <v>6143</v>
      </c>
    </row>
    <row r="5703" spans="1:12" ht="13.5">
      <c r="A5703" s="867" t="s">
        <v>12113</v>
      </c>
      <c r="B5703" s="867" t="s">
        <v>12114</v>
      </c>
      <c r="C5703" s="867" t="s">
        <v>12282</v>
      </c>
      <c r="D5703" s="867" t="s">
        <v>12283</v>
      </c>
      <c r="E5703" s="868" t="s">
        <v>819</v>
      </c>
      <c r="F5703" s="867" t="s">
        <v>819</v>
      </c>
      <c r="G5703" s="867">
        <v>88788</v>
      </c>
      <c r="H5703" s="867" t="s">
        <v>12302</v>
      </c>
      <c r="I5703" s="867" t="s">
        <v>6401</v>
      </c>
      <c r="J5703" s="867" t="s">
        <v>6229</v>
      </c>
      <c r="K5703" s="868">
        <v>166.06</v>
      </c>
      <c r="L5703" s="867" t="s">
        <v>6143</v>
      </c>
    </row>
    <row r="5704" spans="1:12" ht="13.5">
      <c r="A5704" s="867" t="s">
        <v>12113</v>
      </c>
      <c r="B5704" s="867" t="s">
        <v>12114</v>
      </c>
      <c r="C5704" s="867" t="s">
        <v>12282</v>
      </c>
      <c r="D5704" s="867" t="s">
        <v>12283</v>
      </c>
      <c r="E5704" s="868" t="s">
        <v>819</v>
      </c>
      <c r="F5704" s="867" t="s">
        <v>819</v>
      </c>
      <c r="G5704" s="867">
        <v>88789</v>
      </c>
      <c r="H5704" s="867" t="s">
        <v>12303</v>
      </c>
      <c r="I5704" s="867" t="s">
        <v>6401</v>
      </c>
      <c r="J5704" s="867" t="s">
        <v>6229</v>
      </c>
      <c r="K5704" s="868">
        <v>199.84</v>
      </c>
      <c r="L5704" s="867" t="s">
        <v>6143</v>
      </c>
    </row>
    <row r="5705" spans="1:12" ht="13.5">
      <c r="A5705" s="867" t="s">
        <v>12113</v>
      </c>
      <c r="B5705" s="867" t="s">
        <v>12114</v>
      </c>
      <c r="C5705" s="867" t="s">
        <v>12282</v>
      </c>
      <c r="D5705" s="867" t="s">
        <v>12283</v>
      </c>
      <c r="E5705" s="868" t="s">
        <v>819</v>
      </c>
      <c r="F5705" s="867" t="s">
        <v>819</v>
      </c>
      <c r="G5705" s="867">
        <v>89045</v>
      </c>
      <c r="H5705" s="867" t="s">
        <v>12304</v>
      </c>
      <c r="I5705" s="867" t="s">
        <v>6401</v>
      </c>
      <c r="J5705" s="867" t="s">
        <v>6229</v>
      </c>
      <c r="K5705" s="868">
        <v>51.76</v>
      </c>
      <c r="L5705" s="867" t="s">
        <v>6143</v>
      </c>
    </row>
    <row r="5706" spans="1:12" ht="13.5">
      <c r="A5706" s="867" t="s">
        <v>12113</v>
      </c>
      <c r="B5706" s="867" t="s">
        <v>12114</v>
      </c>
      <c r="C5706" s="867" t="s">
        <v>12282</v>
      </c>
      <c r="D5706" s="867" t="s">
        <v>12283</v>
      </c>
      <c r="E5706" s="868" t="s">
        <v>819</v>
      </c>
      <c r="F5706" s="867" t="s">
        <v>819</v>
      </c>
      <c r="G5706" s="867">
        <v>89170</v>
      </c>
      <c r="H5706" s="867" t="s">
        <v>12305</v>
      </c>
      <c r="I5706" s="867" t="s">
        <v>6401</v>
      </c>
      <c r="J5706" s="867" t="s">
        <v>6229</v>
      </c>
      <c r="K5706" s="868">
        <v>50.02</v>
      </c>
      <c r="L5706" s="867" t="s">
        <v>6143</v>
      </c>
    </row>
    <row r="5707" spans="1:12" ht="13.5">
      <c r="A5707" s="867" t="s">
        <v>12113</v>
      </c>
      <c r="B5707" s="867" t="s">
        <v>12114</v>
      </c>
      <c r="C5707" s="867" t="s">
        <v>12282</v>
      </c>
      <c r="D5707" s="867" t="s">
        <v>12283</v>
      </c>
      <c r="E5707" s="868" t="s">
        <v>819</v>
      </c>
      <c r="F5707" s="867" t="s">
        <v>819</v>
      </c>
      <c r="G5707" s="867">
        <v>93392</v>
      </c>
      <c r="H5707" s="867" t="s">
        <v>12306</v>
      </c>
      <c r="I5707" s="867" t="s">
        <v>6401</v>
      </c>
      <c r="J5707" s="867" t="s">
        <v>6229</v>
      </c>
      <c r="K5707" s="868">
        <v>41.11</v>
      </c>
      <c r="L5707" s="867" t="s">
        <v>6143</v>
      </c>
    </row>
    <row r="5708" spans="1:12" ht="13.5">
      <c r="A5708" s="867" t="s">
        <v>12113</v>
      </c>
      <c r="B5708" s="867" t="s">
        <v>12114</v>
      </c>
      <c r="C5708" s="867" t="s">
        <v>12282</v>
      </c>
      <c r="D5708" s="867" t="s">
        <v>12283</v>
      </c>
      <c r="E5708" s="868" t="s">
        <v>819</v>
      </c>
      <c r="F5708" s="867" t="s">
        <v>819</v>
      </c>
      <c r="G5708" s="867">
        <v>93393</v>
      </c>
      <c r="H5708" s="867" t="s">
        <v>12307</v>
      </c>
      <c r="I5708" s="867" t="s">
        <v>6401</v>
      </c>
      <c r="J5708" s="867" t="s">
        <v>6229</v>
      </c>
      <c r="K5708" s="868">
        <v>34.31</v>
      </c>
      <c r="L5708" s="867" t="s">
        <v>6143</v>
      </c>
    </row>
    <row r="5709" spans="1:12" ht="13.5">
      <c r="A5709" s="867" t="s">
        <v>12113</v>
      </c>
      <c r="B5709" s="867" t="s">
        <v>12114</v>
      </c>
      <c r="C5709" s="867" t="s">
        <v>12282</v>
      </c>
      <c r="D5709" s="867" t="s">
        <v>12283</v>
      </c>
      <c r="E5709" s="868" t="s">
        <v>819</v>
      </c>
      <c r="F5709" s="867" t="s">
        <v>819</v>
      </c>
      <c r="G5709" s="867">
        <v>93394</v>
      </c>
      <c r="H5709" s="867" t="s">
        <v>12308</v>
      </c>
      <c r="I5709" s="867" t="s">
        <v>6401</v>
      </c>
      <c r="J5709" s="867" t="s">
        <v>6229</v>
      </c>
      <c r="K5709" s="868">
        <v>43.56</v>
      </c>
      <c r="L5709" s="867" t="s">
        <v>6143</v>
      </c>
    </row>
    <row r="5710" spans="1:12" ht="13.5">
      <c r="A5710" s="867" t="s">
        <v>12113</v>
      </c>
      <c r="B5710" s="867" t="s">
        <v>12114</v>
      </c>
      <c r="C5710" s="867" t="s">
        <v>12282</v>
      </c>
      <c r="D5710" s="867" t="s">
        <v>12283</v>
      </c>
      <c r="E5710" s="868" t="s">
        <v>819</v>
      </c>
      <c r="F5710" s="867" t="s">
        <v>819</v>
      </c>
      <c r="G5710" s="867">
        <v>93395</v>
      </c>
      <c r="H5710" s="867" t="s">
        <v>12309</v>
      </c>
      <c r="I5710" s="867" t="s">
        <v>6401</v>
      </c>
      <c r="J5710" s="867" t="s">
        <v>6229</v>
      </c>
      <c r="K5710" s="868">
        <v>40.49</v>
      </c>
      <c r="L5710" s="867" t="s">
        <v>6143</v>
      </c>
    </row>
    <row r="5711" spans="1:12" ht="13.5">
      <c r="A5711" s="867" t="s">
        <v>12113</v>
      </c>
      <c r="B5711" s="867" t="s">
        <v>12114</v>
      </c>
      <c r="C5711" s="867" t="s">
        <v>12282</v>
      </c>
      <c r="D5711" s="867" t="s">
        <v>12283</v>
      </c>
      <c r="E5711" s="868" t="s">
        <v>819</v>
      </c>
      <c r="F5711" s="867" t="s">
        <v>819</v>
      </c>
      <c r="G5711" s="867">
        <v>99194</v>
      </c>
      <c r="H5711" s="867" t="s">
        <v>12310</v>
      </c>
      <c r="I5711" s="867" t="s">
        <v>6401</v>
      </c>
      <c r="J5711" s="867" t="s">
        <v>6229</v>
      </c>
      <c r="K5711" s="868">
        <v>45.44</v>
      </c>
      <c r="L5711" s="867" t="s">
        <v>6143</v>
      </c>
    </row>
    <row r="5712" spans="1:12" ht="13.5">
      <c r="A5712" s="867" t="s">
        <v>12113</v>
      </c>
      <c r="B5712" s="867" t="s">
        <v>12114</v>
      </c>
      <c r="C5712" s="867" t="s">
        <v>12282</v>
      </c>
      <c r="D5712" s="867" t="s">
        <v>12283</v>
      </c>
      <c r="E5712" s="868" t="s">
        <v>819</v>
      </c>
      <c r="F5712" s="867" t="s">
        <v>819</v>
      </c>
      <c r="G5712" s="867">
        <v>99195</v>
      </c>
      <c r="H5712" s="867" t="s">
        <v>12311</v>
      </c>
      <c r="I5712" s="867" t="s">
        <v>6401</v>
      </c>
      <c r="J5712" s="867" t="s">
        <v>6229</v>
      </c>
      <c r="K5712" s="868">
        <v>38.64</v>
      </c>
      <c r="L5712" s="867" t="s">
        <v>6143</v>
      </c>
    </row>
    <row r="5713" spans="1:12" ht="13.5">
      <c r="A5713" s="867" t="s">
        <v>12113</v>
      </c>
      <c r="B5713" s="867" t="s">
        <v>12114</v>
      </c>
      <c r="C5713" s="867" t="s">
        <v>12282</v>
      </c>
      <c r="D5713" s="867" t="s">
        <v>12283</v>
      </c>
      <c r="E5713" s="868" t="s">
        <v>819</v>
      </c>
      <c r="F5713" s="867" t="s">
        <v>819</v>
      </c>
      <c r="G5713" s="867">
        <v>99196</v>
      </c>
      <c r="H5713" s="867" t="s">
        <v>12312</v>
      </c>
      <c r="I5713" s="867" t="s">
        <v>6401</v>
      </c>
      <c r="J5713" s="867" t="s">
        <v>6229</v>
      </c>
      <c r="K5713" s="868">
        <v>47.89</v>
      </c>
      <c r="L5713" s="867" t="s">
        <v>6143</v>
      </c>
    </row>
    <row r="5714" spans="1:12" ht="13.5">
      <c r="A5714" s="867" t="s">
        <v>12113</v>
      </c>
      <c r="B5714" s="867" t="s">
        <v>12114</v>
      </c>
      <c r="C5714" s="867" t="s">
        <v>12282</v>
      </c>
      <c r="D5714" s="867" t="s">
        <v>12283</v>
      </c>
      <c r="E5714" s="868" t="s">
        <v>819</v>
      </c>
      <c r="F5714" s="867" t="s">
        <v>819</v>
      </c>
      <c r="G5714" s="867">
        <v>99198</v>
      </c>
      <c r="H5714" s="867" t="s">
        <v>12313</v>
      </c>
      <c r="I5714" s="867" t="s">
        <v>6401</v>
      </c>
      <c r="J5714" s="867" t="s">
        <v>6229</v>
      </c>
      <c r="K5714" s="868">
        <v>44.82</v>
      </c>
      <c r="L5714" s="867" t="s">
        <v>6143</v>
      </c>
    </row>
    <row r="5715" spans="1:12" ht="13.5">
      <c r="A5715" s="867" t="s">
        <v>12113</v>
      </c>
      <c r="B5715" s="867" t="s">
        <v>12114</v>
      </c>
      <c r="C5715" s="867" t="s">
        <v>12314</v>
      </c>
      <c r="D5715" s="867" t="s">
        <v>12315</v>
      </c>
      <c r="E5715" s="868" t="s">
        <v>819</v>
      </c>
      <c r="F5715" s="867" t="s">
        <v>819</v>
      </c>
      <c r="G5715" s="867">
        <v>84088</v>
      </c>
      <c r="H5715" s="867" t="s">
        <v>12316</v>
      </c>
      <c r="I5715" s="867" t="s">
        <v>272</v>
      </c>
      <c r="J5715" s="867" t="s">
        <v>6229</v>
      </c>
      <c r="K5715" s="868">
        <v>69.58</v>
      </c>
      <c r="L5715" s="867" t="s">
        <v>6143</v>
      </c>
    </row>
    <row r="5716" spans="1:12" ht="13.5">
      <c r="A5716" s="867" t="s">
        <v>12113</v>
      </c>
      <c r="B5716" s="867" t="s">
        <v>12114</v>
      </c>
      <c r="C5716" s="867" t="s">
        <v>12314</v>
      </c>
      <c r="D5716" s="867" t="s">
        <v>12315</v>
      </c>
      <c r="E5716" s="868" t="s">
        <v>819</v>
      </c>
      <c r="F5716" s="867" t="s">
        <v>819</v>
      </c>
      <c r="G5716" s="867">
        <v>84089</v>
      </c>
      <c r="H5716" s="867" t="s">
        <v>12317</v>
      </c>
      <c r="I5716" s="867" t="s">
        <v>272</v>
      </c>
      <c r="J5716" s="867" t="s">
        <v>6229</v>
      </c>
      <c r="K5716" s="868">
        <v>98.71</v>
      </c>
      <c r="L5716" s="867" t="s">
        <v>6143</v>
      </c>
    </row>
    <row r="5717" spans="1:12" ht="13.5">
      <c r="A5717" s="867" t="s">
        <v>12113</v>
      </c>
      <c r="B5717" s="867" t="s">
        <v>12114</v>
      </c>
      <c r="C5717" s="867" t="s">
        <v>12318</v>
      </c>
      <c r="D5717" s="867" t="s">
        <v>12319</v>
      </c>
      <c r="E5717" s="868" t="s">
        <v>819</v>
      </c>
      <c r="F5717" s="867" t="s">
        <v>819</v>
      </c>
      <c r="G5717" s="867">
        <v>40675</v>
      </c>
      <c r="H5717" s="867" t="s">
        <v>12320</v>
      </c>
      <c r="I5717" s="867" t="s">
        <v>272</v>
      </c>
      <c r="J5717" s="867" t="s">
        <v>6635</v>
      </c>
      <c r="K5717" s="868">
        <v>4.59</v>
      </c>
      <c r="L5717" s="867" t="s">
        <v>6143</v>
      </c>
    </row>
    <row r="5718" spans="1:12" ht="13.5">
      <c r="A5718" s="867" t="s">
        <v>12113</v>
      </c>
      <c r="B5718" s="867" t="s">
        <v>12114</v>
      </c>
      <c r="C5718" s="867" t="s">
        <v>12321</v>
      </c>
      <c r="D5718" s="867" t="s">
        <v>12322</v>
      </c>
      <c r="E5718" s="868" t="s">
        <v>819</v>
      </c>
      <c r="F5718" s="867" t="s">
        <v>819</v>
      </c>
      <c r="G5718" s="867">
        <v>96112</v>
      </c>
      <c r="H5718" s="867" t="s">
        <v>12323</v>
      </c>
      <c r="I5718" s="867" t="s">
        <v>6401</v>
      </c>
      <c r="J5718" s="867" t="s">
        <v>6229</v>
      </c>
      <c r="K5718" s="868">
        <v>106.02</v>
      </c>
      <c r="L5718" s="867" t="s">
        <v>6143</v>
      </c>
    </row>
    <row r="5719" spans="1:12" ht="13.5">
      <c r="A5719" s="867" t="s">
        <v>12113</v>
      </c>
      <c r="B5719" s="867" t="s">
        <v>12114</v>
      </c>
      <c r="C5719" s="867" t="s">
        <v>12321</v>
      </c>
      <c r="D5719" s="867" t="s">
        <v>12322</v>
      </c>
      <c r="E5719" s="868" t="s">
        <v>819</v>
      </c>
      <c r="F5719" s="867" t="s">
        <v>819</v>
      </c>
      <c r="G5719" s="867">
        <v>96117</v>
      </c>
      <c r="H5719" s="867" t="s">
        <v>12324</v>
      </c>
      <c r="I5719" s="867" t="s">
        <v>6401</v>
      </c>
      <c r="J5719" s="867" t="s">
        <v>6229</v>
      </c>
      <c r="K5719" s="868">
        <v>129.66</v>
      </c>
      <c r="L5719" s="867" t="s">
        <v>6143</v>
      </c>
    </row>
    <row r="5720" spans="1:12" ht="13.5">
      <c r="A5720" s="867" t="s">
        <v>12113</v>
      </c>
      <c r="B5720" s="867" t="s">
        <v>12114</v>
      </c>
      <c r="C5720" s="867" t="s">
        <v>12321</v>
      </c>
      <c r="D5720" s="867" t="s">
        <v>12322</v>
      </c>
      <c r="E5720" s="868" t="s">
        <v>819</v>
      </c>
      <c r="F5720" s="867" t="s">
        <v>819</v>
      </c>
      <c r="G5720" s="867">
        <v>96122</v>
      </c>
      <c r="H5720" s="867" t="s">
        <v>12325</v>
      </c>
      <c r="I5720" s="867" t="s">
        <v>272</v>
      </c>
      <c r="J5720" s="867" t="s">
        <v>6229</v>
      </c>
      <c r="K5720" s="868">
        <v>31.3</v>
      </c>
      <c r="L5720" s="867" t="s">
        <v>6143</v>
      </c>
    </row>
    <row r="5721" spans="1:12" ht="13.5">
      <c r="A5721" s="867" t="s">
        <v>12113</v>
      </c>
      <c r="B5721" s="867" t="s">
        <v>12114</v>
      </c>
      <c r="C5721" s="867" t="s">
        <v>12326</v>
      </c>
      <c r="D5721" s="867" t="s">
        <v>12327</v>
      </c>
      <c r="E5721" s="868" t="s">
        <v>819</v>
      </c>
      <c r="F5721" s="867" t="s">
        <v>819</v>
      </c>
      <c r="G5721" s="867">
        <v>96109</v>
      </c>
      <c r="H5721" s="867" t="s">
        <v>12328</v>
      </c>
      <c r="I5721" s="867" t="s">
        <v>6401</v>
      </c>
      <c r="J5721" s="867" t="s">
        <v>6142</v>
      </c>
      <c r="K5721" s="868">
        <v>40.549999999999997</v>
      </c>
      <c r="L5721" s="867" t="s">
        <v>6143</v>
      </c>
    </row>
    <row r="5722" spans="1:12" ht="13.5">
      <c r="A5722" s="867" t="s">
        <v>12113</v>
      </c>
      <c r="B5722" s="867" t="s">
        <v>12114</v>
      </c>
      <c r="C5722" s="867" t="s">
        <v>12326</v>
      </c>
      <c r="D5722" s="867" t="s">
        <v>12327</v>
      </c>
      <c r="E5722" s="868" t="s">
        <v>819</v>
      </c>
      <c r="F5722" s="867" t="s">
        <v>819</v>
      </c>
      <c r="G5722" s="867">
        <v>96110</v>
      </c>
      <c r="H5722" s="867" t="s">
        <v>12329</v>
      </c>
      <c r="I5722" s="867" t="s">
        <v>6401</v>
      </c>
      <c r="J5722" s="867" t="s">
        <v>6229</v>
      </c>
      <c r="K5722" s="868">
        <v>56.67</v>
      </c>
      <c r="L5722" s="867" t="s">
        <v>6143</v>
      </c>
    </row>
    <row r="5723" spans="1:12" ht="13.5">
      <c r="A5723" s="867" t="s">
        <v>12113</v>
      </c>
      <c r="B5723" s="867" t="s">
        <v>12114</v>
      </c>
      <c r="C5723" s="867" t="s">
        <v>12326</v>
      </c>
      <c r="D5723" s="867" t="s">
        <v>12327</v>
      </c>
      <c r="E5723" s="868" t="s">
        <v>819</v>
      </c>
      <c r="F5723" s="867" t="s">
        <v>819</v>
      </c>
      <c r="G5723" s="867">
        <v>96113</v>
      </c>
      <c r="H5723" s="867" t="s">
        <v>12330</v>
      </c>
      <c r="I5723" s="867" t="s">
        <v>6401</v>
      </c>
      <c r="J5723" s="867" t="s">
        <v>6142</v>
      </c>
      <c r="K5723" s="868">
        <v>36.08</v>
      </c>
      <c r="L5723" s="867" t="s">
        <v>6143</v>
      </c>
    </row>
    <row r="5724" spans="1:12" ht="13.5">
      <c r="A5724" s="867" t="s">
        <v>12113</v>
      </c>
      <c r="B5724" s="867" t="s">
        <v>12114</v>
      </c>
      <c r="C5724" s="867" t="s">
        <v>12326</v>
      </c>
      <c r="D5724" s="867" t="s">
        <v>12327</v>
      </c>
      <c r="E5724" s="868" t="s">
        <v>819</v>
      </c>
      <c r="F5724" s="867" t="s">
        <v>819</v>
      </c>
      <c r="G5724" s="867">
        <v>96114</v>
      </c>
      <c r="H5724" s="867" t="s">
        <v>12331</v>
      </c>
      <c r="I5724" s="867" t="s">
        <v>6401</v>
      </c>
      <c r="J5724" s="867" t="s">
        <v>6229</v>
      </c>
      <c r="K5724" s="868">
        <v>57.25</v>
      </c>
      <c r="L5724" s="867" t="s">
        <v>6143</v>
      </c>
    </row>
    <row r="5725" spans="1:12" ht="13.5">
      <c r="A5725" s="867" t="s">
        <v>12113</v>
      </c>
      <c r="B5725" s="867" t="s">
        <v>12114</v>
      </c>
      <c r="C5725" s="867" t="s">
        <v>12326</v>
      </c>
      <c r="D5725" s="867" t="s">
        <v>12327</v>
      </c>
      <c r="E5725" s="868" t="s">
        <v>819</v>
      </c>
      <c r="F5725" s="867" t="s">
        <v>819</v>
      </c>
      <c r="G5725" s="867">
        <v>96120</v>
      </c>
      <c r="H5725" s="867" t="s">
        <v>12332</v>
      </c>
      <c r="I5725" s="867" t="s">
        <v>272</v>
      </c>
      <c r="J5725" s="867" t="s">
        <v>6142</v>
      </c>
      <c r="K5725" s="868">
        <v>2.78</v>
      </c>
      <c r="L5725" s="867" t="s">
        <v>6143</v>
      </c>
    </row>
    <row r="5726" spans="1:12" ht="13.5">
      <c r="A5726" s="867" t="s">
        <v>12113</v>
      </c>
      <c r="B5726" s="867" t="s">
        <v>12114</v>
      </c>
      <c r="C5726" s="867" t="s">
        <v>12326</v>
      </c>
      <c r="D5726" s="867" t="s">
        <v>12327</v>
      </c>
      <c r="E5726" s="868" t="s">
        <v>819</v>
      </c>
      <c r="F5726" s="867" t="s">
        <v>819</v>
      </c>
      <c r="G5726" s="867">
        <v>96123</v>
      </c>
      <c r="H5726" s="867" t="s">
        <v>12333</v>
      </c>
      <c r="I5726" s="867" t="s">
        <v>272</v>
      </c>
      <c r="J5726" s="867" t="s">
        <v>6229</v>
      </c>
      <c r="K5726" s="868">
        <v>23.25</v>
      </c>
      <c r="L5726" s="867" t="s">
        <v>6143</v>
      </c>
    </row>
    <row r="5727" spans="1:12" ht="13.5">
      <c r="A5727" s="867" t="s">
        <v>12113</v>
      </c>
      <c r="B5727" s="867" t="s">
        <v>12114</v>
      </c>
      <c r="C5727" s="867" t="s">
        <v>12326</v>
      </c>
      <c r="D5727" s="867" t="s">
        <v>12327</v>
      </c>
      <c r="E5727" s="868" t="s">
        <v>819</v>
      </c>
      <c r="F5727" s="867" t="s">
        <v>819</v>
      </c>
      <c r="G5727" s="867">
        <v>99054</v>
      </c>
      <c r="H5727" s="867" t="s">
        <v>12334</v>
      </c>
      <c r="I5727" s="867" t="s">
        <v>6401</v>
      </c>
      <c r="J5727" s="867" t="s">
        <v>6142</v>
      </c>
      <c r="K5727" s="868">
        <v>49.69</v>
      </c>
      <c r="L5727" s="867" t="s">
        <v>6143</v>
      </c>
    </row>
    <row r="5728" spans="1:12" ht="13.5">
      <c r="A5728" s="867" t="s">
        <v>12113</v>
      </c>
      <c r="B5728" s="867" t="s">
        <v>12114</v>
      </c>
      <c r="C5728" s="867" t="s">
        <v>12335</v>
      </c>
      <c r="D5728" s="867" t="s">
        <v>12336</v>
      </c>
      <c r="E5728" s="868">
        <v>73807</v>
      </c>
      <c r="F5728" s="867" t="s">
        <v>12337</v>
      </c>
      <c r="G5728" s="867" t="s">
        <v>12338</v>
      </c>
      <c r="H5728" s="867" t="s">
        <v>12339</v>
      </c>
      <c r="I5728" s="867" t="s">
        <v>272</v>
      </c>
      <c r="J5728" s="867" t="s">
        <v>6229</v>
      </c>
      <c r="K5728" s="868">
        <v>93.34</v>
      </c>
      <c r="L5728" s="867" t="s">
        <v>6143</v>
      </c>
    </row>
    <row r="5729" spans="1:12" ht="13.5">
      <c r="A5729" s="867" t="s">
        <v>12113</v>
      </c>
      <c r="B5729" s="867" t="s">
        <v>12114</v>
      </c>
      <c r="C5729" s="867" t="s">
        <v>12340</v>
      </c>
      <c r="D5729" s="867" t="s">
        <v>12341</v>
      </c>
      <c r="E5729" s="868" t="s">
        <v>819</v>
      </c>
      <c r="F5729" s="867" t="s">
        <v>819</v>
      </c>
      <c r="G5729" s="867">
        <v>96111</v>
      </c>
      <c r="H5729" s="867" t="s">
        <v>12342</v>
      </c>
      <c r="I5729" s="867" t="s">
        <v>6401</v>
      </c>
      <c r="J5729" s="867" t="s">
        <v>6229</v>
      </c>
      <c r="K5729" s="868">
        <v>34.369999999999997</v>
      </c>
      <c r="L5729" s="867" t="s">
        <v>6143</v>
      </c>
    </row>
    <row r="5730" spans="1:12" ht="13.5">
      <c r="A5730" s="867" t="s">
        <v>12113</v>
      </c>
      <c r="B5730" s="867" t="s">
        <v>12114</v>
      </c>
      <c r="C5730" s="867" t="s">
        <v>12340</v>
      </c>
      <c r="D5730" s="867" t="s">
        <v>12341</v>
      </c>
      <c r="E5730" s="868" t="s">
        <v>819</v>
      </c>
      <c r="F5730" s="867" t="s">
        <v>819</v>
      </c>
      <c r="G5730" s="867">
        <v>96116</v>
      </c>
      <c r="H5730" s="867" t="s">
        <v>12343</v>
      </c>
      <c r="I5730" s="867" t="s">
        <v>6401</v>
      </c>
      <c r="J5730" s="867" t="s">
        <v>6229</v>
      </c>
      <c r="K5730" s="868">
        <v>37.04</v>
      </c>
      <c r="L5730" s="867" t="s">
        <v>6143</v>
      </c>
    </row>
    <row r="5731" spans="1:12" ht="13.5">
      <c r="A5731" s="867" t="s">
        <v>12113</v>
      </c>
      <c r="B5731" s="867" t="s">
        <v>12114</v>
      </c>
      <c r="C5731" s="867" t="s">
        <v>12340</v>
      </c>
      <c r="D5731" s="867" t="s">
        <v>12341</v>
      </c>
      <c r="E5731" s="868" t="s">
        <v>819</v>
      </c>
      <c r="F5731" s="867" t="s">
        <v>819</v>
      </c>
      <c r="G5731" s="867">
        <v>96121</v>
      </c>
      <c r="H5731" s="867" t="s">
        <v>12344</v>
      </c>
      <c r="I5731" s="867" t="s">
        <v>272</v>
      </c>
      <c r="J5731" s="867" t="s">
        <v>6229</v>
      </c>
      <c r="K5731" s="868">
        <v>7.7</v>
      </c>
      <c r="L5731" s="867" t="s">
        <v>6143</v>
      </c>
    </row>
    <row r="5732" spans="1:12" ht="13.5">
      <c r="A5732" s="867" t="s">
        <v>12113</v>
      </c>
      <c r="B5732" s="867" t="s">
        <v>12114</v>
      </c>
      <c r="C5732" s="867" t="s">
        <v>12340</v>
      </c>
      <c r="D5732" s="867" t="s">
        <v>12341</v>
      </c>
      <c r="E5732" s="868" t="s">
        <v>819</v>
      </c>
      <c r="F5732" s="867" t="s">
        <v>819</v>
      </c>
      <c r="G5732" s="867">
        <v>96485</v>
      </c>
      <c r="H5732" s="867" t="s">
        <v>12345</v>
      </c>
      <c r="I5732" s="867" t="s">
        <v>6401</v>
      </c>
      <c r="J5732" s="867" t="s">
        <v>6229</v>
      </c>
      <c r="K5732" s="868">
        <v>39.130000000000003</v>
      </c>
      <c r="L5732" s="867" t="s">
        <v>6143</v>
      </c>
    </row>
    <row r="5733" spans="1:12" ht="13.5">
      <c r="A5733" s="867" t="s">
        <v>12113</v>
      </c>
      <c r="B5733" s="867" t="s">
        <v>12114</v>
      </c>
      <c r="C5733" s="867" t="s">
        <v>12340</v>
      </c>
      <c r="D5733" s="867" t="s">
        <v>12341</v>
      </c>
      <c r="E5733" s="868" t="s">
        <v>819</v>
      </c>
      <c r="F5733" s="867" t="s">
        <v>819</v>
      </c>
      <c r="G5733" s="867">
        <v>96486</v>
      </c>
      <c r="H5733" s="867" t="s">
        <v>12346</v>
      </c>
      <c r="I5733" s="867" t="s">
        <v>6401</v>
      </c>
      <c r="J5733" s="867" t="s">
        <v>6229</v>
      </c>
      <c r="K5733" s="868">
        <v>42.09</v>
      </c>
      <c r="L5733" s="867" t="s">
        <v>6143</v>
      </c>
    </row>
    <row r="5734" spans="1:12" ht="13.5">
      <c r="A5734" s="867" t="s">
        <v>12113</v>
      </c>
      <c r="B5734" s="867" t="s">
        <v>12114</v>
      </c>
      <c r="C5734" s="867" t="s">
        <v>12347</v>
      </c>
      <c r="D5734" s="867" t="s">
        <v>12348</v>
      </c>
      <c r="E5734" s="868" t="s">
        <v>819</v>
      </c>
      <c r="F5734" s="867" t="s">
        <v>819</v>
      </c>
      <c r="G5734" s="867">
        <v>91514</v>
      </c>
      <c r="H5734" s="867" t="s">
        <v>12349</v>
      </c>
      <c r="I5734" s="867" t="s">
        <v>6401</v>
      </c>
      <c r="J5734" s="867" t="s">
        <v>6229</v>
      </c>
      <c r="K5734" s="868">
        <v>5.79</v>
      </c>
      <c r="L5734" s="867" t="s">
        <v>6143</v>
      </c>
    </row>
    <row r="5735" spans="1:12" ht="13.5">
      <c r="A5735" s="867" t="s">
        <v>12113</v>
      </c>
      <c r="B5735" s="867" t="s">
        <v>12114</v>
      </c>
      <c r="C5735" s="867" t="s">
        <v>12347</v>
      </c>
      <c r="D5735" s="867" t="s">
        <v>12348</v>
      </c>
      <c r="E5735" s="868" t="s">
        <v>819</v>
      </c>
      <c r="F5735" s="867" t="s">
        <v>819</v>
      </c>
      <c r="G5735" s="867">
        <v>91515</v>
      </c>
      <c r="H5735" s="867" t="s">
        <v>12350</v>
      </c>
      <c r="I5735" s="867" t="s">
        <v>6401</v>
      </c>
      <c r="J5735" s="867" t="s">
        <v>6229</v>
      </c>
      <c r="K5735" s="868">
        <v>7.67</v>
      </c>
      <c r="L5735" s="867" t="s">
        <v>6143</v>
      </c>
    </row>
    <row r="5736" spans="1:12" ht="13.5">
      <c r="A5736" s="867" t="s">
        <v>12113</v>
      </c>
      <c r="B5736" s="867" t="s">
        <v>12114</v>
      </c>
      <c r="C5736" s="867" t="s">
        <v>12347</v>
      </c>
      <c r="D5736" s="867" t="s">
        <v>12348</v>
      </c>
      <c r="E5736" s="868" t="s">
        <v>819</v>
      </c>
      <c r="F5736" s="867" t="s">
        <v>819</v>
      </c>
      <c r="G5736" s="867">
        <v>91516</v>
      </c>
      <c r="H5736" s="867" t="s">
        <v>12351</v>
      </c>
      <c r="I5736" s="867" t="s">
        <v>6401</v>
      </c>
      <c r="J5736" s="867" t="s">
        <v>6229</v>
      </c>
      <c r="K5736" s="868">
        <v>11.22</v>
      </c>
      <c r="L5736" s="867" t="s">
        <v>6143</v>
      </c>
    </row>
    <row r="5737" spans="1:12" ht="13.5">
      <c r="A5737" s="867" t="s">
        <v>12113</v>
      </c>
      <c r="B5737" s="867" t="s">
        <v>12114</v>
      </c>
      <c r="C5737" s="867" t="s">
        <v>12347</v>
      </c>
      <c r="D5737" s="867" t="s">
        <v>12348</v>
      </c>
      <c r="E5737" s="868" t="s">
        <v>819</v>
      </c>
      <c r="F5737" s="867" t="s">
        <v>819</v>
      </c>
      <c r="G5737" s="867">
        <v>91517</v>
      </c>
      <c r="H5737" s="867" t="s">
        <v>12352</v>
      </c>
      <c r="I5737" s="867" t="s">
        <v>6401</v>
      </c>
      <c r="J5737" s="867" t="s">
        <v>6229</v>
      </c>
      <c r="K5737" s="868">
        <v>12.5</v>
      </c>
      <c r="L5737" s="867" t="s">
        <v>6143</v>
      </c>
    </row>
    <row r="5738" spans="1:12" ht="13.5">
      <c r="A5738" s="867" t="s">
        <v>12113</v>
      </c>
      <c r="B5738" s="867" t="s">
        <v>12114</v>
      </c>
      <c r="C5738" s="867" t="s">
        <v>12347</v>
      </c>
      <c r="D5738" s="867" t="s">
        <v>12348</v>
      </c>
      <c r="E5738" s="868" t="s">
        <v>819</v>
      </c>
      <c r="F5738" s="867" t="s">
        <v>819</v>
      </c>
      <c r="G5738" s="867">
        <v>91519</v>
      </c>
      <c r="H5738" s="867" t="s">
        <v>12353</v>
      </c>
      <c r="I5738" s="867" t="s">
        <v>6401</v>
      </c>
      <c r="J5738" s="867" t="s">
        <v>6229</v>
      </c>
      <c r="K5738" s="868">
        <v>14.37</v>
      </c>
      <c r="L5738" s="867" t="s">
        <v>6143</v>
      </c>
    </row>
    <row r="5739" spans="1:12" ht="13.5">
      <c r="A5739" s="867" t="s">
        <v>12113</v>
      </c>
      <c r="B5739" s="867" t="s">
        <v>12114</v>
      </c>
      <c r="C5739" s="867" t="s">
        <v>12347</v>
      </c>
      <c r="D5739" s="867" t="s">
        <v>12348</v>
      </c>
      <c r="E5739" s="868" t="s">
        <v>819</v>
      </c>
      <c r="F5739" s="867" t="s">
        <v>819</v>
      </c>
      <c r="G5739" s="867">
        <v>91520</v>
      </c>
      <c r="H5739" s="867" t="s">
        <v>12354</v>
      </c>
      <c r="I5739" s="867" t="s">
        <v>6401</v>
      </c>
      <c r="J5739" s="867" t="s">
        <v>6229</v>
      </c>
      <c r="K5739" s="868">
        <v>2.0699999999999998</v>
      </c>
      <c r="L5739" s="867" t="s">
        <v>6143</v>
      </c>
    </row>
    <row r="5740" spans="1:12" ht="13.5">
      <c r="A5740" s="867" t="s">
        <v>12113</v>
      </c>
      <c r="B5740" s="867" t="s">
        <v>12114</v>
      </c>
      <c r="C5740" s="867" t="s">
        <v>12347</v>
      </c>
      <c r="D5740" s="867" t="s">
        <v>12348</v>
      </c>
      <c r="E5740" s="868" t="s">
        <v>819</v>
      </c>
      <c r="F5740" s="867" t="s">
        <v>819</v>
      </c>
      <c r="G5740" s="867">
        <v>91522</v>
      </c>
      <c r="H5740" s="867" t="s">
        <v>12355</v>
      </c>
      <c r="I5740" s="867" t="s">
        <v>6401</v>
      </c>
      <c r="J5740" s="867" t="s">
        <v>6229</v>
      </c>
      <c r="K5740" s="868">
        <v>2.4900000000000002</v>
      </c>
      <c r="L5740" s="867" t="s">
        <v>6143</v>
      </c>
    </row>
    <row r="5741" spans="1:12" ht="13.5">
      <c r="A5741" s="867" t="s">
        <v>12113</v>
      </c>
      <c r="B5741" s="867" t="s">
        <v>12114</v>
      </c>
      <c r="C5741" s="867" t="s">
        <v>12347</v>
      </c>
      <c r="D5741" s="867" t="s">
        <v>12348</v>
      </c>
      <c r="E5741" s="868" t="s">
        <v>819</v>
      </c>
      <c r="F5741" s="867" t="s">
        <v>819</v>
      </c>
      <c r="G5741" s="867">
        <v>91525</v>
      </c>
      <c r="H5741" s="867" t="s">
        <v>12356</v>
      </c>
      <c r="I5741" s="867" t="s">
        <v>6401</v>
      </c>
      <c r="J5741" s="867" t="s">
        <v>6229</v>
      </c>
      <c r="K5741" s="868">
        <v>4.4400000000000004</v>
      </c>
      <c r="L5741" s="867" t="s">
        <v>6143</v>
      </c>
    </row>
    <row r="5742" spans="1:12" ht="13.5">
      <c r="A5742" s="867" t="s">
        <v>11071</v>
      </c>
      <c r="B5742" s="867" t="s">
        <v>12357</v>
      </c>
      <c r="C5742" s="867" t="s">
        <v>12358</v>
      </c>
      <c r="D5742" s="867" t="s">
        <v>12359</v>
      </c>
      <c r="E5742" s="868" t="s">
        <v>819</v>
      </c>
      <c r="F5742" s="867" t="s">
        <v>819</v>
      </c>
      <c r="G5742" s="867">
        <v>87280</v>
      </c>
      <c r="H5742" s="867" t="s">
        <v>12360</v>
      </c>
      <c r="I5742" s="867" t="s">
        <v>169</v>
      </c>
      <c r="J5742" s="867" t="s">
        <v>6229</v>
      </c>
      <c r="K5742" s="868">
        <v>317.67</v>
      </c>
      <c r="L5742" s="867" t="s">
        <v>6143</v>
      </c>
    </row>
    <row r="5743" spans="1:12" ht="13.5">
      <c r="A5743" s="867" t="s">
        <v>11071</v>
      </c>
      <c r="B5743" s="867" t="s">
        <v>12357</v>
      </c>
      <c r="C5743" s="867" t="s">
        <v>12358</v>
      </c>
      <c r="D5743" s="867" t="s">
        <v>12359</v>
      </c>
      <c r="E5743" s="868" t="s">
        <v>819</v>
      </c>
      <c r="F5743" s="867" t="s">
        <v>819</v>
      </c>
      <c r="G5743" s="867">
        <v>87281</v>
      </c>
      <c r="H5743" s="867" t="s">
        <v>12361</v>
      </c>
      <c r="I5743" s="867" t="s">
        <v>169</v>
      </c>
      <c r="J5743" s="867" t="s">
        <v>6229</v>
      </c>
      <c r="K5743" s="868">
        <v>312</v>
      </c>
      <c r="L5743" s="867" t="s">
        <v>6143</v>
      </c>
    </row>
    <row r="5744" spans="1:12" ht="13.5">
      <c r="A5744" s="867" t="s">
        <v>11071</v>
      </c>
      <c r="B5744" s="867" t="s">
        <v>12357</v>
      </c>
      <c r="C5744" s="867" t="s">
        <v>12358</v>
      </c>
      <c r="D5744" s="867" t="s">
        <v>12359</v>
      </c>
      <c r="E5744" s="868" t="s">
        <v>819</v>
      </c>
      <c r="F5744" s="867" t="s">
        <v>819</v>
      </c>
      <c r="G5744" s="867">
        <v>87283</v>
      </c>
      <c r="H5744" s="867" t="s">
        <v>12362</v>
      </c>
      <c r="I5744" s="867" t="s">
        <v>169</v>
      </c>
      <c r="J5744" s="867" t="s">
        <v>6229</v>
      </c>
      <c r="K5744" s="868">
        <v>323.83999999999997</v>
      </c>
      <c r="L5744" s="867" t="s">
        <v>6143</v>
      </c>
    </row>
    <row r="5745" spans="1:12" ht="13.5">
      <c r="A5745" s="867" t="s">
        <v>11071</v>
      </c>
      <c r="B5745" s="867" t="s">
        <v>12357</v>
      </c>
      <c r="C5745" s="867" t="s">
        <v>12358</v>
      </c>
      <c r="D5745" s="867" t="s">
        <v>12359</v>
      </c>
      <c r="E5745" s="868" t="s">
        <v>819</v>
      </c>
      <c r="F5745" s="867" t="s">
        <v>819</v>
      </c>
      <c r="G5745" s="867">
        <v>87284</v>
      </c>
      <c r="H5745" s="867" t="s">
        <v>12363</v>
      </c>
      <c r="I5745" s="867" t="s">
        <v>169</v>
      </c>
      <c r="J5745" s="867" t="s">
        <v>6229</v>
      </c>
      <c r="K5745" s="868">
        <v>317.36</v>
      </c>
      <c r="L5745" s="867" t="s">
        <v>6143</v>
      </c>
    </row>
    <row r="5746" spans="1:12" ht="13.5">
      <c r="A5746" s="867" t="s">
        <v>11071</v>
      </c>
      <c r="B5746" s="867" t="s">
        <v>12357</v>
      </c>
      <c r="C5746" s="867" t="s">
        <v>12358</v>
      </c>
      <c r="D5746" s="867" t="s">
        <v>12359</v>
      </c>
      <c r="E5746" s="868" t="s">
        <v>819</v>
      </c>
      <c r="F5746" s="867" t="s">
        <v>819</v>
      </c>
      <c r="G5746" s="867">
        <v>87286</v>
      </c>
      <c r="H5746" s="867" t="s">
        <v>12364</v>
      </c>
      <c r="I5746" s="867" t="s">
        <v>169</v>
      </c>
      <c r="J5746" s="867" t="s">
        <v>6229</v>
      </c>
      <c r="K5746" s="868">
        <v>411.85</v>
      </c>
      <c r="L5746" s="867" t="s">
        <v>6143</v>
      </c>
    </row>
    <row r="5747" spans="1:12" ht="13.5">
      <c r="A5747" s="867" t="s">
        <v>11071</v>
      </c>
      <c r="B5747" s="867" t="s">
        <v>12357</v>
      </c>
      <c r="C5747" s="867" t="s">
        <v>12358</v>
      </c>
      <c r="D5747" s="867" t="s">
        <v>12359</v>
      </c>
      <c r="E5747" s="868" t="s">
        <v>819</v>
      </c>
      <c r="F5747" s="867" t="s">
        <v>819</v>
      </c>
      <c r="G5747" s="867">
        <v>87287</v>
      </c>
      <c r="H5747" s="867" t="s">
        <v>12365</v>
      </c>
      <c r="I5747" s="867" t="s">
        <v>169</v>
      </c>
      <c r="J5747" s="867" t="s">
        <v>6229</v>
      </c>
      <c r="K5747" s="868">
        <v>397.64</v>
      </c>
      <c r="L5747" s="867" t="s">
        <v>6143</v>
      </c>
    </row>
    <row r="5748" spans="1:12" ht="13.5">
      <c r="A5748" s="867" t="s">
        <v>11071</v>
      </c>
      <c r="B5748" s="867" t="s">
        <v>12357</v>
      </c>
      <c r="C5748" s="867" t="s">
        <v>12358</v>
      </c>
      <c r="D5748" s="867" t="s">
        <v>12359</v>
      </c>
      <c r="E5748" s="868" t="s">
        <v>819</v>
      </c>
      <c r="F5748" s="867" t="s">
        <v>819</v>
      </c>
      <c r="G5748" s="867">
        <v>87289</v>
      </c>
      <c r="H5748" s="867" t="s">
        <v>12366</v>
      </c>
      <c r="I5748" s="867" t="s">
        <v>169</v>
      </c>
      <c r="J5748" s="867" t="s">
        <v>6229</v>
      </c>
      <c r="K5748" s="868">
        <v>404.5</v>
      </c>
      <c r="L5748" s="867" t="s">
        <v>6143</v>
      </c>
    </row>
    <row r="5749" spans="1:12" ht="13.5">
      <c r="A5749" s="867" t="s">
        <v>11071</v>
      </c>
      <c r="B5749" s="867" t="s">
        <v>12357</v>
      </c>
      <c r="C5749" s="867" t="s">
        <v>12358</v>
      </c>
      <c r="D5749" s="867" t="s">
        <v>12359</v>
      </c>
      <c r="E5749" s="868" t="s">
        <v>819</v>
      </c>
      <c r="F5749" s="867" t="s">
        <v>819</v>
      </c>
      <c r="G5749" s="867">
        <v>87290</v>
      </c>
      <c r="H5749" s="867" t="s">
        <v>12367</v>
      </c>
      <c r="I5749" s="867" t="s">
        <v>169</v>
      </c>
      <c r="J5749" s="867" t="s">
        <v>6229</v>
      </c>
      <c r="K5749" s="868">
        <v>396.61</v>
      </c>
      <c r="L5749" s="867" t="s">
        <v>6143</v>
      </c>
    </row>
    <row r="5750" spans="1:12" ht="13.5">
      <c r="A5750" s="867" t="s">
        <v>11071</v>
      </c>
      <c r="B5750" s="867" t="s">
        <v>12357</v>
      </c>
      <c r="C5750" s="867" t="s">
        <v>12358</v>
      </c>
      <c r="D5750" s="867" t="s">
        <v>12359</v>
      </c>
      <c r="E5750" s="868" t="s">
        <v>819</v>
      </c>
      <c r="F5750" s="867" t="s">
        <v>819</v>
      </c>
      <c r="G5750" s="867">
        <v>87292</v>
      </c>
      <c r="H5750" s="867" t="s">
        <v>12368</v>
      </c>
      <c r="I5750" s="867" t="s">
        <v>169</v>
      </c>
      <c r="J5750" s="867" t="s">
        <v>6229</v>
      </c>
      <c r="K5750" s="868">
        <v>415.8</v>
      </c>
      <c r="L5750" s="867" t="s">
        <v>6143</v>
      </c>
    </row>
    <row r="5751" spans="1:12" ht="13.5">
      <c r="A5751" s="867" t="s">
        <v>11071</v>
      </c>
      <c r="B5751" s="867" t="s">
        <v>12357</v>
      </c>
      <c r="C5751" s="867" t="s">
        <v>12358</v>
      </c>
      <c r="D5751" s="867" t="s">
        <v>12359</v>
      </c>
      <c r="E5751" s="868" t="s">
        <v>819</v>
      </c>
      <c r="F5751" s="867" t="s">
        <v>819</v>
      </c>
      <c r="G5751" s="867">
        <v>87294</v>
      </c>
      <c r="H5751" s="867" t="s">
        <v>12369</v>
      </c>
      <c r="I5751" s="867" t="s">
        <v>169</v>
      </c>
      <c r="J5751" s="867" t="s">
        <v>6229</v>
      </c>
      <c r="K5751" s="868">
        <v>399.04</v>
      </c>
      <c r="L5751" s="867" t="s">
        <v>6143</v>
      </c>
    </row>
    <row r="5752" spans="1:12" ht="13.5">
      <c r="A5752" s="867" t="s">
        <v>11071</v>
      </c>
      <c r="B5752" s="867" t="s">
        <v>12357</v>
      </c>
      <c r="C5752" s="867" t="s">
        <v>12358</v>
      </c>
      <c r="D5752" s="867" t="s">
        <v>12359</v>
      </c>
      <c r="E5752" s="868" t="s">
        <v>819</v>
      </c>
      <c r="F5752" s="867" t="s">
        <v>819</v>
      </c>
      <c r="G5752" s="867">
        <v>87295</v>
      </c>
      <c r="H5752" s="867" t="s">
        <v>12370</v>
      </c>
      <c r="I5752" s="867" t="s">
        <v>169</v>
      </c>
      <c r="J5752" s="867" t="s">
        <v>6229</v>
      </c>
      <c r="K5752" s="868">
        <v>415.76</v>
      </c>
      <c r="L5752" s="867" t="s">
        <v>6143</v>
      </c>
    </row>
    <row r="5753" spans="1:12" ht="13.5">
      <c r="A5753" s="867" t="s">
        <v>11071</v>
      </c>
      <c r="B5753" s="867" t="s">
        <v>12357</v>
      </c>
      <c r="C5753" s="867" t="s">
        <v>12358</v>
      </c>
      <c r="D5753" s="867" t="s">
        <v>12359</v>
      </c>
      <c r="E5753" s="868" t="s">
        <v>819</v>
      </c>
      <c r="F5753" s="867" t="s">
        <v>819</v>
      </c>
      <c r="G5753" s="867">
        <v>87296</v>
      </c>
      <c r="H5753" s="867" t="s">
        <v>12371</v>
      </c>
      <c r="I5753" s="867" t="s">
        <v>169</v>
      </c>
      <c r="J5753" s="867" t="s">
        <v>6229</v>
      </c>
      <c r="K5753" s="868">
        <v>393.92</v>
      </c>
      <c r="L5753" s="867" t="s">
        <v>6143</v>
      </c>
    </row>
    <row r="5754" spans="1:12" ht="13.5">
      <c r="A5754" s="867" t="s">
        <v>11071</v>
      </c>
      <c r="B5754" s="867" t="s">
        <v>12357</v>
      </c>
      <c r="C5754" s="867" t="s">
        <v>12358</v>
      </c>
      <c r="D5754" s="867" t="s">
        <v>12359</v>
      </c>
      <c r="E5754" s="868" t="s">
        <v>819</v>
      </c>
      <c r="F5754" s="867" t="s">
        <v>819</v>
      </c>
      <c r="G5754" s="867">
        <v>87298</v>
      </c>
      <c r="H5754" s="867" t="s">
        <v>12372</v>
      </c>
      <c r="I5754" s="867" t="s">
        <v>169</v>
      </c>
      <c r="J5754" s="867" t="s">
        <v>6229</v>
      </c>
      <c r="K5754" s="868">
        <v>448.43</v>
      </c>
      <c r="L5754" s="867" t="s">
        <v>6143</v>
      </c>
    </row>
    <row r="5755" spans="1:12" ht="13.5">
      <c r="A5755" s="867" t="s">
        <v>11071</v>
      </c>
      <c r="B5755" s="867" t="s">
        <v>12357</v>
      </c>
      <c r="C5755" s="867" t="s">
        <v>12358</v>
      </c>
      <c r="D5755" s="867" t="s">
        <v>12359</v>
      </c>
      <c r="E5755" s="868" t="s">
        <v>819</v>
      </c>
      <c r="F5755" s="867" t="s">
        <v>819</v>
      </c>
      <c r="G5755" s="867">
        <v>87299</v>
      </c>
      <c r="H5755" s="867" t="s">
        <v>12373</v>
      </c>
      <c r="I5755" s="867" t="s">
        <v>169</v>
      </c>
      <c r="J5755" s="867" t="s">
        <v>6229</v>
      </c>
      <c r="K5755" s="868">
        <v>316.93</v>
      </c>
      <c r="L5755" s="867" t="s">
        <v>6143</v>
      </c>
    </row>
    <row r="5756" spans="1:12" ht="13.5">
      <c r="A5756" s="867" t="s">
        <v>11071</v>
      </c>
      <c r="B5756" s="867" t="s">
        <v>12357</v>
      </c>
      <c r="C5756" s="867" t="s">
        <v>12358</v>
      </c>
      <c r="D5756" s="867" t="s">
        <v>12359</v>
      </c>
      <c r="E5756" s="868" t="s">
        <v>819</v>
      </c>
      <c r="F5756" s="867" t="s">
        <v>819</v>
      </c>
      <c r="G5756" s="867">
        <v>87301</v>
      </c>
      <c r="H5756" s="867" t="s">
        <v>12374</v>
      </c>
      <c r="I5756" s="867" t="s">
        <v>169</v>
      </c>
      <c r="J5756" s="867" t="s">
        <v>6229</v>
      </c>
      <c r="K5756" s="868">
        <v>415.83</v>
      </c>
      <c r="L5756" s="867" t="s">
        <v>6143</v>
      </c>
    </row>
    <row r="5757" spans="1:12" ht="13.5">
      <c r="A5757" s="867" t="s">
        <v>11071</v>
      </c>
      <c r="B5757" s="867" t="s">
        <v>12357</v>
      </c>
      <c r="C5757" s="867" t="s">
        <v>12358</v>
      </c>
      <c r="D5757" s="867" t="s">
        <v>12359</v>
      </c>
      <c r="E5757" s="868" t="s">
        <v>819</v>
      </c>
      <c r="F5757" s="867" t="s">
        <v>819</v>
      </c>
      <c r="G5757" s="867">
        <v>87302</v>
      </c>
      <c r="H5757" s="867" t="s">
        <v>12375</v>
      </c>
      <c r="I5757" s="867" t="s">
        <v>169</v>
      </c>
      <c r="J5757" s="867" t="s">
        <v>6229</v>
      </c>
      <c r="K5757" s="868">
        <v>408.19</v>
      </c>
      <c r="L5757" s="867" t="s">
        <v>6143</v>
      </c>
    </row>
    <row r="5758" spans="1:12" ht="13.5">
      <c r="A5758" s="867" t="s">
        <v>11071</v>
      </c>
      <c r="B5758" s="867" t="s">
        <v>12357</v>
      </c>
      <c r="C5758" s="867" t="s">
        <v>12358</v>
      </c>
      <c r="D5758" s="867" t="s">
        <v>12359</v>
      </c>
      <c r="E5758" s="868" t="s">
        <v>819</v>
      </c>
      <c r="F5758" s="867" t="s">
        <v>819</v>
      </c>
      <c r="G5758" s="867">
        <v>87304</v>
      </c>
      <c r="H5758" s="867" t="s">
        <v>12376</v>
      </c>
      <c r="I5758" s="867" t="s">
        <v>169</v>
      </c>
      <c r="J5758" s="867" t="s">
        <v>6229</v>
      </c>
      <c r="K5758" s="868">
        <v>383.73</v>
      </c>
      <c r="L5758" s="867" t="s">
        <v>6143</v>
      </c>
    </row>
    <row r="5759" spans="1:12" ht="13.5">
      <c r="A5759" s="867" t="s">
        <v>11071</v>
      </c>
      <c r="B5759" s="867" t="s">
        <v>12357</v>
      </c>
      <c r="C5759" s="867" t="s">
        <v>12358</v>
      </c>
      <c r="D5759" s="867" t="s">
        <v>12359</v>
      </c>
      <c r="E5759" s="868" t="s">
        <v>819</v>
      </c>
      <c r="F5759" s="867" t="s">
        <v>819</v>
      </c>
      <c r="G5759" s="867">
        <v>87305</v>
      </c>
      <c r="H5759" s="867" t="s">
        <v>12377</v>
      </c>
      <c r="I5759" s="867" t="s">
        <v>169</v>
      </c>
      <c r="J5759" s="867" t="s">
        <v>6229</v>
      </c>
      <c r="K5759" s="868">
        <v>384.98</v>
      </c>
      <c r="L5759" s="867" t="s">
        <v>6143</v>
      </c>
    </row>
    <row r="5760" spans="1:12" ht="13.5">
      <c r="A5760" s="867" t="s">
        <v>11071</v>
      </c>
      <c r="B5760" s="867" t="s">
        <v>12357</v>
      </c>
      <c r="C5760" s="867" t="s">
        <v>12358</v>
      </c>
      <c r="D5760" s="867" t="s">
        <v>12359</v>
      </c>
      <c r="E5760" s="868" t="s">
        <v>819</v>
      </c>
      <c r="F5760" s="867" t="s">
        <v>819</v>
      </c>
      <c r="G5760" s="867">
        <v>87307</v>
      </c>
      <c r="H5760" s="867" t="s">
        <v>12378</v>
      </c>
      <c r="I5760" s="867" t="s">
        <v>169</v>
      </c>
      <c r="J5760" s="867" t="s">
        <v>6229</v>
      </c>
      <c r="K5760" s="868">
        <v>372.87</v>
      </c>
      <c r="L5760" s="867" t="s">
        <v>6143</v>
      </c>
    </row>
    <row r="5761" spans="1:12" ht="13.5">
      <c r="A5761" s="867" t="s">
        <v>11071</v>
      </c>
      <c r="B5761" s="867" t="s">
        <v>12357</v>
      </c>
      <c r="C5761" s="867" t="s">
        <v>12358</v>
      </c>
      <c r="D5761" s="867" t="s">
        <v>12359</v>
      </c>
      <c r="E5761" s="868" t="s">
        <v>819</v>
      </c>
      <c r="F5761" s="867" t="s">
        <v>819</v>
      </c>
      <c r="G5761" s="867">
        <v>87308</v>
      </c>
      <c r="H5761" s="867" t="s">
        <v>12379</v>
      </c>
      <c r="I5761" s="867" t="s">
        <v>169</v>
      </c>
      <c r="J5761" s="867" t="s">
        <v>6229</v>
      </c>
      <c r="K5761" s="868">
        <v>364.64</v>
      </c>
      <c r="L5761" s="867" t="s">
        <v>6143</v>
      </c>
    </row>
    <row r="5762" spans="1:12" ht="13.5">
      <c r="A5762" s="867" t="s">
        <v>11071</v>
      </c>
      <c r="B5762" s="867" t="s">
        <v>12357</v>
      </c>
      <c r="C5762" s="867" t="s">
        <v>12358</v>
      </c>
      <c r="D5762" s="867" t="s">
        <v>12359</v>
      </c>
      <c r="E5762" s="868" t="s">
        <v>819</v>
      </c>
      <c r="F5762" s="867" t="s">
        <v>819</v>
      </c>
      <c r="G5762" s="867">
        <v>87310</v>
      </c>
      <c r="H5762" s="867" t="s">
        <v>12380</v>
      </c>
      <c r="I5762" s="867" t="s">
        <v>169</v>
      </c>
      <c r="J5762" s="867" t="s">
        <v>6229</v>
      </c>
      <c r="K5762" s="868">
        <v>331.5</v>
      </c>
      <c r="L5762" s="867" t="s">
        <v>6143</v>
      </c>
    </row>
    <row r="5763" spans="1:12" ht="13.5">
      <c r="A5763" s="867" t="s">
        <v>11071</v>
      </c>
      <c r="B5763" s="867" t="s">
        <v>12357</v>
      </c>
      <c r="C5763" s="867" t="s">
        <v>12358</v>
      </c>
      <c r="D5763" s="867" t="s">
        <v>12359</v>
      </c>
      <c r="E5763" s="868" t="s">
        <v>819</v>
      </c>
      <c r="F5763" s="867" t="s">
        <v>819</v>
      </c>
      <c r="G5763" s="867">
        <v>87311</v>
      </c>
      <c r="H5763" s="867" t="s">
        <v>12381</v>
      </c>
      <c r="I5763" s="867" t="s">
        <v>169</v>
      </c>
      <c r="J5763" s="867" t="s">
        <v>6229</v>
      </c>
      <c r="K5763" s="868">
        <v>323.52</v>
      </c>
      <c r="L5763" s="867" t="s">
        <v>6143</v>
      </c>
    </row>
    <row r="5764" spans="1:12" ht="13.5">
      <c r="A5764" s="867" t="s">
        <v>11071</v>
      </c>
      <c r="B5764" s="867" t="s">
        <v>12357</v>
      </c>
      <c r="C5764" s="867" t="s">
        <v>12358</v>
      </c>
      <c r="D5764" s="867" t="s">
        <v>12359</v>
      </c>
      <c r="E5764" s="868" t="s">
        <v>819</v>
      </c>
      <c r="F5764" s="867" t="s">
        <v>819</v>
      </c>
      <c r="G5764" s="867">
        <v>87313</v>
      </c>
      <c r="H5764" s="867" t="s">
        <v>12382</v>
      </c>
      <c r="I5764" s="867" t="s">
        <v>169</v>
      </c>
      <c r="J5764" s="867" t="s">
        <v>6229</v>
      </c>
      <c r="K5764" s="868">
        <v>375.94</v>
      </c>
      <c r="L5764" s="867" t="s">
        <v>6143</v>
      </c>
    </row>
    <row r="5765" spans="1:12" ht="13.5">
      <c r="A5765" s="867" t="s">
        <v>11071</v>
      </c>
      <c r="B5765" s="867" t="s">
        <v>12357</v>
      </c>
      <c r="C5765" s="867" t="s">
        <v>12358</v>
      </c>
      <c r="D5765" s="867" t="s">
        <v>12359</v>
      </c>
      <c r="E5765" s="868" t="s">
        <v>819</v>
      </c>
      <c r="F5765" s="867" t="s">
        <v>819</v>
      </c>
      <c r="G5765" s="867">
        <v>87314</v>
      </c>
      <c r="H5765" s="867" t="s">
        <v>12383</v>
      </c>
      <c r="I5765" s="867" t="s">
        <v>169</v>
      </c>
      <c r="J5765" s="867" t="s">
        <v>6229</v>
      </c>
      <c r="K5765" s="868">
        <v>369</v>
      </c>
      <c r="L5765" s="867" t="s">
        <v>6143</v>
      </c>
    </row>
    <row r="5766" spans="1:12" ht="13.5">
      <c r="A5766" s="867" t="s">
        <v>11071</v>
      </c>
      <c r="B5766" s="867" t="s">
        <v>12357</v>
      </c>
      <c r="C5766" s="867" t="s">
        <v>12358</v>
      </c>
      <c r="D5766" s="867" t="s">
        <v>12359</v>
      </c>
      <c r="E5766" s="868" t="s">
        <v>819</v>
      </c>
      <c r="F5766" s="867" t="s">
        <v>819</v>
      </c>
      <c r="G5766" s="867">
        <v>87316</v>
      </c>
      <c r="H5766" s="867" t="s">
        <v>12384</v>
      </c>
      <c r="I5766" s="867" t="s">
        <v>169</v>
      </c>
      <c r="J5766" s="867" t="s">
        <v>6229</v>
      </c>
      <c r="K5766" s="868">
        <v>354.47</v>
      </c>
      <c r="L5766" s="867" t="s">
        <v>6143</v>
      </c>
    </row>
    <row r="5767" spans="1:12" ht="13.5">
      <c r="A5767" s="867" t="s">
        <v>11071</v>
      </c>
      <c r="B5767" s="867" t="s">
        <v>12357</v>
      </c>
      <c r="C5767" s="867" t="s">
        <v>12358</v>
      </c>
      <c r="D5767" s="867" t="s">
        <v>12359</v>
      </c>
      <c r="E5767" s="868" t="s">
        <v>819</v>
      </c>
      <c r="F5767" s="867" t="s">
        <v>819</v>
      </c>
      <c r="G5767" s="867">
        <v>87317</v>
      </c>
      <c r="H5767" s="867" t="s">
        <v>12385</v>
      </c>
      <c r="I5767" s="867" t="s">
        <v>169</v>
      </c>
      <c r="J5767" s="867" t="s">
        <v>6229</v>
      </c>
      <c r="K5767" s="868">
        <v>342.12</v>
      </c>
      <c r="L5767" s="867" t="s">
        <v>6143</v>
      </c>
    </row>
    <row r="5768" spans="1:12" ht="13.5">
      <c r="A5768" s="867" t="s">
        <v>11071</v>
      </c>
      <c r="B5768" s="867" t="s">
        <v>12357</v>
      </c>
      <c r="C5768" s="867" t="s">
        <v>12358</v>
      </c>
      <c r="D5768" s="867" t="s">
        <v>12359</v>
      </c>
      <c r="E5768" s="868" t="s">
        <v>819</v>
      </c>
      <c r="F5768" s="867" t="s">
        <v>819</v>
      </c>
      <c r="G5768" s="867">
        <v>87319</v>
      </c>
      <c r="H5768" s="867" t="s">
        <v>12386</v>
      </c>
      <c r="I5768" s="867" t="s">
        <v>169</v>
      </c>
      <c r="J5768" s="867" t="s">
        <v>6229</v>
      </c>
      <c r="K5768" s="869">
        <v>2552.7600000000002</v>
      </c>
      <c r="L5768" s="867" t="s">
        <v>6143</v>
      </c>
    </row>
    <row r="5769" spans="1:12" ht="13.5">
      <c r="A5769" s="867" t="s">
        <v>11071</v>
      </c>
      <c r="B5769" s="867" t="s">
        <v>12357</v>
      </c>
      <c r="C5769" s="867" t="s">
        <v>12358</v>
      </c>
      <c r="D5769" s="867" t="s">
        <v>12359</v>
      </c>
      <c r="E5769" s="868" t="s">
        <v>819</v>
      </c>
      <c r="F5769" s="867" t="s">
        <v>819</v>
      </c>
      <c r="G5769" s="867">
        <v>87320</v>
      </c>
      <c r="H5769" s="867" t="s">
        <v>12387</v>
      </c>
      <c r="I5769" s="867" t="s">
        <v>169</v>
      </c>
      <c r="J5769" s="867" t="s">
        <v>6229</v>
      </c>
      <c r="K5769" s="869">
        <v>2556.17</v>
      </c>
      <c r="L5769" s="867" t="s">
        <v>6143</v>
      </c>
    </row>
    <row r="5770" spans="1:12" ht="13.5">
      <c r="A5770" s="867" t="s">
        <v>11071</v>
      </c>
      <c r="B5770" s="867" t="s">
        <v>12357</v>
      </c>
      <c r="C5770" s="867" t="s">
        <v>12358</v>
      </c>
      <c r="D5770" s="867" t="s">
        <v>12359</v>
      </c>
      <c r="E5770" s="868" t="s">
        <v>819</v>
      </c>
      <c r="F5770" s="867" t="s">
        <v>819</v>
      </c>
      <c r="G5770" s="867">
        <v>87322</v>
      </c>
      <c r="H5770" s="867" t="s">
        <v>12388</v>
      </c>
      <c r="I5770" s="867" t="s">
        <v>169</v>
      </c>
      <c r="J5770" s="867" t="s">
        <v>6229</v>
      </c>
      <c r="K5770" s="869">
        <v>2615.08</v>
      </c>
      <c r="L5770" s="867" t="s">
        <v>6143</v>
      </c>
    </row>
    <row r="5771" spans="1:12" ht="13.5">
      <c r="A5771" s="867" t="s">
        <v>11071</v>
      </c>
      <c r="B5771" s="867" t="s">
        <v>12357</v>
      </c>
      <c r="C5771" s="867" t="s">
        <v>12358</v>
      </c>
      <c r="D5771" s="867" t="s">
        <v>12359</v>
      </c>
      <c r="E5771" s="868" t="s">
        <v>819</v>
      </c>
      <c r="F5771" s="867" t="s">
        <v>819</v>
      </c>
      <c r="G5771" s="867">
        <v>87323</v>
      </c>
      <c r="H5771" s="867" t="s">
        <v>12389</v>
      </c>
      <c r="I5771" s="867" t="s">
        <v>169</v>
      </c>
      <c r="J5771" s="867" t="s">
        <v>6229</v>
      </c>
      <c r="K5771" s="869">
        <v>2612.8200000000002</v>
      </c>
      <c r="L5771" s="867" t="s">
        <v>6143</v>
      </c>
    </row>
    <row r="5772" spans="1:12" ht="13.5">
      <c r="A5772" s="867" t="s">
        <v>11071</v>
      </c>
      <c r="B5772" s="867" t="s">
        <v>12357</v>
      </c>
      <c r="C5772" s="867" t="s">
        <v>12358</v>
      </c>
      <c r="D5772" s="867" t="s">
        <v>12359</v>
      </c>
      <c r="E5772" s="868" t="s">
        <v>819</v>
      </c>
      <c r="F5772" s="867" t="s">
        <v>819</v>
      </c>
      <c r="G5772" s="867">
        <v>87325</v>
      </c>
      <c r="H5772" s="867" t="s">
        <v>12390</v>
      </c>
      <c r="I5772" s="867" t="s">
        <v>169</v>
      </c>
      <c r="J5772" s="867" t="s">
        <v>6229</v>
      </c>
      <c r="K5772" s="869">
        <v>2566.2199999999998</v>
      </c>
      <c r="L5772" s="867" t="s">
        <v>6143</v>
      </c>
    </row>
    <row r="5773" spans="1:12" ht="13.5">
      <c r="A5773" s="867" t="s">
        <v>11071</v>
      </c>
      <c r="B5773" s="867" t="s">
        <v>12357</v>
      </c>
      <c r="C5773" s="867" t="s">
        <v>12358</v>
      </c>
      <c r="D5773" s="867" t="s">
        <v>12359</v>
      </c>
      <c r="E5773" s="868" t="s">
        <v>819</v>
      </c>
      <c r="F5773" s="867" t="s">
        <v>819</v>
      </c>
      <c r="G5773" s="867">
        <v>87326</v>
      </c>
      <c r="H5773" s="867" t="s">
        <v>12391</v>
      </c>
      <c r="I5773" s="867" t="s">
        <v>169</v>
      </c>
      <c r="J5773" s="867" t="s">
        <v>6229</v>
      </c>
      <c r="K5773" s="869">
        <v>2571.16</v>
      </c>
      <c r="L5773" s="867" t="s">
        <v>6143</v>
      </c>
    </row>
    <row r="5774" spans="1:12" ht="13.5">
      <c r="A5774" s="867" t="s">
        <v>11071</v>
      </c>
      <c r="B5774" s="867" t="s">
        <v>12357</v>
      </c>
      <c r="C5774" s="867" t="s">
        <v>12358</v>
      </c>
      <c r="D5774" s="867" t="s">
        <v>12359</v>
      </c>
      <c r="E5774" s="868" t="s">
        <v>819</v>
      </c>
      <c r="F5774" s="867" t="s">
        <v>819</v>
      </c>
      <c r="G5774" s="867">
        <v>87327</v>
      </c>
      <c r="H5774" s="867" t="s">
        <v>12392</v>
      </c>
      <c r="I5774" s="867" t="s">
        <v>169</v>
      </c>
      <c r="J5774" s="867" t="s">
        <v>6229</v>
      </c>
      <c r="K5774" s="868">
        <v>334.99</v>
      </c>
      <c r="L5774" s="867" t="s">
        <v>6143</v>
      </c>
    </row>
    <row r="5775" spans="1:12" ht="13.5">
      <c r="A5775" s="867" t="s">
        <v>11071</v>
      </c>
      <c r="B5775" s="867" t="s">
        <v>12357</v>
      </c>
      <c r="C5775" s="867" t="s">
        <v>12358</v>
      </c>
      <c r="D5775" s="867" t="s">
        <v>12359</v>
      </c>
      <c r="E5775" s="868" t="s">
        <v>819</v>
      </c>
      <c r="F5775" s="867" t="s">
        <v>819</v>
      </c>
      <c r="G5775" s="867">
        <v>87328</v>
      </c>
      <c r="H5775" s="867" t="s">
        <v>12393</v>
      </c>
      <c r="I5775" s="867" t="s">
        <v>169</v>
      </c>
      <c r="J5775" s="867" t="s">
        <v>6229</v>
      </c>
      <c r="K5775" s="868">
        <v>290.24</v>
      </c>
      <c r="L5775" s="867" t="s">
        <v>6143</v>
      </c>
    </row>
    <row r="5776" spans="1:12" ht="13.5">
      <c r="A5776" s="867" t="s">
        <v>11071</v>
      </c>
      <c r="B5776" s="867" t="s">
        <v>12357</v>
      </c>
      <c r="C5776" s="867" t="s">
        <v>12358</v>
      </c>
      <c r="D5776" s="867" t="s">
        <v>12359</v>
      </c>
      <c r="E5776" s="868" t="s">
        <v>819</v>
      </c>
      <c r="F5776" s="867" t="s">
        <v>819</v>
      </c>
      <c r="G5776" s="867">
        <v>87329</v>
      </c>
      <c r="H5776" s="867" t="s">
        <v>12394</v>
      </c>
      <c r="I5776" s="867" t="s">
        <v>169</v>
      </c>
      <c r="J5776" s="867" t="s">
        <v>6229</v>
      </c>
      <c r="K5776" s="868">
        <v>355.13</v>
      </c>
      <c r="L5776" s="867" t="s">
        <v>6143</v>
      </c>
    </row>
    <row r="5777" spans="1:12" ht="13.5">
      <c r="A5777" s="867" t="s">
        <v>11071</v>
      </c>
      <c r="B5777" s="867" t="s">
        <v>12357</v>
      </c>
      <c r="C5777" s="867" t="s">
        <v>12358</v>
      </c>
      <c r="D5777" s="867" t="s">
        <v>12359</v>
      </c>
      <c r="E5777" s="868" t="s">
        <v>819</v>
      </c>
      <c r="F5777" s="867" t="s">
        <v>819</v>
      </c>
      <c r="G5777" s="867">
        <v>87330</v>
      </c>
      <c r="H5777" s="867" t="s">
        <v>12395</v>
      </c>
      <c r="I5777" s="867" t="s">
        <v>169</v>
      </c>
      <c r="J5777" s="867" t="s">
        <v>6229</v>
      </c>
      <c r="K5777" s="868">
        <v>304.43</v>
      </c>
      <c r="L5777" s="867" t="s">
        <v>6143</v>
      </c>
    </row>
    <row r="5778" spans="1:12" ht="13.5">
      <c r="A5778" s="867" t="s">
        <v>11071</v>
      </c>
      <c r="B5778" s="867" t="s">
        <v>12357</v>
      </c>
      <c r="C5778" s="867" t="s">
        <v>12358</v>
      </c>
      <c r="D5778" s="867" t="s">
        <v>12359</v>
      </c>
      <c r="E5778" s="868" t="s">
        <v>819</v>
      </c>
      <c r="F5778" s="867" t="s">
        <v>819</v>
      </c>
      <c r="G5778" s="867">
        <v>87331</v>
      </c>
      <c r="H5778" s="867" t="s">
        <v>12396</v>
      </c>
      <c r="I5778" s="867" t="s">
        <v>169</v>
      </c>
      <c r="J5778" s="867" t="s">
        <v>6229</v>
      </c>
      <c r="K5778" s="868">
        <v>428.63</v>
      </c>
      <c r="L5778" s="867" t="s">
        <v>6143</v>
      </c>
    </row>
    <row r="5779" spans="1:12" ht="13.5">
      <c r="A5779" s="867" t="s">
        <v>11071</v>
      </c>
      <c r="B5779" s="867" t="s">
        <v>12357</v>
      </c>
      <c r="C5779" s="867" t="s">
        <v>12358</v>
      </c>
      <c r="D5779" s="867" t="s">
        <v>12359</v>
      </c>
      <c r="E5779" s="868" t="s">
        <v>819</v>
      </c>
      <c r="F5779" s="867" t="s">
        <v>819</v>
      </c>
      <c r="G5779" s="867">
        <v>87332</v>
      </c>
      <c r="H5779" s="867" t="s">
        <v>12397</v>
      </c>
      <c r="I5779" s="867" t="s">
        <v>169</v>
      </c>
      <c r="J5779" s="867" t="s">
        <v>6229</v>
      </c>
      <c r="K5779" s="868">
        <v>382.13</v>
      </c>
      <c r="L5779" s="867" t="s">
        <v>6143</v>
      </c>
    </row>
    <row r="5780" spans="1:12" ht="13.5">
      <c r="A5780" s="867" t="s">
        <v>11071</v>
      </c>
      <c r="B5780" s="867" t="s">
        <v>12357</v>
      </c>
      <c r="C5780" s="867" t="s">
        <v>12358</v>
      </c>
      <c r="D5780" s="867" t="s">
        <v>12359</v>
      </c>
      <c r="E5780" s="868" t="s">
        <v>819</v>
      </c>
      <c r="F5780" s="867" t="s">
        <v>819</v>
      </c>
      <c r="G5780" s="867">
        <v>87333</v>
      </c>
      <c r="H5780" s="867" t="s">
        <v>12398</v>
      </c>
      <c r="I5780" s="867" t="s">
        <v>169</v>
      </c>
      <c r="J5780" s="867" t="s">
        <v>6229</v>
      </c>
      <c r="K5780" s="868">
        <v>407.7</v>
      </c>
      <c r="L5780" s="867" t="s">
        <v>6143</v>
      </c>
    </row>
    <row r="5781" spans="1:12" ht="13.5">
      <c r="A5781" s="867" t="s">
        <v>11071</v>
      </c>
      <c r="B5781" s="867" t="s">
        <v>12357</v>
      </c>
      <c r="C5781" s="867" t="s">
        <v>12358</v>
      </c>
      <c r="D5781" s="867" t="s">
        <v>12359</v>
      </c>
      <c r="E5781" s="868" t="s">
        <v>819</v>
      </c>
      <c r="F5781" s="867" t="s">
        <v>819</v>
      </c>
      <c r="G5781" s="867">
        <v>87334</v>
      </c>
      <c r="H5781" s="867" t="s">
        <v>12399</v>
      </c>
      <c r="I5781" s="867" t="s">
        <v>169</v>
      </c>
      <c r="J5781" s="867" t="s">
        <v>6229</v>
      </c>
      <c r="K5781" s="868">
        <v>379.63</v>
      </c>
      <c r="L5781" s="867" t="s">
        <v>6143</v>
      </c>
    </row>
    <row r="5782" spans="1:12" ht="13.5">
      <c r="A5782" s="867" t="s">
        <v>11071</v>
      </c>
      <c r="B5782" s="867" t="s">
        <v>12357</v>
      </c>
      <c r="C5782" s="867" t="s">
        <v>12358</v>
      </c>
      <c r="D5782" s="867" t="s">
        <v>12359</v>
      </c>
      <c r="E5782" s="868" t="s">
        <v>819</v>
      </c>
      <c r="F5782" s="867" t="s">
        <v>819</v>
      </c>
      <c r="G5782" s="867">
        <v>87335</v>
      </c>
      <c r="H5782" s="867" t="s">
        <v>12400</v>
      </c>
      <c r="I5782" s="867" t="s">
        <v>169</v>
      </c>
      <c r="J5782" s="867" t="s">
        <v>6229</v>
      </c>
      <c r="K5782" s="868">
        <v>402.29</v>
      </c>
      <c r="L5782" s="867" t="s">
        <v>6143</v>
      </c>
    </row>
    <row r="5783" spans="1:12" ht="13.5">
      <c r="A5783" s="867" t="s">
        <v>11071</v>
      </c>
      <c r="B5783" s="867" t="s">
        <v>12357</v>
      </c>
      <c r="C5783" s="867" t="s">
        <v>12358</v>
      </c>
      <c r="D5783" s="867" t="s">
        <v>12359</v>
      </c>
      <c r="E5783" s="868" t="s">
        <v>819</v>
      </c>
      <c r="F5783" s="867" t="s">
        <v>819</v>
      </c>
      <c r="G5783" s="867">
        <v>87336</v>
      </c>
      <c r="H5783" s="867" t="s">
        <v>12401</v>
      </c>
      <c r="I5783" s="867" t="s">
        <v>169</v>
      </c>
      <c r="J5783" s="867" t="s">
        <v>6229</v>
      </c>
      <c r="K5783" s="868">
        <v>394.36</v>
      </c>
      <c r="L5783" s="867" t="s">
        <v>6143</v>
      </c>
    </row>
    <row r="5784" spans="1:12" ht="13.5">
      <c r="A5784" s="867" t="s">
        <v>11071</v>
      </c>
      <c r="B5784" s="867" t="s">
        <v>12357</v>
      </c>
      <c r="C5784" s="867" t="s">
        <v>12358</v>
      </c>
      <c r="D5784" s="867" t="s">
        <v>12359</v>
      </c>
      <c r="E5784" s="868" t="s">
        <v>819</v>
      </c>
      <c r="F5784" s="867" t="s">
        <v>819</v>
      </c>
      <c r="G5784" s="867">
        <v>87337</v>
      </c>
      <c r="H5784" s="867" t="s">
        <v>12402</v>
      </c>
      <c r="I5784" s="867" t="s">
        <v>169</v>
      </c>
      <c r="J5784" s="867" t="s">
        <v>6229</v>
      </c>
      <c r="K5784" s="868">
        <v>401.27</v>
      </c>
      <c r="L5784" s="867" t="s">
        <v>6143</v>
      </c>
    </row>
    <row r="5785" spans="1:12" ht="13.5">
      <c r="A5785" s="867" t="s">
        <v>11071</v>
      </c>
      <c r="B5785" s="867" t="s">
        <v>12357</v>
      </c>
      <c r="C5785" s="867" t="s">
        <v>12358</v>
      </c>
      <c r="D5785" s="867" t="s">
        <v>12359</v>
      </c>
      <c r="E5785" s="868" t="s">
        <v>819</v>
      </c>
      <c r="F5785" s="867" t="s">
        <v>819</v>
      </c>
      <c r="G5785" s="867">
        <v>87338</v>
      </c>
      <c r="H5785" s="867" t="s">
        <v>12403</v>
      </c>
      <c r="I5785" s="867" t="s">
        <v>169</v>
      </c>
      <c r="J5785" s="867" t="s">
        <v>6229</v>
      </c>
      <c r="K5785" s="868">
        <v>392.48</v>
      </c>
      <c r="L5785" s="867" t="s">
        <v>6143</v>
      </c>
    </row>
    <row r="5786" spans="1:12" ht="13.5">
      <c r="A5786" s="867" t="s">
        <v>11071</v>
      </c>
      <c r="B5786" s="867" t="s">
        <v>12357</v>
      </c>
      <c r="C5786" s="867" t="s">
        <v>12358</v>
      </c>
      <c r="D5786" s="867" t="s">
        <v>12359</v>
      </c>
      <c r="E5786" s="868" t="s">
        <v>819</v>
      </c>
      <c r="F5786" s="867" t="s">
        <v>819</v>
      </c>
      <c r="G5786" s="867">
        <v>87339</v>
      </c>
      <c r="H5786" s="867" t="s">
        <v>12404</v>
      </c>
      <c r="I5786" s="867" t="s">
        <v>169</v>
      </c>
      <c r="J5786" s="867" t="s">
        <v>6229</v>
      </c>
      <c r="K5786" s="868">
        <v>542.73</v>
      </c>
      <c r="L5786" s="867" t="s">
        <v>6143</v>
      </c>
    </row>
    <row r="5787" spans="1:12" ht="13.5">
      <c r="A5787" s="867" t="s">
        <v>11071</v>
      </c>
      <c r="B5787" s="867" t="s">
        <v>12357</v>
      </c>
      <c r="C5787" s="867" t="s">
        <v>12358</v>
      </c>
      <c r="D5787" s="867" t="s">
        <v>12359</v>
      </c>
      <c r="E5787" s="868" t="s">
        <v>819</v>
      </c>
      <c r="F5787" s="867" t="s">
        <v>819</v>
      </c>
      <c r="G5787" s="867">
        <v>87340</v>
      </c>
      <c r="H5787" s="867" t="s">
        <v>12405</v>
      </c>
      <c r="I5787" s="867" t="s">
        <v>169</v>
      </c>
      <c r="J5787" s="867" t="s">
        <v>6229</v>
      </c>
      <c r="K5787" s="868">
        <v>448.46</v>
      </c>
      <c r="L5787" s="867" t="s">
        <v>6143</v>
      </c>
    </row>
    <row r="5788" spans="1:12" ht="13.5">
      <c r="A5788" s="867" t="s">
        <v>11071</v>
      </c>
      <c r="B5788" s="867" t="s">
        <v>12357</v>
      </c>
      <c r="C5788" s="867" t="s">
        <v>12358</v>
      </c>
      <c r="D5788" s="867" t="s">
        <v>12359</v>
      </c>
      <c r="E5788" s="868" t="s">
        <v>819</v>
      </c>
      <c r="F5788" s="867" t="s">
        <v>819</v>
      </c>
      <c r="G5788" s="867">
        <v>87341</v>
      </c>
      <c r="H5788" s="867" t="s">
        <v>12406</v>
      </c>
      <c r="I5788" s="867" t="s">
        <v>169</v>
      </c>
      <c r="J5788" s="867" t="s">
        <v>6229</v>
      </c>
      <c r="K5788" s="868">
        <v>424.48</v>
      </c>
      <c r="L5788" s="867" t="s">
        <v>6143</v>
      </c>
    </row>
    <row r="5789" spans="1:12" ht="13.5">
      <c r="A5789" s="867" t="s">
        <v>11071</v>
      </c>
      <c r="B5789" s="867" t="s">
        <v>12357</v>
      </c>
      <c r="C5789" s="867" t="s">
        <v>12358</v>
      </c>
      <c r="D5789" s="867" t="s">
        <v>12359</v>
      </c>
      <c r="E5789" s="868" t="s">
        <v>819</v>
      </c>
      <c r="F5789" s="867" t="s">
        <v>819</v>
      </c>
      <c r="G5789" s="867">
        <v>87342</v>
      </c>
      <c r="H5789" s="867" t="s">
        <v>12407</v>
      </c>
      <c r="I5789" s="867" t="s">
        <v>169</v>
      </c>
      <c r="J5789" s="867" t="s">
        <v>6229</v>
      </c>
      <c r="K5789" s="868">
        <v>470.98</v>
      </c>
      <c r="L5789" s="867" t="s">
        <v>6143</v>
      </c>
    </row>
    <row r="5790" spans="1:12" ht="13.5">
      <c r="A5790" s="867" t="s">
        <v>11071</v>
      </c>
      <c r="B5790" s="867" t="s">
        <v>12357</v>
      </c>
      <c r="C5790" s="867" t="s">
        <v>12358</v>
      </c>
      <c r="D5790" s="867" t="s">
        <v>12359</v>
      </c>
      <c r="E5790" s="868" t="s">
        <v>819</v>
      </c>
      <c r="F5790" s="867" t="s">
        <v>819</v>
      </c>
      <c r="G5790" s="867">
        <v>87343</v>
      </c>
      <c r="H5790" s="867" t="s">
        <v>12408</v>
      </c>
      <c r="I5790" s="867" t="s">
        <v>169</v>
      </c>
      <c r="J5790" s="867" t="s">
        <v>6229</v>
      </c>
      <c r="K5790" s="868">
        <v>417.56</v>
      </c>
      <c r="L5790" s="867" t="s">
        <v>6143</v>
      </c>
    </row>
    <row r="5791" spans="1:12" ht="13.5">
      <c r="A5791" s="867" t="s">
        <v>11071</v>
      </c>
      <c r="B5791" s="867" t="s">
        <v>12357</v>
      </c>
      <c r="C5791" s="867" t="s">
        <v>12358</v>
      </c>
      <c r="D5791" s="867" t="s">
        <v>12359</v>
      </c>
      <c r="E5791" s="868" t="s">
        <v>819</v>
      </c>
      <c r="F5791" s="867" t="s">
        <v>819</v>
      </c>
      <c r="G5791" s="867">
        <v>87344</v>
      </c>
      <c r="H5791" s="867" t="s">
        <v>12409</v>
      </c>
      <c r="I5791" s="867" t="s">
        <v>169</v>
      </c>
      <c r="J5791" s="867" t="s">
        <v>6229</v>
      </c>
      <c r="K5791" s="868">
        <v>387.83</v>
      </c>
      <c r="L5791" s="867" t="s">
        <v>6143</v>
      </c>
    </row>
    <row r="5792" spans="1:12" ht="13.5">
      <c r="A5792" s="867" t="s">
        <v>11071</v>
      </c>
      <c r="B5792" s="867" t="s">
        <v>12357</v>
      </c>
      <c r="C5792" s="867" t="s">
        <v>12358</v>
      </c>
      <c r="D5792" s="867" t="s">
        <v>12359</v>
      </c>
      <c r="E5792" s="868" t="s">
        <v>819</v>
      </c>
      <c r="F5792" s="867" t="s">
        <v>819</v>
      </c>
      <c r="G5792" s="867">
        <v>87345</v>
      </c>
      <c r="H5792" s="867" t="s">
        <v>12410</v>
      </c>
      <c r="I5792" s="867" t="s">
        <v>169</v>
      </c>
      <c r="J5792" s="867" t="s">
        <v>6229</v>
      </c>
      <c r="K5792" s="868">
        <v>429.9</v>
      </c>
      <c r="L5792" s="867" t="s">
        <v>6143</v>
      </c>
    </row>
    <row r="5793" spans="1:12" ht="13.5">
      <c r="A5793" s="867" t="s">
        <v>11071</v>
      </c>
      <c r="B5793" s="867" t="s">
        <v>12357</v>
      </c>
      <c r="C5793" s="867" t="s">
        <v>12358</v>
      </c>
      <c r="D5793" s="867" t="s">
        <v>12359</v>
      </c>
      <c r="E5793" s="868" t="s">
        <v>819</v>
      </c>
      <c r="F5793" s="867" t="s">
        <v>819</v>
      </c>
      <c r="G5793" s="867">
        <v>87346</v>
      </c>
      <c r="H5793" s="867" t="s">
        <v>12411</v>
      </c>
      <c r="I5793" s="867" t="s">
        <v>169</v>
      </c>
      <c r="J5793" s="867" t="s">
        <v>6229</v>
      </c>
      <c r="K5793" s="868">
        <v>385.79</v>
      </c>
      <c r="L5793" s="867" t="s">
        <v>6143</v>
      </c>
    </row>
    <row r="5794" spans="1:12" ht="13.5">
      <c r="A5794" s="867" t="s">
        <v>11071</v>
      </c>
      <c r="B5794" s="867" t="s">
        <v>12357</v>
      </c>
      <c r="C5794" s="867" t="s">
        <v>12358</v>
      </c>
      <c r="D5794" s="867" t="s">
        <v>12359</v>
      </c>
      <c r="E5794" s="868" t="s">
        <v>819</v>
      </c>
      <c r="F5794" s="867" t="s">
        <v>819</v>
      </c>
      <c r="G5794" s="867">
        <v>87347</v>
      </c>
      <c r="H5794" s="867" t="s">
        <v>12412</v>
      </c>
      <c r="I5794" s="867" t="s">
        <v>169</v>
      </c>
      <c r="J5794" s="867" t="s">
        <v>6229</v>
      </c>
      <c r="K5794" s="868">
        <v>362.36</v>
      </c>
      <c r="L5794" s="867" t="s">
        <v>6143</v>
      </c>
    </row>
    <row r="5795" spans="1:12" ht="13.5">
      <c r="A5795" s="867" t="s">
        <v>11071</v>
      </c>
      <c r="B5795" s="867" t="s">
        <v>12357</v>
      </c>
      <c r="C5795" s="867" t="s">
        <v>12358</v>
      </c>
      <c r="D5795" s="867" t="s">
        <v>12359</v>
      </c>
      <c r="E5795" s="868" t="s">
        <v>819</v>
      </c>
      <c r="F5795" s="867" t="s">
        <v>819</v>
      </c>
      <c r="G5795" s="867">
        <v>87348</v>
      </c>
      <c r="H5795" s="867" t="s">
        <v>12413</v>
      </c>
      <c r="I5795" s="867" t="s">
        <v>169</v>
      </c>
      <c r="J5795" s="867" t="s">
        <v>6229</v>
      </c>
      <c r="K5795" s="868">
        <v>399.21</v>
      </c>
      <c r="L5795" s="867" t="s">
        <v>6143</v>
      </c>
    </row>
    <row r="5796" spans="1:12" ht="13.5">
      <c r="A5796" s="867" t="s">
        <v>11071</v>
      </c>
      <c r="B5796" s="867" t="s">
        <v>12357</v>
      </c>
      <c r="C5796" s="867" t="s">
        <v>12358</v>
      </c>
      <c r="D5796" s="867" t="s">
        <v>12359</v>
      </c>
      <c r="E5796" s="868" t="s">
        <v>819</v>
      </c>
      <c r="F5796" s="867" t="s">
        <v>819</v>
      </c>
      <c r="G5796" s="867">
        <v>87349</v>
      </c>
      <c r="H5796" s="867" t="s">
        <v>12414</v>
      </c>
      <c r="I5796" s="867" t="s">
        <v>169</v>
      </c>
      <c r="J5796" s="867" t="s">
        <v>6229</v>
      </c>
      <c r="K5796" s="868">
        <v>341.39</v>
      </c>
      <c r="L5796" s="867" t="s">
        <v>6143</v>
      </c>
    </row>
    <row r="5797" spans="1:12" ht="13.5">
      <c r="A5797" s="867" t="s">
        <v>11071</v>
      </c>
      <c r="B5797" s="867" t="s">
        <v>12357</v>
      </c>
      <c r="C5797" s="867" t="s">
        <v>12358</v>
      </c>
      <c r="D5797" s="867" t="s">
        <v>12359</v>
      </c>
      <c r="E5797" s="868" t="s">
        <v>819</v>
      </c>
      <c r="F5797" s="867" t="s">
        <v>819</v>
      </c>
      <c r="G5797" s="867">
        <v>87350</v>
      </c>
      <c r="H5797" s="867" t="s">
        <v>12415</v>
      </c>
      <c r="I5797" s="867" t="s">
        <v>169</v>
      </c>
      <c r="J5797" s="867" t="s">
        <v>6229</v>
      </c>
      <c r="K5797" s="868">
        <v>365.78</v>
      </c>
      <c r="L5797" s="867" t="s">
        <v>6143</v>
      </c>
    </row>
    <row r="5798" spans="1:12" ht="13.5">
      <c r="A5798" s="867" t="s">
        <v>11071</v>
      </c>
      <c r="B5798" s="867" t="s">
        <v>12357</v>
      </c>
      <c r="C5798" s="867" t="s">
        <v>12358</v>
      </c>
      <c r="D5798" s="867" t="s">
        <v>12359</v>
      </c>
      <c r="E5798" s="868" t="s">
        <v>819</v>
      </c>
      <c r="F5798" s="867" t="s">
        <v>819</v>
      </c>
      <c r="G5798" s="867">
        <v>87351</v>
      </c>
      <c r="H5798" s="867" t="s">
        <v>12416</v>
      </c>
      <c r="I5798" s="867" t="s">
        <v>169</v>
      </c>
      <c r="J5798" s="867" t="s">
        <v>6229</v>
      </c>
      <c r="K5798" s="868">
        <v>311.61</v>
      </c>
      <c r="L5798" s="867" t="s">
        <v>6143</v>
      </c>
    </row>
    <row r="5799" spans="1:12" ht="13.5">
      <c r="A5799" s="867" t="s">
        <v>11071</v>
      </c>
      <c r="B5799" s="867" t="s">
        <v>12357</v>
      </c>
      <c r="C5799" s="867" t="s">
        <v>12358</v>
      </c>
      <c r="D5799" s="867" t="s">
        <v>12359</v>
      </c>
      <c r="E5799" s="868" t="s">
        <v>819</v>
      </c>
      <c r="F5799" s="867" t="s">
        <v>819</v>
      </c>
      <c r="G5799" s="867">
        <v>87352</v>
      </c>
      <c r="H5799" s="867" t="s">
        <v>12417</v>
      </c>
      <c r="I5799" s="867" t="s">
        <v>169</v>
      </c>
      <c r="J5799" s="867" t="s">
        <v>6229</v>
      </c>
      <c r="K5799" s="868">
        <v>437.66</v>
      </c>
      <c r="L5799" s="867" t="s">
        <v>6143</v>
      </c>
    </row>
    <row r="5800" spans="1:12" ht="13.5">
      <c r="A5800" s="867" t="s">
        <v>11071</v>
      </c>
      <c r="B5800" s="867" t="s">
        <v>12357</v>
      </c>
      <c r="C5800" s="867" t="s">
        <v>12358</v>
      </c>
      <c r="D5800" s="867" t="s">
        <v>12359</v>
      </c>
      <c r="E5800" s="868" t="s">
        <v>819</v>
      </c>
      <c r="F5800" s="867" t="s">
        <v>819</v>
      </c>
      <c r="G5800" s="867">
        <v>87353</v>
      </c>
      <c r="H5800" s="867" t="s">
        <v>12418</v>
      </c>
      <c r="I5800" s="867" t="s">
        <v>169</v>
      </c>
      <c r="J5800" s="867" t="s">
        <v>6229</v>
      </c>
      <c r="K5800" s="868">
        <v>379.19</v>
      </c>
      <c r="L5800" s="867" t="s">
        <v>6143</v>
      </c>
    </row>
    <row r="5801" spans="1:12" ht="13.5">
      <c r="A5801" s="867" t="s">
        <v>11071</v>
      </c>
      <c r="B5801" s="867" t="s">
        <v>12357</v>
      </c>
      <c r="C5801" s="867" t="s">
        <v>12358</v>
      </c>
      <c r="D5801" s="867" t="s">
        <v>12359</v>
      </c>
      <c r="E5801" s="868" t="s">
        <v>819</v>
      </c>
      <c r="F5801" s="867" t="s">
        <v>819</v>
      </c>
      <c r="G5801" s="867">
        <v>87354</v>
      </c>
      <c r="H5801" s="867" t="s">
        <v>12419</v>
      </c>
      <c r="I5801" s="867" t="s">
        <v>169</v>
      </c>
      <c r="J5801" s="867" t="s">
        <v>6229</v>
      </c>
      <c r="K5801" s="868">
        <v>353.05</v>
      </c>
      <c r="L5801" s="867" t="s">
        <v>6143</v>
      </c>
    </row>
    <row r="5802" spans="1:12" ht="13.5">
      <c r="A5802" s="867" t="s">
        <v>11071</v>
      </c>
      <c r="B5802" s="867" t="s">
        <v>12357</v>
      </c>
      <c r="C5802" s="867" t="s">
        <v>12358</v>
      </c>
      <c r="D5802" s="867" t="s">
        <v>12359</v>
      </c>
      <c r="E5802" s="868" t="s">
        <v>819</v>
      </c>
      <c r="F5802" s="867" t="s">
        <v>819</v>
      </c>
      <c r="G5802" s="867">
        <v>87355</v>
      </c>
      <c r="H5802" s="867" t="s">
        <v>12420</v>
      </c>
      <c r="I5802" s="867" t="s">
        <v>169</v>
      </c>
      <c r="J5802" s="867" t="s">
        <v>6229</v>
      </c>
      <c r="K5802" s="868">
        <v>383.44</v>
      </c>
      <c r="L5802" s="867" t="s">
        <v>6143</v>
      </c>
    </row>
    <row r="5803" spans="1:12" ht="13.5">
      <c r="A5803" s="867" t="s">
        <v>11071</v>
      </c>
      <c r="B5803" s="867" t="s">
        <v>12357</v>
      </c>
      <c r="C5803" s="867" t="s">
        <v>12358</v>
      </c>
      <c r="D5803" s="867" t="s">
        <v>12359</v>
      </c>
      <c r="E5803" s="868" t="s">
        <v>819</v>
      </c>
      <c r="F5803" s="867" t="s">
        <v>819</v>
      </c>
      <c r="G5803" s="867">
        <v>87356</v>
      </c>
      <c r="H5803" s="867" t="s">
        <v>12421</v>
      </c>
      <c r="I5803" s="867" t="s">
        <v>169</v>
      </c>
      <c r="J5803" s="867" t="s">
        <v>6229</v>
      </c>
      <c r="K5803" s="868">
        <v>344.28</v>
      </c>
      <c r="L5803" s="867" t="s">
        <v>6143</v>
      </c>
    </row>
    <row r="5804" spans="1:12" ht="13.5">
      <c r="A5804" s="867" t="s">
        <v>11071</v>
      </c>
      <c r="B5804" s="867" t="s">
        <v>12357</v>
      </c>
      <c r="C5804" s="867" t="s">
        <v>12358</v>
      </c>
      <c r="D5804" s="867" t="s">
        <v>12359</v>
      </c>
      <c r="E5804" s="868" t="s">
        <v>819</v>
      </c>
      <c r="F5804" s="867" t="s">
        <v>819</v>
      </c>
      <c r="G5804" s="867">
        <v>87357</v>
      </c>
      <c r="H5804" s="867" t="s">
        <v>12422</v>
      </c>
      <c r="I5804" s="867" t="s">
        <v>169</v>
      </c>
      <c r="J5804" s="867" t="s">
        <v>6229</v>
      </c>
      <c r="K5804" s="868">
        <v>324.98</v>
      </c>
      <c r="L5804" s="867" t="s">
        <v>6143</v>
      </c>
    </row>
    <row r="5805" spans="1:12" ht="13.5">
      <c r="A5805" s="867" t="s">
        <v>11071</v>
      </c>
      <c r="B5805" s="867" t="s">
        <v>12357</v>
      </c>
      <c r="C5805" s="867" t="s">
        <v>12358</v>
      </c>
      <c r="D5805" s="867" t="s">
        <v>12359</v>
      </c>
      <c r="E5805" s="868" t="s">
        <v>819</v>
      </c>
      <c r="F5805" s="867" t="s">
        <v>819</v>
      </c>
      <c r="G5805" s="867">
        <v>87358</v>
      </c>
      <c r="H5805" s="867" t="s">
        <v>12423</v>
      </c>
      <c r="I5805" s="867" t="s">
        <v>169</v>
      </c>
      <c r="J5805" s="867" t="s">
        <v>6229</v>
      </c>
      <c r="K5805" s="869">
        <v>2525.63</v>
      </c>
      <c r="L5805" s="867" t="s">
        <v>6143</v>
      </c>
    </row>
    <row r="5806" spans="1:12" ht="13.5">
      <c r="A5806" s="867" t="s">
        <v>11071</v>
      </c>
      <c r="B5806" s="867" t="s">
        <v>12357</v>
      </c>
      <c r="C5806" s="867" t="s">
        <v>12358</v>
      </c>
      <c r="D5806" s="867" t="s">
        <v>12359</v>
      </c>
      <c r="E5806" s="868" t="s">
        <v>819</v>
      </c>
      <c r="F5806" s="867" t="s">
        <v>819</v>
      </c>
      <c r="G5806" s="867">
        <v>87359</v>
      </c>
      <c r="H5806" s="867" t="s">
        <v>12424</v>
      </c>
      <c r="I5806" s="867" t="s">
        <v>169</v>
      </c>
      <c r="J5806" s="867" t="s">
        <v>6229</v>
      </c>
      <c r="K5806" s="869">
        <v>2503.8200000000002</v>
      </c>
      <c r="L5806" s="867" t="s">
        <v>6143</v>
      </c>
    </row>
    <row r="5807" spans="1:12" ht="13.5">
      <c r="A5807" s="867" t="s">
        <v>11071</v>
      </c>
      <c r="B5807" s="867" t="s">
        <v>12357</v>
      </c>
      <c r="C5807" s="867" t="s">
        <v>12358</v>
      </c>
      <c r="D5807" s="867" t="s">
        <v>12359</v>
      </c>
      <c r="E5807" s="868" t="s">
        <v>819</v>
      </c>
      <c r="F5807" s="867" t="s">
        <v>819</v>
      </c>
      <c r="G5807" s="867">
        <v>87360</v>
      </c>
      <c r="H5807" s="867" t="s">
        <v>12425</v>
      </c>
      <c r="I5807" s="867" t="s">
        <v>169</v>
      </c>
      <c r="J5807" s="867" t="s">
        <v>6229</v>
      </c>
      <c r="K5807" s="869">
        <v>2586.2800000000002</v>
      </c>
      <c r="L5807" s="867" t="s">
        <v>6143</v>
      </c>
    </row>
    <row r="5808" spans="1:12" ht="13.5">
      <c r="A5808" s="867" t="s">
        <v>11071</v>
      </c>
      <c r="B5808" s="867" t="s">
        <v>12357</v>
      </c>
      <c r="C5808" s="867" t="s">
        <v>12358</v>
      </c>
      <c r="D5808" s="867" t="s">
        <v>12359</v>
      </c>
      <c r="E5808" s="868" t="s">
        <v>819</v>
      </c>
      <c r="F5808" s="867" t="s">
        <v>819</v>
      </c>
      <c r="G5808" s="867">
        <v>87361</v>
      </c>
      <c r="H5808" s="867" t="s">
        <v>12426</v>
      </c>
      <c r="I5808" s="867" t="s">
        <v>169</v>
      </c>
      <c r="J5808" s="867" t="s">
        <v>6229</v>
      </c>
      <c r="K5808" s="869">
        <v>2552.73</v>
      </c>
      <c r="L5808" s="867" t="s">
        <v>6143</v>
      </c>
    </row>
    <row r="5809" spans="1:12" ht="13.5">
      <c r="A5809" s="867" t="s">
        <v>11071</v>
      </c>
      <c r="B5809" s="867" t="s">
        <v>12357</v>
      </c>
      <c r="C5809" s="867" t="s">
        <v>12358</v>
      </c>
      <c r="D5809" s="867" t="s">
        <v>12359</v>
      </c>
      <c r="E5809" s="868" t="s">
        <v>819</v>
      </c>
      <c r="F5809" s="867" t="s">
        <v>819</v>
      </c>
      <c r="G5809" s="867">
        <v>87362</v>
      </c>
      <c r="H5809" s="867" t="s">
        <v>12427</v>
      </c>
      <c r="I5809" s="867" t="s">
        <v>169</v>
      </c>
      <c r="J5809" s="867" t="s">
        <v>6229</v>
      </c>
      <c r="K5809" s="869">
        <v>2550.98</v>
      </c>
      <c r="L5809" s="867" t="s">
        <v>6143</v>
      </c>
    </row>
    <row r="5810" spans="1:12" ht="13.5">
      <c r="A5810" s="867" t="s">
        <v>11071</v>
      </c>
      <c r="B5810" s="867" t="s">
        <v>12357</v>
      </c>
      <c r="C5810" s="867" t="s">
        <v>12358</v>
      </c>
      <c r="D5810" s="867" t="s">
        <v>12359</v>
      </c>
      <c r="E5810" s="868" t="s">
        <v>819</v>
      </c>
      <c r="F5810" s="867" t="s">
        <v>819</v>
      </c>
      <c r="G5810" s="867">
        <v>87363</v>
      </c>
      <c r="H5810" s="867" t="s">
        <v>12428</v>
      </c>
      <c r="I5810" s="867" t="s">
        <v>169</v>
      </c>
      <c r="J5810" s="867" t="s">
        <v>6229</v>
      </c>
      <c r="K5810" s="869">
        <v>2546.0100000000002</v>
      </c>
      <c r="L5810" s="867" t="s">
        <v>6143</v>
      </c>
    </row>
    <row r="5811" spans="1:12" ht="13.5">
      <c r="A5811" s="867" t="s">
        <v>11071</v>
      </c>
      <c r="B5811" s="867" t="s">
        <v>12357</v>
      </c>
      <c r="C5811" s="867" t="s">
        <v>12358</v>
      </c>
      <c r="D5811" s="867" t="s">
        <v>12359</v>
      </c>
      <c r="E5811" s="868" t="s">
        <v>819</v>
      </c>
      <c r="F5811" s="867" t="s">
        <v>819</v>
      </c>
      <c r="G5811" s="867">
        <v>87364</v>
      </c>
      <c r="H5811" s="867" t="s">
        <v>12429</v>
      </c>
      <c r="I5811" s="867" t="s">
        <v>169</v>
      </c>
      <c r="J5811" s="867" t="s">
        <v>6229</v>
      </c>
      <c r="K5811" s="869">
        <v>2524.1799999999998</v>
      </c>
      <c r="L5811" s="867" t="s">
        <v>6143</v>
      </c>
    </row>
    <row r="5812" spans="1:12" ht="13.5">
      <c r="A5812" s="867" t="s">
        <v>11071</v>
      </c>
      <c r="B5812" s="867" t="s">
        <v>12357</v>
      </c>
      <c r="C5812" s="867" t="s">
        <v>12358</v>
      </c>
      <c r="D5812" s="867" t="s">
        <v>12359</v>
      </c>
      <c r="E5812" s="868" t="s">
        <v>819</v>
      </c>
      <c r="F5812" s="867" t="s">
        <v>819</v>
      </c>
      <c r="G5812" s="867">
        <v>87365</v>
      </c>
      <c r="H5812" s="867" t="s">
        <v>12430</v>
      </c>
      <c r="I5812" s="867" t="s">
        <v>169</v>
      </c>
      <c r="J5812" s="867" t="s">
        <v>6229</v>
      </c>
      <c r="K5812" s="868">
        <v>411.76</v>
      </c>
      <c r="L5812" s="867" t="s">
        <v>6143</v>
      </c>
    </row>
    <row r="5813" spans="1:12" ht="13.5">
      <c r="A5813" s="867" t="s">
        <v>11071</v>
      </c>
      <c r="B5813" s="867" t="s">
        <v>12357</v>
      </c>
      <c r="C5813" s="867" t="s">
        <v>12358</v>
      </c>
      <c r="D5813" s="867" t="s">
        <v>12359</v>
      </c>
      <c r="E5813" s="868" t="s">
        <v>819</v>
      </c>
      <c r="F5813" s="867" t="s">
        <v>819</v>
      </c>
      <c r="G5813" s="867">
        <v>87366</v>
      </c>
      <c r="H5813" s="867" t="s">
        <v>12431</v>
      </c>
      <c r="I5813" s="867" t="s">
        <v>169</v>
      </c>
      <c r="J5813" s="867" t="s">
        <v>6229</v>
      </c>
      <c r="K5813" s="868">
        <v>429.25</v>
      </c>
      <c r="L5813" s="867" t="s">
        <v>6143</v>
      </c>
    </row>
    <row r="5814" spans="1:12" ht="13.5">
      <c r="A5814" s="867" t="s">
        <v>11071</v>
      </c>
      <c r="B5814" s="867" t="s">
        <v>12357</v>
      </c>
      <c r="C5814" s="867" t="s">
        <v>12358</v>
      </c>
      <c r="D5814" s="867" t="s">
        <v>12359</v>
      </c>
      <c r="E5814" s="868" t="s">
        <v>819</v>
      </c>
      <c r="F5814" s="867" t="s">
        <v>819</v>
      </c>
      <c r="G5814" s="867">
        <v>87367</v>
      </c>
      <c r="H5814" s="867" t="s">
        <v>12432</v>
      </c>
      <c r="I5814" s="867" t="s">
        <v>169</v>
      </c>
      <c r="J5814" s="867" t="s">
        <v>6229</v>
      </c>
      <c r="K5814" s="868">
        <v>506.47</v>
      </c>
      <c r="L5814" s="867" t="s">
        <v>6143</v>
      </c>
    </row>
    <row r="5815" spans="1:12" ht="13.5">
      <c r="A5815" s="867" t="s">
        <v>11071</v>
      </c>
      <c r="B5815" s="867" t="s">
        <v>12357</v>
      </c>
      <c r="C5815" s="867" t="s">
        <v>12358</v>
      </c>
      <c r="D5815" s="867" t="s">
        <v>12359</v>
      </c>
      <c r="E5815" s="868" t="s">
        <v>819</v>
      </c>
      <c r="F5815" s="867" t="s">
        <v>819</v>
      </c>
      <c r="G5815" s="867">
        <v>87368</v>
      </c>
      <c r="H5815" s="867" t="s">
        <v>12433</v>
      </c>
      <c r="I5815" s="867" t="s">
        <v>169</v>
      </c>
      <c r="J5815" s="867" t="s">
        <v>6229</v>
      </c>
      <c r="K5815" s="868">
        <v>502.6</v>
      </c>
      <c r="L5815" s="867" t="s">
        <v>6143</v>
      </c>
    </row>
    <row r="5816" spans="1:12" ht="13.5">
      <c r="A5816" s="867" t="s">
        <v>11071</v>
      </c>
      <c r="B5816" s="867" t="s">
        <v>12357</v>
      </c>
      <c r="C5816" s="867" t="s">
        <v>12358</v>
      </c>
      <c r="D5816" s="867" t="s">
        <v>12359</v>
      </c>
      <c r="E5816" s="868" t="s">
        <v>819</v>
      </c>
      <c r="F5816" s="867" t="s">
        <v>819</v>
      </c>
      <c r="G5816" s="867">
        <v>87369</v>
      </c>
      <c r="H5816" s="867" t="s">
        <v>12434</v>
      </c>
      <c r="I5816" s="867" t="s">
        <v>169</v>
      </c>
      <c r="J5816" s="867" t="s">
        <v>6229</v>
      </c>
      <c r="K5816" s="868">
        <v>516.28</v>
      </c>
      <c r="L5816" s="867" t="s">
        <v>6143</v>
      </c>
    </row>
    <row r="5817" spans="1:12" ht="13.5">
      <c r="A5817" s="867" t="s">
        <v>11071</v>
      </c>
      <c r="B5817" s="867" t="s">
        <v>12357</v>
      </c>
      <c r="C5817" s="867" t="s">
        <v>12358</v>
      </c>
      <c r="D5817" s="867" t="s">
        <v>12359</v>
      </c>
      <c r="E5817" s="868" t="s">
        <v>819</v>
      </c>
      <c r="F5817" s="867" t="s">
        <v>819</v>
      </c>
      <c r="G5817" s="867">
        <v>87370</v>
      </c>
      <c r="H5817" s="867" t="s">
        <v>12435</v>
      </c>
      <c r="I5817" s="867" t="s">
        <v>169</v>
      </c>
      <c r="J5817" s="867" t="s">
        <v>6229</v>
      </c>
      <c r="K5817" s="868">
        <v>500.79</v>
      </c>
      <c r="L5817" s="867" t="s">
        <v>6143</v>
      </c>
    </row>
    <row r="5818" spans="1:12" ht="13.5">
      <c r="A5818" s="867" t="s">
        <v>11071</v>
      </c>
      <c r="B5818" s="867" t="s">
        <v>12357</v>
      </c>
      <c r="C5818" s="867" t="s">
        <v>12358</v>
      </c>
      <c r="D5818" s="867" t="s">
        <v>12359</v>
      </c>
      <c r="E5818" s="868" t="s">
        <v>819</v>
      </c>
      <c r="F5818" s="867" t="s">
        <v>819</v>
      </c>
      <c r="G5818" s="867">
        <v>87371</v>
      </c>
      <c r="H5818" s="867" t="s">
        <v>12436</v>
      </c>
      <c r="I5818" s="867" t="s">
        <v>169</v>
      </c>
      <c r="J5818" s="867" t="s">
        <v>6229</v>
      </c>
      <c r="K5818" s="868">
        <v>497.6</v>
      </c>
      <c r="L5818" s="867" t="s">
        <v>6143</v>
      </c>
    </row>
    <row r="5819" spans="1:12" ht="13.5">
      <c r="A5819" s="867" t="s">
        <v>11071</v>
      </c>
      <c r="B5819" s="867" t="s">
        <v>12357</v>
      </c>
      <c r="C5819" s="867" t="s">
        <v>12358</v>
      </c>
      <c r="D5819" s="867" t="s">
        <v>12359</v>
      </c>
      <c r="E5819" s="868" t="s">
        <v>819</v>
      </c>
      <c r="F5819" s="867" t="s">
        <v>819</v>
      </c>
      <c r="G5819" s="867">
        <v>87372</v>
      </c>
      <c r="H5819" s="867" t="s">
        <v>12437</v>
      </c>
      <c r="I5819" s="867" t="s">
        <v>169</v>
      </c>
      <c r="J5819" s="867" t="s">
        <v>6229</v>
      </c>
      <c r="K5819" s="868">
        <v>558.91999999999996</v>
      </c>
      <c r="L5819" s="867" t="s">
        <v>6143</v>
      </c>
    </row>
    <row r="5820" spans="1:12" ht="13.5">
      <c r="A5820" s="867" t="s">
        <v>11071</v>
      </c>
      <c r="B5820" s="867" t="s">
        <v>12357</v>
      </c>
      <c r="C5820" s="867" t="s">
        <v>12358</v>
      </c>
      <c r="D5820" s="867" t="s">
        <v>12359</v>
      </c>
      <c r="E5820" s="868" t="s">
        <v>819</v>
      </c>
      <c r="F5820" s="867" t="s">
        <v>819</v>
      </c>
      <c r="G5820" s="867">
        <v>87373</v>
      </c>
      <c r="H5820" s="867" t="s">
        <v>12438</v>
      </c>
      <c r="I5820" s="867" t="s">
        <v>169</v>
      </c>
      <c r="J5820" s="867" t="s">
        <v>6229</v>
      </c>
      <c r="K5820" s="868">
        <v>511.48</v>
      </c>
      <c r="L5820" s="867" t="s">
        <v>6143</v>
      </c>
    </row>
    <row r="5821" spans="1:12" ht="13.5">
      <c r="A5821" s="867" t="s">
        <v>11071</v>
      </c>
      <c r="B5821" s="867" t="s">
        <v>12357</v>
      </c>
      <c r="C5821" s="867" t="s">
        <v>12358</v>
      </c>
      <c r="D5821" s="867" t="s">
        <v>12359</v>
      </c>
      <c r="E5821" s="868" t="s">
        <v>819</v>
      </c>
      <c r="F5821" s="867" t="s">
        <v>819</v>
      </c>
      <c r="G5821" s="867">
        <v>87374</v>
      </c>
      <c r="H5821" s="867" t="s">
        <v>12439</v>
      </c>
      <c r="I5821" s="867" t="s">
        <v>169</v>
      </c>
      <c r="J5821" s="867" t="s">
        <v>6229</v>
      </c>
      <c r="K5821" s="868">
        <v>487.04</v>
      </c>
      <c r="L5821" s="867" t="s">
        <v>6143</v>
      </c>
    </row>
    <row r="5822" spans="1:12" ht="13.5">
      <c r="A5822" s="867" t="s">
        <v>11071</v>
      </c>
      <c r="B5822" s="867" t="s">
        <v>12357</v>
      </c>
      <c r="C5822" s="867" t="s">
        <v>12358</v>
      </c>
      <c r="D5822" s="867" t="s">
        <v>12359</v>
      </c>
      <c r="E5822" s="868" t="s">
        <v>819</v>
      </c>
      <c r="F5822" s="867" t="s">
        <v>819</v>
      </c>
      <c r="G5822" s="867">
        <v>87375</v>
      </c>
      <c r="H5822" s="867" t="s">
        <v>12440</v>
      </c>
      <c r="I5822" s="867" t="s">
        <v>169</v>
      </c>
      <c r="J5822" s="867" t="s">
        <v>6229</v>
      </c>
      <c r="K5822" s="868">
        <v>472.62</v>
      </c>
      <c r="L5822" s="867" t="s">
        <v>6143</v>
      </c>
    </row>
    <row r="5823" spans="1:12" ht="13.5">
      <c r="A5823" s="867" t="s">
        <v>11071</v>
      </c>
      <c r="B5823" s="867" t="s">
        <v>12357</v>
      </c>
      <c r="C5823" s="867" t="s">
        <v>12358</v>
      </c>
      <c r="D5823" s="867" t="s">
        <v>12359</v>
      </c>
      <c r="E5823" s="868" t="s">
        <v>819</v>
      </c>
      <c r="F5823" s="867" t="s">
        <v>819</v>
      </c>
      <c r="G5823" s="867">
        <v>87376</v>
      </c>
      <c r="H5823" s="867" t="s">
        <v>12441</v>
      </c>
      <c r="I5823" s="867" t="s">
        <v>169</v>
      </c>
      <c r="J5823" s="867" t="s">
        <v>6229</v>
      </c>
      <c r="K5823" s="868">
        <v>433.14</v>
      </c>
      <c r="L5823" s="867" t="s">
        <v>6143</v>
      </c>
    </row>
    <row r="5824" spans="1:12" ht="13.5">
      <c r="A5824" s="867" t="s">
        <v>11071</v>
      </c>
      <c r="B5824" s="867" t="s">
        <v>12357</v>
      </c>
      <c r="C5824" s="867" t="s">
        <v>12358</v>
      </c>
      <c r="D5824" s="867" t="s">
        <v>12359</v>
      </c>
      <c r="E5824" s="868" t="s">
        <v>819</v>
      </c>
      <c r="F5824" s="867" t="s">
        <v>819</v>
      </c>
      <c r="G5824" s="867">
        <v>87377</v>
      </c>
      <c r="H5824" s="867" t="s">
        <v>12442</v>
      </c>
      <c r="I5824" s="867" t="s">
        <v>169</v>
      </c>
      <c r="J5824" s="867" t="s">
        <v>6229</v>
      </c>
      <c r="K5824" s="868">
        <v>481.1</v>
      </c>
      <c r="L5824" s="867" t="s">
        <v>6143</v>
      </c>
    </row>
    <row r="5825" spans="1:12" ht="13.5">
      <c r="A5825" s="867" t="s">
        <v>11071</v>
      </c>
      <c r="B5825" s="867" t="s">
        <v>12357</v>
      </c>
      <c r="C5825" s="867" t="s">
        <v>12358</v>
      </c>
      <c r="D5825" s="867" t="s">
        <v>12359</v>
      </c>
      <c r="E5825" s="868" t="s">
        <v>819</v>
      </c>
      <c r="F5825" s="867" t="s">
        <v>819</v>
      </c>
      <c r="G5825" s="867">
        <v>87378</v>
      </c>
      <c r="H5825" s="867" t="s">
        <v>12443</v>
      </c>
      <c r="I5825" s="867" t="s">
        <v>169</v>
      </c>
      <c r="J5825" s="867" t="s">
        <v>6229</v>
      </c>
      <c r="K5825" s="868">
        <v>448.46</v>
      </c>
      <c r="L5825" s="867" t="s">
        <v>6143</v>
      </c>
    </row>
    <row r="5826" spans="1:12" ht="13.5">
      <c r="A5826" s="867" t="s">
        <v>11071</v>
      </c>
      <c r="B5826" s="867" t="s">
        <v>12357</v>
      </c>
      <c r="C5826" s="867" t="s">
        <v>12358</v>
      </c>
      <c r="D5826" s="867" t="s">
        <v>12359</v>
      </c>
      <c r="E5826" s="868" t="s">
        <v>819</v>
      </c>
      <c r="F5826" s="867" t="s">
        <v>819</v>
      </c>
      <c r="G5826" s="867">
        <v>87379</v>
      </c>
      <c r="H5826" s="867" t="s">
        <v>12444</v>
      </c>
      <c r="I5826" s="867" t="s">
        <v>169</v>
      </c>
      <c r="J5826" s="867" t="s">
        <v>6229</v>
      </c>
      <c r="K5826" s="869">
        <v>2638.92</v>
      </c>
      <c r="L5826" s="867" t="s">
        <v>6143</v>
      </c>
    </row>
    <row r="5827" spans="1:12" ht="13.5">
      <c r="A5827" s="867" t="s">
        <v>11071</v>
      </c>
      <c r="B5827" s="867" t="s">
        <v>12357</v>
      </c>
      <c r="C5827" s="867" t="s">
        <v>12358</v>
      </c>
      <c r="D5827" s="867" t="s">
        <v>12359</v>
      </c>
      <c r="E5827" s="868" t="s">
        <v>819</v>
      </c>
      <c r="F5827" s="867" t="s">
        <v>819</v>
      </c>
      <c r="G5827" s="867">
        <v>87380</v>
      </c>
      <c r="H5827" s="867" t="s">
        <v>12445</v>
      </c>
      <c r="I5827" s="867" t="s">
        <v>169</v>
      </c>
      <c r="J5827" s="867" t="s">
        <v>6229</v>
      </c>
      <c r="K5827" s="869">
        <v>2690.14</v>
      </c>
      <c r="L5827" s="867" t="s">
        <v>6143</v>
      </c>
    </row>
    <row r="5828" spans="1:12" ht="13.5">
      <c r="A5828" s="867" t="s">
        <v>11071</v>
      </c>
      <c r="B5828" s="867" t="s">
        <v>12357</v>
      </c>
      <c r="C5828" s="867" t="s">
        <v>12358</v>
      </c>
      <c r="D5828" s="867" t="s">
        <v>12359</v>
      </c>
      <c r="E5828" s="868" t="s">
        <v>819</v>
      </c>
      <c r="F5828" s="867" t="s">
        <v>819</v>
      </c>
      <c r="G5828" s="867">
        <v>87381</v>
      </c>
      <c r="H5828" s="867" t="s">
        <v>12446</v>
      </c>
      <c r="I5828" s="867" t="s">
        <v>169</v>
      </c>
      <c r="J5828" s="867" t="s">
        <v>6229</v>
      </c>
      <c r="K5828" s="869">
        <v>2655.28</v>
      </c>
      <c r="L5828" s="867" t="s">
        <v>6143</v>
      </c>
    </row>
    <row r="5829" spans="1:12" ht="13.5">
      <c r="A5829" s="867" t="s">
        <v>11071</v>
      </c>
      <c r="B5829" s="867" t="s">
        <v>12357</v>
      </c>
      <c r="C5829" s="867" t="s">
        <v>12358</v>
      </c>
      <c r="D5829" s="867" t="s">
        <v>12359</v>
      </c>
      <c r="E5829" s="868" t="s">
        <v>819</v>
      </c>
      <c r="F5829" s="867" t="s">
        <v>819</v>
      </c>
      <c r="G5829" s="867">
        <v>87382</v>
      </c>
      <c r="H5829" s="867" t="s">
        <v>12447</v>
      </c>
      <c r="I5829" s="867" t="s">
        <v>169</v>
      </c>
      <c r="J5829" s="867" t="s">
        <v>6229</v>
      </c>
      <c r="K5829" s="868">
        <v>944.47</v>
      </c>
      <c r="L5829" s="867" t="s">
        <v>6143</v>
      </c>
    </row>
    <row r="5830" spans="1:12" ht="13.5">
      <c r="A5830" s="867" t="s">
        <v>11071</v>
      </c>
      <c r="B5830" s="867" t="s">
        <v>12357</v>
      </c>
      <c r="C5830" s="867" t="s">
        <v>12358</v>
      </c>
      <c r="D5830" s="867" t="s">
        <v>12359</v>
      </c>
      <c r="E5830" s="868" t="s">
        <v>819</v>
      </c>
      <c r="F5830" s="867" t="s">
        <v>819</v>
      </c>
      <c r="G5830" s="867">
        <v>87383</v>
      </c>
      <c r="H5830" s="867" t="s">
        <v>12448</v>
      </c>
      <c r="I5830" s="867" t="s">
        <v>169</v>
      </c>
      <c r="J5830" s="867" t="s">
        <v>6229</v>
      </c>
      <c r="K5830" s="868">
        <v>936.84</v>
      </c>
      <c r="L5830" s="867" t="s">
        <v>6143</v>
      </c>
    </row>
    <row r="5831" spans="1:12" ht="13.5">
      <c r="A5831" s="867" t="s">
        <v>11071</v>
      </c>
      <c r="B5831" s="867" t="s">
        <v>12357</v>
      </c>
      <c r="C5831" s="867" t="s">
        <v>12358</v>
      </c>
      <c r="D5831" s="867" t="s">
        <v>12359</v>
      </c>
      <c r="E5831" s="868" t="s">
        <v>819</v>
      </c>
      <c r="F5831" s="867" t="s">
        <v>819</v>
      </c>
      <c r="G5831" s="867">
        <v>87384</v>
      </c>
      <c r="H5831" s="867" t="s">
        <v>12449</v>
      </c>
      <c r="I5831" s="867" t="s">
        <v>169</v>
      </c>
      <c r="J5831" s="867" t="s">
        <v>6229</v>
      </c>
      <c r="K5831" s="868">
        <v>927.74</v>
      </c>
      <c r="L5831" s="867" t="s">
        <v>6143</v>
      </c>
    </row>
    <row r="5832" spans="1:12" ht="13.5">
      <c r="A5832" s="867" t="s">
        <v>11071</v>
      </c>
      <c r="B5832" s="867" t="s">
        <v>12357</v>
      </c>
      <c r="C5832" s="867" t="s">
        <v>12358</v>
      </c>
      <c r="D5832" s="867" t="s">
        <v>12359</v>
      </c>
      <c r="E5832" s="868" t="s">
        <v>819</v>
      </c>
      <c r="F5832" s="867" t="s">
        <v>819</v>
      </c>
      <c r="G5832" s="867">
        <v>87385</v>
      </c>
      <c r="H5832" s="867" t="s">
        <v>12450</v>
      </c>
      <c r="I5832" s="867" t="s">
        <v>169</v>
      </c>
      <c r="J5832" s="867" t="s">
        <v>6229</v>
      </c>
      <c r="K5832" s="869">
        <v>1086.6300000000001</v>
      </c>
      <c r="L5832" s="867" t="s">
        <v>6143</v>
      </c>
    </row>
    <row r="5833" spans="1:12" ht="13.5">
      <c r="A5833" s="867" t="s">
        <v>11071</v>
      </c>
      <c r="B5833" s="867" t="s">
        <v>12357</v>
      </c>
      <c r="C5833" s="867" t="s">
        <v>12358</v>
      </c>
      <c r="D5833" s="867" t="s">
        <v>12359</v>
      </c>
      <c r="E5833" s="868" t="s">
        <v>819</v>
      </c>
      <c r="F5833" s="867" t="s">
        <v>819</v>
      </c>
      <c r="G5833" s="867">
        <v>87386</v>
      </c>
      <c r="H5833" s="867" t="s">
        <v>12451</v>
      </c>
      <c r="I5833" s="867" t="s">
        <v>169</v>
      </c>
      <c r="J5833" s="867" t="s">
        <v>6229</v>
      </c>
      <c r="K5833" s="869">
        <v>1074.29</v>
      </c>
      <c r="L5833" s="867" t="s">
        <v>6143</v>
      </c>
    </row>
    <row r="5834" spans="1:12" ht="13.5">
      <c r="A5834" s="867" t="s">
        <v>11071</v>
      </c>
      <c r="B5834" s="867" t="s">
        <v>12357</v>
      </c>
      <c r="C5834" s="867" t="s">
        <v>12358</v>
      </c>
      <c r="D5834" s="867" t="s">
        <v>12359</v>
      </c>
      <c r="E5834" s="868" t="s">
        <v>819</v>
      </c>
      <c r="F5834" s="867" t="s">
        <v>819</v>
      </c>
      <c r="G5834" s="867">
        <v>87387</v>
      </c>
      <c r="H5834" s="867" t="s">
        <v>12452</v>
      </c>
      <c r="I5834" s="867" t="s">
        <v>169</v>
      </c>
      <c r="J5834" s="867" t="s">
        <v>6229</v>
      </c>
      <c r="K5834" s="869">
        <v>1065.8499999999999</v>
      </c>
      <c r="L5834" s="867" t="s">
        <v>6143</v>
      </c>
    </row>
    <row r="5835" spans="1:12" ht="13.5">
      <c r="A5835" s="867" t="s">
        <v>11071</v>
      </c>
      <c r="B5835" s="867" t="s">
        <v>12357</v>
      </c>
      <c r="C5835" s="867" t="s">
        <v>12358</v>
      </c>
      <c r="D5835" s="867" t="s">
        <v>12359</v>
      </c>
      <c r="E5835" s="868" t="s">
        <v>819</v>
      </c>
      <c r="F5835" s="867" t="s">
        <v>819</v>
      </c>
      <c r="G5835" s="867">
        <v>87388</v>
      </c>
      <c r="H5835" s="867" t="s">
        <v>12453</v>
      </c>
      <c r="I5835" s="867" t="s">
        <v>169</v>
      </c>
      <c r="J5835" s="867" t="s">
        <v>6229</v>
      </c>
      <c r="K5835" s="869">
        <v>2564.91</v>
      </c>
      <c r="L5835" s="867" t="s">
        <v>6143</v>
      </c>
    </row>
    <row r="5836" spans="1:12" ht="13.5">
      <c r="A5836" s="867" t="s">
        <v>11071</v>
      </c>
      <c r="B5836" s="867" t="s">
        <v>12357</v>
      </c>
      <c r="C5836" s="867" t="s">
        <v>12358</v>
      </c>
      <c r="D5836" s="867" t="s">
        <v>12359</v>
      </c>
      <c r="E5836" s="868" t="s">
        <v>819</v>
      </c>
      <c r="F5836" s="867" t="s">
        <v>819</v>
      </c>
      <c r="G5836" s="867">
        <v>87389</v>
      </c>
      <c r="H5836" s="867" t="s">
        <v>12454</v>
      </c>
      <c r="I5836" s="867" t="s">
        <v>169</v>
      </c>
      <c r="J5836" s="867" t="s">
        <v>6229</v>
      </c>
      <c r="K5836" s="869">
        <v>2568.41</v>
      </c>
      <c r="L5836" s="867" t="s">
        <v>6143</v>
      </c>
    </row>
    <row r="5837" spans="1:12" ht="13.5">
      <c r="A5837" s="867" t="s">
        <v>11071</v>
      </c>
      <c r="B5837" s="867" t="s">
        <v>12357</v>
      </c>
      <c r="C5837" s="867" t="s">
        <v>12358</v>
      </c>
      <c r="D5837" s="867" t="s">
        <v>12359</v>
      </c>
      <c r="E5837" s="868" t="s">
        <v>819</v>
      </c>
      <c r="F5837" s="867" t="s">
        <v>819</v>
      </c>
      <c r="G5837" s="867">
        <v>87390</v>
      </c>
      <c r="H5837" s="867" t="s">
        <v>12455</v>
      </c>
      <c r="I5837" s="867" t="s">
        <v>169</v>
      </c>
      <c r="J5837" s="867" t="s">
        <v>6229</v>
      </c>
      <c r="K5837" s="869">
        <v>2576.2600000000002</v>
      </c>
      <c r="L5837" s="867" t="s">
        <v>6143</v>
      </c>
    </row>
    <row r="5838" spans="1:12" ht="13.5">
      <c r="A5838" s="867" t="s">
        <v>11071</v>
      </c>
      <c r="B5838" s="867" t="s">
        <v>12357</v>
      </c>
      <c r="C5838" s="867" t="s">
        <v>12358</v>
      </c>
      <c r="D5838" s="867" t="s">
        <v>12359</v>
      </c>
      <c r="E5838" s="868" t="s">
        <v>819</v>
      </c>
      <c r="F5838" s="867" t="s">
        <v>819</v>
      </c>
      <c r="G5838" s="867">
        <v>87391</v>
      </c>
      <c r="H5838" s="867" t="s">
        <v>12456</v>
      </c>
      <c r="I5838" s="867" t="s">
        <v>169</v>
      </c>
      <c r="J5838" s="867" t="s">
        <v>6229</v>
      </c>
      <c r="K5838" s="869">
        <v>2860.69</v>
      </c>
      <c r="L5838" s="867" t="s">
        <v>6143</v>
      </c>
    </row>
    <row r="5839" spans="1:12" ht="13.5">
      <c r="A5839" s="867" t="s">
        <v>11071</v>
      </c>
      <c r="B5839" s="867" t="s">
        <v>12357</v>
      </c>
      <c r="C5839" s="867" t="s">
        <v>12358</v>
      </c>
      <c r="D5839" s="867" t="s">
        <v>12359</v>
      </c>
      <c r="E5839" s="868" t="s">
        <v>819</v>
      </c>
      <c r="F5839" s="867" t="s">
        <v>819</v>
      </c>
      <c r="G5839" s="867">
        <v>87393</v>
      </c>
      <c r="H5839" s="867" t="s">
        <v>12457</v>
      </c>
      <c r="I5839" s="867" t="s">
        <v>169</v>
      </c>
      <c r="J5839" s="867" t="s">
        <v>6229</v>
      </c>
      <c r="K5839" s="869">
        <v>2879.07</v>
      </c>
      <c r="L5839" s="867" t="s">
        <v>6143</v>
      </c>
    </row>
    <row r="5840" spans="1:12" ht="13.5">
      <c r="A5840" s="867" t="s">
        <v>11071</v>
      </c>
      <c r="B5840" s="867" t="s">
        <v>12357</v>
      </c>
      <c r="C5840" s="867" t="s">
        <v>12358</v>
      </c>
      <c r="D5840" s="867" t="s">
        <v>12359</v>
      </c>
      <c r="E5840" s="868" t="s">
        <v>819</v>
      </c>
      <c r="F5840" s="867" t="s">
        <v>819</v>
      </c>
      <c r="G5840" s="867">
        <v>87394</v>
      </c>
      <c r="H5840" s="867" t="s">
        <v>12458</v>
      </c>
      <c r="I5840" s="867" t="s">
        <v>169</v>
      </c>
      <c r="J5840" s="867" t="s">
        <v>6229</v>
      </c>
      <c r="K5840" s="869">
        <v>2898.5</v>
      </c>
      <c r="L5840" s="867" t="s">
        <v>6143</v>
      </c>
    </row>
    <row r="5841" spans="1:12" ht="13.5">
      <c r="A5841" s="867" t="s">
        <v>11071</v>
      </c>
      <c r="B5841" s="867" t="s">
        <v>12357</v>
      </c>
      <c r="C5841" s="867" t="s">
        <v>12358</v>
      </c>
      <c r="D5841" s="867" t="s">
        <v>12359</v>
      </c>
      <c r="E5841" s="868" t="s">
        <v>819</v>
      </c>
      <c r="F5841" s="867" t="s">
        <v>819</v>
      </c>
      <c r="G5841" s="867">
        <v>87395</v>
      </c>
      <c r="H5841" s="867" t="s">
        <v>12459</v>
      </c>
      <c r="I5841" s="867" t="s">
        <v>169</v>
      </c>
      <c r="J5841" s="867" t="s">
        <v>6229</v>
      </c>
      <c r="K5841" s="869">
        <v>1805.01</v>
      </c>
      <c r="L5841" s="867" t="s">
        <v>6143</v>
      </c>
    </row>
    <row r="5842" spans="1:12" ht="13.5">
      <c r="A5842" s="867" t="s">
        <v>11071</v>
      </c>
      <c r="B5842" s="867" t="s">
        <v>12357</v>
      </c>
      <c r="C5842" s="867" t="s">
        <v>12358</v>
      </c>
      <c r="D5842" s="867" t="s">
        <v>12359</v>
      </c>
      <c r="E5842" s="868" t="s">
        <v>819</v>
      </c>
      <c r="F5842" s="867" t="s">
        <v>819</v>
      </c>
      <c r="G5842" s="867">
        <v>87396</v>
      </c>
      <c r="H5842" s="867" t="s">
        <v>12460</v>
      </c>
      <c r="I5842" s="867" t="s">
        <v>169</v>
      </c>
      <c r="J5842" s="867" t="s">
        <v>6229</v>
      </c>
      <c r="K5842" s="869">
        <v>1809.21</v>
      </c>
      <c r="L5842" s="867" t="s">
        <v>6143</v>
      </c>
    </row>
    <row r="5843" spans="1:12" ht="13.5">
      <c r="A5843" s="867" t="s">
        <v>11071</v>
      </c>
      <c r="B5843" s="867" t="s">
        <v>12357</v>
      </c>
      <c r="C5843" s="867" t="s">
        <v>12358</v>
      </c>
      <c r="D5843" s="867" t="s">
        <v>12359</v>
      </c>
      <c r="E5843" s="868" t="s">
        <v>819</v>
      </c>
      <c r="F5843" s="867" t="s">
        <v>819</v>
      </c>
      <c r="G5843" s="867">
        <v>87397</v>
      </c>
      <c r="H5843" s="867" t="s">
        <v>12461</v>
      </c>
      <c r="I5843" s="867" t="s">
        <v>169</v>
      </c>
      <c r="J5843" s="867" t="s">
        <v>6229</v>
      </c>
      <c r="K5843" s="869">
        <v>1815.09</v>
      </c>
      <c r="L5843" s="867" t="s">
        <v>6143</v>
      </c>
    </row>
    <row r="5844" spans="1:12" ht="13.5">
      <c r="A5844" s="867" t="s">
        <v>11071</v>
      </c>
      <c r="B5844" s="867" t="s">
        <v>12357</v>
      </c>
      <c r="C5844" s="867" t="s">
        <v>12358</v>
      </c>
      <c r="D5844" s="867" t="s">
        <v>12359</v>
      </c>
      <c r="E5844" s="868" t="s">
        <v>819</v>
      </c>
      <c r="F5844" s="867" t="s">
        <v>819</v>
      </c>
      <c r="G5844" s="867">
        <v>87398</v>
      </c>
      <c r="H5844" s="867" t="s">
        <v>12462</v>
      </c>
      <c r="I5844" s="867" t="s">
        <v>169</v>
      </c>
      <c r="J5844" s="867" t="s">
        <v>6229</v>
      </c>
      <c r="K5844" s="869">
        <v>1097.04</v>
      </c>
      <c r="L5844" s="867" t="s">
        <v>6143</v>
      </c>
    </row>
    <row r="5845" spans="1:12" ht="13.5">
      <c r="A5845" s="867" t="s">
        <v>11071</v>
      </c>
      <c r="B5845" s="867" t="s">
        <v>12357</v>
      </c>
      <c r="C5845" s="867" t="s">
        <v>12358</v>
      </c>
      <c r="D5845" s="867" t="s">
        <v>12359</v>
      </c>
      <c r="E5845" s="868" t="s">
        <v>819</v>
      </c>
      <c r="F5845" s="867" t="s">
        <v>819</v>
      </c>
      <c r="G5845" s="867">
        <v>87399</v>
      </c>
      <c r="H5845" s="867" t="s">
        <v>12463</v>
      </c>
      <c r="I5845" s="867" t="s">
        <v>169</v>
      </c>
      <c r="J5845" s="867" t="s">
        <v>6229</v>
      </c>
      <c r="K5845" s="869">
        <v>1240.72</v>
      </c>
      <c r="L5845" s="867" t="s">
        <v>6143</v>
      </c>
    </row>
    <row r="5846" spans="1:12" ht="13.5">
      <c r="A5846" s="867" t="s">
        <v>11071</v>
      </c>
      <c r="B5846" s="867" t="s">
        <v>12357</v>
      </c>
      <c r="C5846" s="867" t="s">
        <v>12358</v>
      </c>
      <c r="D5846" s="867" t="s">
        <v>12359</v>
      </c>
      <c r="E5846" s="868" t="s">
        <v>819</v>
      </c>
      <c r="F5846" s="867" t="s">
        <v>819</v>
      </c>
      <c r="G5846" s="867">
        <v>87401</v>
      </c>
      <c r="H5846" s="867" t="s">
        <v>12464</v>
      </c>
      <c r="I5846" s="867" t="s">
        <v>169</v>
      </c>
      <c r="J5846" s="867" t="s">
        <v>6229</v>
      </c>
      <c r="K5846" s="869">
        <v>3074.58</v>
      </c>
      <c r="L5846" s="867" t="s">
        <v>6143</v>
      </c>
    </row>
    <row r="5847" spans="1:12" ht="13.5">
      <c r="A5847" s="867" t="s">
        <v>11071</v>
      </c>
      <c r="B5847" s="867" t="s">
        <v>12357</v>
      </c>
      <c r="C5847" s="867" t="s">
        <v>12358</v>
      </c>
      <c r="D5847" s="867" t="s">
        <v>12359</v>
      </c>
      <c r="E5847" s="868" t="s">
        <v>819</v>
      </c>
      <c r="F5847" s="867" t="s">
        <v>819</v>
      </c>
      <c r="G5847" s="867">
        <v>87402</v>
      </c>
      <c r="H5847" s="867" t="s">
        <v>12465</v>
      </c>
      <c r="I5847" s="867" t="s">
        <v>169</v>
      </c>
      <c r="J5847" s="867" t="s">
        <v>6229</v>
      </c>
      <c r="K5847" s="869">
        <v>1997.28</v>
      </c>
      <c r="L5847" s="867" t="s">
        <v>6143</v>
      </c>
    </row>
    <row r="5848" spans="1:12" ht="13.5">
      <c r="A5848" s="867" t="s">
        <v>11071</v>
      </c>
      <c r="B5848" s="867" t="s">
        <v>12357</v>
      </c>
      <c r="C5848" s="867" t="s">
        <v>12358</v>
      </c>
      <c r="D5848" s="867" t="s">
        <v>12359</v>
      </c>
      <c r="E5848" s="868" t="s">
        <v>819</v>
      </c>
      <c r="F5848" s="867" t="s">
        <v>819</v>
      </c>
      <c r="G5848" s="867">
        <v>87404</v>
      </c>
      <c r="H5848" s="867" t="s">
        <v>12466</v>
      </c>
      <c r="I5848" s="867" t="s">
        <v>169</v>
      </c>
      <c r="J5848" s="867" t="s">
        <v>6229</v>
      </c>
      <c r="K5848" s="869">
        <v>2683.43</v>
      </c>
      <c r="L5848" s="867" t="s">
        <v>6143</v>
      </c>
    </row>
    <row r="5849" spans="1:12" ht="13.5">
      <c r="A5849" s="867" t="s">
        <v>11071</v>
      </c>
      <c r="B5849" s="867" t="s">
        <v>12357</v>
      </c>
      <c r="C5849" s="867" t="s">
        <v>12358</v>
      </c>
      <c r="D5849" s="867" t="s">
        <v>12359</v>
      </c>
      <c r="E5849" s="868" t="s">
        <v>819</v>
      </c>
      <c r="F5849" s="867" t="s">
        <v>819</v>
      </c>
      <c r="G5849" s="867">
        <v>87405</v>
      </c>
      <c r="H5849" s="867" t="s">
        <v>12467</v>
      </c>
      <c r="I5849" s="867" t="s">
        <v>169</v>
      </c>
      <c r="J5849" s="867" t="s">
        <v>6229</v>
      </c>
      <c r="K5849" s="869">
        <v>2679.71</v>
      </c>
      <c r="L5849" s="867" t="s">
        <v>6143</v>
      </c>
    </row>
    <row r="5850" spans="1:12" ht="13.5">
      <c r="A5850" s="867" t="s">
        <v>11071</v>
      </c>
      <c r="B5850" s="867" t="s">
        <v>12357</v>
      </c>
      <c r="C5850" s="867" t="s">
        <v>12358</v>
      </c>
      <c r="D5850" s="867" t="s">
        <v>12359</v>
      </c>
      <c r="E5850" s="868" t="s">
        <v>819</v>
      </c>
      <c r="F5850" s="867" t="s">
        <v>819</v>
      </c>
      <c r="G5850" s="867">
        <v>87407</v>
      </c>
      <c r="H5850" s="867" t="s">
        <v>12468</v>
      </c>
      <c r="I5850" s="867" t="s">
        <v>169</v>
      </c>
      <c r="J5850" s="867" t="s">
        <v>6229</v>
      </c>
      <c r="K5850" s="868">
        <v>967.59</v>
      </c>
      <c r="L5850" s="867" t="s">
        <v>6143</v>
      </c>
    </row>
    <row r="5851" spans="1:12" ht="13.5">
      <c r="A5851" s="867" t="s">
        <v>11071</v>
      </c>
      <c r="B5851" s="867" t="s">
        <v>12357</v>
      </c>
      <c r="C5851" s="867" t="s">
        <v>12358</v>
      </c>
      <c r="D5851" s="867" t="s">
        <v>12359</v>
      </c>
      <c r="E5851" s="868" t="s">
        <v>819</v>
      </c>
      <c r="F5851" s="867" t="s">
        <v>819</v>
      </c>
      <c r="G5851" s="867">
        <v>87408</v>
      </c>
      <c r="H5851" s="867" t="s">
        <v>12469</v>
      </c>
      <c r="I5851" s="867" t="s">
        <v>169</v>
      </c>
      <c r="J5851" s="867" t="s">
        <v>6229</v>
      </c>
      <c r="K5851" s="868">
        <v>954.64</v>
      </c>
      <c r="L5851" s="867" t="s">
        <v>6143</v>
      </c>
    </row>
    <row r="5852" spans="1:12" ht="13.5">
      <c r="A5852" s="867" t="s">
        <v>11071</v>
      </c>
      <c r="B5852" s="867" t="s">
        <v>12357</v>
      </c>
      <c r="C5852" s="867" t="s">
        <v>12358</v>
      </c>
      <c r="D5852" s="867" t="s">
        <v>12359</v>
      </c>
      <c r="E5852" s="868" t="s">
        <v>819</v>
      </c>
      <c r="F5852" s="867" t="s">
        <v>819</v>
      </c>
      <c r="G5852" s="867">
        <v>87410</v>
      </c>
      <c r="H5852" s="867" t="s">
        <v>12470</v>
      </c>
      <c r="I5852" s="867" t="s">
        <v>169</v>
      </c>
      <c r="J5852" s="867" t="s">
        <v>6229</v>
      </c>
      <c r="K5852" s="868">
        <v>797.9</v>
      </c>
      <c r="L5852" s="867" t="s">
        <v>6143</v>
      </c>
    </row>
    <row r="5853" spans="1:12" ht="13.5">
      <c r="A5853" s="867" t="s">
        <v>11071</v>
      </c>
      <c r="B5853" s="867" t="s">
        <v>12357</v>
      </c>
      <c r="C5853" s="867" t="s">
        <v>12358</v>
      </c>
      <c r="D5853" s="867" t="s">
        <v>12359</v>
      </c>
      <c r="E5853" s="868" t="s">
        <v>819</v>
      </c>
      <c r="F5853" s="867" t="s">
        <v>819</v>
      </c>
      <c r="G5853" s="867">
        <v>88626</v>
      </c>
      <c r="H5853" s="867" t="s">
        <v>12471</v>
      </c>
      <c r="I5853" s="867" t="s">
        <v>169</v>
      </c>
      <c r="J5853" s="867" t="s">
        <v>6229</v>
      </c>
      <c r="K5853" s="868">
        <v>385</v>
      </c>
      <c r="L5853" s="867" t="s">
        <v>6143</v>
      </c>
    </row>
    <row r="5854" spans="1:12" ht="13.5">
      <c r="A5854" s="867" t="s">
        <v>11071</v>
      </c>
      <c r="B5854" s="867" t="s">
        <v>12357</v>
      </c>
      <c r="C5854" s="867" t="s">
        <v>12358</v>
      </c>
      <c r="D5854" s="867" t="s">
        <v>12359</v>
      </c>
      <c r="E5854" s="868" t="s">
        <v>819</v>
      </c>
      <c r="F5854" s="867" t="s">
        <v>819</v>
      </c>
      <c r="G5854" s="867">
        <v>88627</v>
      </c>
      <c r="H5854" s="867" t="s">
        <v>12472</v>
      </c>
      <c r="I5854" s="867" t="s">
        <v>169</v>
      </c>
      <c r="J5854" s="867" t="s">
        <v>6229</v>
      </c>
      <c r="K5854" s="868">
        <v>463.55</v>
      </c>
      <c r="L5854" s="867" t="s">
        <v>6143</v>
      </c>
    </row>
    <row r="5855" spans="1:12" ht="13.5">
      <c r="A5855" s="867" t="s">
        <v>11071</v>
      </c>
      <c r="B5855" s="867" t="s">
        <v>12357</v>
      </c>
      <c r="C5855" s="867" t="s">
        <v>12358</v>
      </c>
      <c r="D5855" s="867" t="s">
        <v>12359</v>
      </c>
      <c r="E5855" s="868" t="s">
        <v>819</v>
      </c>
      <c r="F5855" s="867" t="s">
        <v>819</v>
      </c>
      <c r="G5855" s="867">
        <v>88628</v>
      </c>
      <c r="H5855" s="867" t="s">
        <v>12473</v>
      </c>
      <c r="I5855" s="867" t="s">
        <v>169</v>
      </c>
      <c r="J5855" s="867" t="s">
        <v>6229</v>
      </c>
      <c r="K5855" s="868">
        <v>372.74</v>
      </c>
      <c r="L5855" s="867" t="s">
        <v>6143</v>
      </c>
    </row>
    <row r="5856" spans="1:12" ht="13.5">
      <c r="A5856" s="867" t="s">
        <v>11071</v>
      </c>
      <c r="B5856" s="867" t="s">
        <v>12357</v>
      </c>
      <c r="C5856" s="867" t="s">
        <v>12358</v>
      </c>
      <c r="D5856" s="867" t="s">
        <v>12359</v>
      </c>
      <c r="E5856" s="868" t="s">
        <v>819</v>
      </c>
      <c r="F5856" s="867" t="s">
        <v>819</v>
      </c>
      <c r="G5856" s="867">
        <v>88629</v>
      </c>
      <c r="H5856" s="867" t="s">
        <v>12474</v>
      </c>
      <c r="I5856" s="867" t="s">
        <v>169</v>
      </c>
      <c r="J5856" s="867" t="s">
        <v>6229</v>
      </c>
      <c r="K5856" s="868">
        <v>455.42</v>
      </c>
      <c r="L5856" s="867" t="s">
        <v>6143</v>
      </c>
    </row>
    <row r="5857" spans="1:12" ht="13.5">
      <c r="A5857" s="867" t="s">
        <v>11071</v>
      </c>
      <c r="B5857" s="867" t="s">
        <v>12357</v>
      </c>
      <c r="C5857" s="867" t="s">
        <v>12358</v>
      </c>
      <c r="D5857" s="867" t="s">
        <v>12359</v>
      </c>
      <c r="E5857" s="868" t="s">
        <v>819</v>
      </c>
      <c r="F5857" s="867" t="s">
        <v>819</v>
      </c>
      <c r="G5857" s="867">
        <v>88630</v>
      </c>
      <c r="H5857" s="867" t="s">
        <v>12475</v>
      </c>
      <c r="I5857" s="867" t="s">
        <v>169</v>
      </c>
      <c r="J5857" s="867" t="s">
        <v>6229</v>
      </c>
      <c r="K5857" s="868">
        <v>332.17</v>
      </c>
      <c r="L5857" s="867" t="s">
        <v>6143</v>
      </c>
    </row>
    <row r="5858" spans="1:12" ht="13.5">
      <c r="A5858" s="867" t="s">
        <v>11071</v>
      </c>
      <c r="B5858" s="867" t="s">
        <v>12357</v>
      </c>
      <c r="C5858" s="867" t="s">
        <v>12358</v>
      </c>
      <c r="D5858" s="867" t="s">
        <v>12359</v>
      </c>
      <c r="E5858" s="868" t="s">
        <v>819</v>
      </c>
      <c r="F5858" s="867" t="s">
        <v>819</v>
      </c>
      <c r="G5858" s="867">
        <v>88631</v>
      </c>
      <c r="H5858" s="867" t="s">
        <v>12476</v>
      </c>
      <c r="I5858" s="867" t="s">
        <v>169</v>
      </c>
      <c r="J5858" s="867" t="s">
        <v>6229</v>
      </c>
      <c r="K5858" s="868">
        <v>418.5</v>
      </c>
      <c r="L5858" s="867" t="s">
        <v>6143</v>
      </c>
    </row>
    <row r="5859" spans="1:12" ht="13.5">
      <c r="A5859" s="867" t="s">
        <v>11071</v>
      </c>
      <c r="B5859" s="867" t="s">
        <v>12357</v>
      </c>
      <c r="C5859" s="867" t="s">
        <v>12358</v>
      </c>
      <c r="D5859" s="867" t="s">
        <v>12359</v>
      </c>
      <c r="E5859" s="868" t="s">
        <v>819</v>
      </c>
      <c r="F5859" s="867" t="s">
        <v>819</v>
      </c>
      <c r="G5859" s="867">
        <v>88715</v>
      </c>
      <c r="H5859" s="867" t="s">
        <v>12477</v>
      </c>
      <c r="I5859" s="867" t="s">
        <v>169</v>
      </c>
      <c r="J5859" s="867" t="s">
        <v>6229</v>
      </c>
      <c r="K5859" s="868">
        <v>395.16</v>
      </c>
      <c r="L5859" s="867" t="s">
        <v>6143</v>
      </c>
    </row>
    <row r="5860" spans="1:12" ht="13.5">
      <c r="A5860" s="867" t="s">
        <v>11071</v>
      </c>
      <c r="B5860" s="867" t="s">
        <v>12357</v>
      </c>
      <c r="C5860" s="867" t="s">
        <v>12358</v>
      </c>
      <c r="D5860" s="867" t="s">
        <v>12359</v>
      </c>
      <c r="E5860" s="868" t="s">
        <v>819</v>
      </c>
      <c r="F5860" s="867" t="s">
        <v>819</v>
      </c>
      <c r="G5860" s="867">
        <v>95563</v>
      </c>
      <c r="H5860" s="867" t="s">
        <v>12478</v>
      </c>
      <c r="I5860" s="867" t="s">
        <v>169</v>
      </c>
      <c r="J5860" s="867" t="s">
        <v>6229</v>
      </c>
      <c r="K5860" s="868">
        <v>540.42999999999995</v>
      </c>
      <c r="L5860" s="867" t="s">
        <v>6143</v>
      </c>
    </row>
    <row r="5861" spans="1:12" ht="13.5">
      <c r="A5861" s="867" t="s">
        <v>11071</v>
      </c>
      <c r="B5861" s="867" t="s">
        <v>12357</v>
      </c>
      <c r="C5861" s="867" t="s">
        <v>12358</v>
      </c>
      <c r="D5861" s="867" t="s">
        <v>12359</v>
      </c>
      <c r="E5861" s="868" t="s">
        <v>819</v>
      </c>
      <c r="F5861" s="867" t="s">
        <v>819</v>
      </c>
      <c r="G5861" s="867">
        <v>100464</v>
      </c>
      <c r="H5861" s="867" t="s">
        <v>12479</v>
      </c>
      <c r="I5861" s="867" t="s">
        <v>169</v>
      </c>
      <c r="J5861" s="867" t="s">
        <v>6229</v>
      </c>
      <c r="K5861" s="868">
        <v>404.91</v>
      </c>
      <c r="L5861" s="867" t="s">
        <v>6143</v>
      </c>
    </row>
    <row r="5862" spans="1:12" ht="13.5">
      <c r="A5862" s="867" t="s">
        <v>11071</v>
      </c>
      <c r="B5862" s="867" t="s">
        <v>12357</v>
      </c>
      <c r="C5862" s="867" t="s">
        <v>12358</v>
      </c>
      <c r="D5862" s="867" t="s">
        <v>12359</v>
      </c>
      <c r="E5862" s="868" t="s">
        <v>819</v>
      </c>
      <c r="F5862" s="867" t="s">
        <v>819</v>
      </c>
      <c r="G5862" s="867">
        <v>100465</v>
      </c>
      <c r="H5862" s="867" t="s">
        <v>12480</v>
      </c>
      <c r="I5862" s="867" t="s">
        <v>169</v>
      </c>
      <c r="J5862" s="867" t="s">
        <v>6229</v>
      </c>
      <c r="K5862" s="868">
        <v>375.7</v>
      </c>
      <c r="L5862" s="867" t="s">
        <v>6143</v>
      </c>
    </row>
    <row r="5863" spans="1:12" ht="13.5">
      <c r="A5863" s="867" t="s">
        <v>11071</v>
      </c>
      <c r="B5863" s="867" t="s">
        <v>12357</v>
      </c>
      <c r="C5863" s="867" t="s">
        <v>12358</v>
      </c>
      <c r="D5863" s="867" t="s">
        <v>12359</v>
      </c>
      <c r="E5863" s="868" t="s">
        <v>819</v>
      </c>
      <c r="F5863" s="867" t="s">
        <v>819</v>
      </c>
      <c r="G5863" s="867">
        <v>100466</v>
      </c>
      <c r="H5863" s="867" t="s">
        <v>12481</v>
      </c>
      <c r="I5863" s="867" t="s">
        <v>169</v>
      </c>
      <c r="J5863" s="867" t="s">
        <v>6229</v>
      </c>
      <c r="K5863" s="868">
        <v>361.44</v>
      </c>
      <c r="L5863" s="867" t="s">
        <v>6143</v>
      </c>
    </row>
    <row r="5864" spans="1:12" ht="13.5">
      <c r="A5864" s="867" t="s">
        <v>11071</v>
      </c>
      <c r="B5864" s="867" t="s">
        <v>12357</v>
      </c>
      <c r="C5864" s="867" t="s">
        <v>12358</v>
      </c>
      <c r="D5864" s="867" t="s">
        <v>12359</v>
      </c>
      <c r="E5864" s="868" t="s">
        <v>819</v>
      </c>
      <c r="F5864" s="867" t="s">
        <v>819</v>
      </c>
      <c r="G5864" s="867">
        <v>100468</v>
      </c>
      <c r="H5864" s="867" t="s">
        <v>12482</v>
      </c>
      <c r="I5864" s="867" t="s">
        <v>169</v>
      </c>
      <c r="J5864" s="867" t="s">
        <v>6229</v>
      </c>
      <c r="K5864" s="868">
        <v>457.49</v>
      </c>
      <c r="L5864" s="867" t="s">
        <v>6143</v>
      </c>
    </row>
    <row r="5865" spans="1:12" ht="13.5">
      <c r="A5865" s="867" t="s">
        <v>11071</v>
      </c>
      <c r="B5865" s="867" t="s">
        <v>12357</v>
      </c>
      <c r="C5865" s="867" t="s">
        <v>12358</v>
      </c>
      <c r="D5865" s="867" t="s">
        <v>12359</v>
      </c>
      <c r="E5865" s="868" t="s">
        <v>819</v>
      </c>
      <c r="F5865" s="867" t="s">
        <v>819</v>
      </c>
      <c r="G5865" s="867">
        <v>100469</v>
      </c>
      <c r="H5865" s="867" t="s">
        <v>12483</v>
      </c>
      <c r="I5865" s="867" t="s">
        <v>169</v>
      </c>
      <c r="J5865" s="867" t="s">
        <v>6229</v>
      </c>
      <c r="K5865" s="868">
        <v>366.18</v>
      </c>
      <c r="L5865" s="867" t="s">
        <v>6143</v>
      </c>
    </row>
    <row r="5866" spans="1:12" ht="13.5">
      <c r="A5866" s="867" t="s">
        <v>11071</v>
      </c>
      <c r="B5866" s="867" t="s">
        <v>12357</v>
      </c>
      <c r="C5866" s="867" t="s">
        <v>12358</v>
      </c>
      <c r="D5866" s="867" t="s">
        <v>12359</v>
      </c>
      <c r="E5866" s="868" t="s">
        <v>819</v>
      </c>
      <c r="F5866" s="867" t="s">
        <v>819</v>
      </c>
      <c r="G5866" s="867">
        <v>100470</v>
      </c>
      <c r="H5866" s="867" t="s">
        <v>12484</v>
      </c>
      <c r="I5866" s="867" t="s">
        <v>169</v>
      </c>
      <c r="J5866" s="867" t="s">
        <v>6229</v>
      </c>
      <c r="K5866" s="868">
        <v>336.99</v>
      </c>
      <c r="L5866" s="867" t="s">
        <v>6143</v>
      </c>
    </row>
    <row r="5867" spans="1:12" ht="13.5">
      <c r="A5867" s="867" t="s">
        <v>11071</v>
      </c>
      <c r="B5867" s="867" t="s">
        <v>12357</v>
      </c>
      <c r="C5867" s="867" t="s">
        <v>12358</v>
      </c>
      <c r="D5867" s="867" t="s">
        <v>12359</v>
      </c>
      <c r="E5867" s="868" t="s">
        <v>819</v>
      </c>
      <c r="F5867" s="867" t="s">
        <v>819</v>
      </c>
      <c r="G5867" s="867">
        <v>100472</v>
      </c>
      <c r="H5867" s="867" t="s">
        <v>12485</v>
      </c>
      <c r="I5867" s="867" t="s">
        <v>169</v>
      </c>
      <c r="J5867" s="867" t="s">
        <v>6229</v>
      </c>
      <c r="K5867" s="868">
        <v>376.31</v>
      </c>
      <c r="L5867" s="867" t="s">
        <v>6143</v>
      </c>
    </row>
    <row r="5868" spans="1:12" ht="13.5">
      <c r="A5868" s="867" t="s">
        <v>11071</v>
      </c>
      <c r="B5868" s="867" t="s">
        <v>12357</v>
      </c>
      <c r="C5868" s="867" t="s">
        <v>12358</v>
      </c>
      <c r="D5868" s="867" t="s">
        <v>12359</v>
      </c>
      <c r="E5868" s="868" t="s">
        <v>819</v>
      </c>
      <c r="F5868" s="867" t="s">
        <v>819</v>
      </c>
      <c r="G5868" s="867">
        <v>100473</v>
      </c>
      <c r="H5868" s="867" t="s">
        <v>12486</v>
      </c>
      <c r="I5868" s="867" t="s">
        <v>169</v>
      </c>
      <c r="J5868" s="867" t="s">
        <v>6229</v>
      </c>
      <c r="K5868" s="868">
        <v>339.28</v>
      </c>
      <c r="L5868" s="867" t="s">
        <v>6143</v>
      </c>
    </row>
    <row r="5869" spans="1:12" ht="13.5">
      <c r="A5869" s="867" t="s">
        <v>11071</v>
      </c>
      <c r="B5869" s="867" t="s">
        <v>12357</v>
      </c>
      <c r="C5869" s="867" t="s">
        <v>12358</v>
      </c>
      <c r="D5869" s="867" t="s">
        <v>12359</v>
      </c>
      <c r="E5869" s="868" t="s">
        <v>819</v>
      </c>
      <c r="F5869" s="867" t="s">
        <v>819</v>
      </c>
      <c r="G5869" s="867">
        <v>100474</v>
      </c>
      <c r="H5869" s="867" t="s">
        <v>12487</v>
      </c>
      <c r="I5869" s="867" t="s">
        <v>169</v>
      </c>
      <c r="J5869" s="867" t="s">
        <v>6229</v>
      </c>
      <c r="K5869" s="868">
        <v>323.04000000000002</v>
      </c>
      <c r="L5869" s="867" t="s">
        <v>6143</v>
      </c>
    </row>
    <row r="5870" spans="1:12" ht="13.5">
      <c r="A5870" s="867" t="s">
        <v>11071</v>
      </c>
      <c r="B5870" s="867" t="s">
        <v>12357</v>
      </c>
      <c r="C5870" s="867" t="s">
        <v>12358</v>
      </c>
      <c r="D5870" s="867" t="s">
        <v>12359</v>
      </c>
      <c r="E5870" s="868" t="s">
        <v>819</v>
      </c>
      <c r="F5870" s="867" t="s">
        <v>819</v>
      </c>
      <c r="G5870" s="867">
        <v>100475</v>
      </c>
      <c r="H5870" s="867" t="s">
        <v>12488</v>
      </c>
      <c r="I5870" s="867" t="s">
        <v>169</v>
      </c>
      <c r="J5870" s="867" t="s">
        <v>6229</v>
      </c>
      <c r="K5870" s="868">
        <v>480.53</v>
      </c>
      <c r="L5870" s="867" t="s">
        <v>6143</v>
      </c>
    </row>
    <row r="5871" spans="1:12" ht="13.5">
      <c r="A5871" s="867" t="s">
        <v>11071</v>
      </c>
      <c r="B5871" s="867" t="s">
        <v>12357</v>
      </c>
      <c r="C5871" s="867" t="s">
        <v>12358</v>
      </c>
      <c r="D5871" s="867" t="s">
        <v>12359</v>
      </c>
      <c r="E5871" s="868" t="s">
        <v>819</v>
      </c>
      <c r="F5871" s="867" t="s">
        <v>819</v>
      </c>
      <c r="G5871" s="867">
        <v>100477</v>
      </c>
      <c r="H5871" s="867" t="s">
        <v>12489</v>
      </c>
      <c r="I5871" s="867" t="s">
        <v>169</v>
      </c>
      <c r="J5871" s="867" t="s">
        <v>6229</v>
      </c>
      <c r="K5871" s="868">
        <v>528.94000000000005</v>
      </c>
      <c r="L5871" s="867" t="s">
        <v>6143</v>
      </c>
    </row>
    <row r="5872" spans="1:12" ht="13.5">
      <c r="A5872" s="867" t="s">
        <v>11071</v>
      </c>
      <c r="B5872" s="867" t="s">
        <v>12357</v>
      </c>
      <c r="C5872" s="867" t="s">
        <v>12358</v>
      </c>
      <c r="D5872" s="867" t="s">
        <v>12359</v>
      </c>
      <c r="E5872" s="868" t="s">
        <v>819</v>
      </c>
      <c r="F5872" s="867" t="s">
        <v>819</v>
      </c>
      <c r="G5872" s="867">
        <v>100478</v>
      </c>
      <c r="H5872" s="867" t="s">
        <v>12490</v>
      </c>
      <c r="I5872" s="867" t="s">
        <v>169</v>
      </c>
      <c r="J5872" s="867" t="s">
        <v>6229</v>
      </c>
      <c r="K5872" s="868">
        <v>471.52</v>
      </c>
      <c r="L5872" s="867" t="s">
        <v>6143</v>
      </c>
    </row>
    <row r="5873" spans="1:12" ht="13.5">
      <c r="A5873" s="867" t="s">
        <v>11071</v>
      </c>
      <c r="B5873" s="867" t="s">
        <v>12357</v>
      </c>
      <c r="C5873" s="867" t="s">
        <v>12358</v>
      </c>
      <c r="D5873" s="867" t="s">
        <v>12359</v>
      </c>
      <c r="E5873" s="868" t="s">
        <v>819</v>
      </c>
      <c r="F5873" s="867" t="s">
        <v>819</v>
      </c>
      <c r="G5873" s="867">
        <v>100479</v>
      </c>
      <c r="H5873" s="867" t="s">
        <v>12491</v>
      </c>
      <c r="I5873" s="867" t="s">
        <v>169</v>
      </c>
      <c r="J5873" s="867" t="s">
        <v>6229</v>
      </c>
      <c r="K5873" s="868">
        <v>459.09</v>
      </c>
      <c r="L5873" s="867" t="s">
        <v>6143</v>
      </c>
    </row>
    <row r="5874" spans="1:12" ht="13.5">
      <c r="A5874" s="867" t="s">
        <v>11071</v>
      </c>
      <c r="B5874" s="867" t="s">
        <v>12357</v>
      </c>
      <c r="C5874" s="867" t="s">
        <v>12358</v>
      </c>
      <c r="D5874" s="867" t="s">
        <v>12359</v>
      </c>
      <c r="E5874" s="868" t="s">
        <v>819</v>
      </c>
      <c r="F5874" s="867" t="s">
        <v>819</v>
      </c>
      <c r="G5874" s="867">
        <v>100480</v>
      </c>
      <c r="H5874" s="867" t="s">
        <v>12492</v>
      </c>
      <c r="I5874" s="867" t="s">
        <v>169</v>
      </c>
      <c r="J5874" s="867" t="s">
        <v>6229</v>
      </c>
      <c r="K5874" s="868">
        <v>562.46</v>
      </c>
      <c r="L5874" s="867" t="s">
        <v>6143</v>
      </c>
    </row>
    <row r="5875" spans="1:12" ht="13.5">
      <c r="A5875" s="867" t="s">
        <v>11071</v>
      </c>
      <c r="B5875" s="867" t="s">
        <v>12357</v>
      </c>
      <c r="C5875" s="867" t="s">
        <v>12358</v>
      </c>
      <c r="D5875" s="867" t="s">
        <v>12359</v>
      </c>
      <c r="E5875" s="868" t="s">
        <v>819</v>
      </c>
      <c r="F5875" s="867" t="s">
        <v>819</v>
      </c>
      <c r="G5875" s="867">
        <v>100481</v>
      </c>
      <c r="H5875" s="867" t="s">
        <v>12493</v>
      </c>
      <c r="I5875" s="867" t="s">
        <v>169</v>
      </c>
      <c r="J5875" s="867" t="s">
        <v>6229</v>
      </c>
      <c r="K5875" s="868">
        <v>423.54</v>
      </c>
      <c r="L5875" s="867" t="s">
        <v>6143</v>
      </c>
    </row>
    <row r="5876" spans="1:12" ht="13.5">
      <c r="A5876" s="867" t="s">
        <v>11071</v>
      </c>
      <c r="B5876" s="867" t="s">
        <v>12357</v>
      </c>
      <c r="C5876" s="867" t="s">
        <v>12358</v>
      </c>
      <c r="D5876" s="867" t="s">
        <v>12359</v>
      </c>
      <c r="E5876" s="868" t="s">
        <v>819</v>
      </c>
      <c r="F5876" s="867" t="s">
        <v>819</v>
      </c>
      <c r="G5876" s="867">
        <v>100483</v>
      </c>
      <c r="H5876" s="867" t="s">
        <v>12494</v>
      </c>
      <c r="I5876" s="867" t="s">
        <v>169</v>
      </c>
      <c r="J5876" s="867" t="s">
        <v>6229</v>
      </c>
      <c r="K5876" s="868">
        <v>459.41</v>
      </c>
      <c r="L5876" s="867" t="s">
        <v>6143</v>
      </c>
    </row>
    <row r="5877" spans="1:12" ht="13.5">
      <c r="A5877" s="867" t="s">
        <v>11071</v>
      </c>
      <c r="B5877" s="867" t="s">
        <v>12357</v>
      </c>
      <c r="C5877" s="867" t="s">
        <v>12358</v>
      </c>
      <c r="D5877" s="867" t="s">
        <v>12359</v>
      </c>
      <c r="E5877" s="868" t="s">
        <v>819</v>
      </c>
      <c r="F5877" s="867" t="s">
        <v>819</v>
      </c>
      <c r="G5877" s="867">
        <v>100484</v>
      </c>
      <c r="H5877" s="867" t="s">
        <v>12495</v>
      </c>
      <c r="I5877" s="867" t="s">
        <v>169</v>
      </c>
      <c r="J5877" s="867" t="s">
        <v>6229</v>
      </c>
      <c r="K5877" s="868">
        <v>423.1</v>
      </c>
      <c r="L5877" s="867" t="s">
        <v>6143</v>
      </c>
    </row>
    <row r="5878" spans="1:12" ht="13.5">
      <c r="A5878" s="867" t="s">
        <v>11071</v>
      </c>
      <c r="B5878" s="867" t="s">
        <v>12357</v>
      </c>
      <c r="C5878" s="867" t="s">
        <v>12358</v>
      </c>
      <c r="D5878" s="867" t="s">
        <v>12359</v>
      </c>
      <c r="E5878" s="868" t="s">
        <v>819</v>
      </c>
      <c r="F5878" s="867" t="s">
        <v>819</v>
      </c>
      <c r="G5878" s="867">
        <v>100485</v>
      </c>
      <c r="H5878" s="867" t="s">
        <v>12496</v>
      </c>
      <c r="I5878" s="867" t="s">
        <v>169</v>
      </c>
      <c r="J5878" s="867" t="s">
        <v>6229</v>
      </c>
      <c r="K5878" s="868">
        <v>408.25</v>
      </c>
      <c r="L5878" s="867" t="s">
        <v>6143</v>
      </c>
    </row>
    <row r="5879" spans="1:12" ht="13.5">
      <c r="A5879" s="867" t="s">
        <v>11071</v>
      </c>
      <c r="B5879" s="867" t="s">
        <v>12357</v>
      </c>
      <c r="C5879" s="867" t="s">
        <v>12358</v>
      </c>
      <c r="D5879" s="867" t="s">
        <v>12359</v>
      </c>
      <c r="E5879" s="868" t="s">
        <v>819</v>
      </c>
      <c r="F5879" s="867" t="s">
        <v>819</v>
      </c>
      <c r="G5879" s="867">
        <v>100486</v>
      </c>
      <c r="H5879" s="867" t="s">
        <v>12497</v>
      </c>
      <c r="I5879" s="867" t="s">
        <v>169</v>
      </c>
      <c r="J5879" s="867" t="s">
        <v>6229</v>
      </c>
      <c r="K5879" s="868">
        <v>508.33</v>
      </c>
      <c r="L5879" s="867" t="s">
        <v>6143</v>
      </c>
    </row>
    <row r="5880" spans="1:12" ht="13.5">
      <c r="A5880" s="867" t="s">
        <v>11071</v>
      </c>
      <c r="B5880" s="867" t="s">
        <v>12357</v>
      </c>
      <c r="C5880" s="867" t="s">
        <v>12358</v>
      </c>
      <c r="D5880" s="867" t="s">
        <v>12359</v>
      </c>
      <c r="E5880" s="868" t="s">
        <v>819</v>
      </c>
      <c r="F5880" s="867" t="s">
        <v>819</v>
      </c>
      <c r="G5880" s="867">
        <v>100487</v>
      </c>
      <c r="H5880" s="867" t="s">
        <v>12498</v>
      </c>
      <c r="I5880" s="867" t="s">
        <v>169</v>
      </c>
      <c r="J5880" s="867" t="s">
        <v>6229</v>
      </c>
      <c r="K5880" s="868">
        <v>375.84</v>
      </c>
      <c r="L5880" s="867" t="s">
        <v>6143</v>
      </c>
    </row>
    <row r="5881" spans="1:12" ht="13.5">
      <c r="A5881" s="867" t="s">
        <v>11071</v>
      </c>
      <c r="B5881" s="867" t="s">
        <v>12357</v>
      </c>
      <c r="C5881" s="867" t="s">
        <v>12358</v>
      </c>
      <c r="D5881" s="867" t="s">
        <v>12359</v>
      </c>
      <c r="E5881" s="868" t="s">
        <v>819</v>
      </c>
      <c r="F5881" s="867" t="s">
        <v>819</v>
      </c>
      <c r="G5881" s="867">
        <v>100488</v>
      </c>
      <c r="H5881" s="867" t="s">
        <v>12499</v>
      </c>
      <c r="I5881" s="867" t="s">
        <v>169</v>
      </c>
      <c r="J5881" s="867" t="s">
        <v>6229</v>
      </c>
      <c r="K5881" s="868">
        <v>378.29</v>
      </c>
      <c r="L5881" s="867" t="s">
        <v>6143</v>
      </c>
    </row>
    <row r="5882" spans="1:12" ht="13.5">
      <c r="A5882" s="867" t="s">
        <v>11071</v>
      </c>
      <c r="B5882" s="867" t="s">
        <v>12357</v>
      </c>
      <c r="C5882" s="867" t="s">
        <v>12358</v>
      </c>
      <c r="D5882" s="867" t="s">
        <v>12359</v>
      </c>
      <c r="E5882" s="868" t="s">
        <v>819</v>
      </c>
      <c r="F5882" s="867" t="s">
        <v>819</v>
      </c>
      <c r="G5882" s="867">
        <v>100489</v>
      </c>
      <c r="H5882" s="867" t="s">
        <v>12500</v>
      </c>
      <c r="I5882" s="867" t="s">
        <v>169</v>
      </c>
      <c r="J5882" s="867" t="s">
        <v>6229</v>
      </c>
      <c r="K5882" s="868">
        <v>371.08</v>
      </c>
      <c r="L5882" s="867" t="s">
        <v>6143</v>
      </c>
    </row>
    <row r="5883" spans="1:12" ht="13.5">
      <c r="A5883" s="867" t="s">
        <v>11071</v>
      </c>
      <c r="B5883" s="867" t="s">
        <v>12357</v>
      </c>
      <c r="C5883" s="867" t="s">
        <v>12358</v>
      </c>
      <c r="D5883" s="867" t="s">
        <v>12359</v>
      </c>
      <c r="E5883" s="868" t="s">
        <v>819</v>
      </c>
      <c r="F5883" s="867" t="s">
        <v>819</v>
      </c>
      <c r="G5883" s="867">
        <v>100490</v>
      </c>
      <c r="H5883" s="867" t="s">
        <v>12501</v>
      </c>
      <c r="I5883" s="867" t="s">
        <v>169</v>
      </c>
      <c r="J5883" s="867" t="s">
        <v>6229</v>
      </c>
      <c r="K5883" s="868">
        <v>336.5</v>
      </c>
      <c r="L5883" s="867" t="s">
        <v>6143</v>
      </c>
    </row>
    <row r="5884" spans="1:12" ht="13.5">
      <c r="A5884" s="867" t="s">
        <v>11071</v>
      </c>
      <c r="B5884" s="867" t="s">
        <v>12357</v>
      </c>
      <c r="C5884" s="867" t="s">
        <v>12358</v>
      </c>
      <c r="D5884" s="867" t="s">
        <v>12359</v>
      </c>
      <c r="E5884" s="868" t="s">
        <v>819</v>
      </c>
      <c r="F5884" s="867" t="s">
        <v>819</v>
      </c>
      <c r="G5884" s="867">
        <v>100491</v>
      </c>
      <c r="H5884" s="867" t="s">
        <v>12502</v>
      </c>
      <c r="I5884" s="867" t="s">
        <v>169</v>
      </c>
      <c r="J5884" s="867" t="s">
        <v>6229</v>
      </c>
      <c r="K5884" s="868">
        <v>479.74</v>
      </c>
      <c r="L5884" s="867" t="s">
        <v>6143</v>
      </c>
    </row>
    <row r="5885" spans="1:12" ht="13.5">
      <c r="A5885" s="867" t="s">
        <v>11071</v>
      </c>
      <c r="B5885" s="867" t="s">
        <v>12357</v>
      </c>
      <c r="C5885" s="867" t="s">
        <v>12358</v>
      </c>
      <c r="D5885" s="867" t="s">
        <v>12359</v>
      </c>
      <c r="E5885" s="868" t="s">
        <v>819</v>
      </c>
      <c r="F5885" s="867" t="s">
        <v>819</v>
      </c>
      <c r="G5885" s="867">
        <v>100492</v>
      </c>
      <c r="H5885" s="867" t="s">
        <v>12503</v>
      </c>
      <c r="I5885" s="867" t="s">
        <v>169</v>
      </c>
      <c r="J5885" s="867" t="s">
        <v>6229</v>
      </c>
      <c r="K5885" s="868">
        <v>422.97</v>
      </c>
      <c r="L5885" s="867" t="s">
        <v>6143</v>
      </c>
    </row>
    <row r="5886" spans="1:12" ht="13.5">
      <c r="A5886" s="867" t="s">
        <v>11071</v>
      </c>
      <c r="B5886" s="867" t="s">
        <v>12357</v>
      </c>
      <c r="C5886" s="867" t="s">
        <v>12504</v>
      </c>
      <c r="D5886" s="867" t="s">
        <v>12505</v>
      </c>
      <c r="E5886" s="868" t="s">
        <v>819</v>
      </c>
      <c r="F5886" s="867" t="s">
        <v>819</v>
      </c>
      <c r="G5886" s="867">
        <v>92121</v>
      </c>
      <c r="H5886" s="867" t="s">
        <v>12506</v>
      </c>
      <c r="I5886" s="867" t="s">
        <v>169</v>
      </c>
      <c r="J5886" s="867" t="s">
        <v>6229</v>
      </c>
      <c r="K5886" s="868">
        <v>23.45</v>
      </c>
      <c r="L5886" s="867" t="s">
        <v>6143</v>
      </c>
    </row>
    <row r="5887" spans="1:12" ht="13.5">
      <c r="A5887" s="867" t="s">
        <v>11071</v>
      </c>
      <c r="B5887" s="867" t="s">
        <v>12357</v>
      </c>
      <c r="C5887" s="867" t="s">
        <v>12504</v>
      </c>
      <c r="D5887" s="867" t="s">
        <v>12505</v>
      </c>
      <c r="E5887" s="868" t="s">
        <v>819</v>
      </c>
      <c r="F5887" s="867" t="s">
        <v>819</v>
      </c>
      <c r="G5887" s="867">
        <v>92122</v>
      </c>
      <c r="H5887" s="867" t="s">
        <v>12507</v>
      </c>
      <c r="I5887" s="867" t="s">
        <v>169</v>
      </c>
      <c r="J5887" s="867" t="s">
        <v>6635</v>
      </c>
      <c r="K5887" s="868">
        <v>39.75</v>
      </c>
      <c r="L5887" s="867" t="s">
        <v>6143</v>
      </c>
    </row>
    <row r="5888" spans="1:12" ht="13.5">
      <c r="A5888" s="867" t="s">
        <v>11071</v>
      </c>
      <c r="B5888" s="867" t="s">
        <v>12357</v>
      </c>
      <c r="C5888" s="867" t="s">
        <v>12504</v>
      </c>
      <c r="D5888" s="867" t="s">
        <v>12505</v>
      </c>
      <c r="E5888" s="868" t="s">
        <v>819</v>
      </c>
      <c r="F5888" s="867" t="s">
        <v>819</v>
      </c>
      <c r="G5888" s="867">
        <v>92123</v>
      </c>
      <c r="H5888" s="867" t="s">
        <v>12508</v>
      </c>
      <c r="I5888" s="867" t="s">
        <v>169</v>
      </c>
      <c r="J5888" s="867" t="s">
        <v>6142</v>
      </c>
      <c r="K5888" s="868">
        <v>39.56</v>
      </c>
      <c r="L5888" s="867" t="s">
        <v>6143</v>
      </c>
    </row>
    <row r="5889" spans="1:12" ht="13.5">
      <c r="A5889" s="867" t="s">
        <v>11071</v>
      </c>
      <c r="B5889" s="867" t="s">
        <v>12357</v>
      </c>
      <c r="C5889" s="867" t="s">
        <v>12504</v>
      </c>
      <c r="D5889" s="867" t="s">
        <v>12505</v>
      </c>
      <c r="E5889" s="868" t="s">
        <v>819</v>
      </c>
      <c r="F5889" s="867" t="s">
        <v>819</v>
      </c>
      <c r="G5889" s="867">
        <v>100195</v>
      </c>
      <c r="H5889" s="867" t="s">
        <v>12509</v>
      </c>
      <c r="I5889" s="867" t="s">
        <v>12510</v>
      </c>
      <c r="J5889" s="867" t="s">
        <v>6635</v>
      </c>
      <c r="K5889" s="868">
        <v>0.6</v>
      </c>
      <c r="L5889" s="867" t="s">
        <v>6143</v>
      </c>
    </row>
    <row r="5890" spans="1:12" ht="13.5">
      <c r="A5890" s="867" t="s">
        <v>11071</v>
      </c>
      <c r="B5890" s="867" t="s">
        <v>12357</v>
      </c>
      <c r="C5890" s="867" t="s">
        <v>12504</v>
      </c>
      <c r="D5890" s="867" t="s">
        <v>12505</v>
      </c>
      <c r="E5890" s="868" t="s">
        <v>819</v>
      </c>
      <c r="F5890" s="867" t="s">
        <v>819</v>
      </c>
      <c r="G5890" s="867">
        <v>100196</v>
      </c>
      <c r="H5890" s="867" t="s">
        <v>12511</v>
      </c>
      <c r="I5890" s="867" t="s">
        <v>12510</v>
      </c>
      <c r="J5890" s="867" t="s">
        <v>6635</v>
      </c>
      <c r="K5890" s="868">
        <v>1.01</v>
      </c>
      <c r="L5890" s="867" t="s">
        <v>6143</v>
      </c>
    </row>
    <row r="5891" spans="1:12" ht="13.5">
      <c r="A5891" s="867" t="s">
        <v>11071</v>
      </c>
      <c r="B5891" s="867" t="s">
        <v>12357</v>
      </c>
      <c r="C5891" s="867" t="s">
        <v>12504</v>
      </c>
      <c r="D5891" s="867" t="s">
        <v>12505</v>
      </c>
      <c r="E5891" s="868" t="s">
        <v>819</v>
      </c>
      <c r="F5891" s="867" t="s">
        <v>819</v>
      </c>
      <c r="G5891" s="867">
        <v>100197</v>
      </c>
      <c r="H5891" s="867" t="s">
        <v>12512</v>
      </c>
      <c r="I5891" s="867" t="s">
        <v>12510</v>
      </c>
      <c r="J5891" s="867" t="s">
        <v>6635</v>
      </c>
      <c r="K5891" s="868">
        <v>1.52</v>
      </c>
      <c r="L5891" s="867" t="s">
        <v>6143</v>
      </c>
    </row>
    <row r="5892" spans="1:12" ht="13.5">
      <c r="A5892" s="867" t="s">
        <v>11071</v>
      </c>
      <c r="B5892" s="867" t="s">
        <v>12357</v>
      </c>
      <c r="C5892" s="867" t="s">
        <v>12504</v>
      </c>
      <c r="D5892" s="867" t="s">
        <v>12505</v>
      </c>
      <c r="E5892" s="868" t="s">
        <v>819</v>
      </c>
      <c r="F5892" s="867" t="s">
        <v>819</v>
      </c>
      <c r="G5892" s="867">
        <v>100198</v>
      </c>
      <c r="H5892" s="867" t="s">
        <v>12513</v>
      </c>
      <c r="I5892" s="867" t="s">
        <v>12510</v>
      </c>
      <c r="J5892" s="867" t="s">
        <v>6635</v>
      </c>
      <c r="K5892" s="868">
        <v>0.21</v>
      </c>
      <c r="L5892" s="867" t="s">
        <v>6143</v>
      </c>
    </row>
    <row r="5893" spans="1:12" ht="13.5">
      <c r="A5893" s="867" t="s">
        <v>11071</v>
      </c>
      <c r="B5893" s="867" t="s">
        <v>12357</v>
      </c>
      <c r="C5893" s="867" t="s">
        <v>12504</v>
      </c>
      <c r="D5893" s="867" t="s">
        <v>12505</v>
      </c>
      <c r="E5893" s="868" t="s">
        <v>819</v>
      </c>
      <c r="F5893" s="867" t="s">
        <v>819</v>
      </c>
      <c r="G5893" s="867">
        <v>100199</v>
      </c>
      <c r="H5893" s="867" t="s">
        <v>12514</v>
      </c>
      <c r="I5893" s="867" t="s">
        <v>12510</v>
      </c>
      <c r="J5893" s="867" t="s">
        <v>6635</v>
      </c>
      <c r="K5893" s="868">
        <v>0.25</v>
      </c>
      <c r="L5893" s="867" t="s">
        <v>6143</v>
      </c>
    </row>
    <row r="5894" spans="1:12" ht="13.5">
      <c r="A5894" s="867" t="s">
        <v>11071</v>
      </c>
      <c r="B5894" s="867" t="s">
        <v>12357</v>
      </c>
      <c r="C5894" s="867" t="s">
        <v>12504</v>
      </c>
      <c r="D5894" s="867" t="s">
        <v>12505</v>
      </c>
      <c r="E5894" s="868" t="s">
        <v>819</v>
      </c>
      <c r="F5894" s="867" t="s">
        <v>819</v>
      </c>
      <c r="G5894" s="867">
        <v>100200</v>
      </c>
      <c r="H5894" s="867" t="s">
        <v>12515</v>
      </c>
      <c r="I5894" s="867" t="s">
        <v>12510</v>
      </c>
      <c r="J5894" s="867" t="s">
        <v>6635</v>
      </c>
      <c r="K5894" s="868">
        <v>0.31</v>
      </c>
      <c r="L5894" s="867" t="s">
        <v>6143</v>
      </c>
    </row>
    <row r="5895" spans="1:12" ht="13.5">
      <c r="A5895" s="867" t="s">
        <v>11071</v>
      </c>
      <c r="B5895" s="867" t="s">
        <v>12357</v>
      </c>
      <c r="C5895" s="867" t="s">
        <v>12504</v>
      </c>
      <c r="D5895" s="867" t="s">
        <v>12505</v>
      </c>
      <c r="E5895" s="868" t="s">
        <v>819</v>
      </c>
      <c r="F5895" s="867" t="s">
        <v>819</v>
      </c>
      <c r="G5895" s="867">
        <v>100201</v>
      </c>
      <c r="H5895" s="867" t="s">
        <v>12516</v>
      </c>
      <c r="I5895" s="867" t="s">
        <v>12510</v>
      </c>
      <c r="J5895" s="867" t="s">
        <v>6635</v>
      </c>
      <c r="K5895" s="868">
        <v>0.61</v>
      </c>
      <c r="L5895" s="867" t="s">
        <v>6143</v>
      </c>
    </row>
    <row r="5896" spans="1:12" ht="13.5">
      <c r="A5896" s="867" t="s">
        <v>11071</v>
      </c>
      <c r="B5896" s="867" t="s">
        <v>12357</v>
      </c>
      <c r="C5896" s="867" t="s">
        <v>12504</v>
      </c>
      <c r="D5896" s="867" t="s">
        <v>12505</v>
      </c>
      <c r="E5896" s="868" t="s">
        <v>819</v>
      </c>
      <c r="F5896" s="867" t="s">
        <v>819</v>
      </c>
      <c r="G5896" s="867">
        <v>100202</v>
      </c>
      <c r="H5896" s="867" t="s">
        <v>12517</v>
      </c>
      <c r="I5896" s="867" t="s">
        <v>12510</v>
      </c>
      <c r="J5896" s="867" t="s">
        <v>6635</v>
      </c>
      <c r="K5896" s="868">
        <v>0.72</v>
      </c>
      <c r="L5896" s="867" t="s">
        <v>6143</v>
      </c>
    </row>
    <row r="5897" spans="1:12" ht="13.5">
      <c r="A5897" s="867" t="s">
        <v>11071</v>
      </c>
      <c r="B5897" s="867" t="s">
        <v>12357</v>
      </c>
      <c r="C5897" s="867" t="s">
        <v>12504</v>
      </c>
      <c r="D5897" s="867" t="s">
        <v>12505</v>
      </c>
      <c r="E5897" s="868" t="s">
        <v>819</v>
      </c>
      <c r="F5897" s="867" t="s">
        <v>819</v>
      </c>
      <c r="G5897" s="867">
        <v>100203</v>
      </c>
      <c r="H5897" s="867" t="s">
        <v>12518</v>
      </c>
      <c r="I5897" s="867" t="s">
        <v>12510</v>
      </c>
      <c r="J5897" s="867" t="s">
        <v>6635</v>
      </c>
      <c r="K5897" s="868">
        <v>0.85</v>
      </c>
      <c r="L5897" s="867" t="s">
        <v>6143</v>
      </c>
    </row>
    <row r="5898" spans="1:12" ht="13.5">
      <c r="A5898" s="867" t="s">
        <v>11071</v>
      </c>
      <c r="B5898" s="867" t="s">
        <v>12357</v>
      </c>
      <c r="C5898" s="867" t="s">
        <v>12504</v>
      </c>
      <c r="D5898" s="867" t="s">
        <v>12505</v>
      </c>
      <c r="E5898" s="868" t="s">
        <v>819</v>
      </c>
      <c r="F5898" s="867" t="s">
        <v>819</v>
      </c>
      <c r="G5898" s="867">
        <v>100204</v>
      </c>
      <c r="H5898" s="867" t="s">
        <v>12519</v>
      </c>
      <c r="I5898" s="867" t="s">
        <v>12510</v>
      </c>
      <c r="J5898" s="867" t="s">
        <v>6142</v>
      </c>
      <c r="K5898" s="868">
        <v>0.08</v>
      </c>
      <c r="L5898" s="867" t="s">
        <v>6143</v>
      </c>
    </row>
    <row r="5899" spans="1:12" ht="13.5">
      <c r="A5899" s="867" t="s">
        <v>11071</v>
      </c>
      <c r="B5899" s="867" t="s">
        <v>12357</v>
      </c>
      <c r="C5899" s="867" t="s">
        <v>12504</v>
      </c>
      <c r="D5899" s="867" t="s">
        <v>12505</v>
      </c>
      <c r="E5899" s="868" t="s">
        <v>819</v>
      </c>
      <c r="F5899" s="867" t="s">
        <v>819</v>
      </c>
      <c r="G5899" s="867">
        <v>100205</v>
      </c>
      <c r="H5899" s="867" t="s">
        <v>12520</v>
      </c>
      <c r="I5899" s="867" t="s">
        <v>11429</v>
      </c>
      <c r="J5899" s="867" t="s">
        <v>6635</v>
      </c>
      <c r="K5899" s="869">
        <v>1132.52</v>
      </c>
      <c r="L5899" s="867" t="s">
        <v>6143</v>
      </c>
    </row>
    <row r="5900" spans="1:12" ht="13.5">
      <c r="A5900" s="867" t="s">
        <v>11071</v>
      </c>
      <c r="B5900" s="867" t="s">
        <v>12357</v>
      </c>
      <c r="C5900" s="867" t="s">
        <v>12504</v>
      </c>
      <c r="D5900" s="867" t="s">
        <v>12505</v>
      </c>
      <c r="E5900" s="868" t="s">
        <v>819</v>
      </c>
      <c r="F5900" s="867" t="s">
        <v>819</v>
      </c>
      <c r="G5900" s="867">
        <v>100206</v>
      </c>
      <c r="H5900" s="867" t="s">
        <v>12521</v>
      </c>
      <c r="I5900" s="867" t="s">
        <v>11429</v>
      </c>
      <c r="J5900" s="867" t="s">
        <v>6635</v>
      </c>
      <c r="K5900" s="868">
        <v>818.62</v>
      </c>
      <c r="L5900" s="867" t="s">
        <v>6143</v>
      </c>
    </row>
    <row r="5901" spans="1:12" ht="13.5">
      <c r="A5901" s="867" t="s">
        <v>11071</v>
      </c>
      <c r="B5901" s="867" t="s">
        <v>12357</v>
      </c>
      <c r="C5901" s="867" t="s">
        <v>12504</v>
      </c>
      <c r="D5901" s="867" t="s">
        <v>12505</v>
      </c>
      <c r="E5901" s="868" t="s">
        <v>819</v>
      </c>
      <c r="F5901" s="867" t="s">
        <v>819</v>
      </c>
      <c r="G5901" s="867">
        <v>100207</v>
      </c>
      <c r="H5901" s="867" t="s">
        <v>12522</v>
      </c>
      <c r="I5901" s="867" t="s">
        <v>11429</v>
      </c>
      <c r="J5901" s="867" t="s">
        <v>6142</v>
      </c>
      <c r="K5901" s="868">
        <v>301.54000000000002</v>
      </c>
      <c r="L5901" s="867" t="s">
        <v>6143</v>
      </c>
    </row>
    <row r="5902" spans="1:12" ht="13.5">
      <c r="A5902" s="867" t="s">
        <v>11071</v>
      </c>
      <c r="B5902" s="867" t="s">
        <v>12357</v>
      </c>
      <c r="C5902" s="867" t="s">
        <v>12504</v>
      </c>
      <c r="D5902" s="867" t="s">
        <v>12505</v>
      </c>
      <c r="E5902" s="868" t="s">
        <v>819</v>
      </c>
      <c r="F5902" s="867" t="s">
        <v>819</v>
      </c>
      <c r="G5902" s="867">
        <v>100208</v>
      </c>
      <c r="H5902" s="867" t="s">
        <v>12523</v>
      </c>
      <c r="I5902" s="867" t="s">
        <v>12524</v>
      </c>
      <c r="J5902" s="867" t="s">
        <v>6635</v>
      </c>
      <c r="K5902" s="868">
        <v>14.98</v>
      </c>
      <c r="L5902" s="867" t="s">
        <v>6143</v>
      </c>
    </row>
    <row r="5903" spans="1:12" ht="13.5">
      <c r="A5903" s="867" t="s">
        <v>11071</v>
      </c>
      <c r="B5903" s="867" t="s">
        <v>12357</v>
      </c>
      <c r="C5903" s="867" t="s">
        <v>12504</v>
      </c>
      <c r="D5903" s="867" t="s">
        <v>12505</v>
      </c>
      <c r="E5903" s="868" t="s">
        <v>819</v>
      </c>
      <c r="F5903" s="867" t="s">
        <v>819</v>
      </c>
      <c r="G5903" s="867">
        <v>100209</v>
      </c>
      <c r="H5903" s="867" t="s">
        <v>12525</v>
      </c>
      <c r="I5903" s="867" t="s">
        <v>12524</v>
      </c>
      <c r="J5903" s="867" t="s">
        <v>6635</v>
      </c>
      <c r="K5903" s="868">
        <v>7.49</v>
      </c>
      <c r="L5903" s="867" t="s">
        <v>6143</v>
      </c>
    </row>
    <row r="5904" spans="1:12" ht="13.5">
      <c r="A5904" s="867" t="s">
        <v>11071</v>
      </c>
      <c r="B5904" s="867" t="s">
        <v>12357</v>
      </c>
      <c r="C5904" s="867" t="s">
        <v>12504</v>
      </c>
      <c r="D5904" s="867" t="s">
        <v>12505</v>
      </c>
      <c r="E5904" s="868" t="s">
        <v>819</v>
      </c>
      <c r="F5904" s="867" t="s">
        <v>819</v>
      </c>
      <c r="G5904" s="867">
        <v>100210</v>
      </c>
      <c r="H5904" s="867" t="s">
        <v>12526</v>
      </c>
      <c r="I5904" s="867" t="s">
        <v>12524</v>
      </c>
      <c r="J5904" s="867" t="s">
        <v>6635</v>
      </c>
      <c r="K5904" s="868">
        <v>13.8</v>
      </c>
      <c r="L5904" s="867" t="s">
        <v>6143</v>
      </c>
    </row>
    <row r="5905" spans="1:12" ht="13.5">
      <c r="A5905" s="867" t="s">
        <v>11071</v>
      </c>
      <c r="B5905" s="867" t="s">
        <v>12357</v>
      </c>
      <c r="C5905" s="867" t="s">
        <v>12504</v>
      </c>
      <c r="D5905" s="867" t="s">
        <v>12505</v>
      </c>
      <c r="E5905" s="868" t="s">
        <v>819</v>
      </c>
      <c r="F5905" s="867" t="s">
        <v>819</v>
      </c>
      <c r="G5905" s="867">
        <v>100211</v>
      </c>
      <c r="H5905" s="867" t="s">
        <v>12527</v>
      </c>
      <c r="I5905" s="867" t="s">
        <v>12524</v>
      </c>
      <c r="J5905" s="867" t="s">
        <v>6635</v>
      </c>
      <c r="K5905" s="868">
        <v>5.32</v>
      </c>
      <c r="L5905" s="867" t="s">
        <v>6143</v>
      </c>
    </row>
    <row r="5906" spans="1:12" ht="13.5">
      <c r="A5906" s="867" t="s">
        <v>11071</v>
      </c>
      <c r="B5906" s="867" t="s">
        <v>12357</v>
      </c>
      <c r="C5906" s="867" t="s">
        <v>12504</v>
      </c>
      <c r="D5906" s="867" t="s">
        <v>12505</v>
      </c>
      <c r="E5906" s="868" t="s">
        <v>819</v>
      </c>
      <c r="F5906" s="867" t="s">
        <v>819</v>
      </c>
      <c r="G5906" s="867">
        <v>100212</v>
      </c>
      <c r="H5906" s="867" t="s">
        <v>12528</v>
      </c>
      <c r="I5906" s="867" t="s">
        <v>12524</v>
      </c>
      <c r="J5906" s="867" t="s">
        <v>6635</v>
      </c>
      <c r="K5906" s="868">
        <v>5.88</v>
      </c>
      <c r="L5906" s="867" t="s">
        <v>6143</v>
      </c>
    </row>
    <row r="5907" spans="1:12" ht="13.5">
      <c r="A5907" s="867" t="s">
        <v>11071</v>
      </c>
      <c r="B5907" s="867" t="s">
        <v>12357</v>
      </c>
      <c r="C5907" s="867" t="s">
        <v>12504</v>
      </c>
      <c r="D5907" s="867" t="s">
        <v>12505</v>
      </c>
      <c r="E5907" s="868" t="s">
        <v>819</v>
      </c>
      <c r="F5907" s="867" t="s">
        <v>819</v>
      </c>
      <c r="G5907" s="867">
        <v>100213</v>
      </c>
      <c r="H5907" s="867" t="s">
        <v>12529</v>
      </c>
      <c r="I5907" s="867" t="s">
        <v>12524</v>
      </c>
      <c r="J5907" s="867" t="s">
        <v>6635</v>
      </c>
      <c r="K5907" s="868">
        <v>2.11</v>
      </c>
      <c r="L5907" s="867" t="s">
        <v>6143</v>
      </c>
    </row>
    <row r="5908" spans="1:12" ht="13.5">
      <c r="A5908" s="867" t="s">
        <v>11071</v>
      </c>
      <c r="B5908" s="867" t="s">
        <v>12357</v>
      </c>
      <c r="C5908" s="867" t="s">
        <v>12504</v>
      </c>
      <c r="D5908" s="867" t="s">
        <v>12505</v>
      </c>
      <c r="E5908" s="868" t="s">
        <v>819</v>
      </c>
      <c r="F5908" s="867" t="s">
        <v>819</v>
      </c>
      <c r="G5908" s="867">
        <v>100214</v>
      </c>
      <c r="H5908" s="867" t="s">
        <v>12530</v>
      </c>
      <c r="I5908" s="867" t="s">
        <v>12524</v>
      </c>
      <c r="J5908" s="867" t="s">
        <v>6635</v>
      </c>
      <c r="K5908" s="868">
        <v>3.24</v>
      </c>
      <c r="L5908" s="867" t="s">
        <v>6143</v>
      </c>
    </row>
    <row r="5909" spans="1:12" ht="13.5">
      <c r="A5909" s="867" t="s">
        <v>11071</v>
      </c>
      <c r="B5909" s="867" t="s">
        <v>12357</v>
      </c>
      <c r="C5909" s="867" t="s">
        <v>12504</v>
      </c>
      <c r="D5909" s="867" t="s">
        <v>12505</v>
      </c>
      <c r="E5909" s="868" t="s">
        <v>819</v>
      </c>
      <c r="F5909" s="867" t="s">
        <v>819</v>
      </c>
      <c r="G5909" s="867">
        <v>100215</v>
      </c>
      <c r="H5909" s="867" t="s">
        <v>12531</v>
      </c>
      <c r="I5909" s="867" t="s">
        <v>12524</v>
      </c>
      <c r="J5909" s="867" t="s">
        <v>6635</v>
      </c>
      <c r="K5909" s="868">
        <v>2.78</v>
      </c>
      <c r="L5909" s="867" t="s">
        <v>6143</v>
      </c>
    </row>
    <row r="5910" spans="1:12" ht="13.5">
      <c r="A5910" s="867" t="s">
        <v>11071</v>
      </c>
      <c r="B5910" s="867" t="s">
        <v>12357</v>
      </c>
      <c r="C5910" s="867" t="s">
        <v>12504</v>
      </c>
      <c r="D5910" s="867" t="s">
        <v>12505</v>
      </c>
      <c r="E5910" s="868" t="s">
        <v>819</v>
      </c>
      <c r="F5910" s="867" t="s">
        <v>819</v>
      </c>
      <c r="G5910" s="867">
        <v>100216</v>
      </c>
      <c r="H5910" s="867" t="s">
        <v>12532</v>
      </c>
      <c r="I5910" s="867" t="s">
        <v>12524</v>
      </c>
      <c r="J5910" s="867" t="s">
        <v>6635</v>
      </c>
      <c r="K5910" s="868">
        <v>0.74</v>
      </c>
      <c r="L5910" s="867" t="s">
        <v>6143</v>
      </c>
    </row>
    <row r="5911" spans="1:12" ht="13.5">
      <c r="A5911" s="867" t="s">
        <v>11071</v>
      </c>
      <c r="B5911" s="867" t="s">
        <v>12357</v>
      </c>
      <c r="C5911" s="867" t="s">
        <v>12504</v>
      </c>
      <c r="D5911" s="867" t="s">
        <v>12505</v>
      </c>
      <c r="E5911" s="868" t="s">
        <v>819</v>
      </c>
      <c r="F5911" s="867" t="s">
        <v>819</v>
      </c>
      <c r="G5911" s="867">
        <v>100217</v>
      </c>
      <c r="H5911" s="867" t="s">
        <v>12533</v>
      </c>
      <c r="I5911" s="867" t="s">
        <v>12524</v>
      </c>
      <c r="J5911" s="867" t="s">
        <v>6142</v>
      </c>
      <c r="K5911" s="868">
        <v>2.0299999999999998</v>
      </c>
      <c r="L5911" s="867" t="s">
        <v>6143</v>
      </c>
    </row>
    <row r="5912" spans="1:12" ht="13.5">
      <c r="A5912" s="867" t="s">
        <v>11071</v>
      </c>
      <c r="B5912" s="867" t="s">
        <v>12357</v>
      </c>
      <c r="C5912" s="867" t="s">
        <v>12504</v>
      </c>
      <c r="D5912" s="867" t="s">
        <v>12505</v>
      </c>
      <c r="E5912" s="868" t="s">
        <v>819</v>
      </c>
      <c r="F5912" s="867" t="s">
        <v>819</v>
      </c>
      <c r="G5912" s="867">
        <v>100218</v>
      </c>
      <c r="H5912" s="867" t="s">
        <v>12534</v>
      </c>
      <c r="I5912" s="867" t="s">
        <v>12524</v>
      </c>
      <c r="J5912" s="867" t="s">
        <v>6142</v>
      </c>
      <c r="K5912" s="868">
        <v>1.39</v>
      </c>
      <c r="L5912" s="867" t="s">
        <v>6143</v>
      </c>
    </row>
    <row r="5913" spans="1:12" ht="13.5">
      <c r="A5913" s="867" t="s">
        <v>11071</v>
      </c>
      <c r="B5913" s="867" t="s">
        <v>12357</v>
      </c>
      <c r="C5913" s="867" t="s">
        <v>12504</v>
      </c>
      <c r="D5913" s="867" t="s">
        <v>12505</v>
      </c>
      <c r="E5913" s="868" t="s">
        <v>819</v>
      </c>
      <c r="F5913" s="867" t="s">
        <v>819</v>
      </c>
      <c r="G5913" s="867">
        <v>100219</v>
      </c>
      <c r="H5913" s="867" t="s">
        <v>12535</v>
      </c>
      <c r="I5913" s="867" t="s">
        <v>12524</v>
      </c>
      <c r="J5913" s="867" t="s">
        <v>6142</v>
      </c>
      <c r="K5913" s="868">
        <v>0.3</v>
      </c>
      <c r="L5913" s="867" t="s">
        <v>6143</v>
      </c>
    </row>
    <row r="5914" spans="1:12" ht="13.5">
      <c r="A5914" s="867" t="s">
        <v>11071</v>
      </c>
      <c r="B5914" s="867" t="s">
        <v>12357</v>
      </c>
      <c r="C5914" s="867" t="s">
        <v>12504</v>
      </c>
      <c r="D5914" s="867" t="s">
        <v>12505</v>
      </c>
      <c r="E5914" s="868" t="s">
        <v>819</v>
      </c>
      <c r="F5914" s="867" t="s">
        <v>819</v>
      </c>
      <c r="G5914" s="867">
        <v>100220</v>
      </c>
      <c r="H5914" s="867" t="s">
        <v>12536</v>
      </c>
      <c r="I5914" s="867" t="s">
        <v>12537</v>
      </c>
      <c r="J5914" s="867" t="s">
        <v>6635</v>
      </c>
      <c r="K5914" s="868">
        <v>21.52</v>
      </c>
      <c r="L5914" s="867" t="s">
        <v>6143</v>
      </c>
    </row>
    <row r="5915" spans="1:12" ht="13.5">
      <c r="A5915" s="867" t="s">
        <v>11071</v>
      </c>
      <c r="B5915" s="867" t="s">
        <v>12357</v>
      </c>
      <c r="C5915" s="867" t="s">
        <v>12504</v>
      </c>
      <c r="D5915" s="867" t="s">
        <v>12505</v>
      </c>
      <c r="E5915" s="868" t="s">
        <v>819</v>
      </c>
      <c r="F5915" s="867" t="s">
        <v>819</v>
      </c>
      <c r="G5915" s="867">
        <v>100221</v>
      </c>
      <c r="H5915" s="867" t="s">
        <v>12538</v>
      </c>
      <c r="I5915" s="867" t="s">
        <v>12537</v>
      </c>
      <c r="J5915" s="867" t="s">
        <v>6635</v>
      </c>
      <c r="K5915" s="868">
        <v>24.39</v>
      </c>
      <c r="L5915" s="867" t="s">
        <v>6143</v>
      </c>
    </row>
    <row r="5916" spans="1:12" ht="13.5">
      <c r="A5916" s="867" t="s">
        <v>11071</v>
      </c>
      <c r="B5916" s="867" t="s">
        <v>12357</v>
      </c>
      <c r="C5916" s="867" t="s">
        <v>12504</v>
      </c>
      <c r="D5916" s="867" t="s">
        <v>12505</v>
      </c>
      <c r="E5916" s="868" t="s">
        <v>819</v>
      </c>
      <c r="F5916" s="867" t="s">
        <v>819</v>
      </c>
      <c r="G5916" s="867">
        <v>100222</v>
      </c>
      <c r="H5916" s="867" t="s">
        <v>12539</v>
      </c>
      <c r="I5916" s="867" t="s">
        <v>12537</v>
      </c>
      <c r="J5916" s="867" t="s">
        <v>6635</v>
      </c>
      <c r="K5916" s="868">
        <v>9.24</v>
      </c>
      <c r="L5916" s="867" t="s">
        <v>6143</v>
      </c>
    </row>
    <row r="5917" spans="1:12" ht="13.5">
      <c r="A5917" s="867" t="s">
        <v>11071</v>
      </c>
      <c r="B5917" s="867" t="s">
        <v>12357</v>
      </c>
      <c r="C5917" s="867" t="s">
        <v>12504</v>
      </c>
      <c r="D5917" s="867" t="s">
        <v>12505</v>
      </c>
      <c r="E5917" s="868" t="s">
        <v>819</v>
      </c>
      <c r="F5917" s="867" t="s">
        <v>819</v>
      </c>
      <c r="G5917" s="867">
        <v>100223</v>
      </c>
      <c r="H5917" s="867" t="s">
        <v>12540</v>
      </c>
      <c r="I5917" s="867" t="s">
        <v>12537</v>
      </c>
      <c r="J5917" s="867" t="s">
        <v>6635</v>
      </c>
      <c r="K5917" s="868">
        <v>4.32</v>
      </c>
      <c r="L5917" s="867" t="s">
        <v>6143</v>
      </c>
    </row>
    <row r="5918" spans="1:12" ht="13.5">
      <c r="A5918" s="867" t="s">
        <v>11071</v>
      </c>
      <c r="B5918" s="867" t="s">
        <v>12357</v>
      </c>
      <c r="C5918" s="867" t="s">
        <v>12504</v>
      </c>
      <c r="D5918" s="867" t="s">
        <v>12505</v>
      </c>
      <c r="E5918" s="868" t="s">
        <v>819</v>
      </c>
      <c r="F5918" s="867" t="s">
        <v>819</v>
      </c>
      <c r="G5918" s="867">
        <v>100224</v>
      </c>
      <c r="H5918" s="867" t="s">
        <v>12541</v>
      </c>
      <c r="I5918" s="867" t="s">
        <v>12537</v>
      </c>
      <c r="J5918" s="867" t="s">
        <v>6142</v>
      </c>
      <c r="K5918" s="868">
        <v>2.0299999999999998</v>
      </c>
      <c r="L5918" s="867" t="s">
        <v>6143</v>
      </c>
    </row>
    <row r="5919" spans="1:12" ht="13.5">
      <c r="A5919" s="867" t="s">
        <v>11071</v>
      </c>
      <c r="B5919" s="867" t="s">
        <v>12357</v>
      </c>
      <c r="C5919" s="867" t="s">
        <v>12504</v>
      </c>
      <c r="D5919" s="867" t="s">
        <v>12505</v>
      </c>
      <c r="E5919" s="868" t="s">
        <v>819</v>
      </c>
      <c r="F5919" s="867" t="s">
        <v>819</v>
      </c>
      <c r="G5919" s="867">
        <v>100225</v>
      </c>
      <c r="H5919" s="867" t="s">
        <v>12542</v>
      </c>
      <c r="I5919" s="867" t="s">
        <v>12543</v>
      </c>
      <c r="J5919" s="867" t="s">
        <v>6635</v>
      </c>
      <c r="K5919" s="868">
        <v>1.69</v>
      </c>
      <c r="L5919" s="867" t="s">
        <v>6143</v>
      </c>
    </row>
    <row r="5920" spans="1:12" ht="13.5">
      <c r="A5920" s="867" t="s">
        <v>11071</v>
      </c>
      <c r="B5920" s="867" t="s">
        <v>12357</v>
      </c>
      <c r="C5920" s="867" t="s">
        <v>12504</v>
      </c>
      <c r="D5920" s="867" t="s">
        <v>12505</v>
      </c>
      <c r="E5920" s="868" t="s">
        <v>819</v>
      </c>
      <c r="F5920" s="867" t="s">
        <v>819</v>
      </c>
      <c r="G5920" s="867">
        <v>100226</v>
      </c>
      <c r="H5920" s="867" t="s">
        <v>12544</v>
      </c>
      <c r="I5920" s="867" t="s">
        <v>12543</v>
      </c>
      <c r="J5920" s="867" t="s">
        <v>6635</v>
      </c>
      <c r="K5920" s="868">
        <v>0.53</v>
      </c>
      <c r="L5920" s="867" t="s">
        <v>6143</v>
      </c>
    </row>
    <row r="5921" spans="1:12" ht="13.5">
      <c r="A5921" s="867" t="s">
        <v>11071</v>
      </c>
      <c r="B5921" s="867" t="s">
        <v>12357</v>
      </c>
      <c r="C5921" s="867" t="s">
        <v>12504</v>
      </c>
      <c r="D5921" s="867" t="s">
        <v>12505</v>
      </c>
      <c r="E5921" s="868" t="s">
        <v>819</v>
      </c>
      <c r="F5921" s="867" t="s">
        <v>819</v>
      </c>
      <c r="G5921" s="867">
        <v>100227</v>
      </c>
      <c r="H5921" s="867" t="s">
        <v>12545</v>
      </c>
      <c r="I5921" s="867" t="s">
        <v>12543</v>
      </c>
      <c r="J5921" s="867" t="s">
        <v>6635</v>
      </c>
      <c r="K5921" s="868">
        <v>0.78</v>
      </c>
      <c r="L5921" s="867" t="s">
        <v>6143</v>
      </c>
    </row>
    <row r="5922" spans="1:12" ht="13.5">
      <c r="A5922" s="867" t="s">
        <v>11071</v>
      </c>
      <c r="B5922" s="867" t="s">
        <v>12357</v>
      </c>
      <c r="C5922" s="867" t="s">
        <v>12504</v>
      </c>
      <c r="D5922" s="867" t="s">
        <v>12505</v>
      </c>
      <c r="E5922" s="868" t="s">
        <v>819</v>
      </c>
      <c r="F5922" s="867" t="s">
        <v>819</v>
      </c>
      <c r="G5922" s="867">
        <v>100228</v>
      </c>
      <c r="H5922" s="867" t="s">
        <v>12546</v>
      </c>
      <c r="I5922" s="867" t="s">
        <v>12543</v>
      </c>
      <c r="J5922" s="867" t="s">
        <v>6142</v>
      </c>
      <c r="K5922" s="868">
        <v>0.19</v>
      </c>
      <c r="L5922" s="867" t="s">
        <v>6143</v>
      </c>
    </row>
    <row r="5923" spans="1:12" ht="13.5">
      <c r="A5923" s="867" t="s">
        <v>11071</v>
      </c>
      <c r="B5923" s="867" t="s">
        <v>12357</v>
      </c>
      <c r="C5923" s="867" t="s">
        <v>12504</v>
      </c>
      <c r="D5923" s="867" t="s">
        <v>12505</v>
      </c>
      <c r="E5923" s="868" t="s">
        <v>819</v>
      </c>
      <c r="F5923" s="867" t="s">
        <v>819</v>
      </c>
      <c r="G5923" s="867">
        <v>100229</v>
      </c>
      <c r="H5923" s="867" t="s">
        <v>12547</v>
      </c>
      <c r="I5923" s="867" t="s">
        <v>631</v>
      </c>
      <c r="J5923" s="867" t="s">
        <v>6635</v>
      </c>
      <c r="K5923" s="868">
        <v>0.01</v>
      </c>
      <c r="L5923" s="867" t="s">
        <v>6143</v>
      </c>
    </row>
    <row r="5924" spans="1:12" ht="13.5">
      <c r="A5924" s="867" t="s">
        <v>11071</v>
      </c>
      <c r="B5924" s="867" t="s">
        <v>12357</v>
      </c>
      <c r="C5924" s="867" t="s">
        <v>12504</v>
      </c>
      <c r="D5924" s="867" t="s">
        <v>12505</v>
      </c>
      <c r="E5924" s="868" t="s">
        <v>819</v>
      </c>
      <c r="F5924" s="867" t="s">
        <v>819</v>
      </c>
      <c r="G5924" s="867">
        <v>100230</v>
      </c>
      <c r="H5924" s="867" t="s">
        <v>12548</v>
      </c>
      <c r="I5924" s="867" t="s">
        <v>631</v>
      </c>
      <c r="J5924" s="867" t="s">
        <v>6635</v>
      </c>
      <c r="K5924" s="868">
        <v>0.01</v>
      </c>
      <c r="L5924" s="867" t="s">
        <v>6143</v>
      </c>
    </row>
    <row r="5925" spans="1:12" ht="13.5">
      <c r="A5925" s="867" t="s">
        <v>11071</v>
      </c>
      <c r="B5925" s="867" t="s">
        <v>12357</v>
      </c>
      <c r="C5925" s="867" t="s">
        <v>12504</v>
      </c>
      <c r="D5925" s="867" t="s">
        <v>12505</v>
      </c>
      <c r="E5925" s="868" t="s">
        <v>819</v>
      </c>
      <c r="F5925" s="867" t="s">
        <v>819</v>
      </c>
      <c r="G5925" s="867">
        <v>100231</v>
      </c>
      <c r="H5925" s="867" t="s">
        <v>12549</v>
      </c>
      <c r="I5925" s="867" t="s">
        <v>631</v>
      </c>
      <c r="J5925" s="867" t="s">
        <v>6635</v>
      </c>
      <c r="K5925" s="868">
        <v>0.02</v>
      </c>
      <c r="L5925" s="867" t="s">
        <v>6143</v>
      </c>
    </row>
    <row r="5926" spans="1:12" ht="13.5">
      <c r="A5926" s="867" t="s">
        <v>11071</v>
      </c>
      <c r="B5926" s="867" t="s">
        <v>12357</v>
      </c>
      <c r="C5926" s="867" t="s">
        <v>12504</v>
      </c>
      <c r="D5926" s="867" t="s">
        <v>12505</v>
      </c>
      <c r="E5926" s="868" t="s">
        <v>819</v>
      </c>
      <c r="F5926" s="867" t="s">
        <v>819</v>
      </c>
      <c r="G5926" s="867">
        <v>100232</v>
      </c>
      <c r="H5926" s="867" t="s">
        <v>12550</v>
      </c>
      <c r="I5926" s="867" t="s">
        <v>6228</v>
      </c>
      <c r="J5926" s="867" t="s">
        <v>6635</v>
      </c>
      <c r="K5926" s="868">
        <v>0.28000000000000003</v>
      </c>
      <c r="L5926" s="867" t="s">
        <v>6143</v>
      </c>
    </row>
    <row r="5927" spans="1:12" ht="13.5">
      <c r="A5927" s="867" t="s">
        <v>11071</v>
      </c>
      <c r="B5927" s="867" t="s">
        <v>12357</v>
      </c>
      <c r="C5927" s="867" t="s">
        <v>12504</v>
      </c>
      <c r="D5927" s="867" t="s">
        <v>12505</v>
      </c>
      <c r="E5927" s="868" t="s">
        <v>819</v>
      </c>
      <c r="F5927" s="867" t="s">
        <v>819</v>
      </c>
      <c r="G5927" s="867">
        <v>100233</v>
      </c>
      <c r="H5927" s="867" t="s">
        <v>12551</v>
      </c>
      <c r="I5927" s="867" t="s">
        <v>6228</v>
      </c>
      <c r="J5927" s="867" t="s">
        <v>6635</v>
      </c>
      <c r="K5927" s="868">
        <v>0.14000000000000001</v>
      </c>
      <c r="L5927" s="867" t="s">
        <v>6143</v>
      </c>
    </row>
    <row r="5928" spans="1:12" ht="13.5">
      <c r="A5928" s="867" t="s">
        <v>11071</v>
      </c>
      <c r="B5928" s="867" t="s">
        <v>12357</v>
      </c>
      <c r="C5928" s="867" t="s">
        <v>12504</v>
      </c>
      <c r="D5928" s="867" t="s">
        <v>12505</v>
      </c>
      <c r="E5928" s="868" t="s">
        <v>819</v>
      </c>
      <c r="F5928" s="867" t="s">
        <v>819</v>
      </c>
      <c r="G5928" s="867">
        <v>100234</v>
      </c>
      <c r="H5928" s="867" t="s">
        <v>12552</v>
      </c>
      <c r="I5928" s="867" t="s">
        <v>6401</v>
      </c>
      <c r="J5928" s="867" t="s">
        <v>6635</v>
      </c>
      <c r="K5928" s="868">
        <v>0.42</v>
      </c>
      <c r="L5928" s="867" t="s">
        <v>6143</v>
      </c>
    </row>
    <row r="5929" spans="1:12" ht="13.5">
      <c r="A5929" s="867" t="s">
        <v>11071</v>
      </c>
      <c r="B5929" s="867" t="s">
        <v>12357</v>
      </c>
      <c r="C5929" s="867" t="s">
        <v>12504</v>
      </c>
      <c r="D5929" s="867" t="s">
        <v>12505</v>
      </c>
      <c r="E5929" s="868" t="s">
        <v>819</v>
      </c>
      <c r="F5929" s="867" t="s">
        <v>819</v>
      </c>
      <c r="G5929" s="867">
        <v>100235</v>
      </c>
      <c r="H5929" s="867" t="s">
        <v>12553</v>
      </c>
      <c r="I5929" s="867" t="s">
        <v>12554</v>
      </c>
      <c r="J5929" s="867" t="s">
        <v>6635</v>
      </c>
      <c r="K5929" s="868">
        <v>0.03</v>
      </c>
      <c r="L5929" s="867" t="s">
        <v>6143</v>
      </c>
    </row>
    <row r="5930" spans="1:12" ht="13.5">
      <c r="A5930" s="867" t="s">
        <v>11071</v>
      </c>
      <c r="B5930" s="867" t="s">
        <v>12357</v>
      </c>
      <c r="C5930" s="867" t="s">
        <v>12504</v>
      </c>
      <c r="D5930" s="867" t="s">
        <v>12505</v>
      </c>
      <c r="E5930" s="868" t="s">
        <v>819</v>
      </c>
      <c r="F5930" s="867" t="s">
        <v>819</v>
      </c>
      <c r="G5930" s="867">
        <v>100236</v>
      </c>
      <c r="H5930" s="867" t="s">
        <v>12555</v>
      </c>
      <c r="I5930" s="867" t="s">
        <v>12556</v>
      </c>
      <c r="J5930" s="867" t="s">
        <v>6635</v>
      </c>
      <c r="K5930" s="868">
        <v>2.14</v>
      </c>
      <c r="L5930" s="867" t="s">
        <v>6143</v>
      </c>
    </row>
    <row r="5931" spans="1:12" ht="13.5">
      <c r="A5931" s="867" t="s">
        <v>11071</v>
      </c>
      <c r="B5931" s="867" t="s">
        <v>12357</v>
      </c>
      <c r="C5931" s="867" t="s">
        <v>12504</v>
      </c>
      <c r="D5931" s="867" t="s">
        <v>12505</v>
      </c>
      <c r="E5931" s="868" t="s">
        <v>819</v>
      </c>
      <c r="F5931" s="867" t="s">
        <v>819</v>
      </c>
      <c r="G5931" s="867">
        <v>100237</v>
      </c>
      <c r="H5931" s="867" t="s">
        <v>12557</v>
      </c>
      <c r="I5931" s="867" t="s">
        <v>12556</v>
      </c>
      <c r="J5931" s="867" t="s">
        <v>6635</v>
      </c>
      <c r="K5931" s="868">
        <v>2.57</v>
      </c>
      <c r="L5931" s="867" t="s">
        <v>6143</v>
      </c>
    </row>
    <row r="5932" spans="1:12" ht="13.5">
      <c r="A5932" s="867" t="s">
        <v>11071</v>
      </c>
      <c r="B5932" s="867" t="s">
        <v>12357</v>
      </c>
      <c r="C5932" s="867" t="s">
        <v>12504</v>
      </c>
      <c r="D5932" s="867" t="s">
        <v>12505</v>
      </c>
      <c r="E5932" s="868" t="s">
        <v>819</v>
      </c>
      <c r="F5932" s="867" t="s">
        <v>819</v>
      </c>
      <c r="G5932" s="867">
        <v>100238</v>
      </c>
      <c r="H5932" s="867" t="s">
        <v>12558</v>
      </c>
      <c r="I5932" s="867" t="s">
        <v>12556</v>
      </c>
      <c r="J5932" s="867" t="s">
        <v>6635</v>
      </c>
      <c r="K5932" s="868">
        <v>4.12</v>
      </c>
      <c r="L5932" s="867" t="s">
        <v>6143</v>
      </c>
    </row>
    <row r="5933" spans="1:12" ht="13.5">
      <c r="A5933" s="867" t="s">
        <v>11071</v>
      </c>
      <c r="B5933" s="867" t="s">
        <v>12357</v>
      </c>
      <c r="C5933" s="867" t="s">
        <v>12504</v>
      </c>
      <c r="D5933" s="867" t="s">
        <v>12505</v>
      </c>
      <c r="E5933" s="868" t="s">
        <v>819</v>
      </c>
      <c r="F5933" s="867" t="s">
        <v>819</v>
      </c>
      <c r="G5933" s="867">
        <v>100239</v>
      </c>
      <c r="H5933" s="867" t="s">
        <v>12559</v>
      </c>
      <c r="I5933" s="867" t="s">
        <v>12556</v>
      </c>
      <c r="J5933" s="867" t="s">
        <v>6635</v>
      </c>
      <c r="K5933" s="868">
        <v>5.14</v>
      </c>
      <c r="L5933" s="867" t="s">
        <v>6143</v>
      </c>
    </row>
    <row r="5934" spans="1:12" ht="13.5">
      <c r="A5934" s="867" t="s">
        <v>11071</v>
      </c>
      <c r="B5934" s="867" t="s">
        <v>12357</v>
      </c>
      <c r="C5934" s="867" t="s">
        <v>12504</v>
      </c>
      <c r="D5934" s="867" t="s">
        <v>12505</v>
      </c>
      <c r="E5934" s="868" t="s">
        <v>819</v>
      </c>
      <c r="F5934" s="867" t="s">
        <v>819</v>
      </c>
      <c r="G5934" s="867">
        <v>100240</v>
      </c>
      <c r="H5934" s="867" t="s">
        <v>12560</v>
      </c>
      <c r="I5934" s="867" t="s">
        <v>12556</v>
      </c>
      <c r="J5934" s="867" t="s">
        <v>6635</v>
      </c>
      <c r="K5934" s="868">
        <v>3.08</v>
      </c>
      <c r="L5934" s="867" t="s">
        <v>6143</v>
      </c>
    </row>
    <row r="5935" spans="1:12" ht="13.5">
      <c r="A5935" s="867" t="s">
        <v>11071</v>
      </c>
      <c r="B5935" s="867" t="s">
        <v>12357</v>
      </c>
      <c r="C5935" s="867" t="s">
        <v>12504</v>
      </c>
      <c r="D5935" s="867" t="s">
        <v>12505</v>
      </c>
      <c r="E5935" s="868" t="s">
        <v>819</v>
      </c>
      <c r="F5935" s="867" t="s">
        <v>819</v>
      </c>
      <c r="G5935" s="867">
        <v>100241</v>
      </c>
      <c r="H5935" s="867" t="s">
        <v>12561</v>
      </c>
      <c r="I5935" s="867" t="s">
        <v>12556</v>
      </c>
      <c r="J5935" s="867" t="s">
        <v>6635</v>
      </c>
      <c r="K5935" s="868">
        <v>5.14</v>
      </c>
      <c r="L5935" s="867" t="s">
        <v>6143</v>
      </c>
    </row>
    <row r="5936" spans="1:12" ht="13.5">
      <c r="A5936" s="867" t="s">
        <v>11071</v>
      </c>
      <c r="B5936" s="867" t="s">
        <v>12357</v>
      </c>
      <c r="C5936" s="867" t="s">
        <v>12504</v>
      </c>
      <c r="D5936" s="867" t="s">
        <v>12505</v>
      </c>
      <c r="E5936" s="868" t="s">
        <v>819</v>
      </c>
      <c r="F5936" s="867" t="s">
        <v>819</v>
      </c>
      <c r="G5936" s="867">
        <v>100242</v>
      </c>
      <c r="H5936" s="867" t="s">
        <v>12562</v>
      </c>
      <c r="I5936" s="867" t="s">
        <v>12556</v>
      </c>
      <c r="J5936" s="867" t="s">
        <v>6635</v>
      </c>
      <c r="K5936" s="868">
        <v>15.21</v>
      </c>
      <c r="L5936" s="867" t="s">
        <v>6143</v>
      </c>
    </row>
    <row r="5937" spans="1:12" ht="13.5">
      <c r="A5937" s="867" t="s">
        <v>11071</v>
      </c>
      <c r="B5937" s="867" t="s">
        <v>12357</v>
      </c>
      <c r="C5937" s="867" t="s">
        <v>12504</v>
      </c>
      <c r="D5937" s="867" t="s">
        <v>12505</v>
      </c>
      <c r="E5937" s="868" t="s">
        <v>819</v>
      </c>
      <c r="F5937" s="867" t="s">
        <v>819</v>
      </c>
      <c r="G5937" s="867">
        <v>100243</v>
      </c>
      <c r="H5937" s="867" t="s">
        <v>12563</v>
      </c>
      <c r="I5937" s="867" t="s">
        <v>12556</v>
      </c>
      <c r="J5937" s="867" t="s">
        <v>6635</v>
      </c>
      <c r="K5937" s="868">
        <v>2.4700000000000002</v>
      </c>
      <c r="L5937" s="867" t="s">
        <v>6143</v>
      </c>
    </row>
    <row r="5938" spans="1:12" ht="13.5">
      <c r="A5938" s="867" t="s">
        <v>11071</v>
      </c>
      <c r="B5938" s="867" t="s">
        <v>12357</v>
      </c>
      <c r="C5938" s="867" t="s">
        <v>12504</v>
      </c>
      <c r="D5938" s="867" t="s">
        <v>12505</v>
      </c>
      <c r="E5938" s="868" t="s">
        <v>819</v>
      </c>
      <c r="F5938" s="867" t="s">
        <v>819</v>
      </c>
      <c r="G5938" s="867">
        <v>100244</v>
      </c>
      <c r="H5938" s="867" t="s">
        <v>12564</v>
      </c>
      <c r="I5938" s="867" t="s">
        <v>12556</v>
      </c>
      <c r="J5938" s="867" t="s">
        <v>6635</v>
      </c>
      <c r="K5938" s="868">
        <v>3.08</v>
      </c>
      <c r="L5938" s="867" t="s">
        <v>6143</v>
      </c>
    </row>
    <row r="5939" spans="1:12" ht="13.5">
      <c r="A5939" s="867" t="s">
        <v>11071</v>
      </c>
      <c r="B5939" s="867" t="s">
        <v>12357</v>
      </c>
      <c r="C5939" s="867" t="s">
        <v>12504</v>
      </c>
      <c r="D5939" s="867" t="s">
        <v>12505</v>
      </c>
      <c r="E5939" s="868" t="s">
        <v>819</v>
      </c>
      <c r="F5939" s="867" t="s">
        <v>819</v>
      </c>
      <c r="G5939" s="867">
        <v>100245</v>
      </c>
      <c r="H5939" s="867" t="s">
        <v>12565</v>
      </c>
      <c r="I5939" s="867" t="s">
        <v>12556</v>
      </c>
      <c r="J5939" s="867" t="s">
        <v>6635</v>
      </c>
      <c r="K5939" s="868">
        <v>6.17</v>
      </c>
      <c r="L5939" s="867" t="s">
        <v>6143</v>
      </c>
    </row>
    <row r="5940" spans="1:12" ht="13.5">
      <c r="A5940" s="867" t="s">
        <v>11071</v>
      </c>
      <c r="B5940" s="867" t="s">
        <v>12357</v>
      </c>
      <c r="C5940" s="867" t="s">
        <v>12504</v>
      </c>
      <c r="D5940" s="867" t="s">
        <v>12505</v>
      </c>
      <c r="E5940" s="868" t="s">
        <v>819</v>
      </c>
      <c r="F5940" s="867" t="s">
        <v>819</v>
      </c>
      <c r="G5940" s="867">
        <v>100246</v>
      </c>
      <c r="H5940" s="867" t="s">
        <v>12566</v>
      </c>
      <c r="I5940" s="867" t="s">
        <v>12556</v>
      </c>
      <c r="J5940" s="867" t="s">
        <v>6635</v>
      </c>
      <c r="K5940" s="868">
        <v>2.0499999999999998</v>
      </c>
      <c r="L5940" s="867" t="s">
        <v>6143</v>
      </c>
    </row>
    <row r="5941" spans="1:12" ht="13.5">
      <c r="A5941" s="867" t="s">
        <v>11071</v>
      </c>
      <c r="B5941" s="867" t="s">
        <v>12357</v>
      </c>
      <c r="C5941" s="867" t="s">
        <v>12504</v>
      </c>
      <c r="D5941" s="867" t="s">
        <v>12505</v>
      </c>
      <c r="E5941" s="868" t="s">
        <v>819</v>
      </c>
      <c r="F5941" s="867" t="s">
        <v>819</v>
      </c>
      <c r="G5941" s="867">
        <v>100247</v>
      </c>
      <c r="H5941" s="867" t="s">
        <v>12567</v>
      </c>
      <c r="I5941" s="867" t="s">
        <v>12556</v>
      </c>
      <c r="J5941" s="867" t="s">
        <v>6635</v>
      </c>
      <c r="K5941" s="868">
        <v>2.57</v>
      </c>
      <c r="L5941" s="867" t="s">
        <v>6143</v>
      </c>
    </row>
    <row r="5942" spans="1:12" ht="13.5">
      <c r="A5942" s="867" t="s">
        <v>11071</v>
      </c>
      <c r="B5942" s="867" t="s">
        <v>12357</v>
      </c>
      <c r="C5942" s="867" t="s">
        <v>12504</v>
      </c>
      <c r="D5942" s="867" t="s">
        <v>12505</v>
      </c>
      <c r="E5942" s="868" t="s">
        <v>819</v>
      </c>
      <c r="F5942" s="867" t="s">
        <v>819</v>
      </c>
      <c r="G5942" s="867">
        <v>100248</v>
      </c>
      <c r="H5942" s="867" t="s">
        <v>12568</v>
      </c>
      <c r="I5942" s="867" t="s">
        <v>12556</v>
      </c>
      <c r="J5942" s="867" t="s">
        <v>6635</v>
      </c>
      <c r="K5942" s="868">
        <v>10.14</v>
      </c>
      <c r="L5942" s="867" t="s">
        <v>6143</v>
      </c>
    </row>
    <row r="5943" spans="1:12" ht="13.5">
      <c r="A5943" s="867" t="s">
        <v>11071</v>
      </c>
      <c r="B5943" s="867" t="s">
        <v>12357</v>
      </c>
      <c r="C5943" s="867" t="s">
        <v>12504</v>
      </c>
      <c r="D5943" s="867" t="s">
        <v>12505</v>
      </c>
      <c r="E5943" s="868" t="s">
        <v>819</v>
      </c>
      <c r="F5943" s="867" t="s">
        <v>819</v>
      </c>
      <c r="G5943" s="867">
        <v>100249</v>
      </c>
      <c r="H5943" s="867" t="s">
        <v>12569</v>
      </c>
      <c r="I5943" s="867" t="s">
        <v>12556</v>
      </c>
      <c r="J5943" s="867" t="s">
        <v>6635</v>
      </c>
      <c r="K5943" s="868">
        <v>2.0499999999999998</v>
      </c>
      <c r="L5943" s="867" t="s">
        <v>6143</v>
      </c>
    </row>
    <row r="5944" spans="1:12" ht="13.5">
      <c r="A5944" s="867" t="s">
        <v>11071</v>
      </c>
      <c r="B5944" s="867" t="s">
        <v>12357</v>
      </c>
      <c r="C5944" s="867" t="s">
        <v>12504</v>
      </c>
      <c r="D5944" s="867" t="s">
        <v>12505</v>
      </c>
      <c r="E5944" s="868" t="s">
        <v>819</v>
      </c>
      <c r="F5944" s="867" t="s">
        <v>819</v>
      </c>
      <c r="G5944" s="867">
        <v>100250</v>
      </c>
      <c r="H5944" s="867" t="s">
        <v>12570</v>
      </c>
      <c r="I5944" s="867" t="s">
        <v>12556</v>
      </c>
      <c r="J5944" s="867" t="s">
        <v>6635</v>
      </c>
      <c r="K5944" s="868">
        <v>3.43</v>
      </c>
      <c r="L5944" s="867" t="s">
        <v>6143</v>
      </c>
    </row>
    <row r="5945" spans="1:12" ht="13.5">
      <c r="A5945" s="867" t="s">
        <v>11071</v>
      </c>
      <c r="B5945" s="867" t="s">
        <v>12357</v>
      </c>
      <c r="C5945" s="867" t="s">
        <v>12504</v>
      </c>
      <c r="D5945" s="867" t="s">
        <v>12505</v>
      </c>
      <c r="E5945" s="868" t="s">
        <v>819</v>
      </c>
      <c r="F5945" s="867" t="s">
        <v>819</v>
      </c>
      <c r="G5945" s="867">
        <v>100251</v>
      </c>
      <c r="H5945" s="867" t="s">
        <v>12571</v>
      </c>
      <c r="I5945" s="867" t="s">
        <v>12556</v>
      </c>
      <c r="J5945" s="867" t="s">
        <v>6635</v>
      </c>
      <c r="K5945" s="868">
        <v>10.14</v>
      </c>
      <c r="L5945" s="867" t="s">
        <v>6143</v>
      </c>
    </row>
    <row r="5946" spans="1:12" ht="13.5">
      <c r="A5946" s="867" t="s">
        <v>11071</v>
      </c>
      <c r="B5946" s="867" t="s">
        <v>12357</v>
      </c>
      <c r="C5946" s="867" t="s">
        <v>12504</v>
      </c>
      <c r="D5946" s="867" t="s">
        <v>12505</v>
      </c>
      <c r="E5946" s="868" t="s">
        <v>819</v>
      </c>
      <c r="F5946" s="867" t="s">
        <v>819</v>
      </c>
      <c r="G5946" s="867">
        <v>100252</v>
      </c>
      <c r="H5946" s="867" t="s">
        <v>12572</v>
      </c>
      <c r="I5946" s="867" t="s">
        <v>12556</v>
      </c>
      <c r="J5946" s="867" t="s">
        <v>6635</v>
      </c>
      <c r="K5946" s="868">
        <v>15.21</v>
      </c>
      <c r="L5946" s="867" t="s">
        <v>6143</v>
      </c>
    </row>
    <row r="5947" spans="1:12" ht="13.5">
      <c r="A5947" s="867" t="s">
        <v>11071</v>
      </c>
      <c r="B5947" s="867" t="s">
        <v>12357</v>
      </c>
      <c r="C5947" s="867" t="s">
        <v>12504</v>
      </c>
      <c r="D5947" s="867" t="s">
        <v>12505</v>
      </c>
      <c r="E5947" s="868" t="s">
        <v>819</v>
      </c>
      <c r="F5947" s="867" t="s">
        <v>819</v>
      </c>
      <c r="G5947" s="867">
        <v>100253</v>
      </c>
      <c r="H5947" s="867" t="s">
        <v>12573</v>
      </c>
      <c r="I5947" s="867" t="s">
        <v>12556</v>
      </c>
      <c r="J5947" s="867" t="s">
        <v>6635</v>
      </c>
      <c r="K5947" s="868">
        <v>20.28</v>
      </c>
      <c r="L5947" s="867" t="s">
        <v>6143</v>
      </c>
    </row>
    <row r="5948" spans="1:12" ht="13.5">
      <c r="A5948" s="867" t="s">
        <v>11071</v>
      </c>
      <c r="B5948" s="867" t="s">
        <v>12357</v>
      </c>
      <c r="C5948" s="867" t="s">
        <v>12504</v>
      </c>
      <c r="D5948" s="867" t="s">
        <v>12505</v>
      </c>
      <c r="E5948" s="868" t="s">
        <v>819</v>
      </c>
      <c r="F5948" s="867" t="s">
        <v>819</v>
      </c>
      <c r="G5948" s="867">
        <v>100254</v>
      </c>
      <c r="H5948" s="867" t="s">
        <v>12574</v>
      </c>
      <c r="I5948" s="867" t="s">
        <v>12556</v>
      </c>
      <c r="J5948" s="867" t="s">
        <v>6635</v>
      </c>
      <c r="K5948" s="868">
        <v>30.43</v>
      </c>
      <c r="L5948" s="867" t="s">
        <v>6143</v>
      </c>
    </row>
    <row r="5949" spans="1:12" ht="13.5">
      <c r="A5949" s="867" t="s">
        <v>11071</v>
      </c>
      <c r="B5949" s="867" t="s">
        <v>12357</v>
      </c>
      <c r="C5949" s="867" t="s">
        <v>12504</v>
      </c>
      <c r="D5949" s="867" t="s">
        <v>12505</v>
      </c>
      <c r="E5949" s="868" t="s">
        <v>819</v>
      </c>
      <c r="F5949" s="867" t="s">
        <v>819</v>
      </c>
      <c r="G5949" s="867">
        <v>100255</v>
      </c>
      <c r="H5949" s="867" t="s">
        <v>12575</v>
      </c>
      <c r="I5949" s="867" t="s">
        <v>12556</v>
      </c>
      <c r="J5949" s="867" t="s">
        <v>6635</v>
      </c>
      <c r="K5949" s="868">
        <v>10.29</v>
      </c>
      <c r="L5949" s="867" t="s">
        <v>6143</v>
      </c>
    </row>
    <row r="5950" spans="1:12" ht="13.5">
      <c r="A5950" s="867" t="s">
        <v>11071</v>
      </c>
      <c r="B5950" s="867" t="s">
        <v>12357</v>
      </c>
      <c r="C5950" s="867" t="s">
        <v>12504</v>
      </c>
      <c r="D5950" s="867" t="s">
        <v>12505</v>
      </c>
      <c r="E5950" s="868" t="s">
        <v>819</v>
      </c>
      <c r="F5950" s="867" t="s">
        <v>819</v>
      </c>
      <c r="G5950" s="867">
        <v>100256</v>
      </c>
      <c r="H5950" s="867" t="s">
        <v>12576</v>
      </c>
      <c r="I5950" s="867" t="s">
        <v>12556</v>
      </c>
      <c r="J5950" s="867" t="s">
        <v>6635</v>
      </c>
      <c r="K5950" s="868">
        <v>6.86</v>
      </c>
      <c r="L5950" s="867" t="s">
        <v>6143</v>
      </c>
    </row>
    <row r="5951" spans="1:12" ht="13.5">
      <c r="A5951" s="867" t="s">
        <v>11071</v>
      </c>
      <c r="B5951" s="867" t="s">
        <v>12357</v>
      </c>
      <c r="C5951" s="867" t="s">
        <v>12504</v>
      </c>
      <c r="D5951" s="867" t="s">
        <v>12505</v>
      </c>
      <c r="E5951" s="868" t="s">
        <v>819</v>
      </c>
      <c r="F5951" s="867" t="s">
        <v>819</v>
      </c>
      <c r="G5951" s="867">
        <v>100257</v>
      </c>
      <c r="H5951" s="867" t="s">
        <v>12577</v>
      </c>
      <c r="I5951" s="867" t="s">
        <v>12556</v>
      </c>
      <c r="J5951" s="867" t="s">
        <v>6635</v>
      </c>
      <c r="K5951" s="868">
        <v>4.12</v>
      </c>
      <c r="L5951" s="867" t="s">
        <v>6143</v>
      </c>
    </row>
    <row r="5952" spans="1:12" ht="13.5">
      <c r="A5952" s="867" t="s">
        <v>11071</v>
      </c>
      <c r="B5952" s="867" t="s">
        <v>12357</v>
      </c>
      <c r="C5952" s="867" t="s">
        <v>12504</v>
      </c>
      <c r="D5952" s="867" t="s">
        <v>12505</v>
      </c>
      <c r="E5952" s="868" t="s">
        <v>819</v>
      </c>
      <c r="F5952" s="867" t="s">
        <v>819</v>
      </c>
      <c r="G5952" s="867">
        <v>100258</v>
      </c>
      <c r="H5952" s="867" t="s">
        <v>12578</v>
      </c>
      <c r="I5952" s="867" t="s">
        <v>12556</v>
      </c>
      <c r="J5952" s="867" t="s">
        <v>6635</v>
      </c>
      <c r="K5952" s="868">
        <v>10.29</v>
      </c>
      <c r="L5952" s="867" t="s">
        <v>6143</v>
      </c>
    </row>
    <row r="5953" spans="1:12" ht="13.5">
      <c r="A5953" s="867" t="s">
        <v>11071</v>
      </c>
      <c r="B5953" s="867" t="s">
        <v>12357</v>
      </c>
      <c r="C5953" s="867" t="s">
        <v>12504</v>
      </c>
      <c r="D5953" s="867" t="s">
        <v>12505</v>
      </c>
      <c r="E5953" s="868" t="s">
        <v>819</v>
      </c>
      <c r="F5953" s="867" t="s">
        <v>819</v>
      </c>
      <c r="G5953" s="867">
        <v>100259</v>
      </c>
      <c r="H5953" s="867" t="s">
        <v>12579</v>
      </c>
      <c r="I5953" s="867" t="s">
        <v>12556</v>
      </c>
      <c r="J5953" s="867" t="s">
        <v>6635</v>
      </c>
      <c r="K5953" s="868">
        <v>20.28</v>
      </c>
      <c r="L5953" s="867" t="s">
        <v>6143</v>
      </c>
    </row>
    <row r="5954" spans="1:12" ht="13.5">
      <c r="A5954" s="867" t="s">
        <v>11071</v>
      </c>
      <c r="B5954" s="867" t="s">
        <v>12357</v>
      </c>
      <c r="C5954" s="867" t="s">
        <v>12504</v>
      </c>
      <c r="D5954" s="867" t="s">
        <v>12505</v>
      </c>
      <c r="E5954" s="868" t="s">
        <v>819</v>
      </c>
      <c r="F5954" s="867" t="s">
        <v>819</v>
      </c>
      <c r="G5954" s="867">
        <v>100260</v>
      </c>
      <c r="H5954" s="867" t="s">
        <v>12580</v>
      </c>
      <c r="I5954" s="867" t="s">
        <v>12510</v>
      </c>
      <c r="J5954" s="867" t="s">
        <v>6635</v>
      </c>
      <c r="K5954" s="868">
        <v>6.68</v>
      </c>
      <c r="L5954" s="867" t="s">
        <v>6143</v>
      </c>
    </row>
    <row r="5955" spans="1:12" ht="13.5">
      <c r="A5955" s="867" t="s">
        <v>11071</v>
      </c>
      <c r="B5955" s="867" t="s">
        <v>12357</v>
      </c>
      <c r="C5955" s="867" t="s">
        <v>12504</v>
      </c>
      <c r="D5955" s="867" t="s">
        <v>12505</v>
      </c>
      <c r="E5955" s="868" t="s">
        <v>819</v>
      </c>
      <c r="F5955" s="867" t="s">
        <v>819</v>
      </c>
      <c r="G5955" s="867">
        <v>100261</v>
      </c>
      <c r="H5955" s="867" t="s">
        <v>12581</v>
      </c>
      <c r="I5955" s="867" t="s">
        <v>12510</v>
      </c>
      <c r="J5955" s="867" t="s">
        <v>6635</v>
      </c>
      <c r="K5955" s="868">
        <v>4.2</v>
      </c>
      <c r="L5955" s="867" t="s">
        <v>6143</v>
      </c>
    </row>
    <row r="5956" spans="1:12" ht="13.5">
      <c r="A5956" s="867" t="s">
        <v>11071</v>
      </c>
      <c r="B5956" s="867" t="s">
        <v>12357</v>
      </c>
      <c r="C5956" s="867" t="s">
        <v>12504</v>
      </c>
      <c r="D5956" s="867" t="s">
        <v>12505</v>
      </c>
      <c r="E5956" s="868" t="s">
        <v>819</v>
      </c>
      <c r="F5956" s="867" t="s">
        <v>819</v>
      </c>
      <c r="G5956" s="867">
        <v>100262</v>
      </c>
      <c r="H5956" s="867" t="s">
        <v>12582</v>
      </c>
      <c r="I5956" s="867" t="s">
        <v>12510</v>
      </c>
      <c r="J5956" s="867" t="s">
        <v>6635</v>
      </c>
      <c r="K5956" s="868">
        <v>2.6</v>
      </c>
      <c r="L5956" s="867" t="s">
        <v>6143</v>
      </c>
    </row>
    <row r="5957" spans="1:12" ht="13.5">
      <c r="A5957" s="867" t="s">
        <v>11071</v>
      </c>
      <c r="B5957" s="867" t="s">
        <v>12357</v>
      </c>
      <c r="C5957" s="867" t="s">
        <v>12504</v>
      </c>
      <c r="D5957" s="867" t="s">
        <v>12505</v>
      </c>
      <c r="E5957" s="868" t="s">
        <v>819</v>
      </c>
      <c r="F5957" s="867" t="s">
        <v>819</v>
      </c>
      <c r="G5957" s="867">
        <v>100263</v>
      </c>
      <c r="H5957" s="867" t="s">
        <v>12583</v>
      </c>
      <c r="I5957" s="867" t="s">
        <v>12510</v>
      </c>
      <c r="J5957" s="867" t="s">
        <v>6635</v>
      </c>
      <c r="K5957" s="868">
        <v>1.66</v>
      </c>
      <c r="L5957" s="867" t="s">
        <v>6143</v>
      </c>
    </row>
    <row r="5958" spans="1:12" ht="13.5">
      <c r="A5958" s="867" t="s">
        <v>11071</v>
      </c>
      <c r="B5958" s="867" t="s">
        <v>12357</v>
      </c>
      <c r="C5958" s="867" t="s">
        <v>12504</v>
      </c>
      <c r="D5958" s="867" t="s">
        <v>12505</v>
      </c>
      <c r="E5958" s="868" t="s">
        <v>819</v>
      </c>
      <c r="F5958" s="867" t="s">
        <v>819</v>
      </c>
      <c r="G5958" s="867">
        <v>100264</v>
      </c>
      <c r="H5958" s="867" t="s">
        <v>12584</v>
      </c>
      <c r="I5958" s="867" t="s">
        <v>12537</v>
      </c>
      <c r="J5958" s="867" t="s">
        <v>6635</v>
      </c>
      <c r="K5958" s="868">
        <v>30.38</v>
      </c>
      <c r="L5958" s="867" t="s">
        <v>6143</v>
      </c>
    </row>
    <row r="5959" spans="1:12" ht="13.5">
      <c r="A5959" s="867" t="s">
        <v>11071</v>
      </c>
      <c r="B5959" s="867" t="s">
        <v>12357</v>
      </c>
      <c r="C5959" s="867" t="s">
        <v>12504</v>
      </c>
      <c r="D5959" s="867" t="s">
        <v>12505</v>
      </c>
      <c r="E5959" s="868" t="s">
        <v>819</v>
      </c>
      <c r="F5959" s="867" t="s">
        <v>819</v>
      </c>
      <c r="G5959" s="867">
        <v>100265</v>
      </c>
      <c r="H5959" s="867" t="s">
        <v>12585</v>
      </c>
      <c r="I5959" s="867" t="s">
        <v>6401</v>
      </c>
      <c r="J5959" s="867" t="s">
        <v>6635</v>
      </c>
      <c r="K5959" s="868">
        <v>0.63</v>
      </c>
      <c r="L5959" s="867" t="s">
        <v>6143</v>
      </c>
    </row>
    <row r="5960" spans="1:12" ht="13.5">
      <c r="A5960" s="867" t="s">
        <v>11071</v>
      </c>
      <c r="B5960" s="867" t="s">
        <v>12357</v>
      </c>
      <c r="C5960" s="867" t="s">
        <v>12504</v>
      </c>
      <c r="D5960" s="867" t="s">
        <v>12505</v>
      </c>
      <c r="E5960" s="868" t="s">
        <v>819</v>
      </c>
      <c r="F5960" s="867" t="s">
        <v>819</v>
      </c>
      <c r="G5960" s="867">
        <v>100266</v>
      </c>
      <c r="H5960" s="867" t="s">
        <v>12586</v>
      </c>
      <c r="I5960" s="867" t="s">
        <v>12524</v>
      </c>
      <c r="J5960" s="867" t="s">
        <v>6635</v>
      </c>
      <c r="K5960" s="868">
        <v>64.569999999999993</v>
      </c>
      <c r="L5960" s="867" t="s">
        <v>6143</v>
      </c>
    </row>
    <row r="5961" spans="1:12" ht="13.5">
      <c r="A5961" s="867" t="s">
        <v>11071</v>
      </c>
      <c r="B5961" s="867" t="s">
        <v>12357</v>
      </c>
      <c r="C5961" s="867" t="s">
        <v>12504</v>
      </c>
      <c r="D5961" s="867" t="s">
        <v>12505</v>
      </c>
      <c r="E5961" s="868" t="s">
        <v>819</v>
      </c>
      <c r="F5961" s="867" t="s">
        <v>819</v>
      </c>
      <c r="G5961" s="867">
        <v>100267</v>
      </c>
      <c r="H5961" s="867" t="s">
        <v>12587</v>
      </c>
      <c r="I5961" s="867" t="s">
        <v>6228</v>
      </c>
      <c r="J5961" s="867" t="s">
        <v>6635</v>
      </c>
      <c r="K5961" s="868">
        <v>1.27</v>
      </c>
      <c r="L5961" s="867" t="s">
        <v>6143</v>
      </c>
    </row>
    <row r="5962" spans="1:12" ht="13.5">
      <c r="A5962" s="867" t="s">
        <v>11071</v>
      </c>
      <c r="B5962" s="867" t="s">
        <v>12357</v>
      </c>
      <c r="C5962" s="867" t="s">
        <v>12504</v>
      </c>
      <c r="D5962" s="867" t="s">
        <v>12505</v>
      </c>
      <c r="E5962" s="868" t="s">
        <v>819</v>
      </c>
      <c r="F5962" s="867" t="s">
        <v>819</v>
      </c>
      <c r="G5962" s="867">
        <v>100268</v>
      </c>
      <c r="H5962" s="867" t="s">
        <v>12588</v>
      </c>
      <c r="I5962" s="867" t="s">
        <v>12524</v>
      </c>
      <c r="J5962" s="867" t="s">
        <v>6635</v>
      </c>
      <c r="K5962" s="868">
        <v>64.569999999999993</v>
      </c>
      <c r="L5962" s="867" t="s">
        <v>6143</v>
      </c>
    </row>
    <row r="5963" spans="1:12" ht="13.5">
      <c r="A5963" s="867" t="s">
        <v>11071</v>
      </c>
      <c r="B5963" s="867" t="s">
        <v>12357</v>
      </c>
      <c r="C5963" s="867" t="s">
        <v>12504</v>
      </c>
      <c r="D5963" s="867" t="s">
        <v>12505</v>
      </c>
      <c r="E5963" s="868" t="s">
        <v>819</v>
      </c>
      <c r="F5963" s="867" t="s">
        <v>819</v>
      </c>
      <c r="G5963" s="867">
        <v>100269</v>
      </c>
      <c r="H5963" s="867" t="s">
        <v>12589</v>
      </c>
      <c r="I5963" s="867" t="s">
        <v>6228</v>
      </c>
      <c r="J5963" s="867" t="s">
        <v>6635</v>
      </c>
      <c r="K5963" s="868">
        <v>1.27</v>
      </c>
      <c r="L5963" s="867" t="s">
        <v>6143</v>
      </c>
    </row>
    <row r="5964" spans="1:12" ht="13.5">
      <c r="A5964" s="867" t="s">
        <v>11071</v>
      </c>
      <c r="B5964" s="867" t="s">
        <v>12357</v>
      </c>
      <c r="C5964" s="867" t="s">
        <v>12504</v>
      </c>
      <c r="D5964" s="867" t="s">
        <v>12505</v>
      </c>
      <c r="E5964" s="868" t="s">
        <v>819</v>
      </c>
      <c r="F5964" s="867" t="s">
        <v>819</v>
      </c>
      <c r="G5964" s="867">
        <v>100270</v>
      </c>
      <c r="H5964" s="867" t="s">
        <v>12590</v>
      </c>
      <c r="I5964" s="867" t="s">
        <v>12524</v>
      </c>
      <c r="J5964" s="867" t="s">
        <v>6635</v>
      </c>
      <c r="K5964" s="868">
        <v>48.4</v>
      </c>
      <c r="L5964" s="867" t="s">
        <v>6143</v>
      </c>
    </row>
    <row r="5965" spans="1:12" ht="13.5">
      <c r="A5965" s="867" t="s">
        <v>11071</v>
      </c>
      <c r="B5965" s="867" t="s">
        <v>12357</v>
      </c>
      <c r="C5965" s="867" t="s">
        <v>12504</v>
      </c>
      <c r="D5965" s="867" t="s">
        <v>12505</v>
      </c>
      <c r="E5965" s="868" t="s">
        <v>819</v>
      </c>
      <c r="F5965" s="867" t="s">
        <v>819</v>
      </c>
      <c r="G5965" s="867">
        <v>100271</v>
      </c>
      <c r="H5965" s="867" t="s">
        <v>12591</v>
      </c>
      <c r="I5965" s="867" t="s">
        <v>12537</v>
      </c>
      <c r="J5965" s="867" t="s">
        <v>6635</v>
      </c>
      <c r="K5965" s="868">
        <v>48.43</v>
      </c>
      <c r="L5965" s="867" t="s">
        <v>6143</v>
      </c>
    </row>
    <row r="5966" spans="1:12" ht="13.5">
      <c r="A5966" s="867" t="s">
        <v>11071</v>
      </c>
      <c r="B5966" s="867" t="s">
        <v>12357</v>
      </c>
      <c r="C5966" s="867" t="s">
        <v>12504</v>
      </c>
      <c r="D5966" s="867" t="s">
        <v>12505</v>
      </c>
      <c r="E5966" s="868" t="s">
        <v>819</v>
      </c>
      <c r="F5966" s="867" t="s">
        <v>819</v>
      </c>
      <c r="G5966" s="867">
        <v>100272</v>
      </c>
      <c r="H5966" s="867" t="s">
        <v>12592</v>
      </c>
      <c r="I5966" s="867" t="s">
        <v>6401</v>
      </c>
      <c r="J5966" s="867" t="s">
        <v>6635</v>
      </c>
      <c r="K5966" s="868">
        <v>0.95</v>
      </c>
      <c r="L5966" s="867" t="s">
        <v>6143</v>
      </c>
    </row>
    <row r="5967" spans="1:12" ht="13.5">
      <c r="A5967" s="867" t="s">
        <v>11071</v>
      </c>
      <c r="B5967" s="867" t="s">
        <v>12357</v>
      </c>
      <c r="C5967" s="867" t="s">
        <v>12504</v>
      </c>
      <c r="D5967" s="867" t="s">
        <v>12505</v>
      </c>
      <c r="E5967" s="868" t="s">
        <v>819</v>
      </c>
      <c r="F5967" s="867" t="s">
        <v>819</v>
      </c>
      <c r="G5967" s="867">
        <v>100273</v>
      </c>
      <c r="H5967" s="867" t="s">
        <v>12593</v>
      </c>
      <c r="I5967" s="867" t="s">
        <v>12510</v>
      </c>
      <c r="J5967" s="867" t="s">
        <v>6635</v>
      </c>
      <c r="K5967" s="868">
        <v>2.52</v>
      </c>
      <c r="L5967" s="867" t="s">
        <v>6143</v>
      </c>
    </row>
    <row r="5968" spans="1:12" ht="13.5">
      <c r="A5968" s="867" t="s">
        <v>11071</v>
      </c>
      <c r="B5968" s="867" t="s">
        <v>12357</v>
      </c>
      <c r="C5968" s="867" t="s">
        <v>12504</v>
      </c>
      <c r="D5968" s="867" t="s">
        <v>12505</v>
      </c>
      <c r="E5968" s="868" t="s">
        <v>819</v>
      </c>
      <c r="F5968" s="867" t="s">
        <v>819</v>
      </c>
      <c r="G5968" s="867">
        <v>100274</v>
      </c>
      <c r="H5968" s="867" t="s">
        <v>12594</v>
      </c>
      <c r="I5968" s="867" t="s">
        <v>12537</v>
      </c>
      <c r="J5968" s="867" t="s">
        <v>6635</v>
      </c>
      <c r="K5968" s="868">
        <v>21.53</v>
      </c>
      <c r="L5968" s="867" t="s">
        <v>6143</v>
      </c>
    </row>
    <row r="5969" spans="1:12" ht="13.5">
      <c r="A5969" s="867" t="s">
        <v>11071</v>
      </c>
      <c r="B5969" s="867" t="s">
        <v>12357</v>
      </c>
      <c r="C5969" s="867" t="s">
        <v>12504</v>
      </c>
      <c r="D5969" s="867" t="s">
        <v>12505</v>
      </c>
      <c r="E5969" s="868" t="s">
        <v>819</v>
      </c>
      <c r="F5969" s="867" t="s">
        <v>819</v>
      </c>
      <c r="G5969" s="867">
        <v>100275</v>
      </c>
      <c r="H5969" s="867" t="s">
        <v>12595</v>
      </c>
      <c r="I5969" s="867" t="s">
        <v>12537</v>
      </c>
      <c r="J5969" s="867" t="s">
        <v>6635</v>
      </c>
      <c r="K5969" s="868">
        <v>13.92</v>
      </c>
      <c r="L5969" s="867" t="s">
        <v>6143</v>
      </c>
    </row>
    <row r="5970" spans="1:12" ht="13.5">
      <c r="A5970" s="867" t="s">
        <v>11071</v>
      </c>
      <c r="B5970" s="867" t="s">
        <v>12357</v>
      </c>
      <c r="C5970" s="867" t="s">
        <v>12504</v>
      </c>
      <c r="D5970" s="867" t="s">
        <v>12505</v>
      </c>
      <c r="E5970" s="868" t="s">
        <v>819</v>
      </c>
      <c r="F5970" s="867" t="s">
        <v>819</v>
      </c>
      <c r="G5970" s="867">
        <v>100276</v>
      </c>
      <c r="H5970" s="867" t="s">
        <v>12596</v>
      </c>
      <c r="I5970" s="867" t="s">
        <v>12537</v>
      </c>
      <c r="J5970" s="867" t="s">
        <v>6635</v>
      </c>
      <c r="K5970" s="868">
        <v>25.4</v>
      </c>
      <c r="L5970" s="867" t="s">
        <v>6143</v>
      </c>
    </row>
    <row r="5971" spans="1:12" ht="13.5">
      <c r="A5971" s="867" t="s">
        <v>11071</v>
      </c>
      <c r="B5971" s="867" t="s">
        <v>12357</v>
      </c>
      <c r="C5971" s="867" t="s">
        <v>12504</v>
      </c>
      <c r="D5971" s="867" t="s">
        <v>12505</v>
      </c>
      <c r="E5971" s="868" t="s">
        <v>819</v>
      </c>
      <c r="F5971" s="867" t="s">
        <v>819</v>
      </c>
      <c r="G5971" s="867">
        <v>100277</v>
      </c>
      <c r="H5971" s="867" t="s">
        <v>12597</v>
      </c>
      <c r="I5971" s="867" t="s">
        <v>12537</v>
      </c>
      <c r="J5971" s="867" t="s">
        <v>6142</v>
      </c>
      <c r="K5971" s="868">
        <v>1.3</v>
      </c>
      <c r="L5971" s="867" t="s">
        <v>6143</v>
      </c>
    </row>
    <row r="5972" spans="1:12" ht="13.5">
      <c r="A5972" s="867" t="s">
        <v>11071</v>
      </c>
      <c r="B5972" s="867" t="s">
        <v>12357</v>
      </c>
      <c r="C5972" s="867" t="s">
        <v>12504</v>
      </c>
      <c r="D5972" s="867" t="s">
        <v>12505</v>
      </c>
      <c r="E5972" s="868" t="s">
        <v>819</v>
      </c>
      <c r="F5972" s="867" t="s">
        <v>819</v>
      </c>
      <c r="G5972" s="867">
        <v>100278</v>
      </c>
      <c r="H5972" s="867" t="s">
        <v>12598</v>
      </c>
      <c r="I5972" s="867" t="s">
        <v>12524</v>
      </c>
      <c r="J5972" s="867" t="s">
        <v>6635</v>
      </c>
      <c r="K5972" s="868">
        <v>30.89</v>
      </c>
      <c r="L5972" s="867" t="s">
        <v>6143</v>
      </c>
    </row>
    <row r="5973" spans="1:12" ht="13.5">
      <c r="A5973" s="867" t="s">
        <v>11071</v>
      </c>
      <c r="B5973" s="867" t="s">
        <v>12357</v>
      </c>
      <c r="C5973" s="867" t="s">
        <v>12504</v>
      </c>
      <c r="D5973" s="867" t="s">
        <v>12505</v>
      </c>
      <c r="E5973" s="868" t="s">
        <v>819</v>
      </c>
      <c r="F5973" s="867" t="s">
        <v>819</v>
      </c>
      <c r="G5973" s="867">
        <v>100279</v>
      </c>
      <c r="H5973" s="867" t="s">
        <v>12599</v>
      </c>
      <c r="I5973" s="867" t="s">
        <v>6228</v>
      </c>
      <c r="J5973" s="867" t="s">
        <v>6635</v>
      </c>
      <c r="K5973" s="868">
        <v>0.59</v>
      </c>
      <c r="L5973" s="867" t="s">
        <v>6143</v>
      </c>
    </row>
    <row r="5974" spans="1:12" ht="13.5">
      <c r="A5974" s="867" t="s">
        <v>11071</v>
      </c>
      <c r="B5974" s="867" t="s">
        <v>12357</v>
      </c>
      <c r="C5974" s="867" t="s">
        <v>12504</v>
      </c>
      <c r="D5974" s="867" t="s">
        <v>12505</v>
      </c>
      <c r="E5974" s="868" t="s">
        <v>819</v>
      </c>
      <c r="F5974" s="867" t="s">
        <v>819</v>
      </c>
      <c r="G5974" s="867">
        <v>100280</v>
      </c>
      <c r="H5974" s="867" t="s">
        <v>12600</v>
      </c>
      <c r="I5974" s="867" t="s">
        <v>12524</v>
      </c>
      <c r="J5974" s="867" t="s">
        <v>6635</v>
      </c>
      <c r="K5974" s="868">
        <v>14.18</v>
      </c>
      <c r="L5974" s="867" t="s">
        <v>6143</v>
      </c>
    </row>
    <row r="5975" spans="1:12" ht="13.5">
      <c r="A5975" s="867" t="s">
        <v>11071</v>
      </c>
      <c r="B5975" s="867" t="s">
        <v>12357</v>
      </c>
      <c r="C5975" s="867" t="s">
        <v>12504</v>
      </c>
      <c r="D5975" s="867" t="s">
        <v>12505</v>
      </c>
      <c r="E5975" s="868" t="s">
        <v>819</v>
      </c>
      <c r="F5975" s="867" t="s">
        <v>819</v>
      </c>
      <c r="G5975" s="867">
        <v>100281</v>
      </c>
      <c r="H5975" s="867" t="s">
        <v>12601</v>
      </c>
      <c r="I5975" s="867" t="s">
        <v>12524</v>
      </c>
      <c r="J5975" s="867" t="s">
        <v>6142</v>
      </c>
      <c r="K5975" s="868">
        <v>2.4900000000000002</v>
      </c>
      <c r="L5975" s="867" t="s">
        <v>6143</v>
      </c>
    </row>
    <row r="5976" spans="1:12" ht="13.5">
      <c r="A5976" s="867" t="s">
        <v>11071</v>
      </c>
      <c r="B5976" s="867" t="s">
        <v>12357</v>
      </c>
      <c r="C5976" s="867" t="s">
        <v>12504</v>
      </c>
      <c r="D5976" s="867" t="s">
        <v>12505</v>
      </c>
      <c r="E5976" s="868" t="s">
        <v>819</v>
      </c>
      <c r="F5976" s="867" t="s">
        <v>819</v>
      </c>
      <c r="G5976" s="867">
        <v>100282</v>
      </c>
      <c r="H5976" s="867" t="s">
        <v>12602</v>
      </c>
      <c r="I5976" s="867" t="s">
        <v>12537</v>
      </c>
      <c r="J5976" s="867" t="s">
        <v>6635</v>
      </c>
      <c r="K5976" s="868">
        <v>120.97</v>
      </c>
      <c r="L5976" s="867" t="s">
        <v>6143</v>
      </c>
    </row>
    <row r="5977" spans="1:12" ht="13.5">
      <c r="A5977" s="867" t="s">
        <v>11071</v>
      </c>
      <c r="B5977" s="867" t="s">
        <v>12357</v>
      </c>
      <c r="C5977" s="867" t="s">
        <v>12504</v>
      </c>
      <c r="D5977" s="867" t="s">
        <v>12505</v>
      </c>
      <c r="E5977" s="868" t="s">
        <v>819</v>
      </c>
      <c r="F5977" s="867" t="s">
        <v>819</v>
      </c>
      <c r="G5977" s="867">
        <v>100283</v>
      </c>
      <c r="H5977" s="867" t="s">
        <v>12603</v>
      </c>
      <c r="I5977" s="867" t="s">
        <v>12537</v>
      </c>
      <c r="J5977" s="867" t="s">
        <v>6635</v>
      </c>
      <c r="K5977" s="868">
        <v>19.54</v>
      </c>
      <c r="L5977" s="867" t="s">
        <v>6143</v>
      </c>
    </row>
    <row r="5978" spans="1:12" ht="13.5">
      <c r="A5978" s="867" t="s">
        <v>11071</v>
      </c>
      <c r="B5978" s="867" t="s">
        <v>12357</v>
      </c>
      <c r="C5978" s="867" t="s">
        <v>12504</v>
      </c>
      <c r="D5978" s="867" t="s">
        <v>12505</v>
      </c>
      <c r="E5978" s="868" t="s">
        <v>819</v>
      </c>
      <c r="F5978" s="867" t="s">
        <v>819</v>
      </c>
      <c r="G5978" s="867">
        <v>100284</v>
      </c>
      <c r="H5978" s="867" t="s">
        <v>12604</v>
      </c>
      <c r="I5978" s="867" t="s">
        <v>12537</v>
      </c>
      <c r="J5978" s="867" t="s">
        <v>6142</v>
      </c>
      <c r="K5978" s="868">
        <v>7.29</v>
      </c>
      <c r="L5978" s="867" t="s">
        <v>6143</v>
      </c>
    </row>
    <row r="5979" spans="1:12" ht="13.5">
      <c r="A5979" s="867" t="s">
        <v>11071</v>
      </c>
      <c r="B5979" s="867" t="s">
        <v>12357</v>
      </c>
      <c r="C5979" s="867" t="s">
        <v>12504</v>
      </c>
      <c r="D5979" s="867" t="s">
        <v>12505</v>
      </c>
      <c r="E5979" s="868" t="s">
        <v>819</v>
      </c>
      <c r="F5979" s="867" t="s">
        <v>819</v>
      </c>
      <c r="G5979" s="867">
        <v>100285</v>
      </c>
      <c r="H5979" s="867" t="s">
        <v>12605</v>
      </c>
      <c r="I5979" s="867" t="s">
        <v>12556</v>
      </c>
      <c r="J5979" s="867" t="s">
        <v>6635</v>
      </c>
      <c r="K5979" s="868">
        <v>32.5</v>
      </c>
      <c r="L5979" s="867" t="s">
        <v>6143</v>
      </c>
    </row>
    <row r="5980" spans="1:12" ht="13.5">
      <c r="A5980" s="867" t="s">
        <v>11071</v>
      </c>
      <c r="B5980" s="867" t="s">
        <v>12357</v>
      </c>
      <c r="C5980" s="867" t="s">
        <v>12504</v>
      </c>
      <c r="D5980" s="867" t="s">
        <v>12505</v>
      </c>
      <c r="E5980" s="868" t="s">
        <v>819</v>
      </c>
      <c r="F5980" s="867" t="s">
        <v>819</v>
      </c>
      <c r="G5980" s="867">
        <v>100286</v>
      </c>
      <c r="H5980" s="867" t="s">
        <v>12606</v>
      </c>
      <c r="I5980" s="867" t="s">
        <v>12556</v>
      </c>
      <c r="J5980" s="867" t="s">
        <v>6635</v>
      </c>
      <c r="K5980" s="868">
        <v>10.59</v>
      </c>
      <c r="L5980" s="867" t="s">
        <v>6143</v>
      </c>
    </row>
    <row r="5981" spans="1:12" ht="13.5">
      <c r="A5981" s="867" t="s">
        <v>11071</v>
      </c>
      <c r="B5981" s="867" t="s">
        <v>12357</v>
      </c>
      <c r="C5981" s="867" t="s">
        <v>12504</v>
      </c>
      <c r="D5981" s="867" t="s">
        <v>12505</v>
      </c>
      <c r="E5981" s="868" t="s">
        <v>819</v>
      </c>
      <c r="F5981" s="867" t="s">
        <v>819</v>
      </c>
      <c r="G5981" s="867">
        <v>100287</v>
      </c>
      <c r="H5981" s="867" t="s">
        <v>12607</v>
      </c>
      <c r="I5981" s="867" t="s">
        <v>12556</v>
      </c>
      <c r="J5981" s="867" t="s">
        <v>6635</v>
      </c>
      <c r="K5981" s="868">
        <v>10.14</v>
      </c>
      <c r="L5981" s="867" t="s">
        <v>6143</v>
      </c>
    </row>
    <row r="5982" spans="1:12" ht="13.5">
      <c r="A5982" s="867" t="s">
        <v>11071</v>
      </c>
      <c r="B5982" s="867" t="s">
        <v>12357</v>
      </c>
      <c r="C5982" s="867" t="s">
        <v>12608</v>
      </c>
      <c r="D5982" s="867" t="s">
        <v>12609</v>
      </c>
      <c r="E5982" s="868" t="s">
        <v>819</v>
      </c>
      <c r="F5982" s="867" t="s">
        <v>819</v>
      </c>
      <c r="G5982" s="867">
        <v>84117</v>
      </c>
      <c r="H5982" s="867" t="s">
        <v>12610</v>
      </c>
      <c r="I5982" s="867" t="s">
        <v>6401</v>
      </c>
      <c r="J5982" s="867" t="s">
        <v>6229</v>
      </c>
      <c r="K5982" s="868">
        <v>20.72</v>
      </c>
      <c r="L5982" s="867" t="s">
        <v>6143</v>
      </c>
    </row>
    <row r="5983" spans="1:12" ht="13.5">
      <c r="A5983" s="867" t="s">
        <v>11071</v>
      </c>
      <c r="B5983" s="867" t="s">
        <v>12357</v>
      </c>
      <c r="C5983" s="867" t="s">
        <v>12608</v>
      </c>
      <c r="D5983" s="867" t="s">
        <v>12609</v>
      </c>
      <c r="E5983" s="868" t="s">
        <v>819</v>
      </c>
      <c r="F5983" s="867" t="s">
        <v>819</v>
      </c>
      <c r="G5983" s="867">
        <v>84120</v>
      </c>
      <c r="H5983" s="867" t="s">
        <v>12611</v>
      </c>
      <c r="I5983" s="867" t="s">
        <v>6401</v>
      </c>
      <c r="J5983" s="867" t="s">
        <v>6229</v>
      </c>
      <c r="K5983" s="868">
        <v>12.95</v>
      </c>
      <c r="L5983" s="867" t="s">
        <v>6143</v>
      </c>
    </row>
    <row r="5984" spans="1:12" ht="13.5">
      <c r="A5984" s="867" t="s">
        <v>11071</v>
      </c>
      <c r="B5984" s="867" t="s">
        <v>12357</v>
      </c>
      <c r="C5984" s="867" t="s">
        <v>12608</v>
      </c>
      <c r="D5984" s="867" t="s">
        <v>12609</v>
      </c>
      <c r="E5984" s="868" t="s">
        <v>819</v>
      </c>
      <c r="F5984" s="867" t="s">
        <v>819</v>
      </c>
      <c r="G5984" s="867">
        <v>99802</v>
      </c>
      <c r="H5984" s="867" t="s">
        <v>12612</v>
      </c>
      <c r="I5984" s="867" t="s">
        <v>6401</v>
      </c>
      <c r="J5984" s="867" t="s">
        <v>6635</v>
      </c>
      <c r="K5984" s="868">
        <v>0.41</v>
      </c>
      <c r="L5984" s="867" t="s">
        <v>6143</v>
      </c>
    </row>
    <row r="5985" spans="1:12" ht="13.5">
      <c r="A5985" s="867" t="s">
        <v>11071</v>
      </c>
      <c r="B5985" s="867" t="s">
        <v>12357</v>
      </c>
      <c r="C5985" s="867" t="s">
        <v>12608</v>
      </c>
      <c r="D5985" s="867" t="s">
        <v>12609</v>
      </c>
      <c r="E5985" s="868" t="s">
        <v>819</v>
      </c>
      <c r="F5985" s="867" t="s">
        <v>819</v>
      </c>
      <c r="G5985" s="867">
        <v>99803</v>
      </c>
      <c r="H5985" s="867" t="s">
        <v>12613</v>
      </c>
      <c r="I5985" s="867" t="s">
        <v>6401</v>
      </c>
      <c r="J5985" s="867" t="s">
        <v>6635</v>
      </c>
      <c r="K5985" s="868">
        <v>1.6</v>
      </c>
      <c r="L5985" s="867" t="s">
        <v>6143</v>
      </c>
    </row>
    <row r="5986" spans="1:12" ht="13.5">
      <c r="A5986" s="867" t="s">
        <v>11071</v>
      </c>
      <c r="B5986" s="867" t="s">
        <v>12357</v>
      </c>
      <c r="C5986" s="867" t="s">
        <v>12608</v>
      </c>
      <c r="D5986" s="867" t="s">
        <v>12609</v>
      </c>
      <c r="E5986" s="868" t="s">
        <v>819</v>
      </c>
      <c r="F5986" s="867" t="s">
        <v>819</v>
      </c>
      <c r="G5986" s="867">
        <v>99805</v>
      </c>
      <c r="H5986" s="867" t="s">
        <v>12614</v>
      </c>
      <c r="I5986" s="867" t="s">
        <v>6401</v>
      </c>
      <c r="J5986" s="867" t="s">
        <v>6229</v>
      </c>
      <c r="K5986" s="868">
        <v>8.3699999999999992</v>
      </c>
      <c r="L5986" s="867" t="s">
        <v>6143</v>
      </c>
    </row>
    <row r="5987" spans="1:12" ht="13.5">
      <c r="A5987" s="867" t="s">
        <v>11071</v>
      </c>
      <c r="B5987" s="867" t="s">
        <v>12357</v>
      </c>
      <c r="C5987" s="867" t="s">
        <v>12608</v>
      </c>
      <c r="D5987" s="867" t="s">
        <v>12609</v>
      </c>
      <c r="E5987" s="868" t="s">
        <v>819</v>
      </c>
      <c r="F5987" s="867" t="s">
        <v>819</v>
      </c>
      <c r="G5987" s="867">
        <v>99806</v>
      </c>
      <c r="H5987" s="867" t="s">
        <v>12615</v>
      </c>
      <c r="I5987" s="867" t="s">
        <v>6401</v>
      </c>
      <c r="J5987" s="867" t="s">
        <v>6635</v>
      </c>
      <c r="K5987" s="868">
        <v>0.66</v>
      </c>
      <c r="L5987" s="867" t="s">
        <v>6143</v>
      </c>
    </row>
    <row r="5988" spans="1:12" ht="13.5">
      <c r="A5988" s="867" t="s">
        <v>11071</v>
      </c>
      <c r="B5988" s="867" t="s">
        <v>12357</v>
      </c>
      <c r="C5988" s="867" t="s">
        <v>12608</v>
      </c>
      <c r="D5988" s="867" t="s">
        <v>12609</v>
      </c>
      <c r="E5988" s="868" t="s">
        <v>819</v>
      </c>
      <c r="F5988" s="867" t="s">
        <v>819</v>
      </c>
      <c r="G5988" s="867">
        <v>99808</v>
      </c>
      <c r="H5988" s="867" t="s">
        <v>12616</v>
      </c>
      <c r="I5988" s="867" t="s">
        <v>6401</v>
      </c>
      <c r="J5988" s="867" t="s">
        <v>6229</v>
      </c>
      <c r="K5988" s="868">
        <v>2.73</v>
      </c>
      <c r="L5988" s="867" t="s">
        <v>6143</v>
      </c>
    </row>
    <row r="5989" spans="1:12" ht="13.5">
      <c r="A5989" s="867" t="s">
        <v>11071</v>
      </c>
      <c r="B5989" s="867" t="s">
        <v>12357</v>
      </c>
      <c r="C5989" s="867" t="s">
        <v>12608</v>
      </c>
      <c r="D5989" s="867" t="s">
        <v>12609</v>
      </c>
      <c r="E5989" s="868" t="s">
        <v>819</v>
      </c>
      <c r="F5989" s="867" t="s">
        <v>819</v>
      </c>
      <c r="G5989" s="867">
        <v>99809</v>
      </c>
      <c r="H5989" s="867" t="s">
        <v>12617</v>
      </c>
      <c r="I5989" s="867" t="s">
        <v>6401</v>
      </c>
      <c r="J5989" s="867" t="s">
        <v>6635</v>
      </c>
      <c r="K5989" s="868">
        <v>4.57</v>
      </c>
      <c r="L5989" s="867" t="s">
        <v>6143</v>
      </c>
    </row>
    <row r="5990" spans="1:12" ht="13.5">
      <c r="A5990" s="867" t="s">
        <v>11071</v>
      </c>
      <c r="B5990" s="867" t="s">
        <v>12357</v>
      </c>
      <c r="C5990" s="867" t="s">
        <v>12608</v>
      </c>
      <c r="D5990" s="867" t="s">
        <v>12609</v>
      </c>
      <c r="E5990" s="868" t="s">
        <v>819</v>
      </c>
      <c r="F5990" s="867" t="s">
        <v>819</v>
      </c>
      <c r="G5990" s="867">
        <v>99811</v>
      </c>
      <c r="H5990" s="867" t="s">
        <v>12618</v>
      </c>
      <c r="I5990" s="867" t="s">
        <v>6401</v>
      </c>
      <c r="J5990" s="867" t="s">
        <v>6635</v>
      </c>
      <c r="K5990" s="868">
        <v>2.73</v>
      </c>
      <c r="L5990" s="867" t="s">
        <v>6143</v>
      </c>
    </row>
    <row r="5991" spans="1:12" ht="13.5">
      <c r="A5991" s="867" t="s">
        <v>11071</v>
      </c>
      <c r="B5991" s="867" t="s">
        <v>12357</v>
      </c>
      <c r="C5991" s="867" t="s">
        <v>12608</v>
      </c>
      <c r="D5991" s="867" t="s">
        <v>12609</v>
      </c>
      <c r="E5991" s="868" t="s">
        <v>819</v>
      </c>
      <c r="F5991" s="867" t="s">
        <v>819</v>
      </c>
      <c r="G5991" s="867">
        <v>99812</v>
      </c>
      <c r="H5991" s="867" t="s">
        <v>12619</v>
      </c>
      <c r="I5991" s="867" t="s">
        <v>6401</v>
      </c>
      <c r="J5991" s="867" t="s">
        <v>6635</v>
      </c>
      <c r="K5991" s="868">
        <v>0.87</v>
      </c>
      <c r="L5991" s="867" t="s">
        <v>6143</v>
      </c>
    </row>
    <row r="5992" spans="1:12" ht="13.5">
      <c r="A5992" s="867" t="s">
        <v>11071</v>
      </c>
      <c r="B5992" s="867" t="s">
        <v>12357</v>
      </c>
      <c r="C5992" s="867" t="s">
        <v>12608</v>
      </c>
      <c r="D5992" s="867" t="s">
        <v>12609</v>
      </c>
      <c r="E5992" s="868" t="s">
        <v>819</v>
      </c>
      <c r="F5992" s="867" t="s">
        <v>819</v>
      </c>
      <c r="G5992" s="867">
        <v>99814</v>
      </c>
      <c r="H5992" s="867" t="s">
        <v>12620</v>
      </c>
      <c r="I5992" s="867" t="s">
        <v>6401</v>
      </c>
      <c r="J5992" s="867" t="s">
        <v>6142</v>
      </c>
      <c r="K5992" s="868">
        <v>1.48</v>
      </c>
      <c r="L5992" s="867" t="s">
        <v>6143</v>
      </c>
    </row>
    <row r="5993" spans="1:12" ht="13.5">
      <c r="A5993" s="867" t="s">
        <v>11071</v>
      </c>
      <c r="B5993" s="867" t="s">
        <v>12357</v>
      </c>
      <c r="C5993" s="867" t="s">
        <v>12608</v>
      </c>
      <c r="D5993" s="867" t="s">
        <v>12609</v>
      </c>
      <c r="E5993" s="868" t="s">
        <v>819</v>
      </c>
      <c r="F5993" s="867" t="s">
        <v>819</v>
      </c>
      <c r="G5993" s="867">
        <v>99822</v>
      </c>
      <c r="H5993" s="867" t="s">
        <v>12621</v>
      </c>
      <c r="I5993" s="867" t="s">
        <v>6401</v>
      </c>
      <c r="J5993" s="867" t="s">
        <v>6635</v>
      </c>
      <c r="K5993" s="868">
        <v>0.77</v>
      </c>
      <c r="L5993" s="867" t="s">
        <v>6143</v>
      </c>
    </row>
    <row r="5994" spans="1:12" ht="13.5">
      <c r="A5994" s="867" t="s">
        <v>11071</v>
      </c>
      <c r="B5994" s="867" t="s">
        <v>12357</v>
      </c>
      <c r="C5994" s="867" t="s">
        <v>12608</v>
      </c>
      <c r="D5994" s="867" t="s">
        <v>12609</v>
      </c>
      <c r="E5994" s="868" t="s">
        <v>819</v>
      </c>
      <c r="F5994" s="867" t="s">
        <v>819</v>
      </c>
      <c r="G5994" s="867">
        <v>99826</v>
      </c>
      <c r="H5994" s="867" t="s">
        <v>12622</v>
      </c>
      <c r="I5994" s="867" t="s">
        <v>6401</v>
      </c>
      <c r="J5994" s="867" t="s">
        <v>6635</v>
      </c>
      <c r="K5994" s="868">
        <v>1.19</v>
      </c>
      <c r="L5994" s="867" t="s">
        <v>6143</v>
      </c>
    </row>
    <row r="5995" spans="1:12" ht="13.5">
      <c r="A5995" s="867" t="s">
        <v>11071</v>
      </c>
      <c r="B5995" s="867" t="s">
        <v>12357</v>
      </c>
      <c r="C5995" s="867" t="s">
        <v>12623</v>
      </c>
      <c r="D5995" s="867" t="s">
        <v>12624</v>
      </c>
      <c r="E5995" s="868" t="s">
        <v>819</v>
      </c>
      <c r="F5995" s="867" t="s">
        <v>819</v>
      </c>
      <c r="G5995" s="867">
        <v>71516</v>
      </c>
      <c r="H5995" s="867" t="s">
        <v>12625</v>
      </c>
      <c r="I5995" s="867" t="s">
        <v>6228</v>
      </c>
      <c r="J5995" s="867" t="s">
        <v>6635</v>
      </c>
      <c r="K5995" s="868">
        <v>484</v>
      </c>
      <c r="L5995" s="867" t="s">
        <v>6143</v>
      </c>
    </row>
    <row r="5996" spans="1:12" ht="13.5">
      <c r="A5996" s="867" t="s">
        <v>11071</v>
      </c>
      <c r="B5996" s="867" t="s">
        <v>12357</v>
      </c>
      <c r="C5996" s="867" t="s">
        <v>12623</v>
      </c>
      <c r="D5996" s="867" t="s">
        <v>12624</v>
      </c>
      <c r="E5996" s="868" t="s">
        <v>819</v>
      </c>
      <c r="F5996" s="867" t="s">
        <v>819</v>
      </c>
      <c r="G5996" s="867">
        <v>73361</v>
      </c>
      <c r="H5996" s="867" t="s">
        <v>12626</v>
      </c>
      <c r="I5996" s="867" t="s">
        <v>169</v>
      </c>
      <c r="J5996" s="867" t="s">
        <v>6142</v>
      </c>
      <c r="K5996" s="868">
        <v>390.58</v>
      </c>
      <c r="L5996" s="867" t="s">
        <v>6143</v>
      </c>
    </row>
    <row r="5997" spans="1:12" ht="13.5">
      <c r="A5997" s="867" t="s">
        <v>11071</v>
      </c>
      <c r="B5997" s="867" t="s">
        <v>12357</v>
      </c>
      <c r="C5997" s="867" t="s">
        <v>12623</v>
      </c>
      <c r="D5997" s="867" t="s">
        <v>12624</v>
      </c>
      <c r="E5997" s="868" t="s">
        <v>819</v>
      </c>
      <c r="F5997" s="867" t="s">
        <v>819</v>
      </c>
      <c r="G5997" s="867">
        <v>73714</v>
      </c>
      <c r="H5997" s="867" t="s">
        <v>12627</v>
      </c>
      <c r="I5997" s="867" t="s">
        <v>6228</v>
      </c>
      <c r="J5997" s="867" t="s">
        <v>6142</v>
      </c>
      <c r="K5997" s="869">
        <v>1614.15</v>
      </c>
      <c r="L5997" s="867" t="s">
        <v>6143</v>
      </c>
    </row>
    <row r="5998" spans="1:12" ht="13.5">
      <c r="A5998" s="867" t="s">
        <v>11071</v>
      </c>
      <c r="B5998" s="867" t="s">
        <v>12357</v>
      </c>
      <c r="C5998" s="867" t="s">
        <v>12623</v>
      </c>
      <c r="D5998" s="867" t="s">
        <v>12624</v>
      </c>
      <c r="E5998" s="868" t="s">
        <v>819</v>
      </c>
      <c r="F5998" s="867" t="s">
        <v>819</v>
      </c>
      <c r="G5998" s="867">
        <v>97010</v>
      </c>
      <c r="H5998" s="867" t="s">
        <v>12628</v>
      </c>
      <c r="I5998" s="867" t="s">
        <v>272</v>
      </c>
      <c r="J5998" s="867" t="s">
        <v>6142</v>
      </c>
      <c r="K5998" s="868">
        <v>50.44</v>
      </c>
      <c r="L5998" s="867" t="s">
        <v>6143</v>
      </c>
    </row>
    <row r="5999" spans="1:12" ht="13.5">
      <c r="A5999" s="867" t="s">
        <v>11071</v>
      </c>
      <c r="B5999" s="867" t="s">
        <v>12357</v>
      </c>
      <c r="C5999" s="867" t="s">
        <v>12623</v>
      </c>
      <c r="D5999" s="867" t="s">
        <v>12624</v>
      </c>
      <c r="E5999" s="868" t="s">
        <v>819</v>
      </c>
      <c r="F5999" s="867" t="s">
        <v>819</v>
      </c>
      <c r="G5999" s="867">
        <v>97011</v>
      </c>
      <c r="H5999" s="867" t="s">
        <v>12629</v>
      </c>
      <c r="I5999" s="867" t="s">
        <v>272</v>
      </c>
      <c r="J5999" s="867" t="s">
        <v>6142</v>
      </c>
      <c r="K5999" s="868">
        <v>39.07</v>
      </c>
      <c r="L5999" s="867" t="s">
        <v>6143</v>
      </c>
    </row>
    <row r="6000" spans="1:12" ht="13.5">
      <c r="A6000" s="867" t="s">
        <v>11071</v>
      </c>
      <c r="B6000" s="867" t="s">
        <v>12357</v>
      </c>
      <c r="C6000" s="867" t="s">
        <v>12623</v>
      </c>
      <c r="D6000" s="867" t="s">
        <v>12624</v>
      </c>
      <c r="E6000" s="868" t="s">
        <v>819</v>
      </c>
      <c r="F6000" s="867" t="s">
        <v>819</v>
      </c>
      <c r="G6000" s="867">
        <v>97012</v>
      </c>
      <c r="H6000" s="867" t="s">
        <v>12630</v>
      </c>
      <c r="I6000" s="867" t="s">
        <v>272</v>
      </c>
      <c r="J6000" s="867" t="s">
        <v>6142</v>
      </c>
      <c r="K6000" s="868">
        <v>33.39</v>
      </c>
      <c r="L6000" s="867" t="s">
        <v>6143</v>
      </c>
    </row>
    <row r="6001" spans="1:12" ht="13.5">
      <c r="A6001" s="867" t="s">
        <v>11071</v>
      </c>
      <c r="B6001" s="867" t="s">
        <v>12357</v>
      </c>
      <c r="C6001" s="867" t="s">
        <v>12623</v>
      </c>
      <c r="D6001" s="867" t="s">
        <v>12624</v>
      </c>
      <c r="E6001" s="868" t="s">
        <v>819</v>
      </c>
      <c r="F6001" s="867" t="s">
        <v>819</v>
      </c>
      <c r="G6001" s="867">
        <v>97013</v>
      </c>
      <c r="H6001" s="867" t="s">
        <v>12631</v>
      </c>
      <c r="I6001" s="867" t="s">
        <v>272</v>
      </c>
      <c r="J6001" s="867" t="s">
        <v>6229</v>
      </c>
      <c r="K6001" s="868">
        <v>58.22</v>
      </c>
      <c r="L6001" s="867" t="s">
        <v>6143</v>
      </c>
    </row>
    <row r="6002" spans="1:12" ht="13.5">
      <c r="A6002" s="867" t="s">
        <v>11071</v>
      </c>
      <c r="B6002" s="867" t="s">
        <v>12357</v>
      </c>
      <c r="C6002" s="867" t="s">
        <v>12623</v>
      </c>
      <c r="D6002" s="867" t="s">
        <v>12624</v>
      </c>
      <c r="E6002" s="868" t="s">
        <v>819</v>
      </c>
      <c r="F6002" s="867" t="s">
        <v>819</v>
      </c>
      <c r="G6002" s="867">
        <v>97014</v>
      </c>
      <c r="H6002" s="867" t="s">
        <v>12632</v>
      </c>
      <c r="I6002" s="867" t="s">
        <v>272</v>
      </c>
      <c r="J6002" s="867" t="s">
        <v>6229</v>
      </c>
      <c r="K6002" s="868">
        <v>44.49</v>
      </c>
      <c r="L6002" s="867" t="s">
        <v>6143</v>
      </c>
    </row>
    <row r="6003" spans="1:12" ht="13.5">
      <c r="A6003" s="867" t="s">
        <v>11071</v>
      </c>
      <c r="B6003" s="867" t="s">
        <v>12357</v>
      </c>
      <c r="C6003" s="867" t="s">
        <v>12623</v>
      </c>
      <c r="D6003" s="867" t="s">
        <v>12624</v>
      </c>
      <c r="E6003" s="868" t="s">
        <v>819</v>
      </c>
      <c r="F6003" s="867" t="s">
        <v>819</v>
      </c>
      <c r="G6003" s="867">
        <v>97015</v>
      </c>
      <c r="H6003" s="867" t="s">
        <v>12633</v>
      </c>
      <c r="I6003" s="867" t="s">
        <v>272</v>
      </c>
      <c r="J6003" s="867" t="s">
        <v>6229</v>
      </c>
      <c r="K6003" s="868">
        <v>37.53</v>
      </c>
      <c r="L6003" s="867" t="s">
        <v>6143</v>
      </c>
    </row>
    <row r="6004" spans="1:12" ht="13.5">
      <c r="A6004" s="867" t="s">
        <v>11071</v>
      </c>
      <c r="B6004" s="867" t="s">
        <v>12357</v>
      </c>
      <c r="C6004" s="867" t="s">
        <v>12623</v>
      </c>
      <c r="D6004" s="867" t="s">
        <v>12624</v>
      </c>
      <c r="E6004" s="868" t="s">
        <v>819</v>
      </c>
      <c r="F6004" s="867" t="s">
        <v>819</v>
      </c>
      <c r="G6004" s="867">
        <v>97016</v>
      </c>
      <c r="H6004" s="867" t="s">
        <v>12634</v>
      </c>
      <c r="I6004" s="867" t="s">
        <v>272</v>
      </c>
      <c r="J6004" s="867" t="s">
        <v>6142</v>
      </c>
      <c r="K6004" s="868">
        <v>44.15</v>
      </c>
      <c r="L6004" s="867" t="s">
        <v>6143</v>
      </c>
    </row>
    <row r="6005" spans="1:12" ht="13.5">
      <c r="A6005" s="867" t="s">
        <v>11071</v>
      </c>
      <c r="B6005" s="867" t="s">
        <v>12357</v>
      </c>
      <c r="C6005" s="867" t="s">
        <v>12623</v>
      </c>
      <c r="D6005" s="867" t="s">
        <v>12624</v>
      </c>
      <c r="E6005" s="868" t="s">
        <v>819</v>
      </c>
      <c r="F6005" s="867" t="s">
        <v>819</v>
      </c>
      <c r="G6005" s="867">
        <v>97017</v>
      </c>
      <c r="H6005" s="867" t="s">
        <v>12635</v>
      </c>
      <c r="I6005" s="867" t="s">
        <v>272</v>
      </c>
      <c r="J6005" s="867" t="s">
        <v>6142</v>
      </c>
      <c r="K6005" s="868">
        <v>33.36</v>
      </c>
      <c r="L6005" s="867" t="s">
        <v>6143</v>
      </c>
    </row>
    <row r="6006" spans="1:12" ht="13.5">
      <c r="A6006" s="867" t="s">
        <v>11071</v>
      </c>
      <c r="B6006" s="867" t="s">
        <v>12357</v>
      </c>
      <c r="C6006" s="867" t="s">
        <v>12623</v>
      </c>
      <c r="D6006" s="867" t="s">
        <v>12624</v>
      </c>
      <c r="E6006" s="868" t="s">
        <v>819</v>
      </c>
      <c r="F6006" s="867" t="s">
        <v>819</v>
      </c>
      <c r="G6006" s="867">
        <v>97018</v>
      </c>
      <c r="H6006" s="867" t="s">
        <v>12636</v>
      </c>
      <c r="I6006" s="867" t="s">
        <v>272</v>
      </c>
      <c r="J6006" s="867" t="s">
        <v>6142</v>
      </c>
      <c r="K6006" s="868">
        <v>27.75</v>
      </c>
      <c r="L6006" s="867" t="s">
        <v>6143</v>
      </c>
    </row>
    <row r="6007" spans="1:12" ht="13.5">
      <c r="A6007" s="867" t="s">
        <v>11071</v>
      </c>
      <c r="B6007" s="867" t="s">
        <v>12357</v>
      </c>
      <c r="C6007" s="867" t="s">
        <v>12623</v>
      </c>
      <c r="D6007" s="867" t="s">
        <v>12624</v>
      </c>
      <c r="E6007" s="868" t="s">
        <v>819</v>
      </c>
      <c r="F6007" s="867" t="s">
        <v>819</v>
      </c>
      <c r="G6007" s="867">
        <v>97031</v>
      </c>
      <c r="H6007" s="867" t="s">
        <v>12637</v>
      </c>
      <c r="I6007" s="867" t="s">
        <v>272</v>
      </c>
      <c r="J6007" s="867" t="s">
        <v>6142</v>
      </c>
      <c r="K6007" s="868">
        <v>69.84</v>
      </c>
      <c r="L6007" s="867" t="s">
        <v>6143</v>
      </c>
    </row>
    <row r="6008" spans="1:12" ht="13.5">
      <c r="A6008" s="867" t="s">
        <v>11071</v>
      </c>
      <c r="B6008" s="867" t="s">
        <v>12357</v>
      </c>
      <c r="C6008" s="867" t="s">
        <v>12623</v>
      </c>
      <c r="D6008" s="867" t="s">
        <v>12624</v>
      </c>
      <c r="E6008" s="868" t="s">
        <v>819</v>
      </c>
      <c r="F6008" s="867" t="s">
        <v>819</v>
      </c>
      <c r="G6008" s="867">
        <v>97032</v>
      </c>
      <c r="H6008" s="867" t="s">
        <v>12638</v>
      </c>
      <c r="I6008" s="867" t="s">
        <v>272</v>
      </c>
      <c r="J6008" s="867" t="s">
        <v>6142</v>
      </c>
      <c r="K6008" s="868">
        <v>43.59</v>
      </c>
      <c r="L6008" s="867" t="s">
        <v>6143</v>
      </c>
    </row>
    <row r="6009" spans="1:12" ht="13.5">
      <c r="A6009" s="867" t="s">
        <v>11071</v>
      </c>
      <c r="B6009" s="867" t="s">
        <v>12357</v>
      </c>
      <c r="C6009" s="867" t="s">
        <v>12623</v>
      </c>
      <c r="D6009" s="867" t="s">
        <v>12624</v>
      </c>
      <c r="E6009" s="868" t="s">
        <v>819</v>
      </c>
      <c r="F6009" s="867" t="s">
        <v>819</v>
      </c>
      <c r="G6009" s="867">
        <v>97033</v>
      </c>
      <c r="H6009" s="867" t="s">
        <v>12639</v>
      </c>
      <c r="I6009" s="867" t="s">
        <v>272</v>
      </c>
      <c r="J6009" s="867" t="s">
        <v>6142</v>
      </c>
      <c r="K6009" s="868">
        <v>75.8</v>
      </c>
      <c r="L6009" s="867" t="s">
        <v>6143</v>
      </c>
    </row>
    <row r="6010" spans="1:12" ht="13.5">
      <c r="A6010" s="867" t="s">
        <v>11071</v>
      </c>
      <c r="B6010" s="867" t="s">
        <v>12357</v>
      </c>
      <c r="C6010" s="867" t="s">
        <v>12623</v>
      </c>
      <c r="D6010" s="867" t="s">
        <v>12624</v>
      </c>
      <c r="E6010" s="868" t="s">
        <v>819</v>
      </c>
      <c r="F6010" s="867" t="s">
        <v>819</v>
      </c>
      <c r="G6010" s="867">
        <v>97034</v>
      </c>
      <c r="H6010" s="867" t="s">
        <v>12640</v>
      </c>
      <c r="I6010" s="867" t="s">
        <v>272</v>
      </c>
      <c r="J6010" s="867" t="s">
        <v>6142</v>
      </c>
      <c r="K6010" s="868">
        <v>45.87</v>
      </c>
      <c r="L6010" s="867" t="s">
        <v>6143</v>
      </c>
    </row>
    <row r="6011" spans="1:12" ht="13.5">
      <c r="A6011" s="867" t="s">
        <v>11071</v>
      </c>
      <c r="B6011" s="867" t="s">
        <v>12357</v>
      </c>
      <c r="C6011" s="867" t="s">
        <v>12623</v>
      </c>
      <c r="D6011" s="867" t="s">
        <v>12624</v>
      </c>
      <c r="E6011" s="868" t="s">
        <v>819</v>
      </c>
      <c r="F6011" s="867" t="s">
        <v>819</v>
      </c>
      <c r="G6011" s="867">
        <v>97039</v>
      </c>
      <c r="H6011" s="867" t="s">
        <v>12641</v>
      </c>
      <c r="I6011" s="867" t="s">
        <v>6401</v>
      </c>
      <c r="J6011" s="867" t="s">
        <v>6229</v>
      </c>
      <c r="K6011" s="868">
        <v>31.19</v>
      </c>
      <c r="L6011" s="867" t="s">
        <v>6143</v>
      </c>
    </row>
    <row r="6012" spans="1:12" ht="13.5">
      <c r="A6012" s="867" t="s">
        <v>11071</v>
      </c>
      <c r="B6012" s="867" t="s">
        <v>12357</v>
      </c>
      <c r="C6012" s="867" t="s">
        <v>12623</v>
      </c>
      <c r="D6012" s="867" t="s">
        <v>12624</v>
      </c>
      <c r="E6012" s="868" t="s">
        <v>819</v>
      </c>
      <c r="F6012" s="867" t="s">
        <v>819</v>
      </c>
      <c r="G6012" s="867">
        <v>97040</v>
      </c>
      <c r="H6012" s="867" t="s">
        <v>12642</v>
      </c>
      <c r="I6012" s="867" t="s">
        <v>6401</v>
      </c>
      <c r="J6012" s="867" t="s">
        <v>6229</v>
      </c>
      <c r="K6012" s="868">
        <v>11.45</v>
      </c>
      <c r="L6012" s="867" t="s">
        <v>6143</v>
      </c>
    </row>
    <row r="6013" spans="1:12" ht="13.5">
      <c r="A6013" s="867" t="s">
        <v>11071</v>
      </c>
      <c r="B6013" s="867" t="s">
        <v>12357</v>
      </c>
      <c r="C6013" s="867" t="s">
        <v>12623</v>
      </c>
      <c r="D6013" s="867" t="s">
        <v>12624</v>
      </c>
      <c r="E6013" s="868" t="s">
        <v>819</v>
      </c>
      <c r="F6013" s="867" t="s">
        <v>819</v>
      </c>
      <c r="G6013" s="867">
        <v>97041</v>
      </c>
      <c r="H6013" s="867" t="s">
        <v>12643</v>
      </c>
      <c r="I6013" s="867" t="s">
        <v>6401</v>
      </c>
      <c r="J6013" s="867" t="s">
        <v>6229</v>
      </c>
      <c r="K6013" s="868">
        <v>152.29</v>
      </c>
      <c r="L6013" s="867" t="s">
        <v>6143</v>
      </c>
    </row>
    <row r="6014" spans="1:12" ht="13.5">
      <c r="A6014" s="867" t="s">
        <v>11071</v>
      </c>
      <c r="B6014" s="867" t="s">
        <v>12357</v>
      </c>
      <c r="C6014" s="867" t="s">
        <v>12623</v>
      </c>
      <c r="D6014" s="867" t="s">
        <v>12624</v>
      </c>
      <c r="E6014" s="868" t="s">
        <v>819</v>
      </c>
      <c r="F6014" s="867" t="s">
        <v>819</v>
      </c>
      <c r="G6014" s="867">
        <v>97046</v>
      </c>
      <c r="H6014" s="867" t="s">
        <v>12644</v>
      </c>
      <c r="I6014" s="867" t="s">
        <v>6401</v>
      </c>
      <c r="J6014" s="867" t="s">
        <v>6142</v>
      </c>
      <c r="K6014" s="868">
        <v>0.24</v>
      </c>
      <c r="L6014" s="867" t="s">
        <v>6143</v>
      </c>
    </row>
    <row r="6015" spans="1:12" ht="13.5">
      <c r="A6015" s="867" t="s">
        <v>11071</v>
      </c>
      <c r="B6015" s="867" t="s">
        <v>12357</v>
      </c>
      <c r="C6015" s="867" t="s">
        <v>12623</v>
      </c>
      <c r="D6015" s="867" t="s">
        <v>12624</v>
      </c>
      <c r="E6015" s="868" t="s">
        <v>819</v>
      </c>
      <c r="F6015" s="867" t="s">
        <v>819</v>
      </c>
      <c r="G6015" s="867">
        <v>97047</v>
      </c>
      <c r="H6015" s="867" t="s">
        <v>12645</v>
      </c>
      <c r="I6015" s="867" t="s">
        <v>6401</v>
      </c>
      <c r="J6015" s="867" t="s">
        <v>6142</v>
      </c>
      <c r="K6015" s="868">
        <v>0.09</v>
      </c>
      <c r="L6015" s="867" t="s">
        <v>6143</v>
      </c>
    </row>
    <row r="6016" spans="1:12" ht="13.5">
      <c r="A6016" s="867" t="s">
        <v>11071</v>
      </c>
      <c r="B6016" s="867" t="s">
        <v>12357</v>
      </c>
      <c r="C6016" s="867" t="s">
        <v>12623</v>
      </c>
      <c r="D6016" s="867" t="s">
        <v>12624</v>
      </c>
      <c r="E6016" s="868" t="s">
        <v>819</v>
      </c>
      <c r="F6016" s="867" t="s">
        <v>819</v>
      </c>
      <c r="G6016" s="867">
        <v>97048</v>
      </c>
      <c r="H6016" s="867" t="s">
        <v>12646</v>
      </c>
      <c r="I6016" s="867" t="s">
        <v>6401</v>
      </c>
      <c r="J6016" s="867" t="s">
        <v>6142</v>
      </c>
      <c r="K6016" s="868">
        <v>7.0000000000000007E-2</v>
      </c>
      <c r="L6016" s="867" t="s">
        <v>6143</v>
      </c>
    </row>
    <row r="6017" spans="1:12" ht="13.5">
      <c r="A6017" s="867" t="s">
        <v>11071</v>
      </c>
      <c r="B6017" s="867" t="s">
        <v>12357</v>
      </c>
      <c r="C6017" s="867" t="s">
        <v>12623</v>
      </c>
      <c r="D6017" s="867" t="s">
        <v>12624</v>
      </c>
      <c r="E6017" s="868" t="s">
        <v>819</v>
      </c>
      <c r="F6017" s="867" t="s">
        <v>819</v>
      </c>
      <c r="G6017" s="867">
        <v>97051</v>
      </c>
      <c r="H6017" s="867" t="s">
        <v>12647</v>
      </c>
      <c r="I6017" s="867" t="s">
        <v>272</v>
      </c>
      <c r="J6017" s="867" t="s">
        <v>6142</v>
      </c>
      <c r="K6017" s="868">
        <v>0.55000000000000004</v>
      </c>
      <c r="L6017" s="867" t="s">
        <v>6143</v>
      </c>
    </row>
    <row r="6018" spans="1:12" ht="13.5">
      <c r="A6018" s="867" t="s">
        <v>11071</v>
      </c>
      <c r="B6018" s="867" t="s">
        <v>12357</v>
      </c>
      <c r="C6018" s="867" t="s">
        <v>12623</v>
      </c>
      <c r="D6018" s="867" t="s">
        <v>12624</v>
      </c>
      <c r="E6018" s="868" t="s">
        <v>819</v>
      </c>
      <c r="F6018" s="867" t="s">
        <v>819</v>
      </c>
      <c r="G6018" s="867">
        <v>97053</v>
      </c>
      <c r="H6018" s="867" t="s">
        <v>12648</v>
      </c>
      <c r="I6018" s="867" t="s">
        <v>272</v>
      </c>
      <c r="J6018" s="867" t="s">
        <v>6142</v>
      </c>
      <c r="K6018" s="868">
        <v>21.25</v>
      </c>
      <c r="L6018" s="867" t="s">
        <v>6143</v>
      </c>
    </row>
    <row r="6019" spans="1:12" ht="13.5">
      <c r="A6019" s="867" t="s">
        <v>11071</v>
      </c>
      <c r="B6019" s="867" t="s">
        <v>12357</v>
      </c>
      <c r="C6019" s="867" t="s">
        <v>12623</v>
      </c>
      <c r="D6019" s="867" t="s">
        <v>12624</v>
      </c>
      <c r="E6019" s="868" t="s">
        <v>819</v>
      </c>
      <c r="F6019" s="867" t="s">
        <v>819</v>
      </c>
      <c r="G6019" s="867">
        <v>97054</v>
      </c>
      <c r="H6019" s="867" t="s">
        <v>12649</v>
      </c>
      <c r="I6019" s="867" t="s">
        <v>6228</v>
      </c>
      <c r="J6019" s="867" t="s">
        <v>6229</v>
      </c>
      <c r="K6019" s="868">
        <v>30.75</v>
      </c>
      <c r="L6019" s="867" t="s">
        <v>6143</v>
      </c>
    </row>
    <row r="6020" spans="1:12" ht="13.5">
      <c r="A6020" s="867" t="s">
        <v>11071</v>
      </c>
      <c r="B6020" s="867" t="s">
        <v>12357</v>
      </c>
      <c r="C6020" s="867" t="s">
        <v>12623</v>
      </c>
      <c r="D6020" s="867" t="s">
        <v>12624</v>
      </c>
      <c r="E6020" s="868" t="s">
        <v>819</v>
      </c>
      <c r="F6020" s="867" t="s">
        <v>819</v>
      </c>
      <c r="G6020" s="867">
        <v>97062</v>
      </c>
      <c r="H6020" s="867" t="s">
        <v>12650</v>
      </c>
      <c r="I6020" s="867" t="s">
        <v>6401</v>
      </c>
      <c r="J6020" s="867" t="s">
        <v>6142</v>
      </c>
      <c r="K6020" s="868">
        <v>5.45</v>
      </c>
      <c r="L6020" s="867" t="s">
        <v>6143</v>
      </c>
    </row>
    <row r="6021" spans="1:12" ht="13.5">
      <c r="A6021" s="867" t="s">
        <v>11071</v>
      </c>
      <c r="B6021" s="867" t="s">
        <v>12357</v>
      </c>
      <c r="C6021" s="867" t="s">
        <v>12623</v>
      </c>
      <c r="D6021" s="867" t="s">
        <v>12624</v>
      </c>
      <c r="E6021" s="868" t="s">
        <v>819</v>
      </c>
      <c r="F6021" s="867" t="s">
        <v>819</v>
      </c>
      <c r="G6021" s="867">
        <v>97063</v>
      </c>
      <c r="H6021" s="867" t="s">
        <v>12651</v>
      </c>
      <c r="I6021" s="867" t="s">
        <v>6401</v>
      </c>
      <c r="J6021" s="867" t="s">
        <v>6229</v>
      </c>
      <c r="K6021" s="868">
        <v>7.72</v>
      </c>
      <c r="L6021" s="867" t="s">
        <v>6143</v>
      </c>
    </row>
    <row r="6022" spans="1:12" ht="13.5">
      <c r="A6022" s="867" t="s">
        <v>11071</v>
      </c>
      <c r="B6022" s="867" t="s">
        <v>12357</v>
      </c>
      <c r="C6022" s="867" t="s">
        <v>12623</v>
      </c>
      <c r="D6022" s="867" t="s">
        <v>12624</v>
      </c>
      <c r="E6022" s="868" t="s">
        <v>819</v>
      </c>
      <c r="F6022" s="867" t="s">
        <v>819</v>
      </c>
      <c r="G6022" s="867">
        <v>97064</v>
      </c>
      <c r="H6022" s="867" t="s">
        <v>12652</v>
      </c>
      <c r="I6022" s="867" t="s">
        <v>272</v>
      </c>
      <c r="J6022" s="867" t="s">
        <v>6229</v>
      </c>
      <c r="K6022" s="868">
        <v>14.3</v>
      </c>
      <c r="L6022" s="867" t="s">
        <v>6143</v>
      </c>
    </row>
    <row r="6023" spans="1:12" ht="13.5">
      <c r="A6023" s="867" t="s">
        <v>11071</v>
      </c>
      <c r="B6023" s="867" t="s">
        <v>12357</v>
      </c>
      <c r="C6023" s="867" t="s">
        <v>12623</v>
      </c>
      <c r="D6023" s="867" t="s">
        <v>12624</v>
      </c>
      <c r="E6023" s="868" t="s">
        <v>819</v>
      </c>
      <c r="F6023" s="867" t="s">
        <v>819</v>
      </c>
      <c r="G6023" s="867">
        <v>97065</v>
      </c>
      <c r="H6023" s="867" t="s">
        <v>12653</v>
      </c>
      <c r="I6023" s="867" t="s">
        <v>169</v>
      </c>
      <c r="J6023" s="867" t="s">
        <v>6229</v>
      </c>
      <c r="K6023" s="868">
        <v>5.0199999999999996</v>
      </c>
      <c r="L6023" s="867" t="s">
        <v>6143</v>
      </c>
    </row>
    <row r="6024" spans="1:12" ht="13.5">
      <c r="A6024" s="867" t="s">
        <v>11071</v>
      </c>
      <c r="B6024" s="867" t="s">
        <v>12357</v>
      </c>
      <c r="C6024" s="867" t="s">
        <v>12623</v>
      </c>
      <c r="D6024" s="867" t="s">
        <v>12624</v>
      </c>
      <c r="E6024" s="868" t="s">
        <v>819</v>
      </c>
      <c r="F6024" s="867" t="s">
        <v>819</v>
      </c>
      <c r="G6024" s="867">
        <v>97066</v>
      </c>
      <c r="H6024" s="867" t="s">
        <v>12654</v>
      </c>
      <c r="I6024" s="867" t="s">
        <v>6401</v>
      </c>
      <c r="J6024" s="867" t="s">
        <v>6229</v>
      </c>
      <c r="K6024" s="868">
        <v>54.18</v>
      </c>
      <c r="L6024" s="867" t="s">
        <v>6143</v>
      </c>
    </row>
    <row r="6025" spans="1:12" ht="13.5">
      <c r="A6025" s="867" t="s">
        <v>11071</v>
      </c>
      <c r="B6025" s="867" t="s">
        <v>12357</v>
      </c>
      <c r="C6025" s="867" t="s">
        <v>12623</v>
      </c>
      <c r="D6025" s="867" t="s">
        <v>12624</v>
      </c>
      <c r="E6025" s="868" t="s">
        <v>819</v>
      </c>
      <c r="F6025" s="867" t="s">
        <v>819</v>
      </c>
      <c r="G6025" s="867">
        <v>97067</v>
      </c>
      <c r="H6025" s="867" t="s">
        <v>12655</v>
      </c>
      <c r="I6025" s="867" t="s">
        <v>272</v>
      </c>
      <c r="J6025" s="867" t="s">
        <v>6229</v>
      </c>
      <c r="K6025" s="868">
        <v>608.5</v>
      </c>
      <c r="L6025" s="867" t="s">
        <v>6143</v>
      </c>
    </row>
    <row r="6026" spans="1:12" ht="13.5">
      <c r="A6026" s="867" t="s">
        <v>12656</v>
      </c>
      <c r="B6026" s="867" t="s">
        <v>12657</v>
      </c>
      <c r="C6026" s="867" t="s">
        <v>12658</v>
      </c>
      <c r="D6026" s="867" t="s">
        <v>12659</v>
      </c>
      <c r="E6026" s="868" t="s">
        <v>819</v>
      </c>
      <c r="F6026" s="867" t="s">
        <v>819</v>
      </c>
      <c r="G6026" s="867">
        <v>85421</v>
      </c>
      <c r="H6026" s="867" t="s">
        <v>12660</v>
      </c>
      <c r="I6026" s="867" t="s">
        <v>6401</v>
      </c>
      <c r="J6026" s="867" t="s">
        <v>6229</v>
      </c>
      <c r="K6026" s="868">
        <v>13.75</v>
      </c>
      <c r="L6026" s="867" t="s">
        <v>6143</v>
      </c>
    </row>
    <row r="6027" spans="1:12" ht="13.5">
      <c r="A6027" s="867" t="s">
        <v>12656</v>
      </c>
      <c r="B6027" s="867" t="s">
        <v>12657</v>
      </c>
      <c r="C6027" s="867" t="s">
        <v>12658</v>
      </c>
      <c r="D6027" s="867" t="s">
        <v>12659</v>
      </c>
      <c r="E6027" s="868" t="s">
        <v>819</v>
      </c>
      <c r="F6027" s="867" t="s">
        <v>819</v>
      </c>
      <c r="G6027" s="867">
        <v>97621</v>
      </c>
      <c r="H6027" s="867" t="s">
        <v>12661</v>
      </c>
      <c r="I6027" s="867" t="s">
        <v>169</v>
      </c>
      <c r="J6027" s="867" t="s">
        <v>6635</v>
      </c>
      <c r="K6027" s="868">
        <v>89.44</v>
      </c>
      <c r="L6027" s="867" t="s">
        <v>6143</v>
      </c>
    </row>
    <row r="6028" spans="1:12" ht="13.5">
      <c r="A6028" s="867" t="s">
        <v>12656</v>
      </c>
      <c r="B6028" s="867" t="s">
        <v>12657</v>
      </c>
      <c r="C6028" s="867" t="s">
        <v>12658</v>
      </c>
      <c r="D6028" s="867" t="s">
        <v>12659</v>
      </c>
      <c r="E6028" s="868" t="s">
        <v>819</v>
      </c>
      <c r="F6028" s="867" t="s">
        <v>819</v>
      </c>
      <c r="G6028" s="867">
        <v>97622</v>
      </c>
      <c r="H6028" s="867" t="s">
        <v>12662</v>
      </c>
      <c r="I6028" s="867" t="s">
        <v>169</v>
      </c>
      <c r="J6028" s="867" t="s">
        <v>6635</v>
      </c>
      <c r="K6028" s="868">
        <v>43.59</v>
      </c>
      <c r="L6028" s="867" t="s">
        <v>6143</v>
      </c>
    </row>
    <row r="6029" spans="1:12" ht="13.5">
      <c r="A6029" s="867" t="s">
        <v>12656</v>
      </c>
      <c r="B6029" s="867" t="s">
        <v>12657</v>
      </c>
      <c r="C6029" s="867" t="s">
        <v>12658</v>
      </c>
      <c r="D6029" s="867" t="s">
        <v>12659</v>
      </c>
      <c r="E6029" s="868" t="s">
        <v>819</v>
      </c>
      <c r="F6029" s="867" t="s">
        <v>819</v>
      </c>
      <c r="G6029" s="867">
        <v>97623</v>
      </c>
      <c r="H6029" s="867" t="s">
        <v>12663</v>
      </c>
      <c r="I6029" s="867" t="s">
        <v>169</v>
      </c>
      <c r="J6029" s="867" t="s">
        <v>6635</v>
      </c>
      <c r="K6029" s="868">
        <v>133.53</v>
      </c>
      <c r="L6029" s="867" t="s">
        <v>6143</v>
      </c>
    </row>
    <row r="6030" spans="1:12" ht="13.5">
      <c r="A6030" s="867" t="s">
        <v>12656</v>
      </c>
      <c r="B6030" s="867" t="s">
        <v>12657</v>
      </c>
      <c r="C6030" s="867" t="s">
        <v>12658</v>
      </c>
      <c r="D6030" s="867" t="s">
        <v>12659</v>
      </c>
      <c r="E6030" s="868" t="s">
        <v>819</v>
      </c>
      <c r="F6030" s="867" t="s">
        <v>819</v>
      </c>
      <c r="G6030" s="867">
        <v>97624</v>
      </c>
      <c r="H6030" s="867" t="s">
        <v>12664</v>
      </c>
      <c r="I6030" s="867" t="s">
        <v>169</v>
      </c>
      <c r="J6030" s="867" t="s">
        <v>6635</v>
      </c>
      <c r="K6030" s="868">
        <v>81.95</v>
      </c>
      <c r="L6030" s="867" t="s">
        <v>6143</v>
      </c>
    </row>
    <row r="6031" spans="1:12" ht="13.5">
      <c r="A6031" s="867" t="s">
        <v>12656</v>
      </c>
      <c r="B6031" s="867" t="s">
        <v>12657</v>
      </c>
      <c r="C6031" s="867" t="s">
        <v>12658</v>
      </c>
      <c r="D6031" s="867" t="s">
        <v>12659</v>
      </c>
      <c r="E6031" s="868" t="s">
        <v>819</v>
      </c>
      <c r="F6031" s="867" t="s">
        <v>819</v>
      </c>
      <c r="G6031" s="867">
        <v>97625</v>
      </c>
      <c r="H6031" s="867" t="s">
        <v>12665</v>
      </c>
      <c r="I6031" s="867" t="s">
        <v>169</v>
      </c>
      <c r="J6031" s="867" t="s">
        <v>6142</v>
      </c>
      <c r="K6031" s="868">
        <v>33.17</v>
      </c>
      <c r="L6031" s="867" t="s">
        <v>6143</v>
      </c>
    </row>
    <row r="6032" spans="1:12" ht="13.5">
      <c r="A6032" s="867" t="s">
        <v>12656</v>
      </c>
      <c r="B6032" s="867" t="s">
        <v>12657</v>
      </c>
      <c r="C6032" s="867" t="s">
        <v>12658</v>
      </c>
      <c r="D6032" s="867" t="s">
        <v>12659</v>
      </c>
      <c r="E6032" s="868" t="s">
        <v>819</v>
      </c>
      <c r="F6032" s="867" t="s">
        <v>819</v>
      </c>
      <c r="G6032" s="867">
        <v>97626</v>
      </c>
      <c r="H6032" s="867" t="s">
        <v>12666</v>
      </c>
      <c r="I6032" s="867" t="s">
        <v>169</v>
      </c>
      <c r="J6032" s="867" t="s">
        <v>6229</v>
      </c>
      <c r="K6032" s="868">
        <v>461.58</v>
      </c>
      <c r="L6032" s="867" t="s">
        <v>6143</v>
      </c>
    </row>
    <row r="6033" spans="1:12" ht="13.5">
      <c r="A6033" s="867" t="s">
        <v>12656</v>
      </c>
      <c r="B6033" s="867" t="s">
        <v>12657</v>
      </c>
      <c r="C6033" s="867" t="s">
        <v>12658</v>
      </c>
      <c r="D6033" s="867" t="s">
        <v>12659</v>
      </c>
      <c r="E6033" s="868" t="s">
        <v>819</v>
      </c>
      <c r="F6033" s="867" t="s">
        <v>819</v>
      </c>
      <c r="G6033" s="867">
        <v>97627</v>
      </c>
      <c r="H6033" s="867" t="s">
        <v>12667</v>
      </c>
      <c r="I6033" s="867" t="s">
        <v>169</v>
      </c>
      <c r="J6033" s="867" t="s">
        <v>6142</v>
      </c>
      <c r="K6033" s="868">
        <v>219.65</v>
      </c>
      <c r="L6033" s="867" t="s">
        <v>6143</v>
      </c>
    </row>
    <row r="6034" spans="1:12" ht="13.5">
      <c r="A6034" s="867" t="s">
        <v>12656</v>
      </c>
      <c r="B6034" s="867" t="s">
        <v>12657</v>
      </c>
      <c r="C6034" s="867" t="s">
        <v>12658</v>
      </c>
      <c r="D6034" s="867" t="s">
        <v>12659</v>
      </c>
      <c r="E6034" s="868" t="s">
        <v>819</v>
      </c>
      <c r="F6034" s="867" t="s">
        <v>819</v>
      </c>
      <c r="G6034" s="867">
        <v>97628</v>
      </c>
      <c r="H6034" s="867" t="s">
        <v>12668</v>
      </c>
      <c r="I6034" s="867" t="s">
        <v>169</v>
      </c>
      <c r="J6034" s="867" t="s">
        <v>6635</v>
      </c>
      <c r="K6034" s="868">
        <v>215.42</v>
      </c>
      <c r="L6034" s="867" t="s">
        <v>6143</v>
      </c>
    </row>
    <row r="6035" spans="1:12" ht="13.5">
      <c r="A6035" s="867" t="s">
        <v>12656</v>
      </c>
      <c r="B6035" s="867" t="s">
        <v>12657</v>
      </c>
      <c r="C6035" s="867" t="s">
        <v>12658</v>
      </c>
      <c r="D6035" s="867" t="s">
        <v>12659</v>
      </c>
      <c r="E6035" s="868" t="s">
        <v>819</v>
      </c>
      <c r="F6035" s="867" t="s">
        <v>819</v>
      </c>
      <c r="G6035" s="867">
        <v>97629</v>
      </c>
      <c r="H6035" s="867" t="s">
        <v>12669</v>
      </c>
      <c r="I6035" s="867" t="s">
        <v>169</v>
      </c>
      <c r="J6035" s="867" t="s">
        <v>6142</v>
      </c>
      <c r="K6035" s="868">
        <v>99.45</v>
      </c>
      <c r="L6035" s="867" t="s">
        <v>6143</v>
      </c>
    </row>
    <row r="6036" spans="1:12" ht="13.5">
      <c r="A6036" s="867" t="s">
        <v>12656</v>
      </c>
      <c r="B6036" s="867" t="s">
        <v>12657</v>
      </c>
      <c r="C6036" s="867" t="s">
        <v>12658</v>
      </c>
      <c r="D6036" s="867" t="s">
        <v>12659</v>
      </c>
      <c r="E6036" s="868" t="s">
        <v>819</v>
      </c>
      <c r="F6036" s="867" t="s">
        <v>819</v>
      </c>
      <c r="G6036" s="867">
        <v>97631</v>
      </c>
      <c r="H6036" s="867" t="s">
        <v>12670</v>
      </c>
      <c r="I6036" s="867" t="s">
        <v>6401</v>
      </c>
      <c r="J6036" s="867" t="s">
        <v>6635</v>
      </c>
      <c r="K6036" s="868">
        <v>2.57</v>
      </c>
      <c r="L6036" s="867" t="s">
        <v>6143</v>
      </c>
    </row>
    <row r="6037" spans="1:12" ht="13.5">
      <c r="A6037" s="867" t="s">
        <v>12656</v>
      </c>
      <c r="B6037" s="867" t="s">
        <v>12657</v>
      </c>
      <c r="C6037" s="867" t="s">
        <v>12658</v>
      </c>
      <c r="D6037" s="867" t="s">
        <v>12659</v>
      </c>
      <c r="E6037" s="868" t="s">
        <v>819</v>
      </c>
      <c r="F6037" s="867" t="s">
        <v>819</v>
      </c>
      <c r="G6037" s="867">
        <v>97632</v>
      </c>
      <c r="H6037" s="867" t="s">
        <v>12671</v>
      </c>
      <c r="I6037" s="867" t="s">
        <v>272</v>
      </c>
      <c r="J6037" s="867" t="s">
        <v>6229</v>
      </c>
      <c r="K6037" s="868">
        <v>2.0099999999999998</v>
      </c>
      <c r="L6037" s="867" t="s">
        <v>6143</v>
      </c>
    </row>
    <row r="6038" spans="1:12" ht="13.5">
      <c r="A6038" s="867" t="s">
        <v>12656</v>
      </c>
      <c r="B6038" s="867" t="s">
        <v>12657</v>
      </c>
      <c r="C6038" s="867" t="s">
        <v>12658</v>
      </c>
      <c r="D6038" s="867" t="s">
        <v>12659</v>
      </c>
      <c r="E6038" s="868" t="s">
        <v>819</v>
      </c>
      <c r="F6038" s="867" t="s">
        <v>819</v>
      </c>
      <c r="G6038" s="867">
        <v>97633</v>
      </c>
      <c r="H6038" s="867" t="s">
        <v>12672</v>
      </c>
      <c r="I6038" s="867" t="s">
        <v>6401</v>
      </c>
      <c r="J6038" s="867" t="s">
        <v>6229</v>
      </c>
      <c r="K6038" s="868">
        <v>17.63</v>
      </c>
      <c r="L6038" s="867" t="s">
        <v>6143</v>
      </c>
    </row>
    <row r="6039" spans="1:12" ht="13.5">
      <c r="A6039" s="867" t="s">
        <v>12656</v>
      </c>
      <c r="B6039" s="867" t="s">
        <v>12657</v>
      </c>
      <c r="C6039" s="867" t="s">
        <v>12658</v>
      </c>
      <c r="D6039" s="867" t="s">
        <v>12659</v>
      </c>
      <c r="E6039" s="868" t="s">
        <v>819</v>
      </c>
      <c r="F6039" s="867" t="s">
        <v>819</v>
      </c>
      <c r="G6039" s="867">
        <v>97634</v>
      </c>
      <c r="H6039" s="867" t="s">
        <v>12673</v>
      </c>
      <c r="I6039" s="867" t="s">
        <v>6401</v>
      </c>
      <c r="J6039" s="867" t="s">
        <v>6142</v>
      </c>
      <c r="K6039" s="868">
        <v>9.6300000000000008</v>
      </c>
      <c r="L6039" s="867" t="s">
        <v>6143</v>
      </c>
    </row>
    <row r="6040" spans="1:12" ht="13.5">
      <c r="A6040" s="867" t="s">
        <v>12656</v>
      </c>
      <c r="B6040" s="867" t="s">
        <v>12657</v>
      </c>
      <c r="C6040" s="867" t="s">
        <v>12658</v>
      </c>
      <c r="D6040" s="867" t="s">
        <v>12659</v>
      </c>
      <c r="E6040" s="868" t="s">
        <v>819</v>
      </c>
      <c r="F6040" s="867" t="s">
        <v>819</v>
      </c>
      <c r="G6040" s="867">
        <v>97635</v>
      </c>
      <c r="H6040" s="867" t="s">
        <v>12674</v>
      </c>
      <c r="I6040" s="867" t="s">
        <v>6401</v>
      </c>
      <c r="J6040" s="867" t="s">
        <v>6229</v>
      </c>
      <c r="K6040" s="868">
        <v>12.3</v>
      </c>
      <c r="L6040" s="867" t="s">
        <v>6143</v>
      </c>
    </row>
    <row r="6041" spans="1:12" ht="13.5">
      <c r="A6041" s="867" t="s">
        <v>12656</v>
      </c>
      <c r="B6041" s="867" t="s">
        <v>12657</v>
      </c>
      <c r="C6041" s="867" t="s">
        <v>12658</v>
      </c>
      <c r="D6041" s="867" t="s">
        <v>12659</v>
      </c>
      <c r="E6041" s="868" t="s">
        <v>819</v>
      </c>
      <c r="F6041" s="867" t="s">
        <v>819</v>
      </c>
      <c r="G6041" s="867">
        <v>97636</v>
      </c>
      <c r="H6041" s="867" t="s">
        <v>12675</v>
      </c>
      <c r="I6041" s="867" t="s">
        <v>6401</v>
      </c>
      <c r="J6041" s="867" t="s">
        <v>6142</v>
      </c>
      <c r="K6041" s="868">
        <v>11.7</v>
      </c>
      <c r="L6041" s="867" t="s">
        <v>6143</v>
      </c>
    </row>
    <row r="6042" spans="1:12" ht="13.5">
      <c r="A6042" s="867" t="s">
        <v>12656</v>
      </c>
      <c r="B6042" s="867" t="s">
        <v>12657</v>
      </c>
      <c r="C6042" s="867" t="s">
        <v>12658</v>
      </c>
      <c r="D6042" s="867" t="s">
        <v>12659</v>
      </c>
      <c r="E6042" s="868" t="s">
        <v>819</v>
      </c>
      <c r="F6042" s="867" t="s">
        <v>819</v>
      </c>
      <c r="G6042" s="867">
        <v>97637</v>
      </c>
      <c r="H6042" s="867" t="s">
        <v>12676</v>
      </c>
      <c r="I6042" s="867" t="s">
        <v>6401</v>
      </c>
      <c r="J6042" s="867" t="s">
        <v>6229</v>
      </c>
      <c r="K6042" s="868">
        <v>2.02</v>
      </c>
      <c r="L6042" s="867" t="s">
        <v>6143</v>
      </c>
    </row>
    <row r="6043" spans="1:12" ht="13.5">
      <c r="A6043" s="867" t="s">
        <v>12656</v>
      </c>
      <c r="B6043" s="867" t="s">
        <v>12657</v>
      </c>
      <c r="C6043" s="867" t="s">
        <v>12658</v>
      </c>
      <c r="D6043" s="867" t="s">
        <v>12659</v>
      </c>
      <c r="E6043" s="868" t="s">
        <v>819</v>
      </c>
      <c r="F6043" s="867" t="s">
        <v>819</v>
      </c>
      <c r="G6043" s="867">
        <v>97638</v>
      </c>
      <c r="H6043" s="867" t="s">
        <v>12677</v>
      </c>
      <c r="I6043" s="867" t="s">
        <v>6401</v>
      </c>
      <c r="J6043" s="867" t="s">
        <v>6229</v>
      </c>
      <c r="K6043" s="868">
        <v>5.89</v>
      </c>
      <c r="L6043" s="867" t="s">
        <v>6143</v>
      </c>
    </row>
    <row r="6044" spans="1:12" ht="13.5">
      <c r="A6044" s="867" t="s">
        <v>12656</v>
      </c>
      <c r="B6044" s="867" t="s">
        <v>12657</v>
      </c>
      <c r="C6044" s="867" t="s">
        <v>12658</v>
      </c>
      <c r="D6044" s="867" t="s">
        <v>12659</v>
      </c>
      <c r="E6044" s="868" t="s">
        <v>819</v>
      </c>
      <c r="F6044" s="867" t="s">
        <v>819</v>
      </c>
      <c r="G6044" s="867">
        <v>97639</v>
      </c>
      <c r="H6044" s="867" t="s">
        <v>12678</v>
      </c>
      <c r="I6044" s="867" t="s">
        <v>6401</v>
      </c>
      <c r="J6044" s="867" t="s">
        <v>6635</v>
      </c>
      <c r="K6044" s="868">
        <v>15.64</v>
      </c>
      <c r="L6044" s="867" t="s">
        <v>6143</v>
      </c>
    </row>
    <row r="6045" spans="1:12" ht="13.5">
      <c r="A6045" s="867" t="s">
        <v>12656</v>
      </c>
      <c r="B6045" s="867" t="s">
        <v>12657</v>
      </c>
      <c r="C6045" s="867" t="s">
        <v>12658</v>
      </c>
      <c r="D6045" s="867" t="s">
        <v>12659</v>
      </c>
      <c r="E6045" s="868" t="s">
        <v>819</v>
      </c>
      <c r="F6045" s="867" t="s">
        <v>819</v>
      </c>
      <c r="G6045" s="867">
        <v>97640</v>
      </c>
      <c r="H6045" s="867" t="s">
        <v>12679</v>
      </c>
      <c r="I6045" s="867" t="s">
        <v>6401</v>
      </c>
      <c r="J6045" s="867" t="s">
        <v>6229</v>
      </c>
      <c r="K6045" s="868">
        <v>1.28</v>
      </c>
      <c r="L6045" s="867" t="s">
        <v>6143</v>
      </c>
    </row>
    <row r="6046" spans="1:12" ht="13.5">
      <c r="A6046" s="867" t="s">
        <v>12656</v>
      </c>
      <c r="B6046" s="867" t="s">
        <v>12657</v>
      </c>
      <c r="C6046" s="867" t="s">
        <v>12658</v>
      </c>
      <c r="D6046" s="867" t="s">
        <v>12659</v>
      </c>
      <c r="E6046" s="868" t="s">
        <v>819</v>
      </c>
      <c r="F6046" s="867" t="s">
        <v>819</v>
      </c>
      <c r="G6046" s="867">
        <v>97641</v>
      </c>
      <c r="H6046" s="867" t="s">
        <v>12680</v>
      </c>
      <c r="I6046" s="867" t="s">
        <v>6401</v>
      </c>
      <c r="J6046" s="867" t="s">
        <v>6229</v>
      </c>
      <c r="K6046" s="868">
        <v>3.91</v>
      </c>
      <c r="L6046" s="867" t="s">
        <v>6143</v>
      </c>
    </row>
    <row r="6047" spans="1:12" ht="13.5">
      <c r="A6047" s="867" t="s">
        <v>12656</v>
      </c>
      <c r="B6047" s="867" t="s">
        <v>12657</v>
      </c>
      <c r="C6047" s="867" t="s">
        <v>12658</v>
      </c>
      <c r="D6047" s="867" t="s">
        <v>12659</v>
      </c>
      <c r="E6047" s="868" t="s">
        <v>819</v>
      </c>
      <c r="F6047" s="867" t="s">
        <v>819</v>
      </c>
      <c r="G6047" s="867">
        <v>97642</v>
      </c>
      <c r="H6047" s="867" t="s">
        <v>12681</v>
      </c>
      <c r="I6047" s="867" t="s">
        <v>6401</v>
      </c>
      <c r="J6047" s="867" t="s">
        <v>6229</v>
      </c>
      <c r="K6047" s="868">
        <v>2.29</v>
      </c>
      <c r="L6047" s="867" t="s">
        <v>6143</v>
      </c>
    </row>
    <row r="6048" spans="1:12" ht="13.5">
      <c r="A6048" s="867" t="s">
        <v>12656</v>
      </c>
      <c r="B6048" s="867" t="s">
        <v>12657</v>
      </c>
      <c r="C6048" s="867" t="s">
        <v>12658</v>
      </c>
      <c r="D6048" s="867" t="s">
        <v>12659</v>
      </c>
      <c r="E6048" s="868" t="s">
        <v>819</v>
      </c>
      <c r="F6048" s="867" t="s">
        <v>819</v>
      </c>
      <c r="G6048" s="867">
        <v>97643</v>
      </c>
      <c r="H6048" s="867" t="s">
        <v>12682</v>
      </c>
      <c r="I6048" s="867" t="s">
        <v>6401</v>
      </c>
      <c r="J6048" s="867" t="s">
        <v>6635</v>
      </c>
      <c r="K6048" s="868">
        <v>19.21</v>
      </c>
      <c r="L6048" s="867" t="s">
        <v>6143</v>
      </c>
    </row>
    <row r="6049" spans="1:12" ht="13.5">
      <c r="A6049" s="867" t="s">
        <v>12656</v>
      </c>
      <c r="B6049" s="867" t="s">
        <v>12657</v>
      </c>
      <c r="C6049" s="867" t="s">
        <v>12658</v>
      </c>
      <c r="D6049" s="867" t="s">
        <v>12659</v>
      </c>
      <c r="E6049" s="868" t="s">
        <v>819</v>
      </c>
      <c r="F6049" s="867" t="s">
        <v>819</v>
      </c>
      <c r="G6049" s="867">
        <v>97644</v>
      </c>
      <c r="H6049" s="867" t="s">
        <v>12683</v>
      </c>
      <c r="I6049" s="867" t="s">
        <v>6401</v>
      </c>
      <c r="J6049" s="867" t="s">
        <v>6635</v>
      </c>
      <c r="K6049" s="868">
        <v>7.23</v>
      </c>
      <c r="L6049" s="867" t="s">
        <v>6143</v>
      </c>
    </row>
    <row r="6050" spans="1:12" ht="13.5">
      <c r="A6050" s="867" t="s">
        <v>12656</v>
      </c>
      <c r="B6050" s="867" t="s">
        <v>12657</v>
      </c>
      <c r="C6050" s="867" t="s">
        <v>12658</v>
      </c>
      <c r="D6050" s="867" t="s">
        <v>12659</v>
      </c>
      <c r="E6050" s="868" t="s">
        <v>819</v>
      </c>
      <c r="F6050" s="867" t="s">
        <v>819</v>
      </c>
      <c r="G6050" s="867">
        <v>97645</v>
      </c>
      <c r="H6050" s="867" t="s">
        <v>12684</v>
      </c>
      <c r="I6050" s="867" t="s">
        <v>6401</v>
      </c>
      <c r="J6050" s="867" t="s">
        <v>6229</v>
      </c>
      <c r="K6050" s="868">
        <v>24.23</v>
      </c>
      <c r="L6050" s="867" t="s">
        <v>6143</v>
      </c>
    </row>
    <row r="6051" spans="1:12" ht="13.5">
      <c r="A6051" s="867" t="s">
        <v>12656</v>
      </c>
      <c r="B6051" s="867" t="s">
        <v>12657</v>
      </c>
      <c r="C6051" s="867" t="s">
        <v>12658</v>
      </c>
      <c r="D6051" s="867" t="s">
        <v>12659</v>
      </c>
      <c r="E6051" s="868" t="s">
        <v>819</v>
      </c>
      <c r="F6051" s="867" t="s">
        <v>819</v>
      </c>
      <c r="G6051" s="867">
        <v>97647</v>
      </c>
      <c r="H6051" s="867" t="s">
        <v>12685</v>
      </c>
      <c r="I6051" s="867" t="s">
        <v>6401</v>
      </c>
      <c r="J6051" s="867" t="s">
        <v>6229</v>
      </c>
      <c r="K6051" s="868">
        <v>2.77</v>
      </c>
      <c r="L6051" s="867" t="s">
        <v>6143</v>
      </c>
    </row>
    <row r="6052" spans="1:12" ht="13.5">
      <c r="A6052" s="867" t="s">
        <v>12656</v>
      </c>
      <c r="B6052" s="867" t="s">
        <v>12657</v>
      </c>
      <c r="C6052" s="867" t="s">
        <v>12658</v>
      </c>
      <c r="D6052" s="867" t="s">
        <v>12659</v>
      </c>
      <c r="E6052" s="868" t="s">
        <v>819</v>
      </c>
      <c r="F6052" s="867" t="s">
        <v>819</v>
      </c>
      <c r="G6052" s="867">
        <v>97648</v>
      </c>
      <c r="H6052" s="867" t="s">
        <v>12686</v>
      </c>
      <c r="I6052" s="867" t="s">
        <v>6401</v>
      </c>
      <c r="J6052" s="867" t="s">
        <v>6229</v>
      </c>
      <c r="K6052" s="868">
        <v>1.59</v>
      </c>
      <c r="L6052" s="867" t="s">
        <v>6143</v>
      </c>
    </row>
    <row r="6053" spans="1:12" ht="13.5">
      <c r="A6053" s="867" t="s">
        <v>12656</v>
      </c>
      <c r="B6053" s="867" t="s">
        <v>12657</v>
      </c>
      <c r="C6053" s="867" t="s">
        <v>12658</v>
      </c>
      <c r="D6053" s="867" t="s">
        <v>12659</v>
      </c>
      <c r="E6053" s="868" t="s">
        <v>819</v>
      </c>
      <c r="F6053" s="867" t="s">
        <v>819</v>
      </c>
      <c r="G6053" s="867">
        <v>97649</v>
      </c>
      <c r="H6053" s="867" t="s">
        <v>12687</v>
      </c>
      <c r="I6053" s="867" t="s">
        <v>6401</v>
      </c>
      <c r="J6053" s="867" t="s">
        <v>6142</v>
      </c>
      <c r="K6053" s="868">
        <v>3.36</v>
      </c>
      <c r="L6053" s="867" t="s">
        <v>6143</v>
      </c>
    </row>
    <row r="6054" spans="1:12" ht="13.5">
      <c r="A6054" s="867" t="s">
        <v>12656</v>
      </c>
      <c r="B6054" s="867" t="s">
        <v>12657</v>
      </c>
      <c r="C6054" s="867" t="s">
        <v>12658</v>
      </c>
      <c r="D6054" s="867" t="s">
        <v>12659</v>
      </c>
      <c r="E6054" s="868" t="s">
        <v>819</v>
      </c>
      <c r="F6054" s="867" t="s">
        <v>819</v>
      </c>
      <c r="G6054" s="867">
        <v>97650</v>
      </c>
      <c r="H6054" s="867" t="s">
        <v>12688</v>
      </c>
      <c r="I6054" s="867" t="s">
        <v>6401</v>
      </c>
      <c r="J6054" s="867" t="s">
        <v>6229</v>
      </c>
      <c r="K6054" s="868">
        <v>5.97</v>
      </c>
      <c r="L6054" s="867" t="s">
        <v>6143</v>
      </c>
    </row>
    <row r="6055" spans="1:12" ht="13.5">
      <c r="A6055" s="867" t="s">
        <v>12656</v>
      </c>
      <c r="B6055" s="867" t="s">
        <v>12657</v>
      </c>
      <c r="C6055" s="867" t="s">
        <v>12658</v>
      </c>
      <c r="D6055" s="867" t="s">
        <v>12659</v>
      </c>
      <c r="E6055" s="868" t="s">
        <v>819</v>
      </c>
      <c r="F6055" s="867" t="s">
        <v>819</v>
      </c>
      <c r="G6055" s="867">
        <v>97651</v>
      </c>
      <c r="H6055" s="867" t="s">
        <v>12689</v>
      </c>
      <c r="I6055" s="867" t="s">
        <v>6228</v>
      </c>
      <c r="J6055" s="867" t="s">
        <v>6229</v>
      </c>
      <c r="K6055" s="868">
        <v>66.2</v>
      </c>
      <c r="L6055" s="867" t="s">
        <v>6143</v>
      </c>
    </row>
    <row r="6056" spans="1:12" ht="13.5">
      <c r="A6056" s="867" t="s">
        <v>12656</v>
      </c>
      <c r="B6056" s="867" t="s">
        <v>12657</v>
      </c>
      <c r="C6056" s="867" t="s">
        <v>12658</v>
      </c>
      <c r="D6056" s="867" t="s">
        <v>12659</v>
      </c>
      <c r="E6056" s="868" t="s">
        <v>819</v>
      </c>
      <c r="F6056" s="867" t="s">
        <v>819</v>
      </c>
      <c r="G6056" s="867">
        <v>97652</v>
      </c>
      <c r="H6056" s="867" t="s">
        <v>12690</v>
      </c>
      <c r="I6056" s="867" t="s">
        <v>6228</v>
      </c>
      <c r="J6056" s="867" t="s">
        <v>6229</v>
      </c>
      <c r="K6056" s="868">
        <v>150.09</v>
      </c>
      <c r="L6056" s="867" t="s">
        <v>6143</v>
      </c>
    </row>
    <row r="6057" spans="1:12" ht="13.5">
      <c r="A6057" s="867" t="s">
        <v>12656</v>
      </c>
      <c r="B6057" s="867" t="s">
        <v>12657</v>
      </c>
      <c r="C6057" s="867" t="s">
        <v>12658</v>
      </c>
      <c r="D6057" s="867" t="s">
        <v>12659</v>
      </c>
      <c r="E6057" s="868" t="s">
        <v>819</v>
      </c>
      <c r="F6057" s="867" t="s">
        <v>819</v>
      </c>
      <c r="G6057" s="867">
        <v>97653</v>
      </c>
      <c r="H6057" s="867" t="s">
        <v>12691</v>
      </c>
      <c r="I6057" s="867" t="s">
        <v>6228</v>
      </c>
      <c r="J6057" s="867" t="s">
        <v>6142</v>
      </c>
      <c r="K6057" s="868">
        <v>82.57</v>
      </c>
      <c r="L6057" s="867" t="s">
        <v>6143</v>
      </c>
    </row>
    <row r="6058" spans="1:12" ht="13.5">
      <c r="A6058" s="867" t="s">
        <v>12656</v>
      </c>
      <c r="B6058" s="867" t="s">
        <v>12657</v>
      </c>
      <c r="C6058" s="867" t="s">
        <v>12658</v>
      </c>
      <c r="D6058" s="867" t="s">
        <v>12659</v>
      </c>
      <c r="E6058" s="868" t="s">
        <v>819</v>
      </c>
      <c r="F6058" s="867" t="s">
        <v>819</v>
      </c>
      <c r="G6058" s="867">
        <v>97654</v>
      </c>
      <c r="H6058" s="867" t="s">
        <v>12692</v>
      </c>
      <c r="I6058" s="867" t="s">
        <v>6228</v>
      </c>
      <c r="J6058" s="867" t="s">
        <v>6142</v>
      </c>
      <c r="K6058" s="868">
        <v>105.53</v>
      </c>
      <c r="L6058" s="867" t="s">
        <v>6143</v>
      </c>
    </row>
    <row r="6059" spans="1:12" ht="13.5">
      <c r="A6059" s="867" t="s">
        <v>12656</v>
      </c>
      <c r="B6059" s="867" t="s">
        <v>12657</v>
      </c>
      <c r="C6059" s="867" t="s">
        <v>12658</v>
      </c>
      <c r="D6059" s="867" t="s">
        <v>12659</v>
      </c>
      <c r="E6059" s="868" t="s">
        <v>819</v>
      </c>
      <c r="F6059" s="867" t="s">
        <v>819</v>
      </c>
      <c r="G6059" s="867">
        <v>97655</v>
      </c>
      <c r="H6059" s="867" t="s">
        <v>12693</v>
      </c>
      <c r="I6059" s="867" t="s">
        <v>6401</v>
      </c>
      <c r="J6059" s="867" t="s">
        <v>6142</v>
      </c>
      <c r="K6059" s="868">
        <v>17.34</v>
      </c>
      <c r="L6059" s="867" t="s">
        <v>6143</v>
      </c>
    </row>
    <row r="6060" spans="1:12" ht="13.5">
      <c r="A6060" s="867" t="s">
        <v>12656</v>
      </c>
      <c r="B6060" s="867" t="s">
        <v>12657</v>
      </c>
      <c r="C6060" s="867" t="s">
        <v>12658</v>
      </c>
      <c r="D6060" s="867" t="s">
        <v>12659</v>
      </c>
      <c r="E6060" s="868" t="s">
        <v>819</v>
      </c>
      <c r="F6060" s="867" t="s">
        <v>819</v>
      </c>
      <c r="G6060" s="867">
        <v>97656</v>
      </c>
      <c r="H6060" s="867" t="s">
        <v>12694</v>
      </c>
      <c r="I6060" s="867" t="s">
        <v>6228</v>
      </c>
      <c r="J6060" s="867" t="s">
        <v>6142</v>
      </c>
      <c r="K6060" s="868">
        <v>173.71</v>
      </c>
      <c r="L6060" s="867" t="s">
        <v>6143</v>
      </c>
    </row>
    <row r="6061" spans="1:12" ht="13.5">
      <c r="A6061" s="867" t="s">
        <v>12656</v>
      </c>
      <c r="B6061" s="867" t="s">
        <v>12657</v>
      </c>
      <c r="C6061" s="867" t="s">
        <v>12658</v>
      </c>
      <c r="D6061" s="867" t="s">
        <v>12659</v>
      </c>
      <c r="E6061" s="868" t="s">
        <v>819</v>
      </c>
      <c r="F6061" s="867" t="s">
        <v>819</v>
      </c>
      <c r="G6061" s="867">
        <v>97657</v>
      </c>
      <c r="H6061" s="867" t="s">
        <v>12695</v>
      </c>
      <c r="I6061" s="867" t="s">
        <v>6228</v>
      </c>
      <c r="J6061" s="867" t="s">
        <v>6142</v>
      </c>
      <c r="K6061" s="868">
        <v>344.29</v>
      </c>
      <c r="L6061" s="867" t="s">
        <v>6143</v>
      </c>
    </row>
    <row r="6062" spans="1:12" ht="13.5">
      <c r="A6062" s="867" t="s">
        <v>12656</v>
      </c>
      <c r="B6062" s="867" t="s">
        <v>12657</v>
      </c>
      <c r="C6062" s="867" t="s">
        <v>12658</v>
      </c>
      <c r="D6062" s="867" t="s">
        <v>12659</v>
      </c>
      <c r="E6062" s="868" t="s">
        <v>819</v>
      </c>
      <c r="F6062" s="867" t="s">
        <v>819</v>
      </c>
      <c r="G6062" s="867">
        <v>97658</v>
      </c>
      <c r="H6062" s="867" t="s">
        <v>12696</v>
      </c>
      <c r="I6062" s="867" t="s">
        <v>6228</v>
      </c>
      <c r="J6062" s="867" t="s">
        <v>6142</v>
      </c>
      <c r="K6062" s="868">
        <v>124.73</v>
      </c>
      <c r="L6062" s="867" t="s">
        <v>6143</v>
      </c>
    </row>
    <row r="6063" spans="1:12" ht="13.5">
      <c r="A6063" s="867" t="s">
        <v>12656</v>
      </c>
      <c r="B6063" s="867" t="s">
        <v>12657</v>
      </c>
      <c r="C6063" s="867" t="s">
        <v>12658</v>
      </c>
      <c r="D6063" s="867" t="s">
        <v>12659</v>
      </c>
      <c r="E6063" s="868" t="s">
        <v>819</v>
      </c>
      <c r="F6063" s="867" t="s">
        <v>819</v>
      </c>
      <c r="G6063" s="867">
        <v>97659</v>
      </c>
      <c r="H6063" s="867" t="s">
        <v>12697</v>
      </c>
      <c r="I6063" s="867" t="s">
        <v>6228</v>
      </c>
      <c r="J6063" s="867" t="s">
        <v>6142</v>
      </c>
      <c r="K6063" s="868">
        <v>173.64</v>
      </c>
      <c r="L6063" s="867" t="s">
        <v>6143</v>
      </c>
    </row>
    <row r="6064" spans="1:12" ht="13.5">
      <c r="A6064" s="867" t="s">
        <v>12656</v>
      </c>
      <c r="B6064" s="867" t="s">
        <v>12657</v>
      </c>
      <c r="C6064" s="867" t="s">
        <v>12658</v>
      </c>
      <c r="D6064" s="867" t="s">
        <v>12659</v>
      </c>
      <c r="E6064" s="868" t="s">
        <v>819</v>
      </c>
      <c r="F6064" s="867" t="s">
        <v>819</v>
      </c>
      <c r="G6064" s="867">
        <v>97660</v>
      </c>
      <c r="H6064" s="867" t="s">
        <v>12698</v>
      </c>
      <c r="I6064" s="867" t="s">
        <v>6228</v>
      </c>
      <c r="J6064" s="867" t="s">
        <v>6635</v>
      </c>
      <c r="K6064" s="868">
        <v>0.52</v>
      </c>
      <c r="L6064" s="867" t="s">
        <v>6143</v>
      </c>
    </row>
    <row r="6065" spans="1:12" ht="13.5">
      <c r="A6065" s="867" t="s">
        <v>12656</v>
      </c>
      <c r="B6065" s="867" t="s">
        <v>12657</v>
      </c>
      <c r="C6065" s="867" t="s">
        <v>12658</v>
      </c>
      <c r="D6065" s="867" t="s">
        <v>12659</v>
      </c>
      <c r="E6065" s="868" t="s">
        <v>819</v>
      </c>
      <c r="F6065" s="867" t="s">
        <v>819</v>
      </c>
      <c r="G6065" s="867">
        <v>97661</v>
      </c>
      <c r="H6065" s="867" t="s">
        <v>12699</v>
      </c>
      <c r="I6065" s="867" t="s">
        <v>272</v>
      </c>
      <c r="J6065" s="867" t="s">
        <v>6635</v>
      </c>
      <c r="K6065" s="868">
        <v>0.52</v>
      </c>
      <c r="L6065" s="867" t="s">
        <v>6143</v>
      </c>
    </row>
    <row r="6066" spans="1:12" ht="13.5">
      <c r="A6066" s="867" t="s">
        <v>12656</v>
      </c>
      <c r="B6066" s="867" t="s">
        <v>12657</v>
      </c>
      <c r="C6066" s="867" t="s">
        <v>12658</v>
      </c>
      <c r="D6066" s="867" t="s">
        <v>12659</v>
      </c>
      <c r="E6066" s="868" t="s">
        <v>819</v>
      </c>
      <c r="F6066" s="867" t="s">
        <v>819</v>
      </c>
      <c r="G6066" s="867">
        <v>97662</v>
      </c>
      <c r="H6066" s="867" t="s">
        <v>12700</v>
      </c>
      <c r="I6066" s="867" t="s">
        <v>272</v>
      </c>
      <c r="J6066" s="867" t="s">
        <v>6635</v>
      </c>
      <c r="K6066" s="868">
        <v>0.38</v>
      </c>
      <c r="L6066" s="867" t="s">
        <v>6143</v>
      </c>
    </row>
    <row r="6067" spans="1:12" ht="13.5">
      <c r="A6067" s="867" t="s">
        <v>12656</v>
      </c>
      <c r="B6067" s="867" t="s">
        <v>12657</v>
      </c>
      <c r="C6067" s="867" t="s">
        <v>12658</v>
      </c>
      <c r="D6067" s="867" t="s">
        <v>12659</v>
      </c>
      <c r="E6067" s="868" t="s">
        <v>819</v>
      </c>
      <c r="F6067" s="867" t="s">
        <v>819</v>
      </c>
      <c r="G6067" s="867">
        <v>97663</v>
      </c>
      <c r="H6067" s="867" t="s">
        <v>12701</v>
      </c>
      <c r="I6067" s="867" t="s">
        <v>6228</v>
      </c>
      <c r="J6067" s="867" t="s">
        <v>6635</v>
      </c>
      <c r="K6067" s="868">
        <v>9.57</v>
      </c>
      <c r="L6067" s="867" t="s">
        <v>6143</v>
      </c>
    </row>
    <row r="6068" spans="1:12" ht="13.5">
      <c r="A6068" s="867" t="s">
        <v>12656</v>
      </c>
      <c r="B6068" s="867" t="s">
        <v>12657</v>
      </c>
      <c r="C6068" s="867" t="s">
        <v>12658</v>
      </c>
      <c r="D6068" s="867" t="s">
        <v>12659</v>
      </c>
      <c r="E6068" s="868" t="s">
        <v>819</v>
      </c>
      <c r="F6068" s="867" t="s">
        <v>819</v>
      </c>
      <c r="G6068" s="867">
        <v>97664</v>
      </c>
      <c r="H6068" s="867" t="s">
        <v>12702</v>
      </c>
      <c r="I6068" s="867" t="s">
        <v>6228</v>
      </c>
      <c r="J6068" s="867" t="s">
        <v>6635</v>
      </c>
      <c r="K6068" s="868">
        <v>1.19</v>
      </c>
      <c r="L6068" s="867" t="s">
        <v>6143</v>
      </c>
    </row>
    <row r="6069" spans="1:12" ht="13.5">
      <c r="A6069" s="867" t="s">
        <v>12656</v>
      </c>
      <c r="B6069" s="867" t="s">
        <v>12657</v>
      </c>
      <c r="C6069" s="867" t="s">
        <v>12658</v>
      </c>
      <c r="D6069" s="867" t="s">
        <v>12659</v>
      </c>
      <c r="E6069" s="868" t="s">
        <v>819</v>
      </c>
      <c r="F6069" s="867" t="s">
        <v>819</v>
      </c>
      <c r="G6069" s="867">
        <v>97665</v>
      </c>
      <c r="H6069" s="867" t="s">
        <v>12703</v>
      </c>
      <c r="I6069" s="867" t="s">
        <v>6228</v>
      </c>
      <c r="J6069" s="867" t="s">
        <v>6635</v>
      </c>
      <c r="K6069" s="868">
        <v>1</v>
      </c>
      <c r="L6069" s="867" t="s">
        <v>6143</v>
      </c>
    </row>
    <row r="6070" spans="1:12" ht="13.5">
      <c r="A6070" s="867" t="s">
        <v>12656</v>
      </c>
      <c r="B6070" s="867" t="s">
        <v>12657</v>
      </c>
      <c r="C6070" s="867" t="s">
        <v>12658</v>
      </c>
      <c r="D6070" s="867" t="s">
        <v>12659</v>
      </c>
      <c r="E6070" s="868" t="s">
        <v>819</v>
      </c>
      <c r="F6070" s="867" t="s">
        <v>819</v>
      </c>
      <c r="G6070" s="867">
        <v>97666</v>
      </c>
      <c r="H6070" s="867" t="s">
        <v>12704</v>
      </c>
      <c r="I6070" s="867" t="s">
        <v>6228</v>
      </c>
      <c r="J6070" s="867" t="s">
        <v>6635</v>
      </c>
      <c r="K6070" s="868">
        <v>6.97</v>
      </c>
      <c r="L6070" s="867" t="s">
        <v>6143</v>
      </c>
    </row>
    <row r="6071" spans="1:12" ht="13.5">
      <c r="A6071" s="867" t="s">
        <v>12705</v>
      </c>
      <c r="B6071" s="867" t="s">
        <v>12706</v>
      </c>
      <c r="C6071" s="867" t="s">
        <v>12707</v>
      </c>
      <c r="D6071" s="867" t="s">
        <v>12708</v>
      </c>
      <c r="E6071" s="868" t="s">
        <v>819</v>
      </c>
      <c r="F6071" s="867" t="s">
        <v>819</v>
      </c>
      <c r="G6071" s="867">
        <v>95967</v>
      </c>
      <c r="H6071" s="867" t="s">
        <v>12709</v>
      </c>
      <c r="I6071" s="867" t="s">
        <v>280</v>
      </c>
      <c r="J6071" s="867" t="s">
        <v>6229</v>
      </c>
      <c r="K6071" s="868">
        <v>117.3</v>
      </c>
      <c r="L6071" s="867" t="s">
        <v>6143</v>
      </c>
    </row>
    <row r="6072" spans="1:12" ht="13.5">
      <c r="A6072" s="867" t="s">
        <v>12705</v>
      </c>
      <c r="B6072" s="867" t="s">
        <v>12706</v>
      </c>
      <c r="C6072" s="867" t="s">
        <v>12710</v>
      </c>
      <c r="D6072" s="867" t="s">
        <v>12711</v>
      </c>
      <c r="E6072" s="868" t="s">
        <v>819</v>
      </c>
      <c r="F6072" s="867" t="s">
        <v>819</v>
      </c>
      <c r="G6072" s="867">
        <v>99058</v>
      </c>
      <c r="H6072" s="867" t="s">
        <v>12712</v>
      </c>
      <c r="I6072" s="867" t="s">
        <v>6228</v>
      </c>
      <c r="J6072" s="867" t="s">
        <v>6142</v>
      </c>
      <c r="K6072" s="868">
        <v>5.84</v>
      </c>
      <c r="L6072" s="867" t="s">
        <v>6143</v>
      </c>
    </row>
    <row r="6073" spans="1:12" ht="13.5">
      <c r="A6073" s="867" t="s">
        <v>12705</v>
      </c>
      <c r="B6073" s="867" t="s">
        <v>12706</v>
      </c>
      <c r="C6073" s="867" t="s">
        <v>12710</v>
      </c>
      <c r="D6073" s="867" t="s">
        <v>12711</v>
      </c>
      <c r="E6073" s="868" t="s">
        <v>819</v>
      </c>
      <c r="F6073" s="867" t="s">
        <v>819</v>
      </c>
      <c r="G6073" s="867">
        <v>99059</v>
      </c>
      <c r="H6073" s="867" t="s">
        <v>12713</v>
      </c>
      <c r="I6073" s="867" t="s">
        <v>272</v>
      </c>
      <c r="J6073" s="867" t="s">
        <v>6229</v>
      </c>
      <c r="K6073" s="868">
        <v>40.93</v>
      </c>
      <c r="L6073" s="867" t="s">
        <v>6143</v>
      </c>
    </row>
    <row r="6074" spans="1:12" ht="13.5">
      <c r="A6074" s="867" t="s">
        <v>12705</v>
      </c>
      <c r="B6074" s="867" t="s">
        <v>12706</v>
      </c>
      <c r="C6074" s="867" t="s">
        <v>12710</v>
      </c>
      <c r="D6074" s="867" t="s">
        <v>12711</v>
      </c>
      <c r="E6074" s="868" t="s">
        <v>819</v>
      </c>
      <c r="F6074" s="867" t="s">
        <v>819</v>
      </c>
      <c r="G6074" s="867">
        <v>99060</v>
      </c>
      <c r="H6074" s="867" t="s">
        <v>12714</v>
      </c>
      <c r="I6074" s="867" t="s">
        <v>6228</v>
      </c>
      <c r="J6074" s="867" t="s">
        <v>6229</v>
      </c>
      <c r="K6074" s="868">
        <v>108.18</v>
      </c>
      <c r="L6074" s="867" t="s">
        <v>6143</v>
      </c>
    </row>
    <row r="6075" spans="1:12" ht="13.5">
      <c r="A6075" s="867" t="s">
        <v>12705</v>
      </c>
      <c r="B6075" s="867" t="s">
        <v>12706</v>
      </c>
      <c r="C6075" s="867" t="s">
        <v>12710</v>
      </c>
      <c r="D6075" s="867" t="s">
        <v>12711</v>
      </c>
      <c r="E6075" s="868" t="s">
        <v>819</v>
      </c>
      <c r="F6075" s="867" t="s">
        <v>819</v>
      </c>
      <c r="G6075" s="867">
        <v>99061</v>
      </c>
      <c r="H6075" s="867" t="s">
        <v>12715</v>
      </c>
      <c r="I6075" s="867" t="s">
        <v>6228</v>
      </c>
      <c r="J6075" s="867" t="s">
        <v>6229</v>
      </c>
      <c r="K6075" s="868">
        <v>72.040000000000006</v>
      </c>
      <c r="L6075" s="867" t="s">
        <v>6143</v>
      </c>
    </row>
    <row r="6076" spans="1:12" ht="13.5">
      <c r="A6076" s="867" t="s">
        <v>12705</v>
      </c>
      <c r="B6076" s="867" t="s">
        <v>12706</v>
      </c>
      <c r="C6076" s="867" t="s">
        <v>12710</v>
      </c>
      <c r="D6076" s="867" t="s">
        <v>12711</v>
      </c>
      <c r="E6076" s="868" t="s">
        <v>819</v>
      </c>
      <c r="F6076" s="867" t="s">
        <v>819</v>
      </c>
      <c r="G6076" s="867">
        <v>99062</v>
      </c>
      <c r="H6076" s="867" t="s">
        <v>12716</v>
      </c>
      <c r="I6076" s="867" t="s">
        <v>6228</v>
      </c>
      <c r="J6076" s="867" t="s">
        <v>6229</v>
      </c>
      <c r="K6076" s="868">
        <v>2.06</v>
      </c>
      <c r="L6076" s="867" t="s">
        <v>6143</v>
      </c>
    </row>
    <row r="6077" spans="1:12" ht="13.5">
      <c r="A6077" s="867" t="s">
        <v>12705</v>
      </c>
      <c r="B6077" s="867" t="s">
        <v>12706</v>
      </c>
      <c r="C6077" s="867" t="s">
        <v>12710</v>
      </c>
      <c r="D6077" s="867" t="s">
        <v>12711</v>
      </c>
      <c r="E6077" s="868" t="s">
        <v>819</v>
      </c>
      <c r="F6077" s="867" t="s">
        <v>819</v>
      </c>
      <c r="G6077" s="867">
        <v>99063</v>
      </c>
      <c r="H6077" s="867" t="s">
        <v>12717</v>
      </c>
      <c r="I6077" s="867" t="s">
        <v>272</v>
      </c>
      <c r="J6077" s="867" t="s">
        <v>6229</v>
      </c>
      <c r="K6077" s="868">
        <v>3.6</v>
      </c>
      <c r="L6077" s="867" t="s">
        <v>6143</v>
      </c>
    </row>
    <row r="6078" spans="1:12" ht="13.5">
      <c r="A6078" s="867" t="s">
        <v>12705</v>
      </c>
      <c r="B6078" s="867" t="s">
        <v>12706</v>
      </c>
      <c r="C6078" s="867" t="s">
        <v>12710</v>
      </c>
      <c r="D6078" s="867" t="s">
        <v>12711</v>
      </c>
      <c r="E6078" s="868" t="s">
        <v>819</v>
      </c>
      <c r="F6078" s="867" t="s">
        <v>819</v>
      </c>
      <c r="G6078" s="867">
        <v>99064</v>
      </c>
      <c r="H6078" s="867" t="s">
        <v>12718</v>
      </c>
      <c r="I6078" s="867" t="s">
        <v>272</v>
      </c>
      <c r="J6078" s="867" t="s">
        <v>6142</v>
      </c>
      <c r="K6078" s="868">
        <v>0.28999999999999998</v>
      </c>
      <c r="L6078" s="867" t="s">
        <v>6143</v>
      </c>
    </row>
    <row r="6079" spans="1:12" ht="13.5">
      <c r="A6079" s="867" t="s">
        <v>12719</v>
      </c>
      <c r="B6079" s="867" t="s">
        <v>12720</v>
      </c>
      <c r="C6079" s="867" t="s">
        <v>12721</v>
      </c>
      <c r="D6079" s="867" t="s">
        <v>12722</v>
      </c>
      <c r="E6079" s="868" t="s">
        <v>819</v>
      </c>
      <c r="F6079" s="867" t="s">
        <v>819</v>
      </c>
      <c r="G6079" s="867">
        <v>93588</v>
      </c>
      <c r="H6079" s="867" t="s">
        <v>12723</v>
      </c>
      <c r="I6079" s="867" t="s">
        <v>11429</v>
      </c>
      <c r="J6079" s="867" t="s">
        <v>6142</v>
      </c>
      <c r="K6079" s="868">
        <v>1.66</v>
      </c>
      <c r="L6079" s="867" t="s">
        <v>6143</v>
      </c>
    </row>
    <row r="6080" spans="1:12" ht="13.5">
      <c r="A6080" s="867" t="s">
        <v>12719</v>
      </c>
      <c r="B6080" s="867" t="s">
        <v>12720</v>
      </c>
      <c r="C6080" s="867" t="s">
        <v>12721</v>
      </c>
      <c r="D6080" s="867" t="s">
        <v>12722</v>
      </c>
      <c r="E6080" s="868" t="s">
        <v>819</v>
      </c>
      <c r="F6080" s="867" t="s">
        <v>819</v>
      </c>
      <c r="G6080" s="867">
        <v>93589</v>
      </c>
      <c r="H6080" s="867" t="s">
        <v>12724</v>
      </c>
      <c r="I6080" s="867" t="s">
        <v>11429</v>
      </c>
      <c r="J6080" s="867" t="s">
        <v>6142</v>
      </c>
      <c r="K6080" s="868">
        <v>1.41</v>
      </c>
      <c r="L6080" s="867" t="s">
        <v>6143</v>
      </c>
    </row>
    <row r="6081" spans="1:12" ht="13.5">
      <c r="A6081" s="867" t="s">
        <v>12719</v>
      </c>
      <c r="B6081" s="867" t="s">
        <v>12720</v>
      </c>
      <c r="C6081" s="867" t="s">
        <v>12721</v>
      </c>
      <c r="D6081" s="867" t="s">
        <v>12722</v>
      </c>
      <c r="E6081" s="868" t="s">
        <v>819</v>
      </c>
      <c r="F6081" s="867" t="s">
        <v>819</v>
      </c>
      <c r="G6081" s="867">
        <v>93590</v>
      </c>
      <c r="H6081" s="867" t="s">
        <v>12725</v>
      </c>
      <c r="I6081" s="867" t="s">
        <v>11429</v>
      </c>
      <c r="J6081" s="867" t="s">
        <v>6142</v>
      </c>
      <c r="K6081" s="868">
        <v>0.52</v>
      </c>
      <c r="L6081" s="867" t="s">
        <v>6143</v>
      </c>
    </row>
    <row r="6082" spans="1:12" ht="13.5">
      <c r="A6082" s="867" t="s">
        <v>12719</v>
      </c>
      <c r="B6082" s="867" t="s">
        <v>12720</v>
      </c>
      <c r="C6082" s="867" t="s">
        <v>12721</v>
      </c>
      <c r="D6082" s="867" t="s">
        <v>12722</v>
      </c>
      <c r="E6082" s="868" t="s">
        <v>819</v>
      </c>
      <c r="F6082" s="867" t="s">
        <v>819</v>
      </c>
      <c r="G6082" s="867">
        <v>93591</v>
      </c>
      <c r="H6082" s="867" t="s">
        <v>12726</v>
      </c>
      <c r="I6082" s="867" t="s">
        <v>11429</v>
      </c>
      <c r="J6082" s="867" t="s">
        <v>6142</v>
      </c>
      <c r="K6082" s="868">
        <v>1.52</v>
      </c>
      <c r="L6082" s="867" t="s">
        <v>6143</v>
      </c>
    </row>
    <row r="6083" spans="1:12" ht="13.5">
      <c r="A6083" s="867" t="s">
        <v>12719</v>
      </c>
      <c r="B6083" s="867" t="s">
        <v>12720</v>
      </c>
      <c r="C6083" s="867" t="s">
        <v>12721</v>
      </c>
      <c r="D6083" s="867" t="s">
        <v>12722</v>
      </c>
      <c r="E6083" s="868" t="s">
        <v>819</v>
      </c>
      <c r="F6083" s="867" t="s">
        <v>819</v>
      </c>
      <c r="G6083" s="867">
        <v>93592</v>
      </c>
      <c r="H6083" s="867" t="s">
        <v>12727</v>
      </c>
      <c r="I6083" s="867" t="s">
        <v>11429</v>
      </c>
      <c r="J6083" s="867" t="s">
        <v>6142</v>
      </c>
      <c r="K6083" s="868">
        <v>1.31</v>
      </c>
      <c r="L6083" s="867" t="s">
        <v>6143</v>
      </c>
    </row>
    <row r="6084" spans="1:12" ht="13.5">
      <c r="A6084" s="867" t="s">
        <v>12719</v>
      </c>
      <c r="B6084" s="867" t="s">
        <v>12720</v>
      </c>
      <c r="C6084" s="867" t="s">
        <v>12721</v>
      </c>
      <c r="D6084" s="867" t="s">
        <v>12722</v>
      </c>
      <c r="E6084" s="868" t="s">
        <v>819</v>
      </c>
      <c r="F6084" s="867" t="s">
        <v>819</v>
      </c>
      <c r="G6084" s="867">
        <v>93593</v>
      </c>
      <c r="H6084" s="867" t="s">
        <v>12728</v>
      </c>
      <c r="I6084" s="867" t="s">
        <v>11429</v>
      </c>
      <c r="J6084" s="867" t="s">
        <v>6142</v>
      </c>
      <c r="K6084" s="868">
        <v>0.48</v>
      </c>
      <c r="L6084" s="867" t="s">
        <v>6143</v>
      </c>
    </row>
    <row r="6085" spans="1:12" ht="13.5">
      <c r="A6085" s="867" t="s">
        <v>12719</v>
      </c>
      <c r="B6085" s="867" t="s">
        <v>12720</v>
      </c>
      <c r="C6085" s="867" t="s">
        <v>12721</v>
      </c>
      <c r="D6085" s="867" t="s">
        <v>12722</v>
      </c>
      <c r="E6085" s="868" t="s">
        <v>819</v>
      </c>
      <c r="F6085" s="867" t="s">
        <v>819</v>
      </c>
      <c r="G6085" s="867">
        <v>93594</v>
      </c>
      <c r="H6085" s="867" t="s">
        <v>12729</v>
      </c>
      <c r="I6085" s="867" t="s">
        <v>11443</v>
      </c>
      <c r="J6085" s="867" t="s">
        <v>6142</v>
      </c>
      <c r="K6085" s="868">
        <v>1.1000000000000001</v>
      </c>
      <c r="L6085" s="867" t="s">
        <v>6143</v>
      </c>
    </row>
    <row r="6086" spans="1:12" ht="13.5">
      <c r="A6086" s="867" t="s">
        <v>12719</v>
      </c>
      <c r="B6086" s="867" t="s">
        <v>12720</v>
      </c>
      <c r="C6086" s="867" t="s">
        <v>12721</v>
      </c>
      <c r="D6086" s="867" t="s">
        <v>12722</v>
      </c>
      <c r="E6086" s="868" t="s">
        <v>819</v>
      </c>
      <c r="F6086" s="867" t="s">
        <v>819</v>
      </c>
      <c r="G6086" s="867">
        <v>93595</v>
      </c>
      <c r="H6086" s="867" t="s">
        <v>12730</v>
      </c>
      <c r="I6086" s="867" t="s">
        <v>11443</v>
      </c>
      <c r="J6086" s="867" t="s">
        <v>6142</v>
      </c>
      <c r="K6086" s="868">
        <v>0.96</v>
      </c>
      <c r="L6086" s="867" t="s">
        <v>6143</v>
      </c>
    </row>
    <row r="6087" spans="1:12" ht="13.5">
      <c r="A6087" s="867" t="s">
        <v>12719</v>
      </c>
      <c r="B6087" s="867" t="s">
        <v>12720</v>
      </c>
      <c r="C6087" s="867" t="s">
        <v>12721</v>
      </c>
      <c r="D6087" s="867" t="s">
        <v>12722</v>
      </c>
      <c r="E6087" s="868" t="s">
        <v>819</v>
      </c>
      <c r="F6087" s="867" t="s">
        <v>819</v>
      </c>
      <c r="G6087" s="867">
        <v>93596</v>
      </c>
      <c r="H6087" s="867" t="s">
        <v>12731</v>
      </c>
      <c r="I6087" s="867" t="s">
        <v>11443</v>
      </c>
      <c r="J6087" s="867" t="s">
        <v>6142</v>
      </c>
      <c r="K6087" s="868">
        <v>0.34</v>
      </c>
      <c r="L6087" s="867" t="s">
        <v>6143</v>
      </c>
    </row>
    <row r="6088" spans="1:12" ht="13.5">
      <c r="A6088" s="867" t="s">
        <v>12719</v>
      </c>
      <c r="B6088" s="867" t="s">
        <v>12720</v>
      </c>
      <c r="C6088" s="867" t="s">
        <v>12721</v>
      </c>
      <c r="D6088" s="867" t="s">
        <v>12722</v>
      </c>
      <c r="E6088" s="868" t="s">
        <v>819</v>
      </c>
      <c r="F6088" s="867" t="s">
        <v>819</v>
      </c>
      <c r="G6088" s="867">
        <v>93597</v>
      </c>
      <c r="H6088" s="867" t="s">
        <v>12732</v>
      </c>
      <c r="I6088" s="867" t="s">
        <v>11443</v>
      </c>
      <c r="J6088" s="867" t="s">
        <v>6142</v>
      </c>
      <c r="K6088" s="868">
        <v>1.01</v>
      </c>
      <c r="L6088" s="867" t="s">
        <v>6143</v>
      </c>
    </row>
    <row r="6089" spans="1:12" ht="13.5">
      <c r="A6089" s="867" t="s">
        <v>12719</v>
      </c>
      <c r="B6089" s="867" t="s">
        <v>12720</v>
      </c>
      <c r="C6089" s="867" t="s">
        <v>12721</v>
      </c>
      <c r="D6089" s="867" t="s">
        <v>12722</v>
      </c>
      <c r="E6089" s="868" t="s">
        <v>819</v>
      </c>
      <c r="F6089" s="867" t="s">
        <v>819</v>
      </c>
      <c r="G6089" s="867">
        <v>93598</v>
      </c>
      <c r="H6089" s="867" t="s">
        <v>12733</v>
      </c>
      <c r="I6089" s="867" t="s">
        <v>11443</v>
      </c>
      <c r="J6089" s="867" t="s">
        <v>6142</v>
      </c>
      <c r="K6089" s="868">
        <v>0.87</v>
      </c>
      <c r="L6089" s="867" t="s">
        <v>6143</v>
      </c>
    </row>
    <row r="6090" spans="1:12" ht="13.5">
      <c r="A6090" s="867" t="s">
        <v>12719</v>
      </c>
      <c r="B6090" s="867" t="s">
        <v>12720</v>
      </c>
      <c r="C6090" s="867" t="s">
        <v>12721</v>
      </c>
      <c r="D6090" s="867" t="s">
        <v>12722</v>
      </c>
      <c r="E6090" s="868" t="s">
        <v>819</v>
      </c>
      <c r="F6090" s="867" t="s">
        <v>819</v>
      </c>
      <c r="G6090" s="867">
        <v>93599</v>
      </c>
      <c r="H6090" s="867" t="s">
        <v>12734</v>
      </c>
      <c r="I6090" s="867" t="s">
        <v>11443</v>
      </c>
      <c r="J6090" s="867" t="s">
        <v>6142</v>
      </c>
      <c r="K6090" s="868">
        <v>0.32</v>
      </c>
      <c r="L6090" s="867" t="s">
        <v>6143</v>
      </c>
    </row>
    <row r="6091" spans="1:12" ht="13.5">
      <c r="A6091" s="867" t="s">
        <v>12719</v>
      </c>
      <c r="B6091" s="867" t="s">
        <v>12720</v>
      </c>
      <c r="C6091" s="867" t="s">
        <v>12721</v>
      </c>
      <c r="D6091" s="867" t="s">
        <v>12722</v>
      </c>
      <c r="E6091" s="868" t="s">
        <v>819</v>
      </c>
      <c r="F6091" s="867" t="s">
        <v>819</v>
      </c>
      <c r="G6091" s="867">
        <v>95425</v>
      </c>
      <c r="H6091" s="867" t="s">
        <v>12735</v>
      </c>
      <c r="I6091" s="867" t="s">
        <v>11429</v>
      </c>
      <c r="J6091" s="867" t="s">
        <v>6142</v>
      </c>
      <c r="K6091" s="868">
        <v>1.28</v>
      </c>
      <c r="L6091" s="867" t="s">
        <v>6143</v>
      </c>
    </row>
    <row r="6092" spans="1:12" ht="13.5">
      <c r="A6092" s="867" t="s">
        <v>12719</v>
      </c>
      <c r="B6092" s="867" t="s">
        <v>12720</v>
      </c>
      <c r="C6092" s="867" t="s">
        <v>12721</v>
      </c>
      <c r="D6092" s="867" t="s">
        <v>12722</v>
      </c>
      <c r="E6092" s="868" t="s">
        <v>819</v>
      </c>
      <c r="F6092" s="867" t="s">
        <v>819</v>
      </c>
      <c r="G6092" s="867">
        <v>95426</v>
      </c>
      <c r="H6092" s="867" t="s">
        <v>12736</v>
      </c>
      <c r="I6092" s="867" t="s">
        <v>11429</v>
      </c>
      <c r="J6092" s="867" t="s">
        <v>6142</v>
      </c>
      <c r="K6092" s="868">
        <v>1.1100000000000001</v>
      </c>
      <c r="L6092" s="867" t="s">
        <v>6143</v>
      </c>
    </row>
    <row r="6093" spans="1:12" ht="13.5">
      <c r="A6093" s="867" t="s">
        <v>12719</v>
      </c>
      <c r="B6093" s="867" t="s">
        <v>12720</v>
      </c>
      <c r="C6093" s="867" t="s">
        <v>12721</v>
      </c>
      <c r="D6093" s="867" t="s">
        <v>12722</v>
      </c>
      <c r="E6093" s="868" t="s">
        <v>819</v>
      </c>
      <c r="F6093" s="867" t="s">
        <v>819</v>
      </c>
      <c r="G6093" s="867">
        <v>95427</v>
      </c>
      <c r="H6093" s="867" t="s">
        <v>12737</v>
      </c>
      <c r="I6093" s="867" t="s">
        <v>11429</v>
      </c>
      <c r="J6093" s="867" t="s">
        <v>6142</v>
      </c>
      <c r="K6093" s="868">
        <v>0.41</v>
      </c>
      <c r="L6093" s="867" t="s">
        <v>6143</v>
      </c>
    </row>
    <row r="6094" spans="1:12" ht="13.5">
      <c r="A6094" s="867" t="s">
        <v>12719</v>
      </c>
      <c r="B6094" s="867" t="s">
        <v>12720</v>
      </c>
      <c r="C6094" s="867" t="s">
        <v>12721</v>
      </c>
      <c r="D6094" s="867" t="s">
        <v>12722</v>
      </c>
      <c r="E6094" s="868" t="s">
        <v>819</v>
      </c>
      <c r="F6094" s="867" t="s">
        <v>819</v>
      </c>
      <c r="G6094" s="867">
        <v>95428</v>
      </c>
      <c r="H6094" s="867" t="s">
        <v>12738</v>
      </c>
      <c r="I6094" s="867" t="s">
        <v>11443</v>
      </c>
      <c r="J6094" s="867" t="s">
        <v>6142</v>
      </c>
      <c r="K6094" s="868">
        <v>0.86</v>
      </c>
      <c r="L6094" s="867" t="s">
        <v>6143</v>
      </c>
    </row>
    <row r="6095" spans="1:12" ht="13.5">
      <c r="A6095" s="867" t="s">
        <v>12719</v>
      </c>
      <c r="B6095" s="867" t="s">
        <v>12720</v>
      </c>
      <c r="C6095" s="867" t="s">
        <v>12721</v>
      </c>
      <c r="D6095" s="867" t="s">
        <v>12722</v>
      </c>
      <c r="E6095" s="868" t="s">
        <v>819</v>
      </c>
      <c r="F6095" s="867" t="s">
        <v>819</v>
      </c>
      <c r="G6095" s="867">
        <v>95429</v>
      </c>
      <c r="H6095" s="867" t="s">
        <v>12739</v>
      </c>
      <c r="I6095" s="867" t="s">
        <v>11443</v>
      </c>
      <c r="J6095" s="867" t="s">
        <v>6142</v>
      </c>
      <c r="K6095" s="868">
        <v>0.75</v>
      </c>
      <c r="L6095" s="867" t="s">
        <v>6143</v>
      </c>
    </row>
    <row r="6096" spans="1:12" ht="13.5">
      <c r="A6096" s="867" t="s">
        <v>12719</v>
      </c>
      <c r="B6096" s="867" t="s">
        <v>12720</v>
      </c>
      <c r="C6096" s="867" t="s">
        <v>12721</v>
      </c>
      <c r="D6096" s="867" t="s">
        <v>12722</v>
      </c>
      <c r="E6096" s="868" t="s">
        <v>819</v>
      </c>
      <c r="F6096" s="867" t="s">
        <v>819</v>
      </c>
      <c r="G6096" s="867">
        <v>95430</v>
      </c>
      <c r="H6096" s="867" t="s">
        <v>12740</v>
      </c>
      <c r="I6096" s="867" t="s">
        <v>11443</v>
      </c>
      <c r="J6096" s="867" t="s">
        <v>6142</v>
      </c>
      <c r="K6096" s="868">
        <v>0.26</v>
      </c>
      <c r="L6096" s="867" t="s">
        <v>6143</v>
      </c>
    </row>
    <row r="6097" spans="1:12" ht="13.5">
      <c r="A6097" s="867" t="s">
        <v>12719</v>
      </c>
      <c r="B6097" s="867" t="s">
        <v>12720</v>
      </c>
      <c r="C6097" s="867" t="s">
        <v>12721</v>
      </c>
      <c r="D6097" s="867" t="s">
        <v>12722</v>
      </c>
      <c r="E6097" s="868" t="s">
        <v>819</v>
      </c>
      <c r="F6097" s="867" t="s">
        <v>819</v>
      </c>
      <c r="G6097" s="867">
        <v>95875</v>
      </c>
      <c r="H6097" s="867" t="s">
        <v>12741</v>
      </c>
      <c r="I6097" s="867" t="s">
        <v>11429</v>
      </c>
      <c r="J6097" s="867" t="s">
        <v>6142</v>
      </c>
      <c r="K6097" s="868">
        <v>1.3</v>
      </c>
      <c r="L6097" s="867" t="s">
        <v>6143</v>
      </c>
    </row>
    <row r="6098" spans="1:12" ht="13.5">
      <c r="A6098" s="867" t="s">
        <v>12719</v>
      </c>
      <c r="B6098" s="867" t="s">
        <v>12720</v>
      </c>
      <c r="C6098" s="867" t="s">
        <v>12721</v>
      </c>
      <c r="D6098" s="867" t="s">
        <v>12722</v>
      </c>
      <c r="E6098" s="868" t="s">
        <v>819</v>
      </c>
      <c r="F6098" s="867" t="s">
        <v>819</v>
      </c>
      <c r="G6098" s="867">
        <v>95876</v>
      </c>
      <c r="H6098" s="867" t="s">
        <v>12742</v>
      </c>
      <c r="I6098" s="867" t="s">
        <v>11429</v>
      </c>
      <c r="J6098" s="867" t="s">
        <v>6142</v>
      </c>
      <c r="K6098" s="868">
        <v>1.19</v>
      </c>
      <c r="L6098" s="867" t="s">
        <v>6143</v>
      </c>
    </row>
    <row r="6099" spans="1:12" ht="13.5">
      <c r="A6099" s="867" t="s">
        <v>12719</v>
      </c>
      <c r="B6099" s="867" t="s">
        <v>12720</v>
      </c>
      <c r="C6099" s="867" t="s">
        <v>12721</v>
      </c>
      <c r="D6099" s="867" t="s">
        <v>12722</v>
      </c>
      <c r="E6099" s="868" t="s">
        <v>819</v>
      </c>
      <c r="F6099" s="867" t="s">
        <v>819</v>
      </c>
      <c r="G6099" s="867">
        <v>95877</v>
      </c>
      <c r="H6099" s="867" t="s">
        <v>12743</v>
      </c>
      <c r="I6099" s="867" t="s">
        <v>11429</v>
      </c>
      <c r="J6099" s="867" t="s">
        <v>6142</v>
      </c>
      <c r="K6099" s="868">
        <v>1.02</v>
      </c>
      <c r="L6099" s="867" t="s">
        <v>6143</v>
      </c>
    </row>
    <row r="6100" spans="1:12" ht="13.5">
      <c r="A6100" s="867" t="s">
        <v>12719</v>
      </c>
      <c r="B6100" s="867" t="s">
        <v>12720</v>
      </c>
      <c r="C6100" s="867" t="s">
        <v>12721</v>
      </c>
      <c r="D6100" s="867" t="s">
        <v>12722</v>
      </c>
      <c r="E6100" s="868" t="s">
        <v>819</v>
      </c>
      <c r="F6100" s="867" t="s">
        <v>819</v>
      </c>
      <c r="G6100" s="867">
        <v>95878</v>
      </c>
      <c r="H6100" s="867" t="s">
        <v>12744</v>
      </c>
      <c r="I6100" s="867" t="s">
        <v>11443</v>
      </c>
      <c r="J6100" s="867" t="s">
        <v>6142</v>
      </c>
      <c r="K6100" s="868">
        <v>0.88</v>
      </c>
      <c r="L6100" s="867" t="s">
        <v>6143</v>
      </c>
    </row>
    <row r="6101" spans="1:12" ht="13.5">
      <c r="A6101" s="867" t="s">
        <v>12719</v>
      </c>
      <c r="B6101" s="867" t="s">
        <v>12720</v>
      </c>
      <c r="C6101" s="867" t="s">
        <v>12721</v>
      </c>
      <c r="D6101" s="867" t="s">
        <v>12722</v>
      </c>
      <c r="E6101" s="868" t="s">
        <v>819</v>
      </c>
      <c r="F6101" s="867" t="s">
        <v>819</v>
      </c>
      <c r="G6101" s="867">
        <v>95879</v>
      </c>
      <c r="H6101" s="867" t="s">
        <v>12745</v>
      </c>
      <c r="I6101" s="867" t="s">
        <v>11443</v>
      </c>
      <c r="J6101" s="867" t="s">
        <v>6142</v>
      </c>
      <c r="K6101" s="868">
        <v>0.8</v>
      </c>
      <c r="L6101" s="867" t="s">
        <v>6143</v>
      </c>
    </row>
    <row r="6102" spans="1:12" ht="13.5">
      <c r="A6102" s="867" t="s">
        <v>12719</v>
      </c>
      <c r="B6102" s="867" t="s">
        <v>12720</v>
      </c>
      <c r="C6102" s="867" t="s">
        <v>12721</v>
      </c>
      <c r="D6102" s="867" t="s">
        <v>12722</v>
      </c>
      <c r="E6102" s="868" t="s">
        <v>819</v>
      </c>
      <c r="F6102" s="867" t="s">
        <v>819</v>
      </c>
      <c r="G6102" s="867">
        <v>95880</v>
      </c>
      <c r="H6102" s="867" t="s">
        <v>12746</v>
      </c>
      <c r="I6102" s="867" t="s">
        <v>11443</v>
      </c>
      <c r="J6102" s="867" t="s">
        <v>6142</v>
      </c>
      <c r="K6102" s="868">
        <v>0.67</v>
      </c>
      <c r="L6102" s="867" t="s">
        <v>6143</v>
      </c>
    </row>
    <row r="6103" spans="1:12" ht="13.5">
      <c r="A6103" s="867" t="s">
        <v>12719</v>
      </c>
      <c r="B6103" s="867" t="s">
        <v>12720</v>
      </c>
      <c r="C6103" s="867" t="s">
        <v>12721</v>
      </c>
      <c r="D6103" s="867" t="s">
        <v>12722</v>
      </c>
      <c r="E6103" s="868" t="s">
        <v>819</v>
      </c>
      <c r="F6103" s="867" t="s">
        <v>819</v>
      </c>
      <c r="G6103" s="867">
        <v>97912</v>
      </c>
      <c r="H6103" s="867" t="s">
        <v>12747</v>
      </c>
      <c r="I6103" s="867" t="s">
        <v>11429</v>
      </c>
      <c r="J6103" s="867" t="s">
        <v>6142</v>
      </c>
      <c r="K6103" s="868">
        <v>2.02</v>
      </c>
      <c r="L6103" s="867" t="s">
        <v>6143</v>
      </c>
    </row>
    <row r="6104" spans="1:12" ht="13.5">
      <c r="A6104" s="867" t="s">
        <v>12719</v>
      </c>
      <c r="B6104" s="867" t="s">
        <v>12720</v>
      </c>
      <c r="C6104" s="867" t="s">
        <v>12721</v>
      </c>
      <c r="D6104" s="867" t="s">
        <v>12722</v>
      </c>
      <c r="E6104" s="868" t="s">
        <v>819</v>
      </c>
      <c r="F6104" s="867" t="s">
        <v>819</v>
      </c>
      <c r="G6104" s="867">
        <v>97913</v>
      </c>
      <c r="H6104" s="867" t="s">
        <v>12748</v>
      </c>
      <c r="I6104" s="867" t="s">
        <v>11429</v>
      </c>
      <c r="J6104" s="867" t="s">
        <v>6142</v>
      </c>
      <c r="K6104" s="868">
        <v>1.75</v>
      </c>
      <c r="L6104" s="867" t="s">
        <v>6143</v>
      </c>
    </row>
    <row r="6105" spans="1:12" ht="13.5">
      <c r="A6105" s="867" t="s">
        <v>12719</v>
      </c>
      <c r="B6105" s="867" t="s">
        <v>12720</v>
      </c>
      <c r="C6105" s="867" t="s">
        <v>12721</v>
      </c>
      <c r="D6105" s="867" t="s">
        <v>12722</v>
      </c>
      <c r="E6105" s="868" t="s">
        <v>819</v>
      </c>
      <c r="F6105" s="867" t="s">
        <v>819</v>
      </c>
      <c r="G6105" s="867">
        <v>97914</v>
      </c>
      <c r="H6105" s="867" t="s">
        <v>12749</v>
      </c>
      <c r="I6105" s="867" t="s">
        <v>11429</v>
      </c>
      <c r="J6105" s="867" t="s">
        <v>6142</v>
      </c>
      <c r="K6105" s="868">
        <v>1.6</v>
      </c>
      <c r="L6105" s="867" t="s">
        <v>6143</v>
      </c>
    </row>
    <row r="6106" spans="1:12" ht="13.5">
      <c r="A6106" s="867" t="s">
        <v>12719</v>
      </c>
      <c r="B6106" s="867" t="s">
        <v>12720</v>
      </c>
      <c r="C6106" s="867" t="s">
        <v>12721</v>
      </c>
      <c r="D6106" s="867" t="s">
        <v>12722</v>
      </c>
      <c r="E6106" s="868" t="s">
        <v>819</v>
      </c>
      <c r="F6106" s="867" t="s">
        <v>819</v>
      </c>
      <c r="G6106" s="867">
        <v>97915</v>
      </c>
      <c r="H6106" s="867" t="s">
        <v>12750</v>
      </c>
      <c r="I6106" s="867" t="s">
        <v>11429</v>
      </c>
      <c r="J6106" s="867" t="s">
        <v>6142</v>
      </c>
      <c r="K6106" s="868">
        <v>0.64</v>
      </c>
      <c r="L6106" s="867" t="s">
        <v>6143</v>
      </c>
    </row>
    <row r="6107" spans="1:12" ht="13.5">
      <c r="A6107" s="867" t="s">
        <v>12719</v>
      </c>
      <c r="B6107" s="867" t="s">
        <v>12720</v>
      </c>
      <c r="C6107" s="867" t="s">
        <v>12721</v>
      </c>
      <c r="D6107" s="867" t="s">
        <v>12722</v>
      </c>
      <c r="E6107" s="868" t="s">
        <v>819</v>
      </c>
      <c r="F6107" s="867" t="s">
        <v>819</v>
      </c>
      <c r="G6107" s="867">
        <v>100937</v>
      </c>
      <c r="H6107" s="867" t="s">
        <v>12751</v>
      </c>
      <c r="I6107" s="867" t="s">
        <v>11429</v>
      </c>
      <c r="J6107" s="867" t="s">
        <v>6142</v>
      </c>
      <c r="K6107" s="868">
        <v>4.83</v>
      </c>
      <c r="L6107" s="867" t="s">
        <v>6143</v>
      </c>
    </row>
    <row r="6108" spans="1:12" ht="13.5">
      <c r="A6108" s="867" t="s">
        <v>12719</v>
      </c>
      <c r="B6108" s="867" t="s">
        <v>12720</v>
      </c>
      <c r="C6108" s="867" t="s">
        <v>12721</v>
      </c>
      <c r="D6108" s="867" t="s">
        <v>12722</v>
      </c>
      <c r="E6108" s="868" t="s">
        <v>819</v>
      </c>
      <c r="F6108" s="867" t="s">
        <v>819</v>
      </c>
      <c r="G6108" s="867">
        <v>100938</v>
      </c>
      <c r="H6108" s="867" t="s">
        <v>12752</v>
      </c>
      <c r="I6108" s="867" t="s">
        <v>11429</v>
      </c>
      <c r="J6108" s="867" t="s">
        <v>6142</v>
      </c>
      <c r="K6108" s="868">
        <v>3.95</v>
      </c>
      <c r="L6108" s="867" t="s">
        <v>6143</v>
      </c>
    </row>
    <row r="6109" spans="1:12" ht="13.5">
      <c r="A6109" s="867" t="s">
        <v>12719</v>
      </c>
      <c r="B6109" s="867" t="s">
        <v>12720</v>
      </c>
      <c r="C6109" s="867" t="s">
        <v>12721</v>
      </c>
      <c r="D6109" s="867" t="s">
        <v>12722</v>
      </c>
      <c r="E6109" s="868" t="s">
        <v>819</v>
      </c>
      <c r="F6109" s="867" t="s">
        <v>819</v>
      </c>
      <c r="G6109" s="867">
        <v>100939</v>
      </c>
      <c r="H6109" s="867" t="s">
        <v>12753</v>
      </c>
      <c r="I6109" s="867" t="s">
        <v>11429</v>
      </c>
      <c r="J6109" s="867" t="s">
        <v>6142</v>
      </c>
      <c r="K6109" s="868">
        <v>3.63</v>
      </c>
      <c r="L6109" s="867" t="s">
        <v>6143</v>
      </c>
    </row>
    <row r="6110" spans="1:12" ht="13.5">
      <c r="A6110" s="867" t="s">
        <v>12719</v>
      </c>
      <c r="B6110" s="867" t="s">
        <v>12720</v>
      </c>
      <c r="C6110" s="867" t="s">
        <v>12721</v>
      </c>
      <c r="D6110" s="867" t="s">
        <v>12722</v>
      </c>
      <c r="E6110" s="868" t="s">
        <v>819</v>
      </c>
      <c r="F6110" s="867" t="s">
        <v>819</v>
      </c>
      <c r="G6110" s="867">
        <v>100940</v>
      </c>
      <c r="H6110" s="867" t="s">
        <v>12754</v>
      </c>
      <c r="I6110" s="867" t="s">
        <v>11429</v>
      </c>
      <c r="J6110" s="867" t="s">
        <v>6142</v>
      </c>
      <c r="K6110" s="868">
        <v>3.09</v>
      </c>
      <c r="L6110" s="867" t="s">
        <v>6143</v>
      </c>
    </row>
    <row r="6111" spans="1:12" ht="13.5">
      <c r="A6111" s="867" t="s">
        <v>12719</v>
      </c>
      <c r="B6111" s="867" t="s">
        <v>12720</v>
      </c>
      <c r="C6111" s="867" t="s">
        <v>12721</v>
      </c>
      <c r="D6111" s="867" t="s">
        <v>12722</v>
      </c>
      <c r="E6111" s="868" t="s">
        <v>819</v>
      </c>
      <c r="F6111" s="867" t="s">
        <v>819</v>
      </c>
      <c r="G6111" s="867">
        <v>100941</v>
      </c>
      <c r="H6111" s="867" t="s">
        <v>12755</v>
      </c>
      <c r="I6111" s="867" t="s">
        <v>11443</v>
      </c>
      <c r="J6111" s="867" t="s">
        <v>6142</v>
      </c>
      <c r="K6111" s="868">
        <v>3.22</v>
      </c>
      <c r="L6111" s="867" t="s">
        <v>6143</v>
      </c>
    </row>
    <row r="6112" spans="1:12" ht="13.5">
      <c r="A6112" s="867" t="s">
        <v>12719</v>
      </c>
      <c r="B6112" s="867" t="s">
        <v>12720</v>
      </c>
      <c r="C6112" s="867" t="s">
        <v>12721</v>
      </c>
      <c r="D6112" s="867" t="s">
        <v>12722</v>
      </c>
      <c r="E6112" s="868" t="s">
        <v>819</v>
      </c>
      <c r="F6112" s="867" t="s">
        <v>819</v>
      </c>
      <c r="G6112" s="867">
        <v>100942</v>
      </c>
      <c r="H6112" s="867" t="s">
        <v>12756</v>
      </c>
      <c r="I6112" s="867" t="s">
        <v>11443</v>
      </c>
      <c r="J6112" s="867" t="s">
        <v>6142</v>
      </c>
      <c r="K6112" s="868">
        <v>2.63</v>
      </c>
      <c r="L6112" s="867" t="s">
        <v>6143</v>
      </c>
    </row>
    <row r="6113" spans="1:12" ht="13.5">
      <c r="A6113" s="867" t="s">
        <v>12719</v>
      </c>
      <c r="B6113" s="867" t="s">
        <v>12720</v>
      </c>
      <c r="C6113" s="867" t="s">
        <v>12721</v>
      </c>
      <c r="D6113" s="867" t="s">
        <v>12722</v>
      </c>
      <c r="E6113" s="868" t="s">
        <v>819</v>
      </c>
      <c r="F6113" s="867" t="s">
        <v>819</v>
      </c>
      <c r="G6113" s="867">
        <v>100943</v>
      </c>
      <c r="H6113" s="867" t="s">
        <v>12757</v>
      </c>
      <c r="I6113" s="867" t="s">
        <v>11443</v>
      </c>
      <c r="J6113" s="867" t="s">
        <v>6142</v>
      </c>
      <c r="K6113" s="868">
        <v>2.4</v>
      </c>
      <c r="L6113" s="867" t="s">
        <v>6143</v>
      </c>
    </row>
    <row r="6114" spans="1:12" ht="13.5">
      <c r="A6114" s="867" t="s">
        <v>12719</v>
      </c>
      <c r="B6114" s="867" t="s">
        <v>12720</v>
      </c>
      <c r="C6114" s="867" t="s">
        <v>12721</v>
      </c>
      <c r="D6114" s="867" t="s">
        <v>12722</v>
      </c>
      <c r="E6114" s="868" t="s">
        <v>819</v>
      </c>
      <c r="F6114" s="867" t="s">
        <v>819</v>
      </c>
      <c r="G6114" s="867">
        <v>100944</v>
      </c>
      <c r="H6114" s="867" t="s">
        <v>12758</v>
      </c>
      <c r="I6114" s="867" t="s">
        <v>11443</v>
      </c>
      <c r="J6114" s="867" t="s">
        <v>6142</v>
      </c>
      <c r="K6114" s="868">
        <v>2.06</v>
      </c>
      <c r="L6114" s="867" t="s">
        <v>6143</v>
      </c>
    </row>
    <row r="6115" spans="1:12" ht="13.5">
      <c r="A6115" s="867" t="s">
        <v>12719</v>
      </c>
      <c r="B6115" s="867" t="s">
        <v>12720</v>
      </c>
      <c r="C6115" s="867" t="s">
        <v>12721</v>
      </c>
      <c r="D6115" s="867" t="s">
        <v>12722</v>
      </c>
      <c r="E6115" s="868" t="s">
        <v>819</v>
      </c>
      <c r="F6115" s="867" t="s">
        <v>819</v>
      </c>
      <c r="G6115" s="867">
        <v>100945</v>
      </c>
      <c r="H6115" s="867" t="s">
        <v>12759</v>
      </c>
      <c r="I6115" s="867" t="s">
        <v>11443</v>
      </c>
      <c r="J6115" s="867" t="s">
        <v>6142</v>
      </c>
      <c r="K6115" s="868">
        <v>1.41</v>
      </c>
      <c r="L6115" s="867" t="s">
        <v>6143</v>
      </c>
    </row>
    <row r="6116" spans="1:12" ht="13.5">
      <c r="A6116" s="867" t="s">
        <v>12719</v>
      </c>
      <c r="B6116" s="867" t="s">
        <v>12720</v>
      </c>
      <c r="C6116" s="867" t="s">
        <v>12721</v>
      </c>
      <c r="D6116" s="867" t="s">
        <v>12722</v>
      </c>
      <c r="E6116" s="868" t="s">
        <v>819</v>
      </c>
      <c r="F6116" s="867" t="s">
        <v>819</v>
      </c>
      <c r="G6116" s="867">
        <v>100946</v>
      </c>
      <c r="H6116" s="867" t="s">
        <v>12760</v>
      </c>
      <c r="I6116" s="867" t="s">
        <v>11443</v>
      </c>
      <c r="J6116" s="867" t="s">
        <v>6142</v>
      </c>
      <c r="K6116" s="868">
        <v>1.22</v>
      </c>
      <c r="L6116" s="867" t="s">
        <v>6143</v>
      </c>
    </row>
    <row r="6117" spans="1:12" ht="13.5">
      <c r="A6117" s="867" t="s">
        <v>12719</v>
      </c>
      <c r="B6117" s="867" t="s">
        <v>12720</v>
      </c>
      <c r="C6117" s="867" t="s">
        <v>12721</v>
      </c>
      <c r="D6117" s="867" t="s">
        <v>12722</v>
      </c>
      <c r="E6117" s="868" t="s">
        <v>819</v>
      </c>
      <c r="F6117" s="867" t="s">
        <v>819</v>
      </c>
      <c r="G6117" s="867">
        <v>100947</v>
      </c>
      <c r="H6117" s="867" t="s">
        <v>12761</v>
      </c>
      <c r="I6117" s="867" t="s">
        <v>11443</v>
      </c>
      <c r="J6117" s="867" t="s">
        <v>6142</v>
      </c>
      <c r="K6117" s="868">
        <v>1.1200000000000001</v>
      </c>
      <c r="L6117" s="867" t="s">
        <v>6143</v>
      </c>
    </row>
    <row r="6118" spans="1:12" ht="13.5">
      <c r="A6118" s="867" t="s">
        <v>12719</v>
      </c>
      <c r="B6118" s="867" t="s">
        <v>12720</v>
      </c>
      <c r="C6118" s="867" t="s">
        <v>12721</v>
      </c>
      <c r="D6118" s="867" t="s">
        <v>12722</v>
      </c>
      <c r="E6118" s="868" t="s">
        <v>819</v>
      </c>
      <c r="F6118" s="867" t="s">
        <v>819</v>
      </c>
      <c r="G6118" s="867">
        <v>100948</v>
      </c>
      <c r="H6118" s="867" t="s">
        <v>12762</v>
      </c>
      <c r="I6118" s="867" t="s">
        <v>11443</v>
      </c>
      <c r="J6118" s="867" t="s">
        <v>6142</v>
      </c>
      <c r="K6118" s="868">
        <v>0.44</v>
      </c>
      <c r="L6118" s="867" t="s">
        <v>6143</v>
      </c>
    </row>
    <row r="6119" spans="1:12" ht="13.5">
      <c r="A6119" s="867" t="s">
        <v>12719</v>
      </c>
      <c r="B6119" s="867" t="s">
        <v>12720</v>
      </c>
      <c r="C6119" s="867" t="s">
        <v>12721</v>
      </c>
      <c r="D6119" s="867" t="s">
        <v>12722</v>
      </c>
      <c r="E6119" s="868" t="s">
        <v>819</v>
      </c>
      <c r="F6119" s="867" t="s">
        <v>819</v>
      </c>
      <c r="G6119" s="867">
        <v>100949</v>
      </c>
      <c r="H6119" s="867" t="s">
        <v>12763</v>
      </c>
      <c r="I6119" s="867" t="s">
        <v>11443</v>
      </c>
      <c r="J6119" s="867" t="s">
        <v>6142</v>
      </c>
      <c r="K6119" s="868">
        <v>3.38</v>
      </c>
      <c r="L6119" s="867" t="s">
        <v>6143</v>
      </c>
    </row>
    <row r="6120" spans="1:12" ht="13.5">
      <c r="A6120" s="867" t="s">
        <v>12719</v>
      </c>
      <c r="B6120" s="867" t="s">
        <v>12720</v>
      </c>
      <c r="C6120" s="867" t="s">
        <v>12721</v>
      </c>
      <c r="D6120" s="867" t="s">
        <v>12722</v>
      </c>
      <c r="E6120" s="868" t="s">
        <v>819</v>
      </c>
      <c r="F6120" s="867" t="s">
        <v>819</v>
      </c>
      <c r="G6120" s="867">
        <v>100950</v>
      </c>
      <c r="H6120" s="867" t="s">
        <v>12764</v>
      </c>
      <c r="I6120" s="867" t="s">
        <v>11443</v>
      </c>
      <c r="J6120" s="867" t="s">
        <v>6142</v>
      </c>
      <c r="K6120" s="868">
        <v>1.76</v>
      </c>
      <c r="L6120" s="867" t="s">
        <v>6143</v>
      </c>
    </row>
    <row r="6121" spans="1:12" ht="13.5">
      <c r="A6121" s="867" t="s">
        <v>12719</v>
      </c>
      <c r="B6121" s="867" t="s">
        <v>12720</v>
      </c>
      <c r="C6121" s="867" t="s">
        <v>12721</v>
      </c>
      <c r="D6121" s="867" t="s">
        <v>12722</v>
      </c>
      <c r="E6121" s="868" t="s">
        <v>819</v>
      </c>
      <c r="F6121" s="867" t="s">
        <v>819</v>
      </c>
      <c r="G6121" s="867">
        <v>100951</v>
      </c>
      <c r="H6121" s="867" t="s">
        <v>12765</v>
      </c>
      <c r="I6121" s="867" t="s">
        <v>11443</v>
      </c>
      <c r="J6121" s="867" t="s">
        <v>6142</v>
      </c>
      <c r="K6121" s="868">
        <v>1.51</v>
      </c>
      <c r="L6121" s="867" t="s">
        <v>6143</v>
      </c>
    </row>
    <row r="6122" spans="1:12" ht="13.5">
      <c r="A6122" s="867" t="s">
        <v>12719</v>
      </c>
      <c r="B6122" s="867" t="s">
        <v>12720</v>
      </c>
      <c r="C6122" s="867" t="s">
        <v>12721</v>
      </c>
      <c r="D6122" s="867" t="s">
        <v>12722</v>
      </c>
      <c r="E6122" s="868" t="s">
        <v>819</v>
      </c>
      <c r="F6122" s="867" t="s">
        <v>819</v>
      </c>
      <c r="G6122" s="867">
        <v>100952</v>
      </c>
      <c r="H6122" s="867" t="s">
        <v>12766</v>
      </c>
      <c r="I6122" s="867" t="s">
        <v>11443</v>
      </c>
      <c r="J6122" s="867" t="s">
        <v>6142</v>
      </c>
      <c r="K6122" s="868">
        <v>1.4</v>
      </c>
      <c r="L6122" s="867" t="s">
        <v>6143</v>
      </c>
    </row>
    <row r="6123" spans="1:12" ht="13.5">
      <c r="A6123" s="867" t="s">
        <v>12719</v>
      </c>
      <c r="B6123" s="867" t="s">
        <v>12720</v>
      </c>
      <c r="C6123" s="867" t="s">
        <v>12721</v>
      </c>
      <c r="D6123" s="867" t="s">
        <v>12722</v>
      </c>
      <c r="E6123" s="868" t="s">
        <v>819</v>
      </c>
      <c r="F6123" s="867" t="s">
        <v>819</v>
      </c>
      <c r="G6123" s="867">
        <v>100953</v>
      </c>
      <c r="H6123" s="867" t="s">
        <v>12767</v>
      </c>
      <c r="I6123" s="867" t="s">
        <v>11443</v>
      </c>
      <c r="J6123" s="867" t="s">
        <v>6142</v>
      </c>
      <c r="K6123" s="868">
        <v>0.55000000000000004</v>
      </c>
      <c r="L6123" s="867" t="s">
        <v>6143</v>
      </c>
    </row>
    <row r="6124" spans="1:12" ht="13.5">
      <c r="A6124" s="867" t="s">
        <v>12719</v>
      </c>
      <c r="B6124" s="867" t="s">
        <v>12720</v>
      </c>
      <c r="C6124" s="867" t="s">
        <v>12721</v>
      </c>
      <c r="D6124" s="867" t="s">
        <v>12722</v>
      </c>
      <c r="E6124" s="868" t="s">
        <v>819</v>
      </c>
      <c r="F6124" s="867" t="s">
        <v>819</v>
      </c>
      <c r="G6124" s="867">
        <v>100954</v>
      </c>
      <c r="H6124" s="867" t="s">
        <v>12768</v>
      </c>
      <c r="I6124" s="867" t="s">
        <v>11443</v>
      </c>
      <c r="J6124" s="867" t="s">
        <v>6142</v>
      </c>
      <c r="K6124" s="868">
        <v>4.18</v>
      </c>
      <c r="L6124" s="867" t="s">
        <v>6143</v>
      </c>
    </row>
    <row r="6125" spans="1:12" ht="13.5">
      <c r="A6125" s="867" t="s">
        <v>12719</v>
      </c>
      <c r="B6125" s="867" t="s">
        <v>12720</v>
      </c>
      <c r="C6125" s="867" t="s">
        <v>12721</v>
      </c>
      <c r="D6125" s="867" t="s">
        <v>12722</v>
      </c>
      <c r="E6125" s="868" t="s">
        <v>819</v>
      </c>
      <c r="F6125" s="867" t="s">
        <v>819</v>
      </c>
      <c r="G6125" s="867">
        <v>100955</v>
      </c>
      <c r="H6125" s="867" t="s">
        <v>12769</v>
      </c>
      <c r="I6125" s="867" t="s">
        <v>11429</v>
      </c>
      <c r="J6125" s="867" t="s">
        <v>6142</v>
      </c>
      <c r="K6125" s="868">
        <v>2.66</v>
      </c>
      <c r="L6125" s="867" t="s">
        <v>6143</v>
      </c>
    </row>
    <row r="6126" spans="1:12" ht="13.5">
      <c r="A6126" s="867" t="s">
        <v>12719</v>
      </c>
      <c r="B6126" s="867" t="s">
        <v>12720</v>
      </c>
      <c r="C6126" s="867" t="s">
        <v>12721</v>
      </c>
      <c r="D6126" s="867" t="s">
        <v>12722</v>
      </c>
      <c r="E6126" s="868" t="s">
        <v>819</v>
      </c>
      <c r="F6126" s="867" t="s">
        <v>819</v>
      </c>
      <c r="G6126" s="867">
        <v>100956</v>
      </c>
      <c r="H6126" s="867" t="s">
        <v>12770</v>
      </c>
      <c r="I6126" s="867" t="s">
        <v>11429</v>
      </c>
      <c r="J6126" s="867" t="s">
        <v>6142</v>
      </c>
      <c r="K6126" s="868">
        <v>2.31</v>
      </c>
      <c r="L6126" s="867" t="s">
        <v>6143</v>
      </c>
    </row>
    <row r="6127" spans="1:12" ht="13.5">
      <c r="A6127" s="867" t="s">
        <v>12719</v>
      </c>
      <c r="B6127" s="867" t="s">
        <v>12720</v>
      </c>
      <c r="C6127" s="867" t="s">
        <v>12721</v>
      </c>
      <c r="D6127" s="867" t="s">
        <v>12722</v>
      </c>
      <c r="E6127" s="868" t="s">
        <v>819</v>
      </c>
      <c r="F6127" s="867" t="s">
        <v>819</v>
      </c>
      <c r="G6127" s="867">
        <v>100957</v>
      </c>
      <c r="H6127" s="867" t="s">
        <v>12771</v>
      </c>
      <c r="I6127" s="867" t="s">
        <v>11429</v>
      </c>
      <c r="J6127" s="867" t="s">
        <v>6142</v>
      </c>
      <c r="K6127" s="868">
        <v>2.11</v>
      </c>
      <c r="L6127" s="867" t="s">
        <v>6143</v>
      </c>
    </row>
    <row r="6128" spans="1:12" ht="13.5">
      <c r="A6128" s="867" t="s">
        <v>12719</v>
      </c>
      <c r="B6128" s="867" t="s">
        <v>12720</v>
      </c>
      <c r="C6128" s="867" t="s">
        <v>12721</v>
      </c>
      <c r="D6128" s="867" t="s">
        <v>12722</v>
      </c>
      <c r="E6128" s="868" t="s">
        <v>819</v>
      </c>
      <c r="F6128" s="867" t="s">
        <v>819</v>
      </c>
      <c r="G6128" s="867">
        <v>100958</v>
      </c>
      <c r="H6128" s="867" t="s">
        <v>12772</v>
      </c>
      <c r="I6128" s="867" t="s">
        <v>11429</v>
      </c>
      <c r="J6128" s="867" t="s">
        <v>6142</v>
      </c>
      <c r="K6128" s="868">
        <v>0.84</v>
      </c>
      <c r="L6128" s="867" t="s">
        <v>6143</v>
      </c>
    </row>
    <row r="6129" spans="1:12" ht="13.5">
      <c r="A6129" s="867" t="s">
        <v>12719</v>
      </c>
      <c r="B6129" s="867" t="s">
        <v>12720</v>
      </c>
      <c r="C6129" s="867" t="s">
        <v>12721</v>
      </c>
      <c r="D6129" s="867" t="s">
        <v>12722</v>
      </c>
      <c r="E6129" s="868" t="s">
        <v>819</v>
      </c>
      <c r="F6129" s="867" t="s">
        <v>819</v>
      </c>
      <c r="G6129" s="867">
        <v>100959</v>
      </c>
      <c r="H6129" s="867" t="s">
        <v>12773</v>
      </c>
      <c r="I6129" s="867" t="s">
        <v>11429</v>
      </c>
      <c r="J6129" s="867" t="s">
        <v>6142</v>
      </c>
      <c r="K6129" s="868">
        <v>6.34</v>
      </c>
      <c r="L6129" s="867" t="s">
        <v>6143</v>
      </c>
    </row>
    <row r="6130" spans="1:12" ht="13.5">
      <c r="A6130" s="867" t="s">
        <v>12719</v>
      </c>
      <c r="B6130" s="867" t="s">
        <v>12720</v>
      </c>
      <c r="C6130" s="867" t="s">
        <v>12721</v>
      </c>
      <c r="D6130" s="867" t="s">
        <v>12722</v>
      </c>
      <c r="E6130" s="868" t="s">
        <v>819</v>
      </c>
      <c r="F6130" s="867" t="s">
        <v>819</v>
      </c>
      <c r="G6130" s="867">
        <v>100960</v>
      </c>
      <c r="H6130" s="867" t="s">
        <v>12774</v>
      </c>
      <c r="I6130" s="867" t="s">
        <v>11429</v>
      </c>
      <c r="J6130" s="867" t="s">
        <v>6142</v>
      </c>
      <c r="K6130" s="868">
        <v>1.9</v>
      </c>
      <c r="L6130" s="867" t="s">
        <v>6143</v>
      </c>
    </row>
    <row r="6131" spans="1:12" ht="13.5">
      <c r="A6131" s="867" t="s">
        <v>12719</v>
      </c>
      <c r="B6131" s="867" t="s">
        <v>12720</v>
      </c>
      <c r="C6131" s="867" t="s">
        <v>12721</v>
      </c>
      <c r="D6131" s="867" t="s">
        <v>12722</v>
      </c>
      <c r="E6131" s="868" t="s">
        <v>819</v>
      </c>
      <c r="F6131" s="867" t="s">
        <v>819</v>
      </c>
      <c r="G6131" s="867">
        <v>100961</v>
      </c>
      <c r="H6131" s="867" t="s">
        <v>12775</v>
      </c>
      <c r="I6131" s="867" t="s">
        <v>11429</v>
      </c>
      <c r="J6131" s="867" t="s">
        <v>6142</v>
      </c>
      <c r="K6131" s="868">
        <v>1.65</v>
      </c>
      <c r="L6131" s="867" t="s">
        <v>6143</v>
      </c>
    </row>
    <row r="6132" spans="1:12" ht="13.5">
      <c r="A6132" s="867" t="s">
        <v>12719</v>
      </c>
      <c r="B6132" s="867" t="s">
        <v>12720</v>
      </c>
      <c r="C6132" s="867" t="s">
        <v>12721</v>
      </c>
      <c r="D6132" s="867" t="s">
        <v>12722</v>
      </c>
      <c r="E6132" s="868" t="s">
        <v>819</v>
      </c>
      <c r="F6132" s="867" t="s">
        <v>819</v>
      </c>
      <c r="G6132" s="867">
        <v>100962</v>
      </c>
      <c r="H6132" s="867" t="s">
        <v>12776</v>
      </c>
      <c r="I6132" s="867" t="s">
        <v>11429</v>
      </c>
      <c r="J6132" s="867" t="s">
        <v>6142</v>
      </c>
      <c r="K6132" s="868">
        <v>1.5</v>
      </c>
      <c r="L6132" s="867" t="s">
        <v>6143</v>
      </c>
    </row>
    <row r="6133" spans="1:12" ht="13.5">
      <c r="A6133" s="867" t="s">
        <v>12719</v>
      </c>
      <c r="B6133" s="867" t="s">
        <v>12720</v>
      </c>
      <c r="C6133" s="867" t="s">
        <v>12721</v>
      </c>
      <c r="D6133" s="867" t="s">
        <v>12722</v>
      </c>
      <c r="E6133" s="868" t="s">
        <v>819</v>
      </c>
      <c r="F6133" s="867" t="s">
        <v>819</v>
      </c>
      <c r="G6133" s="867">
        <v>100963</v>
      </c>
      <c r="H6133" s="867" t="s">
        <v>12777</v>
      </c>
      <c r="I6133" s="867" t="s">
        <v>11429</v>
      </c>
      <c r="J6133" s="867" t="s">
        <v>6142</v>
      </c>
      <c r="K6133" s="868">
        <v>0.59</v>
      </c>
      <c r="L6133" s="867" t="s">
        <v>6143</v>
      </c>
    </row>
    <row r="6134" spans="1:12" ht="13.5">
      <c r="A6134" s="867" t="s">
        <v>12719</v>
      </c>
      <c r="B6134" s="867" t="s">
        <v>12720</v>
      </c>
      <c r="C6134" s="867" t="s">
        <v>12721</v>
      </c>
      <c r="D6134" s="867" t="s">
        <v>12722</v>
      </c>
      <c r="E6134" s="868" t="s">
        <v>819</v>
      </c>
      <c r="F6134" s="867" t="s">
        <v>819</v>
      </c>
      <c r="G6134" s="867">
        <v>100964</v>
      </c>
      <c r="H6134" s="867" t="s">
        <v>12778</v>
      </c>
      <c r="I6134" s="867" t="s">
        <v>11429</v>
      </c>
      <c r="J6134" s="867" t="s">
        <v>6142</v>
      </c>
      <c r="K6134" s="868">
        <v>4.58</v>
      </c>
      <c r="L6134" s="867" t="s">
        <v>6143</v>
      </c>
    </row>
    <row r="6135" spans="1:12" ht="13.5">
      <c r="A6135" s="867" t="s">
        <v>12719</v>
      </c>
      <c r="B6135" s="867" t="s">
        <v>12720</v>
      </c>
      <c r="C6135" s="867" t="s">
        <v>12721</v>
      </c>
      <c r="D6135" s="867" t="s">
        <v>12722</v>
      </c>
      <c r="E6135" s="868" t="s">
        <v>819</v>
      </c>
      <c r="F6135" s="867" t="s">
        <v>819</v>
      </c>
      <c r="G6135" s="867">
        <v>100973</v>
      </c>
      <c r="H6135" s="867" t="s">
        <v>12779</v>
      </c>
      <c r="I6135" s="867" t="s">
        <v>169</v>
      </c>
      <c r="J6135" s="867" t="s">
        <v>6142</v>
      </c>
      <c r="K6135" s="868">
        <v>4.97</v>
      </c>
      <c r="L6135" s="867" t="s">
        <v>6143</v>
      </c>
    </row>
    <row r="6136" spans="1:12" ht="13.5">
      <c r="A6136" s="867" t="s">
        <v>12719</v>
      </c>
      <c r="B6136" s="867" t="s">
        <v>12720</v>
      </c>
      <c r="C6136" s="867" t="s">
        <v>12721</v>
      </c>
      <c r="D6136" s="867" t="s">
        <v>12722</v>
      </c>
      <c r="E6136" s="868" t="s">
        <v>819</v>
      </c>
      <c r="F6136" s="867" t="s">
        <v>819</v>
      </c>
      <c r="G6136" s="867">
        <v>100974</v>
      </c>
      <c r="H6136" s="867" t="s">
        <v>12780</v>
      </c>
      <c r="I6136" s="867" t="s">
        <v>169</v>
      </c>
      <c r="J6136" s="867" t="s">
        <v>6142</v>
      </c>
      <c r="K6136" s="868">
        <v>4.7</v>
      </c>
      <c r="L6136" s="867" t="s">
        <v>6143</v>
      </c>
    </row>
    <row r="6137" spans="1:12" ht="13.5">
      <c r="A6137" s="867" t="s">
        <v>12719</v>
      </c>
      <c r="B6137" s="867" t="s">
        <v>12720</v>
      </c>
      <c r="C6137" s="867" t="s">
        <v>12721</v>
      </c>
      <c r="D6137" s="867" t="s">
        <v>12722</v>
      </c>
      <c r="E6137" s="868" t="s">
        <v>819</v>
      </c>
      <c r="F6137" s="867" t="s">
        <v>819</v>
      </c>
      <c r="G6137" s="867">
        <v>100975</v>
      </c>
      <c r="H6137" s="867" t="s">
        <v>12781</v>
      </c>
      <c r="I6137" s="867" t="s">
        <v>169</v>
      </c>
      <c r="J6137" s="867" t="s">
        <v>6142</v>
      </c>
      <c r="K6137" s="868">
        <v>4.88</v>
      </c>
      <c r="L6137" s="867" t="s">
        <v>6143</v>
      </c>
    </row>
    <row r="6138" spans="1:12" ht="13.5">
      <c r="A6138" s="867" t="s">
        <v>12719</v>
      </c>
      <c r="B6138" s="867" t="s">
        <v>12720</v>
      </c>
      <c r="C6138" s="867" t="s">
        <v>12782</v>
      </c>
      <c r="D6138" s="867" t="s">
        <v>12783</v>
      </c>
      <c r="E6138" s="868" t="s">
        <v>819</v>
      </c>
      <c r="F6138" s="867" t="s">
        <v>819</v>
      </c>
      <c r="G6138" s="867">
        <v>93176</v>
      </c>
      <c r="H6138" s="867" t="s">
        <v>12784</v>
      </c>
      <c r="I6138" s="867" t="s">
        <v>11443</v>
      </c>
      <c r="J6138" s="867" t="s">
        <v>6142</v>
      </c>
      <c r="K6138" s="868">
        <v>0.47</v>
      </c>
      <c r="L6138" s="867" t="s">
        <v>6143</v>
      </c>
    </row>
    <row r="6139" spans="1:12" ht="13.5">
      <c r="A6139" s="867" t="s">
        <v>12719</v>
      </c>
      <c r="B6139" s="867" t="s">
        <v>12720</v>
      </c>
      <c r="C6139" s="867" t="s">
        <v>12782</v>
      </c>
      <c r="D6139" s="867" t="s">
        <v>12783</v>
      </c>
      <c r="E6139" s="868" t="s">
        <v>819</v>
      </c>
      <c r="F6139" s="867" t="s">
        <v>819</v>
      </c>
      <c r="G6139" s="867">
        <v>93177</v>
      </c>
      <c r="H6139" s="867" t="s">
        <v>12785</v>
      </c>
      <c r="I6139" s="867" t="s">
        <v>11443</v>
      </c>
      <c r="J6139" s="867" t="s">
        <v>6142</v>
      </c>
      <c r="K6139" s="868">
        <v>1.66</v>
      </c>
      <c r="L6139" s="867" t="s">
        <v>6143</v>
      </c>
    </row>
    <row r="6140" spans="1:12" ht="13.5">
      <c r="A6140" s="867" t="s">
        <v>12719</v>
      </c>
      <c r="B6140" s="867" t="s">
        <v>12720</v>
      </c>
      <c r="C6140" s="867" t="s">
        <v>12782</v>
      </c>
      <c r="D6140" s="867" t="s">
        <v>12783</v>
      </c>
      <c r="E6140" s="868" t="s">
        <v>819</v>
      </c>
      <c r="F6140" s="867" t="s">
        <v>819</v>
      </c>
      <c r="G6140" s="867">
        <v>93178</v>
      </c>
      <c r="H6140" s="867" t="s">
        <v>12786</v>
      </c>
      <c r="I6140" s="867" t="s">
        <v>11443</v>
      </c>
      <c r="J6140" s="867" t="s">
        <v>6142</v>
      </c>
      <c r="K6140" s="868">
        <v>0.54</v>
      </c>
      <c r="L6140" s="867" t="s">
        <v>6143</v>
      </c>
    </row>
    <row r="6141" spans="1:12" ht="13.5">
      <c r="A6141" s="867" t="s">
        <v>12719</v>
      </c>
      <c r="B6141" s="867" t="s">
        <v>12720</v>
      </c>
      <c r="C6141" s="867" t="s">
        <v>12782</v>
      </c>
      <c r="D6141" s="867" t="s">
        <v>12783</v>
      </c>
      <c r="E6141" s="868" t="s">
        <v>819</v>
      </c>
      <c r="F6141" s="867" t="s">
        <v>819</v>
      </c>
      <c r="G6141" s="867">
        <v>93179</v>
      </c>
      <c r="H6141" s="867" t="s">
        <v>12787</v>
      </c>
      <c r="I6141" s="867" t="s">
        <v>11443</v>
      </c>
      <c r="J6141" s="867" t="s">
        <v>6142</v>
      </c>
      <c r="K6141" s="868">
        <v>1.84</v>
      </c>
      <c r="L6141" s="867" t="s">
        <v>6143</v>
      </c>
    </row>
    <row r="6142" spans="1:12" ht="13.5">
      <c r="A6142" s="867" t="s">
        <v>12719</v>
      </c>
      <c r="B6142" s="867" t="s">
        <v>12720</v>
      </c>
      <c r="C6142" s="867" t="s">
        <v>12782</v>
      </c>
      <c r="D6142" s="867" t="s">
        <v>12783</v>
      </c>
      <c r="E6142" s="868" t="s">
        <v>819</v>
      </c>
      <c r="F6142" s="867" t="s">
        <v>819</v>
      </c>
      <c r="G6142" s="867">
        <v>100965</v>
      </c>
      <c r="H6142" s="867" t="s">
        <v>12788</v>
      </c>
      <c r="I6142" s="867" t="s">
        <v>11443</v>
      </c>
      <c r="J6142" s="867" t="s">
        <v>6142</v>
      </c>
      <c r="K6142" s="868">
        <v>0.99</v>
      </c>
      <c r="L6142" s="867" t="s">
        <v>6143</v>
      </c>
    </row>
    <row r="6143" spans="1:12" ht="13.5">
      <c r="A6143" s="867" t="s">
        <v>12719</v>
      </c>
      <c r="B6143" s="867" t="s">
        <v>12720</v>
      </c>
      <c r="C6143" s="867" t="s">
        <v>12782</v>
      </c>
      <c r="D6143" s="867" t="s">
        <v>12783</v>
      </c>
      <c r="E6143" s="868" t="s">
        <v>819</v>
      </c>
      <c r="F6143" s="867" t="s">
        <v>819</v>
      </c>
      <c r="G6143" s="867">
        <v>100966</v>
      </c>
      <c r="H6143" s="867" t="s">
        <v>12789</v>
      </c>
      <c r="I6143" s="867" t="s">
        <v>11443</v>
      </c>
      <c r="J6143" s="867" t="s">
        <v>6142</v>
      </c>
      <c r="K6143" s="868">
        <v>0.85</v>
      </c>
      <c r="L6143" s="867" t="s">
        <v>6143</v>
      </c>
    </row>
    <row r="6144" spans="1:12" ht="13.5">
      <c r="A6144" s="867" t="s">
        <v>12719</v>
      </c>
      <c r="B6144" s="867" t="s">
        <v>12720</v>
      </c>
      <c r="C6144" s="867" t="s">
        <v>12782</v>
      </c>
      <c r="D6144" s="867" t="s">
        <v>12783</v>
      </c>
      <c r="E6144" s="868" t="s">
        <v>819</v>
      </c>
      <c r="F6144" s="867" t="s">
        <v>819</v>
      </c>
      <c r="G6144" s="867">
        <v>100967</v>
      </c>
      <c r="H6144" s="867" t="s">
        <v>12790</v>
      </c>
      <c r="I6144" s="867" t="s">
        <v>11443</v>
      </c>
      <c r="J6144" s="867" t="s">
        <v>6142</v>
      </c>
      <c r="K6144" s="868">
        <v>0.79</v>
      </c>
      <c r="L6144" s="867" t="s">
        <v>6143</v>
      </c>
    </row>
    <row r="6145" spans="1:12" ht="13.5">
      <c r="A6145" s="867" t="s">
        <v>12719</v>
      </c>
      <c r="B6145" s="867" t="s">
        <v>12720</v>
      </c>
      <c r="C6145" s="867" t="s">
        <v>12782</v>
      </c>
      <c r="D6145" s="867" t="s">
        <v>12783</v>
      </c>
      <c r="E6145" s="868" t="s">
        <v>819</v>
      </c>
      <c r="F6145" s="867" t="s">
        <v>819</v>
      </c>
      <c r="G6145" s="867">
        <v>100968</v>
      </c>
      <c r="H6145" s="867" t="s">
        <v>12791</v>
      </c>
      <c r="I6145" s="867" t="s">
        <v>11443</v>
      </c>
      <c r="J6145" s="867" t="s">
        <v>6142</v>
      </c>
      <c r="K6145" s="868">
        <v>0.31</v>
      </c>
      <c r="L6145" s="867" t="s">
        <v>6143</v>
      </c>
    </row>
    <row r="6146" spans="1:12" ht="13.5">
      <c r="A6146" s="867" t="s">
        <v>12719</v>
      </c>
      <c r="B6146" s="867" t="s">
        <v>12720</v>
      </c>
      <c r="C6146" s="867" t="s">
        <v>12782</v>
      </c>
      <c r="D6146" s="867" t="s">
        <v>12783</v>
      </c>
      <c r="E6146" s="868" t="s">
        <v>819</v>
      </c>
      <c r="F6146" s="867" t="s">
        <v>819</v>
      </c>
      <c r="G6146" s="867">
        <v>100969</v>
      </c>
      <c r="H6146" s="867" t="s">
        <v>12792</v>
      </c>
      <c r="I6146" s="867" t="s">
        <v>11443</v>
      </c>
      <c r="J6146" s="867" t="s">
        <v>6142</v>
      </c>
      <c r="K6146" s="868">
        <v>1.32</v>
      </c>
      <c r="L6146" s="867" t="s">
        <v>6143</v>
      </c>
    </row>
    <row r="6147" spans="1:12" ht="13.5">
      <c r="A6147" s="867" t="s">
        <v>12719</v>
      </c>
      <c r="B6147" s="867" t="s">
        <v>12720</v>
      </c>
      <c r="C6147" s="867" t="s">
        <v>12782</v>
      </c>
      <c r="D6147" s="867" t="s">
        <v>12783</v>
      </c>
      <c r="E6147" s="868" t="s">
        <v>819</v>
      </c>
      <c r="F6147" s="867" t="s">
        <v>819</v>
      </c>
      <c r="G6147" s="867">
        <v>100970</v>
      </c>
      <c r="H6147" s="867" t="s">
        <v>12793</v>
      </c>
      <c r="I6147" s="867" t="s">
        <v>11443</v>
      </c>
      <c r="J6147" s="867" t="s">
        <v>6142</v>
      </c>
      <c r="K6147" s="868">
        <v>1.1100000000000001</v>
      </c>
      <c r="L6147" s="867" t="s">
        <v>6143</v>
      </c>
    </row>
    <row r="6148" spans="1:12" ht="13.5">
      <c r="A6148" s="867" t="s">
        <v>12719</v>
      </c>
      <c r="B6148" s="867" t="s">
        <v>12720</v>
      </c>
      <c r="C6148" s="867" t="s">
        <v>12782</v>
      </c>
      <c r="D6148" s="867" t="s">
        <v>12783</v>
      </c>
      <c r="E6148" s="868" t="s">
        <v>819</v>
      </c>
      <c r="F6148" s="867" t="s">
        <v>819</v>
      </c>
      <c r="G6148" s="867">
        <v>100971</v>
      </c>
      <c r="H6148" s="867" t="s">
        <v>12794</v>
      </c>
      <c r="I6148" s="867" t="s">
        <v>11443</v>
      </c>
      <c r="J6148" s="867" t="s">
        <v>6142</v>
      </c>
      <c r="K6148" s="868">
        <v>1.03</v>
      </c>
      <c r="L6148" s="867" t="s">
        <v>6143</v>
      </c>
    </row>
    <row r="6149" spans="1:12" ht="13.5">
      <c r="A6149" s="867" t="s">
        <v>12719</v>
      </c>
      <c r="B6149" s="867" t="s">
        <v>12720</v>
      </c>
      <c r="C6149" s="867" t="s">
        <v>12782</v>
      </c>
      <c r="D6149" s="867" t="s">
        <v>12783</v>
      </c>
      <c r="E6149" s="868" t="s">
        <v>819</v>
      </c>
      <c r="F6149" s="867" t="s">
        <v>819</v>
      </c>
      <c r="G6149" s="867">
        <v>100972</v>
      </c>
      <c r="H6149" s="867" t="s">
        <v>12795</v>
      </c>
      <c r="I6149" s="867" t="s">
        <v>11443</v>
      </c>
      <c r="J6149" s="867" t="s">
        <v>6142</v>
      </c>
      <c r="K6149" s="868">
        <v>0.42</v>
      </c>
      <c r="L6149" s="867" t="s">
        <v>6143</v>
      </c>
    </row>
    <row r="6150" spans="1:12" ht="13.5">
      <c r="A6150" s="867" t="s">
        <v>12719</v>
      </c>
      <c r="B6150" s="867" t="s">
        <v>12720</v>
      </c>
      <c r="C6150" s="867" t="s">
        <v>12796</v>
      </c>
      <c r="D6150" s="867" t="s">
        <v>12797</v>
      </c>
      <c r="E6150" s="868" t="s">
        <v>819</v>
      </c>
      <c r="F6150" s="867" t="s">
        <v>819</v>
      </c>
      <c r="G6150" s="867">
        <v>101019</v>
      </c>
      <c r="H6150" s="867" t="s">
        <v>12798</v>
      </c>
      <c r="I6150" s="867" t="s">
        <v>11422</v>
      </c>
      <c r="J6150" s="867" t="s">
        <v>6142</v>
      </c>
      <c r="K6150" s="868">
        <v>482.69</v>
      </c>
      <c r="L6150" s="867" t="s">
        <v>6143</v>
      </c>
    </row>
    <row r="6151" spans="1:12" ht="13.5">
      <c r="A6151" s="867" t="s">
        <v>12719</v>
      </c>
      <c r="B6151" s="867" t="s">
        <v>12720</v>
      </c>
      <c r="C6151" s="867" t="s">
        <v>12796</v>
      </c>
      <c r="D6151" s="867" t="s">
        <v>12797</v>
      </c>
      <c r="E6151" s="868" t="s">
        <v>819</v>
      </c>
      <c r="F6151" s="867" t="s">
        <v>819</v>
      </c>
      <c r="G6151" s="867">
        <v>101479</v>
      </c>
      <c r="H6151" s="867" t="s">
        <v>12799</v>
      </c>
      <c r="I6151" s="867" t="s">
        <v>11422</v>
      </c>
      <c r="J6151" s="867" t="s">
        <v>6142</v>
      </c>
      <c r="K6151" s="868">
        <v>96.35</v>
      </c>
      <c r="L6151" s="867" t="s">
        <v>6143</v>
      </c>
    </row>
    <row r="6152" spans="1:12" ht="13.5">
      <c r="A6152" s="867" t="s">
        <v>12719</v>
      </c>
      <c r="B6152" s="867" t="s">
        <v>12720</v>
      </c>
      <c r="C6152" s="867" t="s">
        <v>12800</v>
      </c>
      <c r="D6152" s="867" t="s">
        <v>12801</v>
      </c>
      <c r="E6152" s="868" t="s">
        <v>819</v>
      </c>
      <c r="F6152" s="867" t="s">
        <v>819</v>
      </c>
      <c r="G6152" s="867">
        <v>100976</v>
      </c>
      <c r="H6152" s="867" t="s">
        <v>12802</v>
      </c>
      <c r="I6152" s="867" t="s">
        <v>169</v>
      </c>
      <c r="J6152" s="867" t="s">
        <v>6142</v>
      </c>
      <c r="K6152" s="868">
        <v>4.78</v>
      </c>
      <c r="L6152" s="867" t="s">
        <v>6143</v>
      </c>
    </row>
    <row r="6153" spans="1:12" ht="13.5">
      <c r="A6153" s="867" t="s">
        <v>12719</v>
      </c>
      <c r="B6153" s="867" t="s">
        <v>12720</v>
      </c>
      <c r="C6153" s="867" t="s">
        <v>12800</v>
      </c>
      <c r="D6153" s="867" t="s">
        <v>12801</v>
      </c>
      <c r="E6153" s="868" t="s">
        <v>819</v>
      </c>
      <c r="F6153" s="867" t="s">
        <v>819</v>
      </c>
      <c r="G6153" s="867">
        <v>100977</v>
      </c>
      <c r="H6153" s="867" t="s">
        <v>12803</v>
      </c>
      <c r="I6153" s="867" t="s">
        <v>169</v>
      </c>
      <c r="J6153" s="867" t="s">
        <v>6142</v>
      </c>
      <c r="K6153" s="868">
        <v>4.2</v>
      </c>
      <c r="L6153" s="867" t="s">
        <v>6143</v>
      </c>
    </row>
    <row r="6154" spans="1:12" ht="13.5">
      <c r="A6154" s="867" t="s">
        <v>12719</v>
      </c>
      <c r="B6154" s="867" t="s">
        <v>12720</v>
      </c>
      <c r="C6154" s="867" t="s">
        <v>12800</v>
      </c>
      <c r="D6154" s="867" t="s">
        <v>12801</v>
      </c>
      <c r="E6154" s="868" t="s">
        <v>819</v>
      </c>
      <c r="F6154" s="867" t="s">
        <v>819</v>
      </c>
      <c r="G6154" s="867">
        <v>100978</v>
      </c>
      <c r="H6154" s="867" t="s">
        <v>12804</v>
      </c>
      <c r="I6154" s="867" t="s">
        <v>169</v>
      </c>
      <c r="J6154" s="867" t="s">
        <v>6142</v>
      </c>
      <c r="K6154" s="868">
        <v>3.73</v>
      </c>
      <c r="L6154" s="867" t="s">
        <v>6143</v>
      </c>
    </row>
    <row r="6155" spans="1:12" ht="13.5">
      <c r="A6155" s="867" t="s">
        <v>12719</v>
      </c>
      <c r="B6155" s="867" t="s">
        <v>12720</v>
      </c>
      <c r="C6155" s="867" t="s">
        <v>12800</v>
      </c>
      <c r="D6155" s="867" t="s">
        <v>12801</v>
      </c>
      <c r="E6155" s="868" t="s">
        <v>819</v>
      </c>
      <c r="F6155" s="867" t="s">
        <v>819</v>
      </c>
      <c r="G6155" s="867">
        <v>100979</v>
      </c>
      <c r="H6155" s="867" t="s">
        <v>12805</v>
      </c>
      <c r="I6155" s="867" t="s">
        <v>169</v>
      </c>
      <c r="J6155" s="867" t="s">
        <v>6142</v>
      </c>
      <c r="K6155" s="868">
        <v>3.69</v>
      </c>
      <c r="L6155" s="867" t="s">
        <v>6143</v>
      </c>
    </row>
    <row r="6156" spans="1:12" ht="13.5">
      <c r="A6156" s="867" t="s">
        <v>12719</v>
      </c>
      <c r="B6156" s="867" t="s">
        <v>12720</v>
      </c>
      <c r="C6156" s="867" t="s">
        <v>12800</v>
      </c>
      <c r="D6156" s="867" t="s">
        <v>12801</v>
      </c>
      <c r="E6156" s="868" t="s">
        <v>819</v>
      </c>
      <c r="F6156" s="867" t="s">
        <v>819</v>
      </c>
      <c r="G6156" s="867">
        <v>100980</v>
      </c>
      <c r="H6156" s="867" t="s">
        <v>12806</v>
      </c>
      <c r="I6156" s="867" t="s">
        <v>169</v>
      </c>
      <c r="J6156" s="867" t="s">
        <v>6142</v>
      </c>
      <c r="K6156" s="868">
        <v>3.49</v>
      </c>
      <c r="L6156" s="867" t="s">
        <v>6143</v>
      </c>
    </row>
    <row r="6157" spans="1:12" ht="13.5">
      <c r="A6157" s="867" t="s">
        <v>12719</v>
      </c>
      <c r="B6157" s="867" t="s">
        <v>12720</v>
      </c>
      <c r="C6157" s="867" t="s">
        <v>12800</v>
      </c>
      <c r="D6157" s="867" t="s">
        <v>12801</v>
      </c>
      <c r="E6157" s="868" t="s">
        <v>819</v>
      </c>
      <c r="F6157" s="867" t="s">
        <v>819</v>
      </c>
      <c r="G6157" s="867">
        <v>100981</v>
      </c>
      <c r="H6157" s="867" t="s">
        <v>12807</v>
      </c>
      <c r="I6157" s="867" t="s">
        <v>169</v>
      </c>
      <c r="J6157" s="867" t="s">
        <v>6142</v>
      </c>
      <c r="K6157" s="868">
        <v>5.14</v>
      </c>
      <c r="L6157" s="867" t="s">
        <v>6143</v>
      </c>
    </row>
    <row r="6158" spans="1:12" ht="13.5">
      <c r="A6158" s="867" t="s">
        <v>12719</v>
      </c>
      <c r="B6158" s="867" t="s">
        <v>12720</v>
      </c>
      <c r="C6158" s="867" t="s">
        <v>12800</v>
      </c>
      <c r="D6158" s="867" t="s">
        <v>12801</v>
      </c>
      <c r="E6158" s="868" t="s">
        <v>819</v>
      </c>
      <c r="F6158" s="867" t="s">
        <v>819</v>
      </c>
      <c r="G6158" s="867">
        <v>100982</v>
      </c>
      <c r="H6158" s="867" t="s">
        <v>12808</v>
      </c>
      <c r="I6158" s="867" t="s">
        <v>169</v>
      </c>
      <c r="J6158" s="867" t="s">
        <v>6142</v>
      </c>
      <c r="K6158" s="868">
        <v>4.84</v>
      </c>
      <c r="L6158" s="867" t="s">
        <v>6143</v>
      </c>
    </row>
    <row r="6159" spans="1:12" ht="13.5">
      <c r="A6159" s="867" t="s">
        <v>12719</v>
      </c>
      <c r="B6159" s="867" t="s">
        <v>12720</v>
      </c>
      <c r="C6159" s="867" t="s">
        <v>12800</v>
      </c>
      <c r="D6159" s="867" t="s">
        <v>12801</v>
      </c>
      <c r="E6159" s="868" t="s">
        <v>819</v>
      </c>
      <c r="F6159" s="867" t="s">
        <v>819</v>
      </c>
      <c r="G6159" s="867">
        <v>100983</v>
      </c>
      <c r="H6159" s="867" t="s">
        <v>12809</v>
      </c>
      <c r="I6159" s="867" t="s">
        <v>169</v>
      </c>
      <c r="J6159" s="867" t="s">
        <v>6142</v>
      </c>
      <c r="K6159" s="868">
        <v>5</v>
      </c>
      <c r="L6159" s="867" t="s">
        <v>6143</v>
      </c>
    </row>
    <row r="6160" spans="1:12" ht="13.5">
      <c r="A6160" s="867" t="s">
        <v>12719</v>
      </c>
      <c r="B6160" s="867" t="s">
        <v>12720</v>
      </c>
      <c r="C6160" s="867" t="s">
        <v>12800</v>
      </c>
      <c r="D6160" s="867" t="s">
        <v>12801</v>
      </c>
      <c r="E6160" s="868" t="s">
        <v>819</v>
      </c>
      <c r="F6160" s="867" t="s">
        <v>819</v>
      </c>
      <c r="G6160" s="867">
        <v>100984</v>
      </c>
      <c r="H6160" s="867" t="s">
        <v>12810</v>
      </c>
      <c r="I6160" s="867" t="s">
        <v>169</v>
      </c>
      <c r="J6160" s="867" t="s">
        <v>6142</v>
      </c>
      <c r="K6160" s="868">
        <v>4.8899999999999997</v>
      </c>
      <c r="L6160" s="867" t="s">
        <v>6143</v>
      </c>
    </row>
    <row r="6161" spans="1:12" ht="13.5">
      <c r="A6161" s="867" t="s">
        <v>12719</v>
      </c>
      <c r="B6161" s="867" t="s">
        <v>12720</v>
      </c>
      <c r="C6161" s="867" t="s">
        <v>12800</v>
      </c>
      <c r="D6161" s="867" t="s">
        <v>12801</v>
      </c>
      <c r="E6161" s="868" t="s">
        <v>819</v>
      </c>
      <c r="F6161" s="867" t="s">
        <v>819</v>
      </c>
      <c r="G6161" s="867">
        <v>100985</v>
      </c>
      <c r="H6161" s="867" t="s">
        <v>12811</v>
      </c>
      <c r="I6161" s="867" t="s">
        <v>169</v>
      </c>
      <c r="J6161" s="867" t="s">
        <v>6142</v>
      </c>
      <c r="K6161" s="868">
        <v>4.0599999999999996</v>
      </c>
      <c r="L6161" s="867" t="s">
        <v>6143</v>
      </c>
    </row>
    <row r="6162" spans="1:12" ht="13.5">
      <c r="A6162" s="867" t="s">
        <v>12719</v>
      </c>
      <c r="B6162" s="867" t="s">
        <v>12720</v>
      </c>
      <c r="C6162" s="867" t="s">
        <v>12800</v>
      </c>
      <c r="D6162" s="867" t="s">
        <v>12801</v>
      </c>
      <c r="E6162" s="868" t="s">
        <v>819</v>
      </c>
      <c r="F6162" s="867" t="s">
        <v>819</v>
      </c>
      <c r="G6162" s="867">
        <v>100986</v>
      </c>
      <c r="H6162" s="867" t="s">
        <v>12812</v>
      </c>
      <c r="I6162" s="867" t="s">
        <v>169</v>
      </c>
      <c r="J6162" s="867" t="s">
        <v>6142</v>
      </c>
      <c r="K6162" s="868">
        <v>4.7699999999999996</v>
      </c>
      <c r="L6162" s="867" t="s">
        <v>6143</v>
      </c>
    </row>
    <row r="6163" spans="1:12" ht="13.5">
      <c r="A6163" s="867" t="s">
        <v>12719</v>
      </c>
      <c r="B6163" s="867" t="s">
        <v>12720</v>
      </c>
      <c r="C6163" s="867" t="s">
        <v>12800</v>
      </c>
      <c r="D6163" s="867" t="s">
        <v>12801</v>
      </c>
      <c r="E6163" s="868" t="s">
        <v>819</v>
      </c>
      <c r="F6163" s="867" t="s">
        <v>819</v>
      </c>
      <c r="G6163" s="867">
        <v>100987</v>
      </c>
      <c r="H6163" s="867" t="s">
        <v>12813</v>
      </c>
      <c r="I6163" s="867" t="s">
        <v>169</v>
      </c>
      <c r="J6163" s="867" t="s">
        <v>6142</v>
      </c>
      <c r="K6163" s="868">
        <v>5.75</v>
      </c>
      <c r="L6163" s="867" t="s">
        <v>6143</v>
      </c>
    </row>
    <row r="6164" spans="1:12" ht="13.5">
      <c r="A6164" s="867" t="s">
        <v>12719</v>
      </c>
      <c r="B6164" s="867" t="s">
        <v>12720</v>
      </c>
      <c r="C6164" s="867" t="s">
        <v>12800</v>
      </c>
      <c r="D6164" s="867" t="s">
        <v>12801</v>
      </c>
      <c r="E6164" s="868" t="s">
        <v>819</v>
      </c>
      <c r="F6164" s="867" t="s">
        <v>819</v>
      </c>
      <c r="G6164" s="867">
        <v>100988</v>
      </c>
      <c r="H6164" s="867" t="s">
        <v>12814</v>
      </c>
      <c r="I6164" s="867" t="s">
        <v>169</v>
      </c>
      <c r="J6164" s="867" t="s">
        <v>6142</v>
      </c>
      <c r="K6164" s="868">
        <v>6.07</v>
      </c>
      <c r="L6164" s="867" t="s">
        <v>6143</v>
      </c>
    </row>
    <row r="6165" spans="1:12" ht="13.5">
      <c r="A6165" s="867" t="s">
        <v>12719</v>
      </c>
      <c r="B6165" s="867" t="s">
        <v>12720</v>
      </c>
      <c r="C6165" s="867" t="s">
        <v>12800</v>
      </c>
      <c r="D6165" s="867" t="s">
        <v>12801</v>
      </c>
      <c r="E6165" s="868" t="s">
        <v>819</v>
      </c>
      <c r="F6165" s="867" t="s">
        <v>819</v>
      </c>
      <c r="G6165" s="867">
        <v>100989</v>
      </c>
      <c r="H6165" s="867" t="s">
        <v>12815</v>
      </c>
      <c r="I6165" s="867" t="s">
        <v>11422</v>
      </c>
      <c r="J6165" s="867" t="s">
        <v>6142</v>
      </c>
      <c r="K6165" s="868">
        <v>3.31</v>
      </c>
      <c r="L6165" s="867" t="s">
        <v>6143</v>
      </c>
    </row>
    <row r="6166" spans="1:12" ht="13.5">
      <c r="A6166" s="867" t="s">
        <v>12719</v>
      </c>
      <c r="B6166" s="867" t="s">
        <v>12720</v>
      </c>
      <c r="C6166" s="867" t="s">
        <v>12800</v>
      </c>
      <c r="D6166" s="867" t="s">
        <v>12801</v>
      </c>
      <c r="E6166" s="868" t="s">
        <v>819</v>
      </c>
      <c r="F6166" s="867" t="s">
        <v>819</v>
      </c>
      <c r="G6166" s="867">
        <v>100990</v>
      </c>
      <c r="H6166" s="867" t="s">
        <v>12816</v>
      </c>
      <c r="I6166" s="867" t="s">
        <v>11422</v>
      </c>
      <c r="J6166" s="867" t="s">
        <v>6142</v>
      </c>
      <c r="K6166" s="868">
        <v>3.13</v>
      </c>
      <c r="L6166" s="867" t="s">
        <v>6143</v>
      </c>
    </row>
    <row r="6167" spans="1:12" ht="13.5">
      <c r="A6167" s="867" t="s">
        <v>12719</v>
      </c>
      <c r="B6167" s="867" t="s">
        <v>12720</v>
      </c>
      <c r="C6167" s="867" t="s">
        <v>12800</v>
      </c>
      <c r="D6167" s="867" t="s">
        <v>12801</v>
      </c>
      <c r="E6167" s="868" t="s">
        <v>819</v>
      </c>
      <c r="F6167" s="867" t="s">
        <v>819</v>
      </c>
      <c r="G6167" s="867">
        <v>100991</v>
      </c>
      <c r="H6167" s="867" t="s">
        <v>12817</v>
      </c>
      <c r="I6167" s="867" t="s">
        <v>11422</v>
      </c>
      <c r="J6167" s="867" t="s">
        <v>6142</v>
      </c>
      <c r="K6167" s="868">
        <v>3.26</v>
      </c>
      <c r="L6167" s="867" t="s">
        <v>6143</v>
      </c>
    </row>
    <row r="6168" spans="1:12" ht="13.5">
      <c r="A6168" s="867" t="s">
        <v>12719</v>
      </c>
      <c r="B6168" s="867" t="s">
        <v>12720</v>
      </c>
      <c r="C6168" s="867" t="s">
        <v>12800</v>
      </c>
      <c r="D6168" s="867" t="s">
        <v>12801</v>
      </c>
      <c r="E6168" s="868" t="s">
        <v>819</v>
      </c>
      <c r="F6168" s="867" t="s">
        <v>819</v>
      </c>
      <c r="G6168" s="867">
        <v>100992</v>
      </c>
      <c r="H6168" s="867" t="s">
        <v>12818</v>
      </c>
      <c r="I6168" s="867" t="s">
        <v>11422</v>
      </c>
      <c r="J6168" s="867" t="s">
        <v>6142</v>
      </c>
      <c r="K6168" s="868">
        <v>3.18</v>
      </c>
      <c r="L6168" s="867" t="s">
        <v>6143</v>
      </c>
    </row>
    <row r="6169" spans="1:12" ht="13.5">
      <c r="A6169" s="867" t="s">
        <v>12719</v>
      </c>
      <c r="B6169" s="867" t="s">
        <v>12720</v>
      </c>
      <c r="C6169" s="867" t="s">
        <v>12800</v>
      </c>
      <c r="D6169" s="867" t="s">
        <v>12801</v>
      </c>
      <c r="E6169" s="868" t="s">
        <v>819</v>
      </c>
      <c r="F6169" s="867" t="s">
        <v>819</v>
      </c>
      <c r="G6169" s="867">
        <v>100993</v>
      </c>
      <c r="H6169" s="867" t="s">
        <v>12819</v>
      </c>
      <c r="I6169" s="867" t="s">
        <v>11422</v>
      </c>
      <c r="J6169" s="867" t="s">
        <v>6142</v>
      </c>
      <c r="K6169" s="868">
        <v>2.79</v>
      </c>
      <c r="L6169" s="867" t="s">
        <v>6143</v>
      </c>
    </row>
    <row r="6170" spans="1:12" ht="13.5">
      <c r="A6170" s="867" t="s">
        <v>12719</v>
      </c>
      <c r="B6170" s="867" t="s">
        <v>12720</v>
      </c>
      <c r="C6170" s="867" t="s">
        <v>12800</v>
      </c>
      <c r="D6170" s="867" t="s">
        <v>12801</v>
      </c>
      <c r="E6170" s="868" t="s">
        <v>819</v>
      </c>
      <c r="F6170" s="867" t="s">
        <v>819</v>
      </c>
      <c r="G6170" s="867">
        <v>100994</v>
      </c>
      <c r="H6170" s="867" t="s">
        <v>12820</v>
      </c>
      <c r="I6170" s="867" t="s">
        <v>11422</v>
      </c>
      <c r="J6170" s="867" t="s">
        <v>6142</v>
      </c>
      <c r="K6170" s="868">
        <v>2.46</v>
      </c>
      <c r="L6170" s="867" t="s">
        <v>6143</v>
      </c>
    </row>
    <row r="6171" spans="1:12" ht="13.5">
      <c r="A6171" s="867" t="s">
        <v>12719</v>
      </c>
      <c r="B6171" s="867" t="s">
        <v>12720</v>
      </c>
      <c r="C6171" s="867" t="s">
        <v>12800</v>
      </c>
      <c r="D6171" s="867" t="s">
        <v>12801</v>
      </c>
      <c r="E6171" s="868" t="s">
        <v>819</v>
      </c>
      <c r="F6171" s="867" t="s">
        <v>819</v>
      </c>
      <c r="G6171" s="867">
        <v>100995</v>
      </c>
      <c r="H6171" s="867" t="s">
        <v>12821</v>
      </c>
      <c r="I6171" s="867" t="s">
        <v>11422</v>
      </c>
      <c r="J6171" s="867" t="s">
        <v>6142</v>
      </c>
      <c r="K6171" s="868">
        <v>2.46</v>
      </c>
      <c r="L6171" s="867" t="s">
        <v>6143</v>
      </c>
    </row>
    <row r="6172" spans="1:12" ht="13.5">
      <c r="A6172" s="867" t="s">
        <v>12719</v>
      </c>
      <c r="B6172" s="867" t="s">
        <v>12720</v>
      </c>
      <c r="C6172" s="867" t="s">
        <v>12800</v>
      </c>
      <c r="D6172" s="867" t="s">
        <v>12801</v>
      </c>
      <c r="E6172" s="868" t="s">
        <v>819</v>
      </c>
      <c r="F6172" s="867" t="s">
        <v>819</v>
      </c>
      <c r="G6172" s="867">
        <v>100996</v>
      </c>
      <c r="H6172" s="867" t="s">
        <v>12822</v>
      </c>
      <c r="I6172" s="867" t="s">
        <v>11422</v>
      </c>
      <c r="J6172" s="867" t="s">
        <v>6142</v>
      </c>
      <c r="K6172" s="868">
        <v>2.3199999999999998</v>
      </c>
      <c r="L6172" s="867" t="s">
        <v>6143</v>
      </c>
    </row>
    <row r="6173" spans="1:12" ht="13.5">
      <c r="A6173" s="867" t="s">
        <v>12719</v>
      </c>
      <c r="B6173" s="867" t="s">
        <v>12720</v>
      </c>
      <c r="C6173" s="867" t="s">
        <v>12800</v>
      </c>
      <c r="D6173" s="867" t="s">
        <v>12801</v>
      </c>
      <c r="E6173" s="868" t="s">
        <v>819</v>
      </c>
      <c r="F6173" s="867" t="s">
        <v>819</v>
      </c>
      <c r="G6173" s="867">
        <v>100997</v>
      </c>
      <c r="H6173" s="867" t="s">
        <v>12823</v>
      </c>
      <c r="I6173" s="867" t="s">
        <v>11422</v>
      </c>
      <c r="J6173" s="867" t="s">
        <v>6142</v>
      </c>
      <c r="K6173" s="868">
        <v>3.42</v>
      </c>
      <c r="L6173" s="867" t="s">
        <v>6143</v>
      </c>
    </row>
    <row r="6174" spans="1:12" ht="13.5">
      <c r="A6174" s="867" t="s">
        <v>12719</v>
      </c>
      <c r="B6174" s="867" t="s">
        <v>12720</v>
      </c>
      <c r="C6174" s="867" t="s">
        <v>12800</v>
      </c>
      <c r="D6174" s="867" t="s">
        <v>12801</v>
      </c>
      <c r="E6174" s="868" t="s">
        <v>819</v>
      </c>
      <c r="F6174" s="867" t="s">
        <v>819</v>
      </c>
      <c r="G6174" s="867">
        <v>100998</v>
      </c>
      <c r="H6174" s="867" t="s">
        <v>12824</v>
      </c>
      <c r="I6174" s="867" t="s">
        <v>11422</v>
      </c>
      <c r="J6174" s="867" t="s">
        <v>6142</v>
      </c>
      <c r="K6174" s="868">
        <v>3.22</v>
      </c>
      <c r="L6174" s="867" t="s">
        <v>6143</v>
      </c>
    </row>
    <row r="6175" spans="1:12" ht="13.5">
      <c r="A6175" s="867" t="s">
        <v>12719</v>
      </c>
      <c r="B6175" s="867" t="s">
        <v>12720</v>
      </c>
      <c r="C6175" s="867" t="s">
        <v>12800</v>
      </c>
      <c r="D6175" s="867" t="s">
        <v>12801</v>
      </c>
      <c r="E6175" s="868" t="s">
        <v>819</v>
      </c>
      <c r="F6175" s="867" t="s">
        <v>819</v>
      </c>
      <c r="G6175" s="867">
        <v>100999</v>
      </c>
      <c r="H6175" s="867" t="s">
        <v>12825</v>
      </c>
      <c r="I6175" s="867" t="s">
        <v>11422</v>
      </c>
      <c r="J6175" s="867" t="s">
        <v>6142</v>
      </c>
      <c r="K6175" s="868">
        <v>3.33</v>
      </c>
      <c r="L6175" s="867" t="s">
        <v>6143</v>
      </c>
    </row>
    <row r="6176" spans="1:12" ht="13.5">
      <c r="A6176" s="867" t="s">
        <v>12719</v>
      </c>
      <c r="B6176" s="867" t="s">
        <v>12720</v>
      </c>
      <c r="C6176" s="867" t="s">
        <v>12800</v>
      </c>
      <c r="D6176" s="867" t="s">
        <v>12801</v>
      </c>
      <c r="E6176" s="868" t="s">
        <v>819</v>
      </c>
      <c r="F6176" s="867" t="s">
        <v>819</v>
      </c>
      <c r="G6176" s="867">
        <v>101000</v>
      </c>
      <c r="H6176" s="867" t="s">
        <v>12826</v>
      </c>
      <c r="I6176" s="867" t="s">
        <v>11422</v>
      </c>
      <c r="J6176" s="867" t="s">
        <v>6142</v>
      </c>
      <c r="K6176" s="868">
        <v>3.25</v>
      </c>
      <c r="L6176" s="867" t="s">
        <v>6143</v>
      </c>
    </row>
    <row r="6177" spans="1:12" ht="13.5">
      <c r="A6177" s="867" t="s">
        <v>12719</v>
      </c>
      <c r="B6177" s="867" t="s">
        <v>12720</v>
      </c>
      <c r="C6177" s="867" t="s">
        <v>12800</v>
      </c>
      <c r="D6177" s="867" t="s">
        <v>12801</v>
      </c>
      <c r="E6177" s="868" t="s">
        <v>819</v>
      </c>
      <c r="F6177" s="867" t="s">
        <v>819</v>
      </c>
      <c r="G6177" s="867">
        <v>101001</v>
      </c>
      <c r="H6177" s="867" t="s">
        <v>12827</v>
      </c>
      <c r="I6177" s="867" t="s">
        <v>11422</v>
      </c>
      <c r="J6177" s="867" t="s">
        <v>6142</v>
      </c>
      <c r="K6177" s="868">
        <v>2.71</v>
      </c>
      <c r="L6177" s="867" t="s">
        <v>6143</v>
      </c>
    </row>
    <row r="6178" spans="1:12" ht="13.5">
      <c r="A6178" s="867" t="s">
        <v>12719</v>
      </c>
      <c r="B6178" s="867" t="s">
        <v>12720</v>
      </c>
      <c r="C6178" s="867" t="s">
        <v>12800</v>
      </c>
      <c r="D6178" s="867" t="s">
        <v>12801</v>
      </c>
      <c r="E6178" s="868" t="s">
        <v>819</v>
      </c>
      <c r="F6178" s="867" t="s">
        <v>819</v>
      </c>
      <c r="G6178" s="867">
        <v>101002</v>
      </c>
      <c r="H6178" s="867" t="s">
        <v>12828</v>
      </c>
      <c r="I6178" s="867" t="s">
        <v>11422</v>
      </c>
      <c r="J6178" s="867" t="s">
        <v>6142</v>
      </c>
      <c r="K6178" s="868">
        <v>3.17</v>
      </c>
      <c r="L6178" s="867" t="s">
        <v>6143</v>
      </c>
    </row>
    <row r="6179" spans="1:12" ht="13.5">
      <c r="A6179" s="867" t="s">
        <v>12719</v>
      </c>
      <c r="B6179" s="867" t="s">
        <v>12720</v>
      </c>
      <c r="C6179" s="867" t="s">
        <v>12800</v>
      </c>
      <c r="D6179" s="867" t="s">
        <v>12801</v>
      </c>
      <c r="E6179" s="868" t="s">
        <v>819</v>
      </c>
      <c r="F6179" s="867" t="s">
        <v>819</v>
      </c>
      <c r="G6179" s="867">
        <v>101003</v>
      </c>
      <c r="H6179" s="867" t="s">
        <v>12829</v>
      </c>
      <c r="I6179" s="867" t="s">
        <v>11422</v>
      </c>
      <c r="J6179" s="867" t="s">
        <v>6142</v>
      </c>
      <c r="K6179" s="868">
        <v>3.82</v>
      </c>
      <c r="L6179" s="867" t="s">
        <v>6143</v>
      </c>
    </row>
    <row r="6180" spans="1:12" ht="13.5">
      <c r="A6180" s="867" t="s">
        <v>12719</v>
      </c>
      <c r="B6180" s="867" t="s">
        <v>12720</v>
      </c>
      <c r="C6180" s="867" t="s">
        <v>12800</v>
      </c>
      <c r="D6180" s="867" t="s">
        <v>12801</v>
      </c>
      <c r="E6180" s="868" t="s">
        <v>819</v>
      </c>
      <c r="F6180" s="867" t="s">
        <v>819</v>
      </c>
      <c r="G6180" s="867">
        <v>101004</v>
      </c>
      <c r="H6180" s="867" t="s">
        <v>12830</v>
      </c>
      <c r="I6180" s="867" t="s">
        <v>11422</v>
      </c>
      <c r="J6180" s="867" t="s">
        <v>6142</v>
      </c>
      <c r="K6180" s="868">
        <v>4.05</v>
      </c>
      <c r="L6180" s="867" t="s">
        <v>6143</v>
      </c>
    </row>
    <row r="6181" spans="1:12" ht="13.5">
      <c r="A6181" s="867" t="s">
        <v>12719</v>
      </c>
      <c r="B6181" s="867" t="s">
        <v>12720</v>
      </c>
      <c r="C6181" s="867" t="s">
        <v>12800</v>
      </c>
      <c r="D6181" s="867" t="s">
        <v>12801</v>
      </c>
      <c r="E6181" s="868" t="s">
        <v>819</v>
      </c>
      <c r="F6181" s="867" t="s">
        <v>819</v>
      </c>
      <c r="G6181" s="867">
        <v>101005</v>
      </c>
      <c r="H6181" s="867" t="s">
        <v>12831</v>
      </c>
      <c r="I6181" s="867" t="s">
        <v>169</v>
      </c>
      <c r="J6181" s="867" t="s">
        <v>6142</v>
      </c>
      <c r="K6181" s="868">
        <v>10.130000000000001</v>
      </c>
      <c r="L6181" s="867" t="s">
        <v>6143</v>
      </c>
    </row>
    <row r="6182" spans="1:12" ht="13.5">
      <c r="A6182" s="867" t="s">
        <v>12719</v>
      </c>
      <c r="B6182" s="867" t="s">
        <v>12720</v>
      </c>
      <c r="C6182" s="867" t="s">
        <v>12800</v>
      </c>
      <c r="D6182" s="867" t="s">
        <v>12801</v>
      </c>
      <c r="E6182" s="868" t="s">
        <v>819</v>
      </c>
      <c r="F6182" s="867" t="s">
        <v>819</v>
      </c>
      <c r="G6182" s="867">
        <v>101006</v>
      </c>
      <c r="H6182" s="867" t="s">
        <v>12832</v>
      </c>
      <c r="I6182" s="867" t="s">
        <v>169</v>
      </c>
      <c r="J6182" s="867" t="s">
        <v>6142</v>
      </c>
      <c r="K6182" s="868">
        <v>10.86</v>
      </c>
      <c r="L6182" s="867" t="s">
        <v>6143</v>
      </c>
    </row>
    <row r="6183" spans="1:12" ht="13.5">
      <c r="A6183" s="867" t="s">
        <v>12719</v>
      </c>
      <c r="B6183" s="867" t="s">
        <v>12720</v>
      </c>
      <c r="C6183" s="867" t="s">
        <v>12800</v>
      </c>
      <c r="D6183" s="867" t="s">
        <v>12801</v>
      </c>
      <c r="E6183" s="868" t="s">
        <v>819</v>
      </c>
      <c r="F6183" s="867" t="s">
        <v>819</v>
      </c>
      <c r="G6183" s="867">
        <v>101007</v>
      </c>
      <c r="H6183" s="867" t="s">
        <v>12833</v>
      </c>
      <c r="I6183" s="867" t="s">
        <v>169</v>
      </c>
      <c r="J6183" s="867" t="s">
        <v>6142</v>
      </c>
      <c r="K6183" s="868">
        <v>2.93</v>
      </c>
      <c r="L6183" s="867" t="s">
        <v>6143</v>
      </c>
    </row>
    <row r="6184" spans="1:12" ht="13.5">
      <c r="A6184" s="867" t="s">
        <v>12719</v>
      </c>
      <c r="B6184" s="867" t="s">
        <v>12720</v>
      </c>
      <c r="C6184" s="867" t="s">
        <v>12800</v>
      </c>
      <c r="D6184" s="867" t="s">
        <v>12801</v>
      </c>
      <c r="E6184" s="868" t="s">
        <v>819</v>
      </c>
      <c r="F6184" s="867" t="s">
        <v>819</v>
      </c>
      <c r="G6184" s="867">
        <v>101008</v>
      </c>
      <c r="H6184" s="867" t="s">
        <v>12834</v>
      </c>
      <c r="I6184" s="867" t="s">
        <v>169</v>
      </c>
      <c r="J6184" s="867" t="s">
        <v>6142</v>
      </c>
      <c r="K6184" s="868">
        <v>2.87</v>
      </c>
      <c r="L6184" s="867" t="s">
        <v>6143</v>
      </c>
    </row>
    <row r="6185" spans="1:12" ht="13.5">
      <c r="A6185" s="867" t="s">
        <v>12719</v>
      </c>
      <c r="B6185" s="867" t="s">
        <v>12720</v>
      </c>
      <c r="C6185" s="867" t="s">
        <v>12800</v>
      </c>
      <c r="D6185" s="867" t="s">
        <v>12801</v>
      </c>
      <c r="E6185" s="868" t="s">
        <v>819</v>
      </c>
      <c r="F6185" s="867" t="s">
        <v>819</v>
      </c>
      <c r="G6185" s="867">
        <v>101009</v>
      </c>
      <c r="H6185" s="867" t="s">
        <v>12835</v>
      </c>
      <c r="I6185" s="867" t="s">
        <v>11422</v>
      </c>
      <c r="J6185" s="867" t="s">
        <v>6142</v>
      </c>
      <c r="K6185" s="868">
        <v>21.21</v>
      </c>
      <c r="L6185" s="867" t="s">
        <v>6143</v>
      </c>
    </row>
    <row r="6186" spans="1:12" ht="13.5">
      <c r="A6186" s="867" t="s">
        <v>12719</v>
      </c>
      <c r="B6186" s="867" t="s">
        <v>12720</v>
      </c>
      <c r="C6186" s="867" t="s">
        <v>12800</v>
      </c>
      <c r="D6186" s="867" t="s">
        <v>12801</v>
      </c>
      <c r="E6186" s="868" t="s">
        <v>819</v>
      </c>
      <c r="F6186" s="867" t="s">
        <v>819</v>
      </c>
      <c r="G6186" s="867">
        <v>101010</v>
      </c>
      <c r="H6186" s="867" t="s">
        <v>12836</v>
      </c>
      <c r="I6186" s="867" t="s">
        <v>11422</v>
      </c>
      <c r="J6186" s="867" t="s">
        <v>6142</v>
      </c>
      <c r="K6186" s="868">
        <v>13.35</v>
      </c>
      <c r="L6186" s="867" t="s">
        <v>6143</v>
      </c>
    </row>
    <row r="6187" spans="1:12" ht="13.5">
      <c r="A6187" s="867" t="s">
        <v>12719</v>
      </c>
      <c r="B6187" s="867" t="s">
        <v>12720</v>
      </c>
      <c r="C6187" s="867" t="s">
        <v>12800</v>
      </c>
      <c r="D6187" s="867" t="s">
        <v>12801</v>
      </c>
      <c r="E6187" s="868" t="s">
        <v>819</v>
      </c>
      <c r="F6187" s="867" t="s">
        <v>819</v>
      </c>
      <c r="G6187" s="867">
        <v>101013</v>
      </c>
      <c r="H6187" s="867" t="s">
        <v>12837</v>
      </c>
      <c r="I6187" s="867" t="s">
        <v>11422</v>
      </c>
      <c r="J6187" s="867" t="s">
        <v>6142</v>
      </c>
      <c r="K6187" s="868">
        <v>24.35</v>
      </c>
      <c r="L6187" s="867" t="s">
        <v>6143</v>
      </c>
    </row>
    <row r="6188" spans="1:12" ht="13.5">
      <c r="A6188" s="867" t="s">
        <v>12719</v>
      </c>
      <c r="B6188" s="867" t="s">
        <v>12720</v>
      </c>
      <c r="C6188" s="867" t="s">
        <v>12800</v>
      </c>
      <c r="D6188" s="867" t="s">
        <v>12801</v>
      </c>
      <c r="E6188" s="868" t="s">
        <v>819</v>
      </c>
      <c r="F6188" s="867" t="s">
        <v>819</v>
      </c>
      <c r="G6188" s="867">
        <v>101014</v>
      </c>
      <c r="H6188" s="867" t="s">
        <v>12838</v>
      </c>
      <c r="I6188" s="867" t="s">
        <v>11422</v>
      </c>
      <c r="J6188" s="867" t="s">
        <v>6142</v>
      </c>
      <c r="K6188" s="868">
        <v>22.3</v>
      </c>
      <c r="L6188" s="867" t="s">
        <v>6143</v>
      </c>
    </row>
    <row r="6189" spans="1:12" ht="13.5">
      <c r="A6189" s="867" t="s">
        <v>12719</v>
      </c>
      <c r="B6189" s="867" t="s">
        <v>12720</v>
      </c>
      <c r="C6189" s="867" t="s">
        <v>12800</v>
      </c>
      <c r="D6189" s="867" t="s">
        <v>12801</v>
      </c>
      <c r="E6189" s="868" t="s">
        <v>819</v>
      </c>
      <c r="F6189" s="867" t="s">
        <v>819</v>
      </c>
      <c r="G6189" s="867">
        <v>101015</v>
      </c>
      <c r="H6189" s="867" t="s">
        <v>12839</v>
      </c>
      <c r="I6189" s="867" t="s">
        <v>11422</v>
      </c>
      <c r="J6189" s="867" t="s">
        <v>6142</v>
      </c>
      <c r="K6189" s="868">
        <v>18.32</v>
      </c>
      <c r="L6189" s="867" t="s">
        <v>6143</v>
      </c>
    </row>
    <row r="6190" spans="1:12" ht="13.5">
      <c r="A6190" s="867" t="s">
        <v>12719</v>
      </c>
      <c r="B6190" s="867" t="s">
        <v>12720</v>
      </c>
      <c r="C6190" s="867" t="s">
        <v>12800</v>
      </c>
      <c r="D6190" s="867" t="s">
        <v>12801</v>
      </c>
      <c r="E6190" s="868" t="s">
        <v>819</v>
      </c>
      <c r="F6190" s="867" t="s">
        <v>819</v>
      </c>
      <c r="G6190" s="867">
        <v>101016</v>
      </c>
      <c r="H6190" s="867" t="s">
        <v>12840</v>
      </c>
      <c r="I6190" s="867" t="s">
        <v>11422</v>
      </c>
      <c r="J6190" s="867" t="s">
        <v>6142</v>
      </c>
      <c r="K6190" s="868">
        <v>21.21</v>
      </c>
      <c r="L6190" s="867" t="s">
        <v>6143</v>
      </c>
    </row>
    <row r="6191" spans="1:12" ht="13.5">
      <c r="A6191" s="867" t="s">
        <v>12719</v>
      </c>
      <c r="B6191" s="867" t="s">
        <v>12720</v>
      </c>
      <c r="C6191" s="867" t="s">
        <v>12800</v>
      </c>
      <c r="D6191" s="867" t="s">
        <v>12801</v>
      </c>
      <c r="E6191" s="868" t="s">
        <v>819</v>
      </c>
      <c r="F6191" s="867" t="s">
        <v>819</v>
      </c>
      <c r="G6191" s="867">
        <v>101017</v>
      </c>
      <c r="H6191" s="867" t="s">
        <v>12841</v>
      </c>
      <c r="I6191" s="867" t="s">
        <v>11422</v>
      </c>
      <c r="J6191" s="867" t="s">
        <v>6142</v>
      </c>
      <c r="K6191" s="868">
        <v>16.079999999999998</v>
      </c>
      <c r="L6191" s="867" t="s">
        <v>6143</v>
      </c>
    </row>
    <row r="6192" spans="1:12" ht="13.5">
      <c r="A6192" s="867" t="s">
        <v>12719</v>
      </c>
      <c r="B6192" s="867" t="s">
        <v>12720</v>
      </c>
      <c r="C6192" s="867" t="s">
        <v>12800</v>
      </c>
      <c r="D6192" s="867" t="s">
        <v>12801</v>
      </c>
      <c r="E6192" s="868" t="s">
        <v>819</v>
      </c>
      <c r="F6192" s="867" t="s">
        <v>819</v>
      </c>
      <c r="G6192" s="867">
        <v>101018</v>
      </c>
      <c r="H6192" s="867" t="s">
        <v>12842</v>
      </c>
      <c r="I6192" s="867" t="s">
        <v>11422</v>
      </c>
      <c r="J6192" s="867" t="s">
        <v>6142</v>
      </c>
      <c r="K6192" s="868">
        <v>13.21</v>
      </c>
      <c r="L6192" s="867" t="s">
        <v>6143</v>
      </c>
    </row>
    <row r="6193" spans="1:12" ht="13.5">
      <c r="A6193" s="867" t="s">
        <v>12719</v>
      </c>
      <c r="B6193" s="867" t="s">
        <v>12720</v>
      </c>
      <c r="C6193" s="867" t="s">
        <v>12800</v>
      </c>
      <c r="D6193" s="867" t="s">
        <v>12801</v>
      </c>
      <c r="E6193" s="868" t="s">
        <v>819</v>
      </c>
      <c r="F6193" s="867" t="s">
        <v>819</v>
      </c>
      <c r="G6193" s="867">
        <v>101463</v>
      </c>
      <c r="H6193" s="867" t="s">
        <v>12843</v>
      </c>
      <c r="I6193" s="867" t="s">
        <v>11422</v>
      </c>
      <c r="J6193" s="867" t="s">
        <v>6142</v>
      </c>
      <c r="K6193" s="868">
        <v>24.41</v>
      </c>
      <c r="L6193" s="867" t="s">
        <v>6143</v>
      </c>
    </row>
    <row r="6194" spans="1:12" ht="13.5">
      <c r="A6194" s="867" t="s">
        <v>12719</v>
      </c>
      <c r="B6194" s="867" t="s">
        <v>12720</v>
      </c>
      <c r="C6194" s="867" t="s">
        <v>12800</v>
      </c>
      <c r="D6194" s="867" t="s">
        <v>12801</v>
      </c>
      <c r="E6194" s="868" t="s">
        <v>819</v>
      </c>
      <c r="F6194" s="867" t="s">
        <v>819</v>
      </c>
      <c r="G6194" s="867">
        <v>101464</v>
      </c>
      <c r="H6194" s="867" t="s">
        <v>12844</v>
      </c>
      <c r="I6194" s="867" t="s">
        <v>11422</v>
      </c>
      <c r="J6194" s="867" t="s">
        <v>6142</v>
      </c>
      <c r="K6194" s="868">
        <v>18.75</v>
      </c>
      <c r="L6194" s="867" t="s">
        <v>6143</v>
      </c>
    </row>
    <row r="6195" spans="1:12" ht="13.5">
      <c r="A6195" s="867" t="s">
        <v>12719</v>
      </c>
      <c r="B6195" s="867" t="s">
        <v>12720</v>
      </c>
      <c r="C6195" s="867" t="s">
        <v>12800</v>
      </c>
      <c r="D6195" s="867" t="s">
        <v>12801</v>
      </c>
      <c r="E6195" s="868" t="s">
        <v>819</v>
      </c>
      <c r="F6195" s="867" t="s">
        <v>819</v>
      </c>
      <c r="G6195" s="867">
        <v>101465</v>
      </c>
      <c r="H6195" s="867" t="s">
        <v>12845</v>
      </c>
      <c r="I6195" s="867" t="s">
        <v>11422</v>
      </c>
      <c r="J6195" s="867" t="s">
        <v>6142</v>
      </c>
      <c r="K6195" s="868">
        <v>14.34</v>
      </c>
      <c r="L6195" s="867" t="s">
        <v>6143</v>
      </c>
    </row>
    <row r="6196" spans="1:12" ht="13.5">
      <c r="A6196" s="867" t="s">
        <v>12719</v>
      </c>
      <c r="B6196" s="867" t="s">
        <v>12720</v>
      </c>
      <c r="C6196" s="867" t="s">
        <v>12800</v>
      </c>
      <c r="D6196" s="867" t="s">
        <v>12801</v>
      </c>
      <c r="E6196" s="868" t="s">
        <v>819</v>
      </c>
      <c r="F6196" s="867" t="s">
        <v>819</v>
      </c>
      <c r="G6196" s="867">
        <v>101466</v>
      </c>
      <c r="H6196" s="867" t="s">
        <v>12846</v>
      </c>
      <c r="I6196" s="867" t="s">
        <v>11422</v>
      </c>
      <c r="J6196" s="867" t="s">
        <v>6142</v>
      </c>
      <c r="K6196" s="868">
        <v>11.67</v>
      </c>
      <c r="L6196" s="867" t="s">
        <v>6143</v>
      </c>
    </row>
    <row r="6197" spans="1:12" ht="13.5">
      <c r="A6197" s="867" t="s">
        <v>12719</v>
      </c>
      <c r="B6197" s="867" t="s">
        <v>12720</v>
      </c>
      <c r="C6197" s="867" t="s">
        <v>12800</v>
      </c>
      <c r="D6197" s="867" t="s">
        <v>12801</v>
      </c>
      <c r="E6197" s="868" t="s">
        <v>819</v>
      </c>
      <c r="F6197" s="867" t="s">
        <v>819</v>
      </c>
      <c r="G6197" s="867">
        <v>101467</v>
      </c>
      <c r="H6197" s="867" t="s">
        <v>12847</v>
      </c>
      <c r="I6197" s="867" t="s">
        <v>11422</v>
      </c>
      <c r="J6197" s="867" t="s">
        <v>6142</v>
      </c>
      <c r="K6197" s="868">
        <v>9.75</v>
      </c>
      <c r="L6197" s="867" t="s">
        <v>6143</v>
      </c>
    </row>
    <row r="6198" spans="1:12" ht="13.5">
      <c r="A6198" s="867" t="s">
        <v>12719</v>
      </c>
      <c r="B6198" s="867" t="s">
        <v>12720</v>
      </c>
      <c r="C6198" s="867" t="s">
        <v>12800</v>
      </c>
      <c r="D6198" s="867" t="s">
        <v>12801</v>
      </c>
      <c r="E6198" s="868" t="s">
        <v>819</v>
      </c>
      <c r="F6198" s="867" t="s">
        <v>819</v>
      </c>
      <c r="G6198" s="867">
        <v>101468</v>
      </c>
      <c r="H6198" s="867" t="s">
        <v>12848</v>
      </c>
      <c r="I6198" s="867" t="s">
        <v>11422</v>
      </c>
      <c r="J6198" s="867" t="s">
        <v>6142</v>
      </c>
      <c r="K6198" s="868">
        <v>8.92</v>
      </c>
      <c r="L6198" s="867" t="s">
        <v>6143</v>
      </c>
    </row>
    <row r="6199" spans="1:12" ht="13.5">
      <c r="A6199" s="867" t="s">
        <v>12719</v>
      </c>
      <c r="B6199" s="867" t="s">
        <v>12720</v>
      </c>
      <c r="C6199" s="867" t="s">
        <v>12800</v>
      </c>
      <c r="D6199" s="867" t="s">
        <v>12801</v>
      </c>
      <c r="E6199" s="868" t="s">
        <v>819</v>
      </c>
      <c r="F6199" s="867" t="s">
        <v>819</v>
      </c>
      <c r="G6199" s="867">
        <v>101469</v>
      </c>
      <c r="H6199" s="867" t="s">
        <v>12849</v>
      </c>
      <c r="I6199" s="867" t="s">
        <v>11422</v>
      </c>
      <c r="J6199" s="867" t="s">
        <v>6142</v>
      </c>
      <c r="K6199" s="868">
        <v>19.989999999999998</v>
      </c>
      <c r="L6199" s="867" t="s">
        <v>6143</v>
      </c>
    </row>
    <row r="6200" spans="1:12" ht="13.5">
      <c r="A6200" s="867" t="s">
        <v>12719</v>
      </c>
      <c r="B6200" s="867" t="s">
        <v>12720</v>
      </c>
      <c r="C6200" s="867" t="s">
        <v>12800</v>
      </c>
      <c r="D6200" s="867" t="s">
        <v>12801</v>
      </c>
      <c r="E6200" s="868" t="s">
        <v>819</v>
      </c>
      <c r="F6200" s="867" t="s">
        <v>819</v>
      </c>
      <c r="G6200" s="867">
        <v>101470</v>
      </c>
      <c r="H6200" s="867" t="s">
        <v>12850</v>
      </c>
      <c r="I6200" s="867" t="s">
        <v>11422</v>
      </c>
      <c r="J6200" s="867" t="s">
        <v>6142</v>
      </c>
      <c r="K6200" s="868">
        <v>15.86</v>
      </c>
      <c r="L6200" s="867" t="s">
        <v>6143</v>
      </c>
    </row>
    <row r="6201" spans="1:12" ht="13.5">
      <c r="A6201" s="867" t="s">
        <v>12719</v>
      </c>
      <c r="B6201" s="867" t="s">
        <v>12720</v>
      </c>
      <c r="C6201" s="867" t="s">
        <v>12800</v>
      </c>
      <c r="D6201" s="867" t="s">
        <v>12801</v>
      </c>
      <c r="E6201" s="868" t="s">
        <v>819</v>
      </c>
      <c r="F6201" s="867" t="s">
        <v>819</v>
      </c>
      <c r="G6201" s="867">
        <v>101471</v>
      </c>
      <c r="H6201" s="867" t="s">
        <v>12851</v>
      </c>
      <c r="I6201" s="867" t="s">
        <v>11422</v>
      </c>
      <c r="J6201" s="867" t="s">
        <v>6142</v>
      </c>
      <c r="K6201" s="868">
        <v>13.61</v>
      </c>
      <c r="L6201" s="867" t="s">
        <v>6143</v>
      </c>
    </row>
    <row r="6202" spans="1:12" ht="13.5">
      <c r="A6202" s="867" t="s">
        <v>12719</v>
      </c>
      <c r="B6202" s="867" t="s">
        <v>12720</v>
      </c>
      <c r="C6202" s="867" t="s">
        <v>12800</v>
      </c>
      <c r="D6202" s="867" t="s">
        <v>12801</v>
      </c>
      <c r="E6202" s="868" t="s">
        <v>819</v>
      </c>
      <c r="F6202" s="867" t="s">
        <v>819</v>
      </c>
      <c r="G6202" s="867">
        <v>101472</v>
      </c>
      <c r="H6202" s="867" t="s">
        <v>12852</v>
      </c>
      <c r="I6202" s="867" t="s">
        <v>11422</v>
      </c>
      <c r="J6202" s="867" t="s">
        <v>6142</v>
      </c>
      <c r="K6202" s="868">
        <v>10.59</v>
      </c>
      <c r="L6202" s="867" t="s">
        <v>6143</v>
      </c>
    </row>
    <row r="6203" spans="1:12" ht="13.5">
      <c r="A6203" s="867" t="s">
        <v>12719</v>
      </c>
      <c r="B6203" s="867" t="s">
        <v>12720</v>
      </c>
      <c r="C6203" s="867" t="s">
        <v>12800</v>
      </c>
      <c r="D6203" s="867" t="s">
        <v>12801</v>
      </c>
      <c r="E6203" s="868" t="s">
        <v>819</v>
      </c>
      <c r="F6203" s="867" t="s">
        <v>819</v>
      </c>
      <c r="G6203" s="867">
        <v>101473</v>
      </c>
      <c r="H6203" s="867" t="s">
        <v>12853</v>
      </c>
      <c r="I6203" s="867" t="s">
        <v>11422</v>
      </c>
      <c r="J6203" s="867" t="s">
        <v>6142</v>
      </c>
      <c r="K6203" s="868">
        <v>15.24</v>
      </c>
      <c r="L6203" s="867" t="s">
        <v>6143</v>
      </c>
    </row>
    <row r="6204" spans="1:12" ht="13.5">
      <c r="A6204" s="867" t="s">
        <v>12719</v>
      </c>
      <c r="B6204" s="867" t="s">
        <v>12720</v>
      </c>
      <c r="C6204" s="867" t="s">
        <v>12800</v>
      </c>
      <c r="D6204" s="867" t="s">
        <v>12801</v>
      </c>
      <c r="E6204" s="868" t="s">
        <v>819</v>
      </c>
      <c r="F6204" s="867" t="s">
        <v>819</v>
      </c>
      <c r="G6204" s="867">
        <v>101474</v>
      </c>
      <c r="H6204" s="867" t="s">
        <v>12854</v>
      </c>
      <c r="I6204" s="867" t="s">
        <v>11422</v>
      </c>
      <c r="J6204" s="867" t="s">
        <v>6142</v>
      </c>
      <c r="K6204" s="868">
        <v>10.91</v>
      </c>
      <c r="L6204" s="867" t="s">
        <v>6143</v>
      </c>
    </row>
    <row r="6205" spans="1:12" ht="13.5">
      <c r="A6205" s="867" t="s">
        <v>12719</v>
      </c>
      <c r="B6205" s="867" t="s">
        <v>12720</v>
      </c>
      <c r="C6205" s="867" t="s">
        <v>12800</v>
      </c>
      <c r="D6205" s="867" t="s">
        <v>12801</v>
      </c>
      <c r="E6205" s="868" t="s">
        <v>819</v>
      </c>
      <c r="F6205" s="867" t="s">
        <v>819</v>
      </c>
      <c r="G6205" s="867">
        <v>101475</v>
      </c>
      <c r="H6205" s="867" t="s">
        <v>12855</v>
      </c>
      <c r="I6205" s="867" t="s">
        <v>11422</v>
      </c>
      <c r="J6205" s="867" t="s">
        <v>6142</v>
      </c>
      <c r="K6205" s="868">
        <v>9.68</v>
      </c>
      <c r="L6205" s="867" t="s">
        <v>6143</v>
      </c>
    </row>
    <row r="6206" spans="1:12" ht="13.5">
      <c r="A6206" s="867" t="s">
        <v>12719</v>
      </c>
      <c r="B6206" s="867" t="s">
        <v>12720</v>
      </c>
      <c r="C6206" s="867" t="s">
        <v>12800</v>
      </c>
      <c r="D6206" s="867" t="s">
        <v>12801</v>
      </c>
      <c r="E6206" s="868" t="s">
        <v>819</v>
      </c>
      <c r="F6206" s="867" t="s">
        <v>819</v>
      </c>
      <c r="G6206" s="867">
        <v>101476</v>
      </c>
      <c r="H6206" s="867" t="s">
        <v>12856</v>
      </c>
      <c r="I6206" s="867" t="s">
        <v>11422</v>
      </c>
      <c r="J6206" s="867" t="s">
        <v>6142</v>
      </c>
      <c r="K6206" s="868">
        <v>8.6300000000000008</v>
      </c>
      <c r="L6206" s="867" t="s">
        <v>6143</v>
      </c>
    </row>
    <row r="6207" spans="1:12" ht="13.5">
      <c r="A6207" s="867" t="s">
        <v>12719</v>
      </c>
      <c r="B6207" s="867" t="s">
        <v>12720</v>
      </c>
      <c r="C6207" s="867" t="s">
        <v>12800</v>
      </c>
      <c r="D6207" s="867" t="s">
        <v>12801</v>
      </c>
      <c r="E6207" s="868" t="s">
        <v>819</v>
      </c>
      <c r="F6207" s="867" t="s">
        <v>819</v>
      </c>
      <c r="G6207" s="867">
        <v>101477</v>
      </c>
      <c r="H6207" s="867" t="s">
        <v>12857</v>
      </c>
      <c r="I6207" s="867" t="s">
        <v>11422</v>
      </c>
      <c r="J6207" s="867" t="s">
        <v>6142</v>
      </c>
      <c r="K6207" s="868">
        <v>7.07</v>
      </c>
      <c r="L6207" s="867" t="s">
        <v>6143</v>
      </c>
    </row>
    <row r="6208" spans="1:12" ht="13.5">
      <c r="A6208" s="867" t="s">
        <v>12719</v>
      </c>
      <c r="B6208" s="867" t="s">
        <v>12720</v>
      </c>
      <c r="C6208" s="867" t="s">
        <v>12800</v>
      </c>
      <c r="D6208" s="867" t="s">
        <v>12801</v>
      </c>
      <c r="E6208" s="868" t="s">
        <v>819</v>
      </c>
      <c r="F6208" s="867" t="s">
        <v>819</v>
      </c>
      <c r="G6208" s="867">
        <v>101478</v>
      </c>
      <c r="H6208" s="867" t="s">
        <v>12858</v>
      </c>
      <c r="I6208" s="867" t="s">
        <v>11422</v>
      </c>
      <c r="J6208" s="867" t="s">
        <v>6142</v>
      </c>
      <c r="K6208" s="868">
        <v>6.01</v>
      </c>
      <c r="L6208" s="867" t="s">
        <v>6143</v>
      </c>
    </row>
    <row r="6209" spans="1:12" ht="13.5">
      <c r="A6209" s="867" t="s">
        <v>12719</v>
      </c>
      <c r="B6209" s="867" t="s">
        <v>12720</v>
      </c>
      <c r="C6209" s="867" t="s">
        <v>12800</v>
      </c>
      <c r="D6209" s="867" t="s">
        <v>12801</v>
      </c>
      <c r="E6209" s="868" t="s">
        <v>819</v>
      </c>
      <c r="F6209" s="867" t="s">
        <v>819</v>
      </c>
      <c r="G6209" s="867">
        <v>101480</v>
      </c>
      <c r="H6209" s="867" t="s">
        <v>12859</v>
      </c>
      <c r="I6209" s="867" t="s">
        <v>11422</v>
      </c>
      <c r="J6209" s="867" t="s">
        <v>6142</v>
      </c>
      <c r="K6209" s="868">
        <v>35.74</v>
      </c>
      <c r="L6209" s="867" t="s">
        <v>6143</v>
      </c>
    </row>
    <row r="6210" spans="1:12" ht="13.5">
      <c r="A6210" s="867" t="s">
        <v>12719</v>
      </c>
      <c r="B6210" s="867" t="s">
        <v>12720</v>
      </c>
      <c r="C6210" s="867" t="s">
        <v>12800</v>
      </c>
      <c r="D6210" s="867" t="s">
        <v>12801</v>
      </c>
      <c r="E6210" s="868" t="s">
        <v>819</v>
      </c>
      <c r="F6210" s="867" t="s">
        <v>819</v>
      </c>
      <c r="G6210" s="867">
        <v>101481</v>
      </c>
      <c r="H6210" s="867" t="s">
        <v>12860</v>
      </c>
      <c r="I6210" s="867" t="s">
        <v>11422</v>
      </c>
      <c r="J6210" s="867" t="s">
        <v>6142</v>
      </c>
      <c r="K6210" s="868">
        <v>25.81</v>
      </c>
      <c r="L6210" s="867" t="s">
        <v>6143</v>
      </c>
    </row>
    <row r="6211" spans="1:12" ht="13.5">
      <c r="A6211" s="867" t="s">
        <v>12719</v>
      </c>
      <c r="B6211" s="867" t="s">
        <v>12720</v>
      </c>
      <c r="C6211" s="867" t="s">
        <v>12800</v>
      </c>
      <c r="D6211" s="867" t="s">
        <v>12801</v>
      </c>
      <c r="E6211" s="868" t="s">
        <v>819</v>
      </c>
      <c r="F6211" s="867" t="s">
        <v>819</v>
      </c>
      <c r="G6211" s="867">
        <v>101482</v>
      </c>
      <c r="H6211" s="867" t="s">
        <v>12861</v>
      </c>
      <c r="I6211" s="867" t="s">
        <v>11422</v>
      </c>
      <c r="J6211" s="867" t="s">
        <v>6142</v>
      </c>
      <c r="K6211" s="868">
        <v>19.29</v>
      </c>
      <c r="L6211" s="867" t="s">
        <v>6143</v>
      </c>
    </row>
    <row r="6212" spans="1:12" ht="13.5">
      <c r="A6212" s="867" t="s">
        <v>12719</v>
      </c>
      <c r="B6212" s="867" t="s">
        <v>12720</v>
      </c>
      <c r="C6212" s="867" t="s">
        <v>12800</v>
      </c>
      <c r="D6212" s="867" t="s">
        <v>12801</v>
      </c>
      <c r="E6212" s="868" t="s">
        <v>819</v>
      </c>
      <c r="F6212" s="867" t="s">
        <v>819</v>
      </c>
      <c r="G6212" s="867">
        <v>101483</v>
      </c>
      <c r="H6212" s="867" t="s">
        <v>12862</v>
      </c>
      <c r="I6212" s="867" t="s">
        <v>11422</v>
      </c>
      <c r="J6212" s="867" t="s">
        <v>6142</v>
      </c>
      <c r="K6212" s="868">
        <v>20.010000000000002</v>
      </c>
      <c r="L6212" s="867" t="s">
        <v>6143</v>
      </c>
    </row>
    <row r="6213" spans="1:12" ht="13.5">
      <c r="A6213" s="867" t="s">
        <v>12719</v>
      </c>
      <c r="B6213" s="867" t="s">
        <v>12720</v>
      </c>
      <c r="C6213" s="867" t="s">
        <v>12800</v>
      </c>
      <c r="D6213" s="867" t="s">
        <v>12801</v>
      </c>
      <c r="E6213" s="868" t="s">
        <v>819</v>
      </c>
      <c r="F6213" s="867" t="s">
        <v>819</v>
      </c>
      <c r="G6213" s="867">
        <v>101484</v>
      </c>
      <c r="H6213" s="867" t="s">
        <v>12863</v>
      </c>
      <c r="I6213" s="867" t="s">
        <v>11422</v>
      </c>
      <c r="J6213" s="867" t="s">
        <v>6142</v>
      </c>
      <c r="K6213" s="868">
        <v>103.8</v>
      </c>
      <c r="L6213" s="867" t="s">
        <v>6143</v>
      </c>
    </row>
    <row r="6214" spans="1:12" ht="13.5">
      <c r="A6214" s="867" t="s">
        <v>12719</v>
      </c>
      <c r="B6214" s="867" t="s">
        <v>12720</v>
      </c>
      <c r="C6214" s="867" t="s">
        <v>12800</v>
      </c>
      <c r="D6214" s="867" t="s">
        <v>12801</v>
      </c>
      <c r="E6214" s="868" t="s">
        <v>819</v>
      </c>
      <c r="F6214" s="867" t="s">
        <v>819</v>
      </c>
      <c r="G6214" s="867">
        <v>101485</v>
      </c>
      <c r="H6214" s="867" t="s">
        <v>12864</v>
      </c>
      <c r="I6214" s="867" t="s">
        <v>11422</v>
      </c>
      <c r="J6214" s="867" t="s">
        <v>6142</v>
      </c>
      <c r="K6214" s="868">
        <v>79.67</v>
      </c>
      <c r="L6214" s="867" t="s">
        <v>6143</v>
      </c>
    </row>
    <row r="6215" spans="1:12" ht="13.5">
      <c r="A6215" s="867" t="s">
        <v>12719</v>
      </c>
      <c r="B6215" s="867" t="s">
        <v>12720</v>
      </c>
      <c r="C6215" s="867" t="s">
        <v>12800</v>
      </c>
      <c r="D6215" s="867" t="s">
        <v>12801</v>
      </c>
      <c r="E6215" s="868" t="s">
        <v>819</v>
      </c>
      <c r="F6215" s="867" t="s">
        <v>819</v>
      </c>
      <c r="G6215" s="867">
        <v>101486</v>
      </c>
      <c r="H6215" s="867" t="s">
        <v>12865</v>
      </c>
      <c r="I6215" s="867" t="s">
        <v>11422</v>
      </c>
      <c r="J6215" s="867" t="s">
        <v>6142</v>
      </c>
      <c r="K6215" s="868">
        <v>71.760000000000005</v>
      </c>
      <c r="L6215" s="867" t="s">
        <v>6143</v>
      </c>
    </row>
    <row r="6216" spans="1:12" ht="13.5">
      <c r="A6216" s="867" t="s">
        <v>12719</v>
      </c>
      <c r="B6216" s="867" t="s">
        <v>12720</v>
      </c>
      <c r="C6216" s="867" t="s">
        <v>12800</v>
      </c>
      <c r="D6216" s="867" t="s">
        <v>12801</v>
      </c>
      <c r="E6216" s="868" t="s">
        <v>819</v>
      </c>
      <c r="F6216" s="867" t="s">
        <v>819</v>
      </c>
      <c r="G6216" s="867">
        <v>101487</v>
      </c>
      <c r="H6216" s="867" t="s">
        <v>12866</v>
      </c>
      <c r="I6216" s="867" t="s">
        <v>11422</v>
      </c>
      <c r="J6216" s="867" t="s">
        <v>6142</v>
      </c>
      <c r="K6216" s="868">
        <v>52.55</v>
      </c>
      <c r="L6216" s="867" t="s">
        <v>6143</v>
      </c>
    </row>
    <row r="6217" spans="1:12" ht="13.5">
      <c r="A6217" s="867" t="s">
        <v>12719</v>
      </c>
      <c r="B6217" s="867" t="s">
        <v>12720</v>
      </c>
      <c r="C6217" s="867" t="s">
        <v>12800</v>
      </c>
      <c r="D6217" s="867" t="s">
        <v>12801</v>
      </c>
      <c r="E6217" s="868" t="s">
        <v>819</v>
      </c>
      <c r="F6217" s="867" t="s">
        <v>819</v>
      </c>
      <c r="G6217" s="867">
        <v>101488</v>
      </c>
      <c r="H6217" s="867" t="s">
        <v>12867</v>
      </c>
      <c r="I6217" s="867" t="s">
        <v>11422</v>
      </c>
      <c r="J6217" s="867" t="s">
        <v>6142</v>
      </c>
      <c r="K6217" s="868">
        <v>45.46</v>
      </c>
      <c r="L6217" s="867" t="s">
        <v>6143</v>
      </c>
    </row>
    <row r="6218" spans="1:12" ht="13.5">
      <c r="A6218" s="867" t="s">
        <v>12868</v>
      </c>
      <c r="B6218" s="867" t="s">
        <v>12869</v>
      </c>
      <c r="C6218" s="867" t="s">
        <v>12870</v>
      </c>
      <c r="D6218" s="867" t="s">
        <v>12871</v>
      </c>
      <c r="E6218" s="868" t="s">
        <v>819</v>
      </c>
      <c r="F6218" s="867" t="s">
        <v>819</v>
      </c>
      <c r="G6218" s="867">
        <v>101188</v>
      </c>
      <c r="H6218" s="867" t="s">
        <v>12872</v>
      </c>
      <c r="I6218" s="867" t="s">
        <v>272</v>
      </c>
      <c r="J6218" s="867" t="s">
        <v>6229</v>
      </c>
      <c r="K6218" s="868">
        <v>4.51</v>
      </c>
      <c r="L6218" s="867" t="s">
        <v>6143</v>
      </c>
    </row>
    <row r="6219" spans="1:12" ht="13.5">
      <c r="A6219" s="867" t="s">
        <v>12868</v>
      </c>
      <c r="B6219" s="867" t="s">
        <v>12869</v>
      </c>
      <c r="C6219" s="867" t="s">
        <v>12870</v>
      </c>
      <c r="D6219" s="867" t="s">
        <v>12871</v>
      </c>
      <c r="E6219" s="868" t="s">
        <v>819</v>
      </c>
      <c r="F6219" s="867" t="s">
        <v>819</v>
      </c>
      <c r="G6219" s="867">
        <v>101189</v>
      </c>
      <c r="H6219" s="867" t="s">
        <v>12873</v>
      </c>
      <c r="I6219" s="867" t="s">
        <v>272</v>
      </c>
      <c r="J6219" s="867" t="s">
        <v>6229</v>
      </c>
      <c r="K6219" s="868">
        <v>46.1</v>
      </c>
      <c r="L6219" s="867" t="s">
        <v>6143</v>
      </c>
    </row>
    <row r="6220" spans="1:12" ht="13.5">
      <c r="A6220" s="867" t="s">
        <v>12868</v>
      </c>
      <c r="B6220" s="867" t="s">
        <v>12869</v>
      </c>
      <c r="C6220" s="867" t="s">
        <v>12870</v>
      </c>
      <c r="D6220" s="867" t="s">
        <v>12871</v>
      </c>
      <c r="E6220" s="868" t="s">
        <v>819</v>
      </c>
      <c r="F6220" s="867" t="s">
        <v>819</v>
      </c>
      <c r="G6220" s="867">
        <v>101190</v>
      </c>
      <c r="H6220" s="867" t="s">
        <v>12874</v>
      </c>
      <c r="I6220" s="867" t="s">
        <v>272</v>
      </c>
      <c r="J6220" s="867" t="s">
        <v>6229</v>
      </c>
      <c r="K6220" s="868">
        <v>45.69</v>
      </c>
      <c r="L6220" s="867" t="s">
        <v>6143</v>
      </c>
    </row>
    <row r="6221" spans="1:12" ht="13.5">
      <c r="A6221" s="867" t="s">
        <v>12868</v>
      </c>
      <c r="B6221" s="867" t="s">
        <v>12869</v>
      </c>
      <c r="C6221" s="867" t="s">
        <v>12870</v>
      </c>
      <c r="D6221" s="867" t="s">
        <v>12871</v>
      </c>
      <c r="E6221" s="868" t="s">
        <v>819</v>
      </c>
      <c r="F6221" s="867" t="s">
        <v>819</v>
      </c>
      <c r="G6221" s="867">
        <v>101191</v>
      </c>
      <c r="H6221" s="867" t="s">
        <v>12875</v>
      </c>
      <c r="I6221" s="867" t="s">
        <v>272</v>
      </c>
      <c r="J6221" s="867" t="s">
        <v>6229</v>
      </c>
      <c r="K6221" s="868">
        <v>45.89</v>
      </c>
      <c r="L6221" s="867" t="s">
        <v>6143</v>
      </c>
    </row>
    <row r="6222" spans="1:12" ht="13.5">
      <c r="A6222" s="867" t="s">
        <v>12868</v>
      </c>
      <c r="B6222" s="867" t="s">
        <v>12869</v>
      </c>
      <c r="C6222" s="867" t="s">
        <v>12870</v>
      </c>
      <c r="D6222" s="867" t="s">
        <v>12871</v>
      </c>
      <c r="E6222" s="868" t="s">
        <v>819</v>
      </c>
      <c r="F6222" s="867" t="s">
        <v>819</v>
      </c>
      <c r="G6222" s="867">
        <v>101192</v>
      </c>
      <c r="H6222" s="867" t="s">
        <v>12876</v>
      </c>
      <c r="I6222" s="867" t="s">
        <v>272</v>
      </c>
      <c r="J6222" s="867" t="s">
        <v>6229</v>
      </c>
      <c r="K6222" s="868">
        <v>46.41</v>
      </c>
      <c r="L6222" s="867" t="s">
        <v>6143</v>
      </c>
    </row>
    <row r="6223" spans="1:12" ht="13.5">
      <c r="A6223" s="867" t="s">
        <v>12868</v>
      </c>
      <c r="B6223" s="867" t="s">
        <v>12869</v>
      </c>
      <c r="C6223" s="867" t="s">
        <v>12870</v>
      </c>
      <c r="D6223" s="867" t="s">
        <v>12871</v>
      </c>
      <c r="E6223" s="868" t="s">
        <v>819</v>
      </c>
      <c r="F6223" s="867" t="s">
        <v>819</v>
      </c>
      <c r="G6223" s="867">
        <v>101193</v>
      </c>
      <c r="H6223" s="867" t="s">
        <v>12877</v>
      </c>
      <c r="I6223" s="867" t="s">
        <v>272</v>
      </c>
      <c r="J6223" s="867" t="s">
        <v>6229</v>
      </c>
      <c r="K6223" s="868">
        <v>42.51</v>
      </c>
      <c r="L6223" s="867" t="s">
        <v>6143</v>
      </c>
    </row>
    <row r="6224" spans="1:12" ht="13.5">
      <c r="A6224" s="867" t="s">
        <v>12868</v>
      </c>
      <c r="B6224" s="867" t="s">
        <v>12869</v>
      </c>
      <c r="C6224" s="867" t="s">
        <v>12870</v>
      </c>
      <c r="D6224" s="867" t="s">
        <v>12871</v>
      </c>
      <c r="E6224" s="868" t="s">
        <v>819</v>
      </c>
      <c r="F6224" s="867" t="s">
        <v>819</v>
      </c>
      <c r="G6224" s="867">
        <v>101194</v>
      </c>
      <c r="H6224" s="867" t="s">
        <v>12878</v>
      </c>
      <c r="I6224" s="867" t="s">
        <v>272</v>
      </c>
      <c r="J6224" s="867" t="s">
        <v>6229</v>
      </c>
      <c r="K6224" s="868">
        <v>42.71</v>
      </c>
      <c r="L6224" s="867" t="s">
        <v>6143</v>
      </c>
    </row>
    <row r="6225" spans="1:12" ht="13.5">
      <c r="A6225" s="867" t="s">
        <v>12868</v>
      </c>
      <c r="B6225" s="867" t="s">
        <v>12869</v>
      </c>
      <c r="C6225" s="867" t="s">
        <v>12870</v>
      </c>
      <c r="D6225" s="867" t="s">
        <v>12871</v>
      </c>
      <c r="E6225" s="868" t="s">
        <v>819</v>
      </c>
      <c r="F6225" s="867" t="s">
        <v>819</v>
      </c>
      <c r="G6225" s="867">
        <v>101197</v>
      </c>
      <c r="H6225" s="867" t="s">
        <v>12879</v>
      </c>
      <c r="I6225" s="867" t="s">
        <v>272</v>
      </c>
      <c r="J6225" s="867" t="s">
        <v>6229</v>
      </c>
      <c r="K6225" s="868">
        <v>87.32</v>
      </c>
      <c r="L6225" s="867" t="s">
        <v>6143</v>
      </c>
    </row>
    <row r="6226" spans="1:12" ht="13.5">
      <c r="A6226" s="867" t="s">
        <v>12868</v>
      </c>
      <c r="B6226" s="867" t="s">
        <v>12869</v>
      </c>
      <c r="C6226" s="867" t="s">
        <v>12870</v>
      </c>
      <c r="D6226" s="867" t="s">
        <v>12871</v>
      </c>
      <c r="E6226" s="868" t="s">
        <v>819</v>
      </c>
      <c r="F6226" s="867" t="s">
        <v>819</v>
      </c>
      <c r="G6226" s="867">
        <v>101198</v>
      </c>
      <c r="H6226" s="867" t="s">
        <v>12880</v>
      </c>
      <c r="I6226" s="867" t="s">
        <v>272</v>
      </c>
      <c r="J6226" s="867" t="s">
        <v>6229</v>
      </c>
      <c r="K6226" s="868">
        <v>63.91</v>
      </c>
      <c r="L6226" s="867" t="s">
        <v>6143</v>
      </c>
    </row>
    <row r="6227" spans="1:12" ht="13.5">
      <c r="A6227" s="867" t="s">
        <v>12868</v>
      </c>
      <c r="B6227" s="867" t="s">
        <v>12869</v>
      </c>
      <c r="C6227" s="867" t="s">
        <v>12870</v>
      </c>
      <c r="D6227" s="867" t="s">
        <v>12871</v>
      </c>
      <c r="E6227" s="868" t="s">
        <v>819</v>
      </c>
      <c r="F6227" s="867" t="s">
        <v>819</v>
      </c>
      <c r="G6227" s="867">
        <v>101199</v>
      </c>
      <c r="H6227" s="867" t="s">
        <v>12881</v>
      </c>
      <c r="I6227" s="867" t="s">
        <v>272</v>
      </c>
      <c r="J6227" s="867" t="s">
        <v>6229</v>
      </c>
      <c r="K6227" s="868">
        <v>64.41</v>
      </c>
      <c r="L6227" s="867" t="s">
        <v>6143</v>
      </c>
    </row>
    <row r="6228" spans="1:12" ht="13.5">
      <c r="A6228" s="867" t="s">
        <v>12868</v>
      </c>
      <c r="B6228" s="867" t="s">
        <v>12869</v>
      </c>
      <c r="C6228" s="867" t="s">
        <v>12870</v>
      </c>
      <c r="D6228" s="867" t="s">
        <v>12871</v>
      </c>
      <c r="E6228" s="868" t="s">
        <v>819</v>
      </c>
      <c r="F6228" s="867" t="s">
        <v>819</v>
      </c>
      <c r="G6228" s="867">
        <v>101200</v>
      </c>
      <c r="H6228" s="867" t="s">
        <v>12882</v>
      </c>
      <c r="I6228" s="867" t="s">
        <v>272</v>
      </c>
      <c r="J6228" s="867" t="s">
        <v>6229</v>
      </c>
      <c r="K6228" s="868">
        <v>35.85</v>
      </c>
      <c r="L6228" s="867" t="s">
        <v>6143</v>
      </c>
    </row>
    <row r="6229" spans="1:12" ht="13.5">
      <c r="A6229" s="867" t="s">
        <v>12868</v>
      </c>
      <c r="B6229" s="867" t="s">
        <v>12869</v>
      </c>
      <c r="C6229" s="867" t="s">
        <v>12870</v>
      </c>
      <c r="D6229" s="867" t="s">
        <v>12871</v>
      </c>
      <c r="E6229" s="868" t="s">
        <v>819</v>
      </c>
      <c r="F6229" s="867" t="s">
        <v>819</v>
      </c>
      <c r="G6229" s="867">
        <v>101201</v>
      </c>
      <c r="H6229" s="867" t="s">
        <v>12883</v>
      </c>
      <c r="I6229" s="867" t="s">
        <v>272</v>
      </c>
      <c r="J6229" s="867" t="s">
        <v>6229</v>
      </c>
      <c r="K6229" s="868">
        <v>45.28</v>
      </c>
      <c r="L6229" s="867" t="s">
        <v>6143</v>
      </c>
    </row>
    <row r="6230" spans="1:12" ht="13.5">
      <c r="A6230" s="867" t="s">
        <v>12868</v>
      </c>
      <c r="B6230" s="867" t="s">
        <v>12869</v>
      </c>
      <c r="C6230" s="867" t="s">
        <v>12870</v>
      </c>
      <c r="D6230" s="867" t="s">
        <v>12871</v>
      </c>
      <c r="E6230" s="868" t="s">
        <v>819</v>
      </c>
      <c r="F6230" s="867" t="s">
        <v>819</v>
      </c>
      <c r="G6230" s="867">
        <v>101202</v>
      </c>
      <c r="H6230" s="867" t="s">
        <v>12884</v>
      </c>
      <c r="I6230" s="867" t="s">
        <v>272</v>
      </c>
      <c r="J6230" s="867" t="s">
        <v>6142</v>
      </c>
      <c r="K6230" s="868">
        <v>31.58</v>
      </c>
      <c r="L6230" s="867" t="s">
        <v>6143</v>
      </c>
    </row>
    <row r="6231" spans="1:12" ht="13.5">
      <c r="A6231" s="867" t="s">
        <v>12868</v>
      </c>
      <c r="B6231" s="867" t="s">
        <v>12869</v>
      </c>
      <c r="C6231" s="867" t="s">
        <v>12870</v>
      </c>
      <c r="D6231" s="867" t="s">
        <v>12871</v>
      </c>
      <c r="E6231" s="868" t="s">
        <v>819</v>
      </c>
      <c r="F6231" s="867" t="s">
        <v>819</v>
      </c>
      <c r="G6231" s="867">
        <v>101203</v>
      </c>
      <c r="H6231" s="867" t="s">
        <v>12885</v>
      </c>
      <c r="I6231" s="867" t="s">
        <v>272</v>
      </c>
      <c r="J6231" s="867" t="s">
        <v>6142</v>
      </c>
      <c r="K6231" s="868">
        <v>31.07</v>
      </c>
      <c r="L6231" s="867" t="s">
        <v>6143</v>
      </c>
    </row>
    <row r="6232" spans="1:12" ht="13.5">
      <c r="A6232" s="867" t="s">
        <v>12868</v>
      </c>
      <c r="B6232" s="867" t="s">
        <v>12869</v>
      </c>
      <c r="C6232" s="867" t="s">
        <v>12870</v>
      </c>
      <c r="D6232" s="867" t="s">
        <v>12871</v>
      </c>
      <c r="E6232" s="868" t="s">
        <v>819</v>
      </c>
      <c r="F6232" s="867" t="s">
        <v>819</v>
      </c>
      <c r="G6232" s="867">
        <v>101204</v>
      </c>
      <c r="H6232" s="867" t="s">
        <v>12886</v>
      </c>
      <c r="I6232" s="867" t="s">
        <v>272</v>
      </c>
      <c r="J6232" s="867" t="s">
        <v>6142</v>
      </c>
      <c r="K6232" s="868">
        <v>31.27</v>
      </c>
      <c r="L6232" s="867" t="s">
        <v>6143</v>
      </c>
    </row>
    <row r="6233" spans="1:12" ht="13.5">
      <c r="A6233" s="867" t="s">
        <v>12868</v>
      </c>
      <c r="B6233" s="867" t="s">
        <v>12869</v>
      </c>
      <c r="C6233" s="867" t="s">
        <v>12870</v>
      </c>
      <c r="D6233" s="867" t="s">
        <v>12871</v>
      </c>
      <c r="E6233" s="868" t="s">
        <v>819</v>
      </c>
      <c r="F6233" s="867" t="s">
        <v>819</v>
      </c>
      <c r="G6233" s="867">
        <v>101205</v>
      </c>
      <c r="H6233" s="867" t="s">
        <v>12887</v>
      </c>
      <c r="I6233" s="867" t="s">
        <v>272</v>
      </c>
      <c r="J6233" s="867" t="s">
        <v>6142</v>
      </c>
      <c r="K6233" s="868">
        <v>31.58</v>
      </c>
      <c r="L6233" s="867" t="s">
        <v>6143</v>
      </c>
    </row>
    <row r="6234" spans="1:12" ht="13.5">
      <c r="A6234" s="867" t="s">
        <v>12868</v>
      </c>
      <c r="B6234" s="867" t="s">
        <v>12869</v>
      </c>
      <c r="C6234" s="867" t="s">
        <v>12888</v>
      </c>
      <c r="D6234" s="867" t="s">
        <v>12889</v>
      </c>
      <c r="E6234" s="868">
        <v>74244</v>
      </c>
      <c r="F6234" s="867" t="s">
        <v>12890</v>
      </c>
      <c r="G6234" s="867" t="s">
        <v>12891</v>
      </c>
      <c r="H6234" s="867" t="s">
        <v>12892</v>
      </c>
      <c r="I6234" s="867" t="s">
        <v>6401</v>
      </c>
      <c r="J6234" s="867" t="s">
        <v>6229</v>
      </c>
      <c r="K6234" s="868">
        <v>133.44</v>
      </c>
      <c r="L6234" s="867" t="s">
        <v>6143</v>
      </c>
    </row>
    <row r="6235" spans="1:12" ht="13.5">
      <c r="A6235" s="867" t="s">
        <v>12868</v>
      </c>
      <c r="B6235" s="867" t="s">
        <v>12869</v>
      </c>
      <c r="C6235" s="867" t="s">
        <v>12893</v>
      </c>
      <c r="D6235" s="867" t="s">
        <v>12894</v>
      </c>
      <c r="E6235" s="868" t="s">
        <v>819</v>
      </c>
      <c r="F6235" s="867" t="s">
        <v>819</v>
      </c>
      <c r="G6235" s="867">
        <v>98509</v>
      </c>
      <c r="H6235" s="867" t="s">
        <v>12895</v>
      </c>
      <c r="I6235" s="867" t="s">
        <v>6228</v>
      </c>
      <c r="J6235" s="867" t="s">
        <v>6229</v>
      </c>
      <c r="K6235" s="868">
        <v>31.98</v>
      </c>
      <c r="L6235" s="867" t="s">
        <v>6143</v>
      </c>
    </row>
    <row r="6236" spans="1:12" ht="13.5">
      <c r="A6236" s="867" t="s">
        <v>12868</v>
      </c>
      <c r="B6236" s="867" t="s">
        <v>12869</v>
      </c>
      <c r="C6236" s="867" t="s">
        <v>12893</v>
      </c>
      <c r="D6236" s="867" t="s">
        <v>12894</v>
      </c>
      <c r="E6236" s="868" t="s">
        <v>819</v>
      </c>
      <c r="F6236" s="867" t="s">
        <v>819</v>
      </c>
      <c r="G6236" s="867">
        <v>98510</v>
      </c>
      <c r="H6236" s="867" t="s">
        <v>12896</v>
      </c>
      <c r="I6236" s="867" t="s">
        <v>6228</v>
      </c>
      <c r="J6236" s="867" t="s">
        <v>6229</v>
      </c>
      <c r="K6236" s="868">
        <v>51.51</v>
      </c>
      <c r="L6236" s="867" t="s">
        <v>6143</v>
      </c>
    </row>
    <row r="6237" spans="1:12" ht="13.5">
      <c r="A6237" s="867" t="s">
        <v>12868</v>
      </c>
      <c r="B6237" s="867" t="s">
        <v>12869</v>
      </c>
      <c r="C6237" s="867" t="s">
        <v>12893</v>
      </c>
      <c r="D6237" s="867" t="s">
        <v>12894</v>
      </c>
      <c r="E6237" s="868" t="s">
        <v>819</v>
      </c>
      <c r="F6237" s="867" t="s">
        <v>819</v>
      </c>
      <c r="G6237" s="867">
        <v>98511</v>
      </c>
      <c r="H6237" s="867" t="s">
        <v>12897</v>
      </c>
      <c r="I6237" s="867" t="s">
        <v>6228</v>
      </c>
      <c r="J6237" s="867" t="s">
        <v>6229</v>
      </c>
      <c r="K6237" s="868">
        <v>95.82</v>
      </c>
      <c r="L6237" s="867" t="s">
        <v>6143</v>
      </c>
    </row>
    <row r="6238" spans="1:12" ht="13.5">
      <c r="A6238" s="867" t="s">
        <v>12868</v>
      </c>
      <c r="B6238" s="867" t="s">
        <v>12869</v>
      </c>
      <c r="C6238" s="867" t="s">
        <v>12893</v>
      </c>
      <c r="D6238" s="867" t="s">
        <v>12894</v>
      </c>
      <c r="E6238" s="868" t="s">
        <v>819</v>
      </c>
      <c r="F6238" s="867" t="s">
        <v>819</v>
      </c>
      <c r="G6238" s="867">
        <v>98516</v>
      </c>
      <c r="H6238" s="867" t="s">
        <v>12898</v>
      </c>
      <c r="I6238" s="867" t="s">
        <v>6228</v>
      </c>
      <c r="J6238" s="867" t="s">
        <v>6142</v>
      </c>
      <c r="K6238" s="868">
        <v>240.39</v>
      </c>
      <c r="L6238" s="867" t="s">
        <v>6143</v>
      </c>
    </row>
    <row r="6239" spans="1:12" ht="13.5">
      <c r="A6239" s="867" t="s">
        <v>12868</v>
      </c>
      <c r="B6239" s="867" t="s">
        <v>12869</v>
      </c>
      <c r="C6239" s="867" t="s">
        <v>12893</v>
      </c>
      <c r="D6239" s="867" t="s">
        <v>12894</v>
      </c>
      <c r="E6239" s="868" t="s">
        <v>819</v>
      </c>
      <c r="F6239" s="867" t="s">
        <v>819</v>
      </c>
      <c r="G6239" s="867">
        <v>98519</v>
      </c>
      <c r="H6239" s="867" t="s">
        <v>12899</v>
      </c>
      <c r="I6239" s="867" t="s">
        <v>6401</v>
      </c>
      <c r="J6239" s="867" t="s">
        <v>6229</v>
      </c>
      <c r="K6239" s="868">
        <v>1.66</v>
      </c>
      <c r="L6239" s="867" t="s">
        <v>6143</v>
      </c>
    </row>
    <row r="6240" spans="1:12" ht="13.5">
      <c r="A6240" s="867" t="s">
        <v>12868</v>
      </c>
      <c r="B6240" s="867" t="s">
        <v>12869</v>
      </c>
      <c r="C6240" s="867" t="s">
        <v>12893</v>
      </c>
      <c r="D6240" s="867" t="s">
        <v>12894</v>
      </c>
      <c r="E6240" s="868" t="s">
        <v>819</v>
      </c>
      <c r="F6240" s="867" t="s">
        <v>819</v>
      </c>
      <c r="G6240" s="867">
        <v>98520</v>
      </c>
      <c r="H6240" s="867" t="s">
        <v>12900</v>
      </c>
      <c r="I6240" s="867" t="s">
        <v>6401</v>
      </c>
      <c r="J6240" s="867" t="s">
        <v>6229</v>
      </c>
      <c r="K6240" s="868">
        <v>3.7</v>
      </c>
      <c r="L6240" s="867" t="s">
        <v>6143</v>
      </c>
    </row>
    <row r="6241" spans="1:12" ht="13.5">
      <c r="A6241" s="867" t="s">
        <v>12868</v>
      </c>
      <c r="B6241" s="867" t="s">
        <v>12869</v>
      </c>
      <c r="C6241" s="867" t="s">
        <v>12893</v>
      </c>
      <c r="D6241" s="867" t="s">
        <v>12894</v>
      </c>
      <c r="E6241" s="868" t="s">
        <v>819</v>
      </c>
      <c r="F6241" s="867" t="s">
        <v>819</v>
      </c>
      <c r="G6241" s="867">
        <v>98521</v>
      </c>
      <c r="H6241" s="867" t="s">
        <v>12901</v>
      </c>
      <c r="I6241" s="867" t="s">
        <v>6401</v>
      </c>
      <c r="J6241" s="867" t="s">
        <v>6229</v>
      </c>
      <c r="K6241" s="868">
        <v>0.3</v>
      </c>
      <c r="L6241" s="867" t="s">
        <v>6143</v>
      </c>
    </row>
    <row r="6242" spans="1:12" ht="13.5">
      <c r="A6242" s="867" t="s">
        <v>12868</v>
      </c>
      <c r="B6242" s="867" t="s">
        <v>12869</v>
      </c>
      <c r="C6242" s="867" t="s">
        <v>12893</v>
      </c>
      <c r="D6242" s="867" t="s">
        <v>12894</v>
      </c>
      <c r="E6242" s="868" t="s">
        <v>819</v>
      </c>
      <c r="F6242" s="867" t="s">
        <v>819</v>
      </c>
      <c r="G6242" s="867">
        <v>98522</v>
      </c>
      <c r="H6242" s="867" t="s">
        <v>12902</v>
      </c>
      <c r="I6242" s="867" t="s">
        <v>272</v>
      </c>
      <c r="J6242" s="867" t="s">
        <v>6229</v>
      </c>
      <c r="K6242" s="868">
        <v>117.47</v>
      </c>
      <c r="L6242" s="867" t="s">
        <v>6143</v>
      </c>
    </row>
    <row r="6243" spans="1:12" ht="13.5">
      <c r="A6243" s="867" t="s">
        <v>12868</v>
      </c>
      <c r="B6243" s="867" t="s">
        <v>12869</v>
      </c>
      <c r="C6243" s="867" t="s">
        <v>12893</v>
      </c>
      <c r="D6243" s="867" t="s">
        <v>12894</v>
      </c>
      <c r="E6243" s="868" t="s">
        <v>819</v>
      </c>
      <c r="F6243" s="867" t="s">
        <v>819</v>
      </c>
      <c r="G6243" s="867">
        <v>98524</v>
      </c>
      <c r="H6243" s="867" t="s">
        <v>12903</v>
      </c>
      <c r="I6243" s="867" t="s">
        <v>6401</v>
      </c>
      <c r="J6243" s="867" t="s">
        <v>6229</v>
      </c>
      <c r="K6243" s="868">
        <v>2.75</v>
      </c>
      <c r="L6243" s="867" t="s">
        <v>6143</v>
      </c>
    </row>
    <row r="6244" spans="1:12" ht="13.5">
      <c r="A6244" s="867" t="s">
        <v>12868</v>
      </c>
      <c r="B6244" s="867" t="s">
        <v>12869</v>
      </c>
      <c r="C6244" s="867" t="s">
        <v>12904</v>
      </c>
      <c r="D6244" s="867" t="s">
        <v>12905</v>
      </c>
      <c r="E6244" s="868" t="s">
        <v>819</v>
      </c>
      <c r="F6244" s="867" t="s">
        <v>819</v>
      </c>
      <c r="G6244" s="867">
        <v>98503</v>
      </c>
      <c r="H6244" s="867" t="s">
        <v>12906</v>
      </c>
      <c r="I6244" s="867" t="s">
        <v>6401</v>
      </c>
      <c r="J6244" s="867" t="s">
        <v>6229</v>
      </c>
      <c r="K6244" s="868">
        <v>13.45</v>
      </c>
      <c r="L6244" s="867" t="s">
        <v>6143</v>
      </c>
    </row>
    <row r="6245" spans="1:12" ht="13.5">
      <c r="A6245" s="867" t="s">
        <v>12868</v>
      </c>
      <c r="B6245" s="867" t="s">
        <v>12869</v>
      </c>
      <c r="C6245" s="867" t="s">
        <v>12904</v>
      </c>
      <c r="D6245" s="867" t="s">
        <v>12905</v>
      </c>
      <c r="E6245" s="868" t="s">
        <v>819</v>
      </c>
      <c r="F6245" s="867" t="s">
        <v>819</v>
      </c>
      <c r="G6245" s="867">
        <v>98504</v>
      </c>
      <c r="H6245" s="867" t="s">
        <v>12907</v>
      </c>
      <c r="I6245" s="867" t="s">
        <v>6401</v>
      </c>
      <c r="J6245" s="867" t="s">
        <v>6229</v>
      </c>
      <c r="K6245" s="868">
        <v>8.42</v>
      </c>
      <c r="L6245" s="867" t="s">
        <v>6143</v>
      </c>
    </row>
    <row r="6246" spans="1:12" ht="13.5">
      <c r="A6246" s="867" t="s">
        <v>12868</v>
      </c>
      <c r="B6246" s="867" t="s">
        <v>12869</v>
      </c>
      <c r="C6246" s="867" t="s">
        <v>12904</v>
      </c>
      <c r="D6246" s="867" t="s">
        <v>12905</v>
      </c>
      <c r="E6246" s="868" t="s">
        <v>819</v>
      </c>
      <c r="F6246" s="867" t="s">
        <v>819</v>
      </c>
      <c r="G6246" s="867">
        <v>98505</v>
      </c>
      <c r="H6246" s="867" t="s">
        <v>12908</v>
      </c>
      <c r="I6246" s="867" t="s">
        <v>6401</v>
      </c>
      <c r="J6246" s="867" t="s">
        <v>6229</v>
      </c>
      <c r="K6246" s="868">
        <v>46.38</v>
      </c>
      <c r="L6246" s="867" t="s">
        <v>6143</v>
      </c>
    </row>
    <row r="6247" spans="1:12" ht="13.5">
      <c r="A6247" s="867" t="s">
        <v>12868</v>
      </c>
      <c r="B6247" s="867" t="s">
        <v>12869</v>
      </c>
      <c r="C6247" s="867" t="s">
        <v>12909</v>
      </c>
      <c r="D6247" s="867" t="s">
        <v>12910</v>
      </c>
      <c r="E6247" s="868" t="s">
        <v>819</v>
      </c>
      <c r="F6247" s="867" t="s">
        <v>819</v>
      </c>
      <c r="G6247" s="867">
        <v>98525</v>
      </c>
      <c r="H6247" s="867" t="s">
        <v>12911</v>
      </c>
      <c r="I6247" s="867" t="s">
        <v>6401</v>
      </c>
      <c r="J6247" s="867" t="s">
        <v>6142</v>
      </c>
      <c r="K6247" s="868">
        <v>0.25</v>
      </c>
      <c r="L6247" s="867" t="s">
        <v>6143</v>
      </c>
    </row>
    <row r="6248" spans="1:12" ht="13.5">
      <c r="A6248" s="867" t="s">
        <v>12868</v>
      </c>
      <c r="B6248" s="867" t="s">
        <v>12869</v>
      </c>
      <c r="C6248" s="867" t="s">
        <v>12909</v>
      </c>
      <c r="D6248" s="867" t="s">
        <v>12910</v>
      </c>
      <c r="E6248" s="868" t="s">
        <v>819</v>
      </c>
      <c r="F6248" s="867" t="s">
        <v>819</v>
      </c>
      <c r="G6248" s="867">
        <v>98526</v>
      </c>
      <c r="H6248" s="867" t="s">
        <v>12912</v>
      </c>
      <c r="I6248" s="867" t="s">
        <v>6228</v>
      </c>
      <c r="J6248" s="867" t="s">
        <v>6142</v>
      </c>
      <c r="K6248" s="868">
        <v>57.23</v>
      </c>
      <c r="L6248" s="867" t="s">
        <v>6143</v>
      </c>
    </row>
    <row r="6249" spans="1:12" ht="13.5">
      <c r="A6249" s="867" t="s">
        <v>12868</v>
      </c>
      <c r="B6249" s="867" t="s">
        <v>12869</v>
      </c>
      <c r="C6249" s="867" t="s">
        <v>12909</v>
      </c>
      <c r="D6249" s="867" t="s">
        <v>12910</v>
      </c>
      <c r="E6249" s="868" t="s">
        <v>819</v>
      </c>
      <c r="F6249" s="867" t="s">
        <v>819</v>
      </c>
      <c r="G6249" s="867">
        <v>98527</v>
      </c>
      <c r="H6249" s="867" t="s">
        <v>12913</v>
      </c>
      <c r="I6249" s="867" t="s">
        <v>6228</v>
      </c>
      <c r="J6249" s="867" t="s">
        <v>6142</v>
      </c>
      <c r="K6249" s="868">
        <v>123.21</v>
      </c>
      <c r="L6249" s="867" t="s">
        <v>6143</v>
      </c>
    </row>
    <row r="6250" spans="1:12" ht="13.5">
      <c r="A6250" s="867" t="s">
        <v>12868</v>
      </c>
      <c r="B6250" s="867" t="s">
        <v>12869</v>
      </c>
      <c r="C6250" s="867" t="s">
        <v>12909</v>
      </c>
      <c r="D6250" s="867" t="s">
        <v>12910</v>
      </c>
      <c r="E6250" s="868" t="s">
        <v>819</v>
      </c>
      <c r="F6250" s="867" t="s">
        <v>819</v>
      </c>
      <c r="G6250" s="867">
        <v>98528</v>
      </c>
      <c r="H6250" s="867" t="s">
        <v>12914</v>
      </c>
      <c r="I6250" s="867" t="s">
        <v>6228</v>
      </c>
      <c r="J6250" s="867" t="s">
        <v>6142</v>
      </c>
      <c r="K6250" s="868">
        <v>180.17</v>
      </c>
      <c r="L6250" s="867" t="s">
        <v>6143</v>
      </c>
    </row>
    <row r="6251" spans="1:12" ht="13.5">
      <c r="A6251" s="867" t="s">
        <v>12868</v>
      </c>
      <c r="B6251" s="867" t="s">
        <v>12869</v>
      </c>
      <c r="C6251" s="867" t="s">
        <v>12909</v>
      </c>
      <c r="D6251" s="867" t="s">
        <v>12910</v>
      </c>
      <c r="E6251" s="868" t="s">
        <v>819</v>
      </c>
      <c r="F6251" s="867" t="s">
        <v>819</v>
      </c>
      <c r="G6251" s="867">
        <v>98529</v>
      </c>
      <c r="H6251" s="867" t="s">
        <v>12915</v>
      </c>
      <c r="I6251" s="867" t="s">
        <v>6228</v>
      </c>
      <c r="J6251" s="867" t="s">
        <v>6229</v>
      </c>
      <c r="K6251" s="868">
        <v>59.15</v>
      </c>
      <c r="L6251" s="867" t="s">
        <v>6143</v>
      </c>
    </row>
    <row r="6252" spans="1:12" ht="13.5">
      <c r="A6252" s="867" t="s">
        <v>12868</v>
      </c>
      <c r="B6252" s="867" t="s">
        <v>12869</v>
      </c>
      <c r="C6252" s="867" t="s">
        <v>12909</v>
      </c>
      <c r="D6252" s="867" t="s">
        <v>12910</v>
      </c>
      <c r="E6252" s="868" t="s">
        <v>819</v>
      </c>
      <c r="F6252" s="867" t="s">
        <v>819</v>
      </c>
      <c r="G6252" s="867">
        <v>98530</v>
      </c>
      <c r="H6252" s="867" t="s">
        <v>12916</v>
      </c>
      <c r="I6252" s="867" t="s">
        <v>6228</v>
      </c>
      <c r="J6252" s="867" t="s">
        <v>6229</v>
      </c>
      <c r="K6252" s="868">
        <v>105.39</v>
      </c>
      <c r="L6252" s="867" t="s">
        <v>6143</v>
      </c>
    </row>
    <row r="6253" spans="1:12" ht="13.5">
      <c r="A6253" s="867" t="s">
        <v>12868</v>
      </c>
      <c r="B6253" s="867" t="s">
        <v>12869</v>
      </c>
      <c r="C6253" s="867" t="s">
        <v>12909</v>
      </c>
      <c r="D6253" s="867" t="s">
        <v>12910</v>
      </c>
      <c r="E6253" s="868" t="s">
        <v>819</v>
      </c>
      <c r="F6253" s="867" t="s">
        <v>819</v>
      </c>
      <c r="G6253" s="867">
        <v>98531</v>
      </c>
      <c r="H6253" s="867" t="s">
        <v>12917</v>
      </c>
      <c r="I6253" s="867" t="s">
        <v>6228</v>
      </c>
      <c r="J6253" s="867" t="s">
        <v>6142</v>
      </c>
      <c r="K6253" s="868">
        <v>201.89</v>
      </c>
      <c r="L6253" s="867" t="s">
        <v>6143</v>
      </c>
    </row>
    <row r="6254" spans="1:12" ht="13.5">
      <c r="A6254" s="867" t="s">
        <v>12868</v>
      </c>
      <c r="B6254" s="867" t="s">
        <v>12869</v>
      </c>
      <c r="C6254" s="867" t="s">
        <v>12909</v>
      </c>
      <c r="D6254" s="867" t="s">
        <v>12910</v>
      </c>
      <c r="E6254" s="868" t="s">
        <v>819</v>
      </c>
      <c r="F6254" s="867" t="s">
        <v>819</v>
      </c>
      <c r="G6254" s="867">
        <v>98532</v>
      </c>
      <c r="H6254" s="867" t="s">
        <v>12918</v>
      </c>
      <c r="I6254" s="867" t="s">
        <v>6228</v>
      </c>
      <c r="J6254" s="867" t="s">
        <v>6142</v>
      </c>
      <c r="K6254" s="868">
        <v>69.45</v>
      </c>
      <c r="L6254" s="867" t="s">
        <v>6143</v>
      </c>
    </row>
    <row r="6255" spans="1:12" ht="13.5">
      <c r="A6255" s="867" t="s">
        <v>12868</v>
      </c>
      <c r="B6255" s="867" t="s">
        <v>12869</v>
      </c>
      <c r="C6255" s="867" t="s">
        <v>12909</v>
      </c>
      <c r="D6255" s="867" t="s">
        <v>12910</v>
      </c>
      <c r="E6255" s="868" t="s">
        <v>819</v>
      </c>
      <c r="F6255" s="867" t="s">
        <v>819</v>
      </c>
      <c r="G6255" s="867">
        <v>98533</v>
      </c>
      <c r="H6255" s="867" t="s">
        <v>12919</v>
      </c>
      <c r="I6255" s="867" t="s">
        <v>6228</v>
      </c>
      <c r="J6255" s="867" t="s">
        <v>6142</v>
      </c>
      <c r="K6255" s="868">
        <v>192.07</v>
      </c>
      <c r="L6255" s="867" t="s">
        <v>6143</v>
      </c>
    </row>
    <row r="6256" spans="1:12" ht="13.5">
      <c r="A6256" s="867" t="s">
        <v>12868</v>
      </c>
      <c r="B6256" s="867" t="s">
        <v>12869</v>
      </c>
      <c r="C6256" s="867" t="s">
        <v>12909</v>
      </c>
      <c r="D6256" s="867" t="s">
        <v>12910</v>
      </c>
      <c r="E6256" s="868" t="s">
        <v>819</v>
      </c>
      <c r="F6256" s="867" t="s">
        <v>819</v>
      </c>
      <c r="G6256" s="867">
        <v>98534</v>
      </c>
      <c r="H6256" s="867" t="s">
        <v>12920</v>
      </c>
      <c r="I6256" s="867" t="s">
        <v>6228</v>
      </c>
      <c r="J6256" s="867" t="s">
        <v>6142</v>
      </c>
      <c r="K6256" s="868">
        <v>489.88</v>
      </c>
      <c r="L6256" s="867" t="s">
        <v>6143</v>
      </c>
    </row>
    <row r="6257" spans="1:12" ht="13.5">
      <c r="A6257" s="867" t="s">
        <v>12868</v>
      </c>
      <c r="B6257" s="867" t="s">
        <v>12869</v>
      </c>
      <c r="C6257" s="867" t="s">
        <v>12909</v>
      </c>
      <c r="D6257" s="867" t="s">
        <v>12910</v>
      </c>
      <c r="E6257" s="868" t="s">
        <v>819</v>
      </c>
      <c r="F6257" s="867" t="s">
        <v>819</v>
      </c>
      <c r="G6257" s="867">
        <v>98535</v>
      </c>
      <c r="H6257" s="867" t="s">
        <v>12921</v>
      </c>
      <c r="I6257" s="867" t="s">
        <v>6228</v>
      </c>
      <c r="J6257" s="867" t="s">
        <v>6142</v>
      </c>
      <c r="K6257" s="868">
        <v>779.1</v>
      </c>
      <c r="L6257" s="867" t="s">
        <v>6143</v>
      </c>
    </row>
    <row r="6258" spans="1:12" ht="13.5">
      <c r="A6258" s="867" t="s">
        <v>11071</v>
      </c>
      <c r="B6258" s="867" t="s">
        <v>12357</v>
      </c>
      <c r="C6258" s="867" t="s">
        <v>12623</v>
      </c>
      <c r="D6258" s="867" t="s">
        <v>12624</v>
      </c>
      <c r="E6258" s="868" t="s">
        <v>819</v>
      </c>
      <c r="F6258" s="867" t="s">
        <v>819</v>
      </c>
      <c r="G6258" s="867">
        <v>88238</v>
      </c>
      <c r="H6258" s="867" t="s">
        <v>12922</v>
      </c>
      <c r="I6258" s="867" t="s">
        <v>280</v>
      </c>
      <c r="J6258" s="867" t="s">
        <v>6229</v>
      </c>
      <c r="K6258" s="868">
        <v>17.329999999999998</v>
      </c>
      <c r="L6258" s="867" t="s">
        <v>12923</v>
      </c>
    </row>
    <row r="6259" spans="1:12" ht="13.5">
      <c r="A6259" s="867" t="s">
        <v>11071</v>
      </c>
      <c r="B6259" s="867" t="s">
        <v>12357</v>
      </c>
      <c r="C6259" s="867" t="s">
        <v>12623</v>
      </c>
      <c r="D6259" s="867" t="s">
        <v>12624</v>
      </c>
      <c r="E6259" s="868" t="s">
        <v>819</v>
      </c>
      <c r="F6259" s="867" t="s">
        <v>819</v>
      </c>
      <c r="G6259" s="867">
        <v>88239</v>
      </c>
      <c r="H6259" s="867" t="s">
        <v>12924</v>
      </c>
      <c r="I6259" s="867" t="s">
        <v>280</v>
      </c>
      <c r="J6259" s="867" t="s">
        <v>6229</v>
      </c>
      <c r="K6259" s="868">
        <v>18.809999999999999</v>
      </c>
      <c r="L6259" s="867" t="s">
        <v>12923</v>
      </c>
    </row>
    <row r="6260" spans="1:12" ht="13.5">
      <c r="A6260" s="867" t="s">
        <v>11071</v>
      </c>
      <c r="B6260" s="867" t="s">
        <v>12357</v>
      </c>
      <c r="C6260" s="867" t="s">
        <v>12623</v>
      </c>
      <c r="D6260" s="867" t="s">
        <v>12624</v>
      </c>
      <c r="E6260" s="868" t="s">
        <v>819</v>
      </c>
      <c r="F6260" s="867" t="s">
        <v>819</v>
      </c>
      <c r="G6260" s="867">
        <v>88240</v>
      </c>
      <c r="H6260" s="867" t="s">
        <v>12925</v>
      </c>
      <c r="I6260" s="867" t="s">
        <v>280</v>
      </c>
      <c r="J6260" s="867" t="s">
        <v>6229</v>
      </c>
      <c r="K6260" s="868">
        <v>13.74</v>
      </c>
      <c r="L6260" s="867" t="s">
        <v>12923</v>
      </c>
    </row>
    <row r="6261" spans="1:12" ht="13.5">
      <c r="A6261" s="867" t="s">
        <v>11071</v>
      </c>
      <c r="B6261" s="867" t="s">
        <v>12357</v>
      </c>
      <c r="C6261" s="867" t="s">
        <v>12623</v>
      </c>
      <c r="D6261" s="867" t="s">
        <v>12624</v>
      </c>
      <c r="E6261" s="868" t="s">
        <v>819</v>
      </c>
      <c r="F6261" s="867" t="s">
        <v>819</v>
      </c>
      <c r="G6261" s="867">
        <v>88241</v>
      </c>
      <c r="H6261" s="867" t="s">
        <v>12926</v>
      </c>
      <c r="I6261" s="867" t="s">
        <v>280</v>
      </c>
      <c r="J6261" s="867" t="s">
        <v>6229</v>
      </c>
      <c r="K6261" s="868">
        <v>17.73</v>
      </c>
      <c r="L6261" s="867" t="s">
        <v>12923</v>
      </c>
    </row>
    <row r="6262" spans="1:12" ht="13.5">
      <c r="A6262" s="867" t="s">
        <v>11071</v>
      </c>
      <c r="B6262" s="867" t="s">
        <v>12357</v>
      </c>
      <c r="C6262" s="867" t="s">
        <v>12623</v>
      </c>
      <c r="D6262" s="867" t="s">
        <v>12624</v>
      </c>
      <c r="E6262" s="868" t="s">
        <v>819</v>
      </c>
      <c r="F6262" s="867" t="s">
        <v>819</v>
      </c>
      <c r="G6262" s="867">
        <v>88242</v>
      </c>
      <c r="H6262" s="867" t="s">
        <v>12927</v>
      </c>
      <c r="I6262" s="867" t="s">
        <v>280</v>
      </c>
      <c r="J6262" s="867" t="s">
        <v>6229</v>
      </c>
      <c r="K6262" s="868">
        <v>16.55</v>
      </c>
      <c r="L6262" s="867" t="s">
        <v>12923</v>
      </c>
    </row>
    <row r="6263" spans="1:12" ht="13.5">
      <c r="A6263" s="867" t="s">
        <v>11071</v>
      </c>
      <c r="B6263" s="867" t="s">
        <v>12357</v>
      </c>
      <c r="C6263" s="867" t="s">
        <v>12623</v>
      </c>
      <c r="D6263" s="867" t="s">
        <v>12624</v>
      </c>
      <c r="E6263" s="868" t="s">
        <v>819</v>
      </c>
      <c r="F6263" s="867" t="s">
        <v>819</v>
      </c>
      <c r="G6263" s="867">
        <v>88243</v>
      </c>
      <c r="H6263" s="867" t="s">
        <v>12928</v>
      </c>
      <c r="I6263" s="867" t="s">
        <v>280</v>
      </c>
      <c r="J6263" s="867" t="s">
        <v>6229</v>
      </c>
      <c r="K6263" s="868">
        <v>19.7</v>
      </c>
      <c r="L6263" s="867" t="s">
        <v>12923</v>
      </c>
    </row>
    <row r="6264" spans="1:12" ht="13.5">
      <c r="A6264" s="867" t="s">
        <v>11071</v>
      </c>
      <c r="B6264" s="867" t="s">
        <v>12357</v>
      </c>
      <c r="C6264" s="867" t="s">
        <v>12623</v>
      </c>
      <c r="D6264" s="867" t="s">
        <v>12624</v>
      </c>
      <c r="E6264" s="868" t="s">
        <v>819</v>
      </c>
      <c r="F6264" s="867" t="s">
        <v>819</v>
      </c>
      <c r="G6264" s="867">
        <v>88245</v>
      </c>
      <c r="H6264" s="867" t="s">
        <v>12929</v>
      </c>
      <c r="I6264" s="867" t="s">
        <v>280</v>
      </c>
      <c r="J6264" s="867" t="s">
        <v>6229</v>
      </c>
      <c r="K6264" s="868">
        <v>22.34</v>
      </c>
      <c r="L6264" s="867" t="s">
        <v>12923</v>
      </c>
    </row>
    <row r="6265" spans="1:12" ht="13.5">
      <c r="A6265" s="867" t="s">
        <v>11071</v>
      </c>
      <c r="B6265" s="867" t="s">
        <v>12357</v>
      </c>
      <c r="C6265" s="867" t="s">
        <v>12623</v>
      </c>
      <c r="D6265" s="867" t="s">
        <v>12624</v>
      </c>
      <c r="E6265" s="868" t="s">
        <v>819</v>
      </c>
      <c r="F6265" s="867" t="s">
        <v>819</v>
      </c>
      <c r="G6265" s="867">
        <v>88246</v>
      </c>
      <c r="H6265" s="867" t="s">
        <v>12930</v>
      </c>
      <c r="I6265" s="867" t="s">
        <v>280</v>
      </c>
      <c r="J6265" s="867" t="s">
        <v>6229</v>
      </c>
      <c r="K6265" s="868">
        <v>17.59</v>
      </c>
      <c r="L6265" s="867" t="s">
        <v>12923</v>
      </c>
    </row>
    <row r="6266" spans="1:12" ht="13.5">
      <c r="A6266" s="867" t="s">
        <v>11071</v>
      </c>
      <c r="B6266" s="867" t="s">
        <v>12357</v>
      </c>
      <c r="C6266" s="867" t="s">
        <v>12623</v>
      </c>
      <c r="D6266" s="867" t="s">
        <v>12624</v>
      </c>
      <c r="E6266" s="868" t="s">
        <v>819</v>
      </c>
      <c r="F6266" s="867" t="s">
        <v>819</v>
      </c>
      <c r="G6266" s="867">
        <v>88247</v>
      </c>
      <c r="H6266" s="867" t="s">
        <v>12931</v>
      </c>
      <c r="I6266" s="867" t="s">
        <v>280</v>
      </c>
      <c r="J6266" s="867" t="s">
        <v>6229</v>
      </c>
      <c r="K6266" s="868">
        <v>17.649999999999999</v>
      </c>
      <c r="L6266" s="867" t="s">
        <v>12923</v>
      </c>
    </row>
    <row r="6267" spans="1:12" ht="13.5">
      <c r="A6267" s="867" t="s">
        <v>11071</v>
      </c>
      <c r="B6267" s="867" t="s">
        <v>12357</v>
      </c>
      <c r="C6267" s="867" t="s">
        <v>12623</v>
      </c>
      <c r="D6267" s="867" t="s">
        <v>12624</v>
      </c>
      <c r="E6267" s="868" t="s">
        <v>819</v>
      </c>
      <c r="F6267" s="867" t="s">
        <v>819</v>
      </c>
      <c r="G6267" s="867">
        <v>88248</v>
      </c>
      <c r="H6267" s="867" t="s">
        <v>12932</v>
      </c>
      <c r="I6267" s="867" t="s">
        <v>280</v>
      </c>
      <c r="J6267" s="867" t="s">
        <v>6229</v>
      </c>
      <c r="K6267" s="868">
        <v>17.18</v>
      </c>
      <c r="L6267" s="867" t="s">
        <v>12923</v>
      </c>
    </row>
    <row r="6268" spans="1:12" ht="13.5">
      <c r="A6268" s="867" t="s">
        <v>11071</v>
      </c>
      <c r="B6268" s="867" t="s">
        <v>12357</v>
      </c>
      <c r="C6268" s="867" t="s">
        <v>12623</v>
      </c>
      <c r="D6268" s="867" t="s">
        <v>12624</v>
      </c>
      <c r="E6268" s="868" t="s">
        <v>819</v>
      </c>
      <c r="F6268" s="867" t="s">
        <v>819</v>
      </c>
      <c r="G6268" s="867">
        <v>88249</v>
      </c>
      <c r="H6268" s="867" t="s">
        <v>12933</v>
      </c>
      <c r="I6268" s="867" t="s">
        <v>280</v>
      </c>
      <c r="J6268" s="867" t="s">
        <v>6229</v>
      </c>
      <c r="K6268" s="868">
        <v>29.12</v>
      </c>
      <c r="L6268" s="867" t="s">
        <v>12923</v>
      </c>
    </row>
    <row r="6269" spans="1:12" ht="13.5">
      <c r="A6269" s="867" t="s">
        <v>11071</v>
      </c>
      <c r="B6269" s="867" t="s">
        <v>12357</v>
      </c>
      <c r="C6269" s="867" t="s">
        <v>12623</v>
      </c>
      <c r="D6269" s="867" t="s">
        <v>12624</v>
      </c>
      <c r="E6269" s="868" t="s">
        <v>819</v>
      </c>
      <c r="F6269" s="867" t="s">
        <v>819</v>
      </c>
      <c r="G6269" s="867">
        <v>88250</v>
      </c>
      <c r="H6269" s="867" t="s">
        <v>332</v>
      </c>
      <c r="I6269" s="867" t="s">
        <v>280</v>
      </c>
      <c r="J6269" s="867" t="s">
        <v>6229</v>
      </c>
      <c r="K6269" s="868">
        <v>15.72</v>
      </c>
      <c r="L6269" s="867" t="s">
        <v>12923</v>
      </c>
    </row>
    <row r="6270" spans="1:12" ht="13.5">
      <c r="A6270" s="867" t="s">
        <v>11071</v>
      </c>
      <c r="B6270" s="867" t="s">
        <v>12357</v>
      </c>
      <c r="C6270" s="867" t="s">
        <v>12623</v>
      </c>
      <c r="D6270" s="867" t="s">
        <v>12624</v>
      </c>
      <c r="E6270" s="868" t="s">
        <v>819</v>
      </c>
      <c r="F6270" s="867" t="s">
        <v>819</v>
      </c>
      <c r="G6270" s="867">
        <v>88251</v>
      </c>
      <c r="H6270" s="867" t="s">
        <v>12934</v>
      </c>
      <c r="I6270" s="867" t="s">
        <v>280</v>
      </c>
      <c r="J6270" s="867" t="s">
        <v>6229</v>
      </c>
      <c r="K6270" s="868">
        <v>18.16</v>
      </c>
      <c r="L6270" s="867" t="s">
        <v>12923</v>
      </c>
    </row>
    <row r="6271" spans="1:12" ht="13.5">
      <c r="A6271" s="867" t="s">
        <v>11071</v>
      </c>
      <c r="B6271" s="867" t="s">
        <v>12357</v>
      </c>
      <c r="C6271" s="867" t="s">
        <v>12623</v>
      </c>
      <c r="D6271" s="867" t="s">
        <v>12624</v>
      </c>
      <c r="E6271" s="868" t="s">
        <v>819</v>
      </c>
      <c r="F6271" s="867" t="s">
        <v>819</v>
      </c>
      <c r="G6271" s="867">
        <v>88252</v>
      </c>
      <c r="H6271" s="867" t="s">
        <v>12935</v>
      </c>
      <c r="I6271" s="867" t="s">
        <v>280</v>
      </c>
      <c r="J6271" s="867" t="s">
        <v>6229</v>
      </c>
      <c r="K6271" s="868">
        <v>17.329999999999998</v>
      </c>
      <c r="L6271" s="867" t="s">
        <v>12923</v>
      </c>
    </row>
    <row r="6272" spans="1:12" ht="13.5">
      <c r="A6272" s="867" t="s">
        <v>11071</v>
      </c>
      <c r="B6272" s="867" t="s">
        <v>12357</v>
      </c>
      <c r="C6272" s="867" t="s">
        <v>12623</v>
      </c>
      <c r="D6272" s="867" t="s">
        <v>12624</v>
      </c>
      <c r="E6272" s="868" t="s">
        <v>819</v>
      </c>
      <c r="F6272" s="867" t="s">
        <v>819</v>
      </c>
      <c r="G6272" s="867">
        <v>88253</v>
      </c>
      <c r="H6272" s="867" t="s">
        <v>12936</v>
      </c>
      <c r="I6272" s="867" t="s">
        <v>280</v>
      </c>
      <c r="J6272" s="867" t="s">
        <v>6229</v>
      </c>
      <c r="K6272" s="868">
        <v>7.72</v>
      </c>
      <c r="L6272" s="867" t="s">
        <v>12923</v>
      </c>
    </row>
    <row r="6273" spans="1:12" ht="13.5">
      <c r="A6273" s="867" t="s">
        <v>11071</v>
      </c>
      <c r="B6273" s="867" t="s">
        <v>12357</v>
      </c>
      <c r="C6273" s="867" t="s">
        <v>12623</v>
      </c>
      <c r="D6273" s="867" t="s">
        <v>12624</v>
      </c>
      <c r="E6273" s="868" t="s">
        <v>819</v>
      </c>
      <c r="F6273" s="867" t="s">
        <v>819</v>
      </c>
      <c r="G6273" s="867">
        <v>88255</v>
      </c>
      <c r="H6273" s="867" t="s">
        <v>12937</v>
      </c>
      <c r="I6273" s="867" t="s">
        <v>280</v>
      </c>
      <c r="J6273" s="867" t="s">
        <v>6229</v>
      </c>
      <c r="K6273" s="868">
        <v>34.75</v>
      </c>
      <c r="L6273" s="867" t="s">
        <v>12923</v>
      </c>
    </row>
    <row r="6274" spans="1:12" ht="13.5">
      <c r="A6274" s="867" t="s">
        <v>11071</v>
      </c>
      <c r="B6274" s="867" t="s">
        <v>12357</v>
      </c>
      <c r="C6274" s="867" t="s">
        <v>12623</v>
      </c>
      <c r="D6274" s="867" t="s">
        <v>12624</v>
      </c>
      <c r="E6274" s="868" t="s">
        <v>819</v>
      </c>
      <c r="F6274" s="867" t="s">
        <v>819</v>
      </c>
      <c r="G6274" s="867">
        <v>88256</v>
      </c>
      <c r="H6274" s="867" t="s">
        <v>12938</v>
      </c>
      <c r="I6274" s="867" t="s">
        <v>280</v>
      </c>
      <c r="J6274" s="867" t="s">
        <v>6229</v>
      </c>
      <c r="K6274" s="868">
        <v>22.38</v>
      </c>
      <c r="L6274" s="867" t="s">
        <v>12923</v>
      </c>
    </row>
    <row r="6275" spans="1:12" ht="13.5">
      <c r="A6275" s="867" t="s">
        <v>11071</v>
      </c>
      <c r="B6275" s="867" t="s">
        <v>12357</v>
      </c>
      <c r="C6275" s="867" t="s">
        <v>12623</v>
      </c>
      <c r="D6275" s="867" t="s">
        <v>12624</v>
      </c>
      <c r="E6275" s="868" t="s">
        <v>819</v>
      </c>
      <c r="F6275" s="867" t="s">
        <v>819</v>
      </c>
      <c r="G6275" s="867">
        <v>88257</v>
      </c>
      <c r="H6275" s="867" t="s">
        <v>12939</v>
      </c>
      <c r="I6275" s="867" t="s">
        <v>280</v>
      </c>
      <c r="J6275" s="867" t="s">
        <v>6229</v>
      </c>
      <c r="K6275" s="868">
        <v>16.670000000000002</v>
      </c>
      <c r="L6275" s="867" t="s">
        <v>12923</v>
      </c>
    </row>
    <row r="6276" spans="1:12" ht="13.5">
      <c r="A6276" s="867" t="s">
        <v>11071</v>
      </c>
      <c r="B6276" s="867" t="s">
        <v>12357</v>
      </c>
      <c r="C6276" s="867" t="s">
        <v>12623</v>
      </c>
      <c r="D6276" s="867" t="s">
        <v>12624</v>
      </c>
      <c r="E6276" s="868" t="s">
        <v>819</v>
      </c>
      <c r="F6276" s="867" t="s">
        <v>819</v>
      </c>
      <c r="G6276" s="867">
        <v>88258</v>
      </c>
      <c r="H6276" s="867" t="s">
        <v>12940</v>
      </c>
      <c r="I6276" s="867" t="s">
        <v>280</v>
      </c>
      <c r="J6276" s="867" t="s">
        <v>6229</v>
      </c>
      <c r="K6276" s="868">
        <v>22.61</v>
      </c>
      <c r="L6276" s="867" t="s">
        <v>12923</v>
      </c>
    </row>
    <row r="6277" spans="1:12" ht="13.5">
      <c r="A6277" s="867" t="s">
        <v>11071</v>
      </c>
      <c r="B6277" s="867" t="s">
        <v>12357</v>
      </c>
      <c r="C6277" s="867" t="s">
        <v>12623</v>
      </c>
      <c r="D6277" s="867" t="s">
        <v>12624</v>
      </c>
      <c r="E6277" s="868" t="s">
        <v>819</v>
      </c>
      <c r="F6277" s="867" t="s">
        <v>819</v>
      </c>
      <c r="G6277" s="867">
        <v>88259</v>
      </c>
      <c r="H6277" s="867" t="s">
        <v>12941</v>
      </c>
      <c r="I6277" s="867" t="s">
        <v>280</v>
      </c>
      <c r="J6277" s="867" t="s">
        <v>6229</v>
      </c>
      <c r="K6277" s="868">
        <v>25.99</v>
      </c>
      <c r="L6277" s="867" t="s">
        <v>12923</v>
      </c>
    </row>
    <row r="6278" spans="1:12" ht="13.5">
      <c r="A6278" s="867" t="s">
        <v>11071</v>
      </c>
      <c r="B6278" s="867" t="s">
        <v>12357</v>
      </c>
      <c r="C6278" s="867" t="s">
        <v>12623</v>
      </c>
      <c r="D6278" s="867" t="s">
        <v>12624</v>
      </c>
      <c r="E6278" s="868" t="s">
        <v>819</v>
      </c>
      <c r="F6278" s="867" t="s">
        <v>819</v>
      </c>
      <c r="G6278" s="867">
        <v>88260</v>
      </c>
      <c r="H6278" s="867" t="s">
        <v>12942</v>
      </c>
      <c r="I6278" s="867" t="s">
        <v>280</v>
      </c>
      <c r="J6278" s="867" t="s">
        <v>6229</v>
      </c>
      <c r="K6278" s="868">
        <v>21.09</v>
      </c>
      <c r="L6278" s="867" t="s">
        <v>12923</v>
      </c>
    </row>
    <row r="6279" spans="1:12" ht="13.5">
      <c r="A6279" s="867" t="s">
        <v>11071</v>
      </c>
      <c r="B6279" s="867" t="s">
        <v>12357</v>
      </c>
      <c r="C6279" s="867" t="s">
        <v>12623</v>
      </c>
      <c r="D6279" s="867" t="s">
        <v>12624</v>
      </c>
      <c r="E6279" s="868" t="s">
        <v>819</v>
      </c>
      <c r="F6279" s="867" t="s">
        <v>819</v>
      </c>
      <c r="G6279" s="867">
        <v>88261</v>
      </c>
      <c r="H6279" s="867" t="s">
        <v>12943</v>
      </c>
      <c r="I6279" s="867" t="s">
        <v>280</v>
      </c>
      <c r="J6279" s="867" t="s">
        <v>6229</v>
      </c>
      <c r="K6279" s="868">
        <v>22.34</v>
      </c>
      <c r="L6279" s="867" t="s">
        <v>12923</v>
      </c>
    </row>
    <row r="6280" spans="1:12" ht="13.5">
      <c r="A6280" s="867" t="s">
        <v>11071</v>
      </c>
      <c r="B6280" s="867" t="s">
        <v>12357</v>
      </c>
      <c r="C6280" s="867" t="s">
        <v>12623</v>
      </c>
      <c r="D6280" s="867" t="s">
        <v>12624</v>
      </c>
      <c r="E6280" s="868" t="s">
        <v>819</v>
      </c>
      <c r="F6280" s="867" t="s">
        <v>819</v>
      </c>
      <c r="G6280" s="867">
        <v>88262</v>
      </c>
      <c r="H6280" s="867" t="s">
        <v>12944</v>
      </c>
      <c r="I6280" s="867" t="s">
        <v>280</v>
      </c>
      <c r="J6280" s="867" t="s">
        <v>6635</v>
      </c>
      <c r="K6280" s="868">
        <v>22.3</v>
      </c>
      <c r="L6280" s="867" t="s">
        <v>12923</v>
      </c>
    </row>
    <row r="6281" spans="1:12" ht="13.5">
      <c r="A6281" s="867" t="s">
        <v>11071</v>
      </c>
      <c r="B6281" s="867" t="s">
        <v>12357</v>
      </c>
      <c r="C6281" s="867" t="s">
        <v>12623</v>
      </c>
      <c r="D6281" s="867" t="s">
        <v>12624</v>
      </c>
      <c r="E6281" s="868" t="s">
        <v>819</v>
      </c>
      <c r="F6281" s="867" t="s">
        <v>819</v>
      </c>
      <c r="G6281" s="867">
        <v>88263</v>
      </c>
      <c r="H6281" s="867" t="s">
        <v>12945</v>
      </c>
      <c r="I6281" s="867" t="s">
        <v>280</v>
      </c>
      <c r="J6281" s="867" t="s">
        <v>6229</v>
      </c>
      <c r="K6281" s="868">
        <v>15.05</v>
      </c>
      <c r="L6281" s="867" t="s">
        <v>12923</v>
      </c>
    </row>
    <row r="6282" spans="1:12" ht="13.5">
      <c r="A6282" s="867" t="s">
        <v>11071</v>
      </c>
      <c r="B6282" s="867" t="s">
        <v>12357</v>
      </c>
      <c r="C6282" s="867" t="s">
        <v>12623</v>
      </c>
      <c r="D6282" s="867" t="s">
        <v>12624</v>
      </c>
      <c r="E6282" s="868" t="s">
        <v>819</v>
      </c>
      <c r="F6282" s="867" t="s">
        <v>819</v>
      </c>
      <c r="G6282" s="867">
        <v>88264</v>
      </c>
      <c r="H6282" s="867" t="s">
        <v>12946</v>
      </c>
      <c r="I6282" s="867" t="s">
        <v>280</v>
      </c>
      <c r="J6282" s="867" t="s">
        <v>6635</v>
      </c>
      <c r="K6282" s="868">
        <v>22.66</v>
      </c>
      <c r="L6282" s="867" t="s">
        <v>12923</v>
      </c>
    </row>
    <row r="6283" spans="1:12" ht="13.5">
      <c r="A6283" s="867" t="s">
        <v>11071</v>
      </c>
      <c r="B6283" s="867" t="s">
        <v>12357</v>
      </c>
      <c r="C6283" s="867" t="s">
        <v>12623</v>
      </c>
      <c r="D6283" s="867" t="s">
        <v>12624</v>
      </c>
      <c r="E6283" s="868" t="s">
        <v>819</v>
      </c>
      <c r="F6283" s="867" t="s">
        <v>819</v>
      </c>
      <c r="G6283" s="867">
        <v>88265</v>
      </c>
      <c r="H6283" s="867" t="s">
        <v>12947</v>
      </c>
      <c r="I6283" s="867" t="s">
        <v>280</v>
      </c>
      <c r="J6283" s="867" t="s">
        <v>6229</v>
      </c>
      <c r="K6283" s="868">
        <v>22.66</v>
      </c>
      <c r="L6283" s="867" t="s">
        <v>12923</v>
      </c>
    </row>
    <row r="6284" spans="1:12" ht="13.5">
      <c r="A6284" s="867" t="s">
        <v>11071</v>
      </c>
      <c r="B6284" s="867" t="s">
        <v>12357</v>
      </c>
      <c r="C6284" s="867" t="s">
        <v>12623</v>
      </c>
      <c r="D6284" s="867" t="s">
        <v>12624</v>
      </c>
      <c r="E6284" s="868" t="s">
        <v>819</v>
      </c>
      <c r="F6284" s="867" t="s">
        <v>819</v>
      </c>
      <c r="G6284" s="867">
        <v>88266</v>
      </c>
      <c r="H6284" s="867" t="s">
        <v>12948</v>
      </c>
      <c r="I6284" s="867" t="s">
        <v>280</v>
      </c>
      <c r="J6284" s="867" t="s">
        <v>6229</v>
      </c>
      <c r="K6284" s="868">
        <v>30.54</v>
      </c>
      <c r="L6284" s="867" t="s">
        <v>12923</v>
      </c>
    </row>
    <row r="6285" spans="1:12" ht="13.5">
      <c r="A6285" s="867" t="s">
        <v>11071</v>
      </c>
      <c r="B6285" s="867" t="s">
        <v>12357</v>
      </c>
      <c r="C6285" s="867" t="s">
        <v>12623</v>
      </c>
      <c r="D6285" s="867" t="s">
        <v>12624</v>
      </c>
      <c r="E6285" s="868" t="s">
        <v>819</v>
      </c>
      <c r="F6285" s="867" t="s">
        <v>819</v>
      </c>
      <c r="G6285" s="867">
        <v>88267</v>
      </c>
      <c r="H6285" s="867" t="s">
        <v>12949</v>
      </c>
      <c r="I6285" s="867" t="s">
        <v>280</v>
      </c>
      <c r="J6285" s="867" t="s">
        <v>6635</v>
      </c>
      <c r="K6285" s="868">
        <v>22.03</v>
      </c>
      <c r="L6285" s="867" t="s">
        <v>12923</v>
      </c>
    </row>
    <row r="6286" spans="1:12" ht="13.5">
      <c r="A6286" s="867" t="s">
        <v>11071</v>
      </c>
      <c r="B6286" s="867" t="s">
        <v>12357</v>
      </c>
      <c r="C6286" s="867" t="s">
        <v>12623</v>
      </c>
      <c r="D6286" s="867" t="s">
        <v>12624</v>
      </c>
      <c r="E6286" s="868" t="s">
        <v>819</v>
      </c>
      <c r="F6286" s="867" t="s">
        <v>819</v>
      </c>
      <c r="G6286" s="867">
        <v>88268</v>
      </c>
      <c r="H6286" s="867" t="s">
        <v>12950</v>
      </c>
      <c r="I6286" s="867" t="s">
        <v>280</v>
      </c>
      <c r="J6286" s="867" t="s">
        <v>6229</v>
      </c>
      <c r="K6286" s="868">
        <v>23.13</v>
      </c>
      <c r="L6286" s="867" t="s">
        <v>12923</v>
      </c>
    </row>
    <row r="6287" spans="1:12" ht="13.5">
      <c r="A6287" s="867" t="s">
        <v>11071</v>
      </c>
      <c r="B6287" s="867" t="s">
        <v>12357</v>
      </c>
      <c r="C6287" s="867" t="s">
        <v>12623</v>
      </c>
      <c r="D6287" s="867" t="s">
        <v>12624</v>
      </c>
      <c r="E6287" s="868" t="s">
        <v>819</v>
      </c>
      <c r="F6287" s="867" t="s">
        <v>819</v>
      </c>
      <c r="G6287" s="867">
        <v>88269</v>
      </c>
      <c r="H6287" s="867" t="s">
        <v>12951</v>
      </c>
      <c r="I6287" s="867" t="s">
        <v>280</v>
      </c>
      <c r="J6287" s="867" t="s">
        <v>6229</v>
      </c>
      <c r="K6287" s="868">
        <v>22.34</v>
      </c>
      <c r="L6287" s="867" t="s">
        <v>12923</v>
      </c>
    </row>
    <row r="6288" spans="1:12" ht="13.5">
      <c r="A6288" s="867" t="s">
        <v>11071</v>
      </c>
      <c r="B6288" s="867" t="s">
        <v>12357</v>
      </c>
      <c r="C6288" s="867" t="s">
        <v>12623</v>
      </c>
      <c r="D6288" s="867" t="s">
        <v>12624</v>
      </c>
      <c r="E6288" s="868" t="s">
        <v>819</v>
      </c>
      <c r="F6288" s="867" t="s">
        <v>819</v>
      </c>
      <c r="G6288" s="867">
        <v>88270</v>
      </c>
      <c r="H6288" s="867" t="s">
        <v>12952</v>
      </c>
      <c r="I6288" s="867" t="s">
        <v>280</v>
      </c>
      <c r="J6288" s="867" t="s">
        <v>6229</v>
      </c>
      <c r="K6288" s="868">
        <v>22.45</v>
      </c>
      <c r="L6288" s="867" t="s">
        <v>12923</v>
      </c>
    </row>
    <row r="6289" spans="1:12" ht="13.5">
      <c r="A6289" s="867" t="s">
        <v>11071</v>
      </c>
      <c r="B6289" s="867" t="s">
        <v>12357</v>
      </c>
      <c r="C6289" s="867" t="s">
        <v>12623</v>
      </c>
      <c r="D6289" s="867" t="s">
        <v>12624</v>
      </c>
      <c r="E6289" s="868" t="s">
        <v>819</v>
      </c>
      <c r="F6289" s="867" t="s">
        <v>819</v>
      </c>
      <c r="G6289" s="867">
        <v>88272</v>
      </c>
      <c r="H6289" s="867" t="s">
        <v>12953</v>
      </c>
      <c r="I6289" s="867" t="s">
        <v>280</v>
      </c>
      <c r="J6289" s="867" t="s">
        <v>6229</v>
      </c>
      <c r="K6289" s="868">
        <v>22.57</v>
      </c>
      <c r="L6289" s="867" t="s">
        <v>12923</v>
      </c>
    </row>
    <row r="6290" spans="1:12" ht="13.5">
      <c r="A6290" s="867" t="s">
        <v>11071</v>
      </c>
      <c r="B6290" s="867" t="s">
        <v>12357</v>
      </c>
      <c r="C6290" s="867" t="s">
        <v>12623</v>
      </c>
      <c r="D6290" s="867" t="s">
        <v>12624</v>
      </c>
      <c r="E6290" s="868" t="s">
        <v>819</v>
      </c>
      <c r="F6290" s="867" t="s">
        <v>819</v>
      </c>
      <c r="G6290" s="867">
        <v>88273</v>
      </c>
      <c r="H6290" s="867" t="s">
        <v>12954</v>
      </c>
      <c r="I6290" s="867" t="s">
        <v>280</v>
      </c>
      <c r="J6290" s="867" t="s">
        <v>6229</v>
      </c>
      <c r="K6290" s="868">
        <v>22.71</v>
      </c>
      <c r="L6290" s="867" t="s">
        <v>12923</v>
      </c>
    </row>
    <row r="6291" spans="1:12" ht="13.5">
      <c r="A6291" s="867" t="s">
        <v>11071</v>
      </c>
      <c r="B6291" s="867" t="s">
        <v>12357</v>
      </c>
      <c r="C6291" s="867" t="s">
        <v>12623</v>
      </c>
      <c r="D6291" s="867" t="s">
        <v>12624</v>
      </c>
      <c r="E6291" s="868" t="s">
        <v>819</v>
      </c>
      <c r="F6291" s="867" t="s">
        <v>819</v>
      </c>
      <c r="G6291" s="867">
        <v>88274</v>
      </c>
      <c r="H6291" s="867" t="s">
        <v>12955</v>
      </c>
      <c r="I6291" s="867" t="s">
        <v>280</v>
      </c>
      <c r="J6291" s="867" t="s">
        <v>6229</v>
      </c>
      <c r="K6291" s="868">
        <v>18.73</v>
      </c>
      <c r="L6291" s="867" t="s">
        <v>12923</v>
      </c>
    </row>
    <row r="6292" spans="1:12" ht="13.5">
      <c r="A6292" s="867" t="s">
        <v>11071</v>
      </c>
      <c r="B6292" s="867" t="s">
        <v>12357</v>
      </c>
      <c r="C6292" s="867" t="s">
        <v>12623</v>
      </c>
      <c r="D6292" s="867" t="s">
        <v>12624</v>
      </c>
      <c r="E6292" s="868" t="s">
        <v>819</v>
      </c>
      <c r="F6292" s="867" t="s">
        <v>819</v>
      </c>
      <c r="G6292" s="867">
        <v>88275</v>
      </c>
      <c r="H6292" s="867" t="s">
        <v>331</v>
      </c>
      <c r="I6292" s="867" t="s">
        <v>280</v>
      </c>
      <c r="J6292" s="867" t="s">
        <v>6229</v>
      </c>
      <c r="K6292" s="868">
        <v>23.7</v>
      </c>
      <c r="L6292" s="867" t="s">
        <v>12923</v>
      </c>
    </row>
    <row r="6293" spans="1:12" ht="13.5">
      <c r="A6293" s="867" t="s">
        <v>11071</v>
      </c>
      <c r="B6293" s="867" t="s">
        <v>12357</v>
      </c>
      <c r="C6293" s="867" t="s">
        <v>12623</v>
      </c>
      <c r="D6293" s="867" t="s">
        <v>12624</v>
      </c>
      <c r="E6293" s="868" t="s">
        <v>819</v>
      </c>
      <c r="F6293" s="867" t="s">
        <v>819</v>
      </c>
      <c r="G6293" s="867">
        <v>88277</v>
      </c>
      <c r="H6293" s="867" t="s">
        <v>12956</v>
      </c>
      <c r="I6293" s="867" t="s">
        <v>280</v>
      </c>
      <c r="J6293" s="867" t="s">
        <v>6229</v>
      </c>
      <c r="K6293" s="868">
        <v>17.78</v>
      </c>
      <c r="L6293" s="867" t="s">
        <v>12923</v>
      </c>
    </row>
    <row r="6294" spans="1:12" ht="13.5">
      <c r="A6294" s="867" t="s">
        <v>11071</v>
      </c>
      <c r="B6294" s="867" t="s">
        <v>12357</v>
      </c>
      <c r="C6294" s="867" t="s">
        <v>12623</v>
      </c>
      <c r="D6294" s="867" t="s">
        <v>12624</v>
      </c>
      <c r="E6294" s="868" t="s">
        <v>819</v>
      </c>
      <c r="F6294" s="867" t="s">
        <v>819</v>
      </c>
      <c r="G6294" s="867">
        <v>88278</v>
      </c>
      <c r="H6294" s="867" t="s">
        <v>12957</v>
      </c>
      <c r="I6294" s="867" t="s">
        <v>280</v>
      </c>
      <c r="J6294" s="867" t="s">
        <v>6229</v>
      </c>
      <c r="K6294" s="868">
        <v>17.170000000000002</v>
      </c>
      <c r="L6294" s="867" t="s">
        <v>12923</v>
      </c>
    </row>
    <row r="6295" spans="1:12" ht="13.5">
      <c r="A6295" s="867" t="s">
        <v>11071</v>
      </c>
      <c r="B6295" s="867" t="s">
        <v>12357</v>
      </c>
      <c r="C6295" s="867" t="s">
        <v>12623</v>
      </c>
      <c r="D6295" s="867" t="s">
        <v>12624</v>
      </c>
      <c r="E6295" s="868" t="s">
        <v>819</v>
      </c>
      <c r="F6295" s="867" t="s">
        <v>819</v>
      </c>
      <c r="G6295" s="867">
        <v>88279</v>
      </c>
      <c r="H6295" s="867" t="s">
        <v>12958</v>
      </c>
      <c r="I6295" s="867" t="s">
        <v>280</v>
      </c>
      <c r="J6295" s="867" t="s">
        <v>6229</v>
      </c>
      <c r="K6295" s="868">
        <v>23.47</v>
      </c>
      <c r="L6295" s="867" t="s">
        <v>12923</v>
      </c>
    </row>
    <row r="6296" spans="1:12" ht="13.5">
      <c r="A6296" s="867" t="s">
        <v>11071</v>
      </c>
      <c r="B6296" s="867" t="s">
        <v>12357</v>
      </c>
      <c r="C6296" s="867" t="s">
        <v>12623</v>
      </c>
      <c r="D6296" s="867" t="s">
        <v>12624</v>
      </c>
      <c r="E6296" s="868" t="s">
        <v>819</v>
      </c>
      <c r="F6296" s="867" t="s">
        <v>819</v>
      </c>
      <c r="G6296" s="867">
        <v>88281</v>
      </c>
      <c r="H6296" s="867" t="s">
        <v>12959</v>
      </c>
      <c r="I6296" s="867" t="s">
        <v>280</v>
      </c>
      <c r="J6296" s="867" t="s">
        <v>6229</v>
      </c>
      <c r="K6296" s="868">
        <v>17.78</v>
      </c>
      <c r="L6296" s="867" t="s">
        <v>12923</v>
      </c>
    </row>
    <row r="6297" spans="1:12" ht="13.5">
      <c r="A6297" s="867" t="s">
        <v>11071</v>
      </c>
      <c r="B6297" s="867" t="s">
        <v>12357</v>
      </c>
      <c r="C6297" s="867" t="s">
        <v>12623</v>
      </c>
      <c r="D6297" s="867" t="s">
        <v>12624</v>
      </c>
      <c r="E6297" s="868" t="s">
        <v>819</v>
      </c>
      <c r="F6297" s="867" t="s">
        <v>819</v>
      </c>
      <c r="G6297" s="867">
        <v>88282</v>
      </c>
      <c r="H6297" s="867" t="s">
        <v>12960</v>
      </c>
      <c r="I6297" s="867" t="s">
        <v>280</v>
      </c>
      <c r="J6297" s="867" t="s">
        <v>6229</v>
      </c>
      <c r="K6297" s="868">
        <v>18.55</v>
      </c>
      <c r="L6297" s="867" t="s">
        <v>12923</v>
      </c>
    </row>
    <row r="6298" spans="1:12" ht="13.5">
      <c r="A6298" s="867" t="s">
        <v>11071</v>
      </c>
      <c r="B6298" s="867" t="s">
        <v>12357</v>
      </c>
      <c r="C6298" s="867" t="s">
        <v>12623</v>
      </c>
      <c r="D6298" s="867" t="s">
        <v>12624</v>
      </c>
      <c r="E6298" s="868" t="s">
        <v>819</v>
      </c>
      <c r="F6298" s="867" t="s">
        <v>819</v>
      </c>
      <c r="G6298" s="867">
        <v>88283</v>
      </c>
      <c r="H6298" s="867" t="s">
        <v>12961</v>
      </c>
      <c r="I6298" s="867" t="s">
        <v>280</v>
      </c>
      <c r="J6298" s="867" t="s">
        <v>6229</v>
      </c>
      <c r="K6298" s="868">
        <v>23.08</v>
      </c>
      <c r="L6298" s="867" t="s">
        <v>12923</v>
      </c>
    </row>
    <row r="6299" spans="1:12" ht="13.5">
      <c r="A6299" s="867" t="s">
        <v>11071</v>
      </c>
      <c r="B6299" s="867" t="s">
        <v>12357</v>
      </c>
      <c r="C6299" s="867" t="s">
        <v>12623</v>
      </c>
      <c r="D6299" s="867" t="s">
        <v>12624</v>
      </c>
      <c r="E6299" s="868" t="s">
        <v>819</v>
      </c>
      <c r="F6299" s="867" t="s">
        <v>819</v>
      </c>
      <c r="G6299" s="867">
        <v>88284</v>
      </c>
      <c r="H6299" s="867" t="s">
        <v>12962</v>
      </c>
      <c r="I6299" s="867" t="s">
        <v>280</v>
      </c>
      <c r="J6299" s="867" t="s">
        <v>6229</v>
      </c>
      <c r="K6299" s="868">
        <v>17.510000000000002</v>
      </c>
      <c r="L6299" s="867" t="s">
        <v>12923</v>
      </c>
    </row>
    <row r="6300" spans="1:12" ht="13.5">
      <c r="A6300" s="867" t="s">
        <v>11071</v>
      </c>
      <c r="B6300" s="867" t="s">
        <v>12357</v>
      </c>
      <c r="C6300" s="867" t="s">
        <v>12623</v>
      </c>
      <c r="D6300" s="867" t="s">
        <v>12624</v>
      </c>
      <c r="E6300" s="868" t="s">
        <v>819</v>
      </c>
      <c r="F6300" s="867" t="s">
        <v>819</v>
      </c>
      <c r="G6300" s="867">
        <v>88285</v>
      </c>
      <c r="H6300" s="867" t="s">
        <v>12963</v>
      </c>
      <c r="I6300" s="867" t="s">
        <v>280</v>
      </c>
      <c r="J6300" s="867" t="s">
        <v>6229</v>
      </c>
      <c r="K6300" s="868">
        <v>17.420000000000002</v>
      </c>
      <c r="L6300" s="867" t="s">
        <v>12923</v>
      </c>
    </row>
    <row r="6301" spans="1:12" ht="13.5">
      <c r="A6301" s="867" t="s">
        <v>11071</v>
      </c>
      <c r="B6301" s="867" t="s">
        <v>12357</v>
      </c>
      <c r="C6301" s="867" t="s">
        <v>12623</v>
      </c>
      <c r="D6301" s="867" t="s">
        <v>12624</v>
      </c>
      <c r="E6301" s="868" t="s">
        <v>819</v>
      </c>
      <c r="F6301" s="867" t="s">
        <v>819</v>
      </c>
      <c r="G6301" s="867">
        <v>88286</v>
      </c>
      <c r="H6301" s="867" t="s">
        <v>12964</v>
      </c>
      <c r="I6301" s="867" t="s">
        <v>280</v>
      </c>
      <c r="J6301" s="867" t="s">
        <v>6229</v>
      </c>
      <c r="K6301" s="868">
        <v>17.61</v>
      </c>
      <c r="L6301" s="867" t="s">
        <v>12923</v>
      </c>
    </row>
    <row r="6302" spans="1:12" ht="13.5">
      <c r="A6302" s="867" t="s">
        <v>11071</v>
      </c>
      <c r="B6302" s="867" t="s">
        <v>12357</v>
      </c>
      <c r="C6302" s="867" t="s">
        <v>12623</v>
      </c>
      <c r="D6302" s="867" t="s">
        <v>12624</v>
      </c>
      <c r="E6302" s="868" t="s">
        <v>819</v>
      </c>
      <c r="F6302" s="867" t="s">
        <v>819</v>
      </c>
      <c r="G6302" s="867">
        <v>88288</v>
      </c>
      <c r="H6302" s="867" t="s">
        <v>12965</v>
      </c>
      <c r="I6302" s="867" t="s">
        <v>280</v>
      </c>
      <c r="J6302" s="867" t="s">
        <v>6229</v>
      </c>
      <c r="K6302" s="868">
        <v>9.4700000000000006</v>
      </c>
      <c r="L6302" s="867" t="s">
        <v>12923</v>
      </c>
    </row>
    <row r="6303" spans="1:12" ht="13.5">
      <c r="A6303" s="867" t="s">
        <v>11071</v>
      </c>
      <c r="B6303" s="867" t="s">
        <v>12357</v>
      </c>
      <c r="C6303" s="867" t="s">
        <v>12623</v>
      </c>
      <c r="D6303" s="867" t="s">
        <v>12624</v>
      </c>
      <c r="E6303" s="868" t="s">
        <v>819</v>
      </c>
      <c r="F6303" s="867" t="s">
        <v>819</v>
      </c>
      <c r="G6303" s="867">
        <v>88291</v>
      </c>
      <c r="H6303" s="867" t="s">
        <v>12966</v>
      </c>
      <c r="I6303" s="867" t="s">
        <v>280</v>
      </c>
      <c r="J6303" s="867" t="s">
        <v>6229</v>
      </c>
      <c r="K6303" s="868">
        <v>17.23</v>
      </c>
      <c r="L6303" s="867" t="s">
        <v>12923</v>
      </c>
    </row>
    <row r="6304" spans="1:12" ht="13.5">
      <c r="A6304" s="867" t="s">
        <v>11071</v>
      </c>
      <c r="B6304" s="867" t="s">
        <v>12357</v>
      </c>
      <c r="C6304" s="867" t="s">
        <v>12623</v>
      </c>
      <c r="D6304" s="867" t="s">
        <v>12624</v>
      </c>
      <c r="E6304" s="868" t="s">
        <v>819</v>
      </c>
      <c r="F6304" s="867" t="s">
        <v>819</v>
      </c>
      <c r="G6304" s="867">
        <v>88292</v>
      </c>
      <c r="H6304" s="867" t="s">
        <v>12967</v>
      </c>
      <c r="I6304" s="867" t="s">
        <v>280</v>
      </c>
      <c r="J6304" s="867" t="s">
        <v>6229</v>
      </c>
      <c r="K6304" s="868">
        <v>17.559999999999999</v>
      </c>
      <c r="L6304" s="867" t="s">
        <v>12923</v>
      </c>
    </row>
    <row r="6305" spans="1:12" ht="13.5">
      <c r="A6305" s="867" t="s">
        <v>11071</v>
      </c>
      <c r="B6305" s="867" t="s">
        <v>12357</v>
      </c>
      <c r="C6305" s="867" t="s">
        <v>12623</v>
      </c>
      <c r="D6305" s="867" t="s">
        <v>12624</v>
      </c>
      <c r="E6305" s="868" t="s">
        <v>819</v>
      </c>
      <c r="F6305" s="867" t="s">
        <v>819</v>
      </c>
      <c r="G6305" s="867">
        <v>88293</v>
      </c>
      <c r="H6305" s="867" t="s">
        <v>12968</v>
      </c>
      <c r="I6305" s="867" t="s">
        <v>280</v>
      </c>
      <c r="J6305" s="867" t="s">
        <v>6229</v>
      </c>
      <c r="K6305" s="868">
        <v>20.059999999999999</v>
      </c>
      <c r="L6305" s="867" t="s">
        <v>12923</v>
      </c>
    </row>
    <row r="6306" spans="1:12" ht="13.5">
      <c r="A6306" s="867" t="s">
        <v>11071</v>
      </c>
      <c r="B6306" s="867" t="s">
        <v>12357</v>
      </c>
      <c r="C6306" s="867" t="s">
        <v>12623</v>
      </c>
      <c r="D6306" s="867" t="s">
        <v>12624</v>
      </c>
      <c r="E6306" s="868" t="s">
        <v>819</v>
      </c>
      <c r="F6306" s="867" t="s">
        <v>819</v>
      </c>
      <c r="G6306" s="867">
        <v>88294</v>
      </c>
      <c r="H6306" s="867" t="s">
        <v>12969</v>
      </c>
      <c r="I6306" s="867" t="s">
        <v>280</v>
      </c>
      <c r="J6306" s="867" t="s">
        <v>6635</v>
      </c>
      <c r="K6306" s="868">
        <v>21.55</v>
      </c>
      <c r="L6306" s="867" t="s">
        <v>12923</v>
      </c>
    </row>
    <row r="6307" spans="1:12" ht="13.5">
      <c r="A6307" s="867" t="s">
        <v>11071</v>
      </c>
      <c r="B6307" s="867" t="s">
        <v>12357</v>
      </c>
      <c r="C6307" s="867" t="s">
        <v>12623</v>
      </c>
      <c r="D6307" s="867" t="s">
        <v>12624</v>
      </c>
      <c r="E6307" s="868" t="s">
        <v>819</v>
      </c>
      <c r="F6307" s="867" t="s">
        <v>819</v>
      </c>
      <c r="G6307" s="867">
        <v>88295</v>
      </c>
      <c r="H6307" s="867" t="s">
        <v>12970</v>
      </c>
      <c r="I6307" s="867" t="s">
        <v>280</v>
      </c>
      <c r="J6307" s="867" t="s">
        <v>6229</v>
      </c>
      <c r="K6307" s="868">
        <v>17.61</v>
      </c>
      <c r="L6307" s="867" t="s">
        <v>12923</v>
      </c>
    </row>
    <row r="6308" spans="1:12" ht="13.5">
      <c r="A6308" s="867" t="s">
        <v>11071</v>
      </c>
      <c r="B6308" s="867" t="s">
        <v>12357</v>
      </c>
      <c r="C6308" s="867" t="s">
        <v>12623</v>
      </c>
      <c r="D6308" s="867" t="s">
        <v>12624</v>
      </c>
      <c r="E6308" s="868" t="s">
        <v>819</v>
      </c>
      <c r="F6308" s="867" t="s">
        <v>819</v>
      </c>
      <c r="G6308" s="867">
        <v>88296</v>
      </c>
      <c r="H6308" s="867" t="s">
        <v>336</v>
      </c>
      <c r="I6308" s="867" t="s">
        <v>280</v>
      </c>
      <c r="J6308" s="867" t="s">
        <v>6229</v>
      </c>
      <c r="K6308" s="868">
        <v>17.61</v>
      </c>
      <c r="L6308" s="867" t="s">
        <v>12923</v>
      </c>
    </row>
    <row r="6309" spans="1:12" ht="13.5">
      <c r="A6309" s="867" t="s">
        <v>11071</v>
      </c>
      <c r="B6309" s="867" t="s">
        <v>12357</v>
      </c>
      <c r="C6309" s="867" t="s">
        <v>12623</v>
      </c>
      <c r="D6309" s="867" t="s">
        <v>12624</v>
      </c>
      <c r="E6309" s="868" t="s">
        <v>819</v>
      </c>
      <c r="F6309" s="867" t="s">
        <v>819</v>
      </c>
      <c r="G6309" s="867">
        <v>88297</v>
      </c>
      <c r="H6309" s="867" t="s">
        <v>12971</v>
      </c>
      <c r="I6309" s="867" t="s">
        <v>280</v>
      </c>
      <c r="J6309" s="867" t="s">
        <v>6229</v>
      </c>
      <c r="K6309" s="868">
        <v>17.579999999999998</v>
      </c>
      <c r="L6309" s="867" t="s">
        <v>12923</v>
      </c>
    </row>
    <row r="6310" spans="1:12" ht="13.5">
      <c r="A6310" s="867" t="s">
        <v>11071</v>
      </c>
      <c r="B6310" s="867" t="s">
        <v>12357</v>
      </c>
      <c r="C6310" s="867" t="s">
        <v>12623</v>
      </c>
      <c r="D6310" s="867" t="s">
        <v>12624</v>
      </c>
      <c r="E6310" s="868" t="s">
        <v>819</v>
      </c>
      <c r="F6310" s="867" t="s">
        <v>819</v>
      </c>
      <c r="G6310" s="867">
        <v>88298</v>
      </c>
      <c r="H6310" s="867" t="s">
        <v>12972</v>
      </c>
      <c r="I6310" s="867" t="s">
        <v>280</v>
      </c>
      <c r="J6310" s="867" t="s">
        <v>6229</v>
      </c>
      <c r="K6310" s="868">
        <v>17.899999999999999</v>
      </c>
      <c r="L6310" s="867" t="s">
        <v>12923</v>
      </c>
    </row>
    <row r="6311" spans="1:12" ht="13.5">
      <c r="A6311" s="867" t="s">
        <v>11071</v>
      </c>
      <c r="B6311" s="867" t="s">
        <v>12357</v>
      </c>
      <c r="C6311" s="867" t="s">
        <v>12623</v>
      </c>
      <c r="D6311" s="867" t="s">
        <v>12624</v>
      </c>
      <c r="E6311" s="868" t="s">
        <v>819</v>
      </c>
      <c r="F6311" s="867" t="s">
        <v>819</v>
      </c>
      <c r="G6311" s="867">
        <v>88299</v>
      </c>
      <c r="H6311" s="867" t="s">
        <v>12973</v>
      </c>
      <c r="I6311" s="867" t="s">
        <v>280</v>
      </c>
      <c r="J6311" s="867" t="s">
        <v>6229</v>
      </c>
      <c r="K6311" s="868">
        <v>20.309999999999999</v>
      </c>
      <c r="L6311" s="867" t="s">
        <v>12923</v>
      </c>
    </row>
    <row r="6312" spans="1:12" ht="13.5">
      <c r="A6312" s="867" t="s">
        <v>11071</v>
      </c>
      <c r="B6312" s="867" t="s">
        <v>12357</v>
      </c>
      <c r="C6312" s="867" t="s">
        <v>12623</v>
      </c>
      <c r="D6312" s="867" t="s">
        <v>12624</v>
      </c>
      <c r="E6312" s="868" t="s">
        <v>819</v>
      </c>
      <c r="F6312" s="867" t="s">
        <v>819</v>
      </c>
      <c r="G6312" s="867">
        <v>88300</v>
      </c>
      <c r="H6312" s="867" t="s">
        <v>12974</v>
      </c>
      <c r="I6312" s="867" t="s">
        <v>280</v>
      </c>
      <c r="J6312" s="867" t="s">
        <v>6229</v>
      </c>
      <c r="K6312" s="868">
        <v>23.8</v>
      </c>
      <c r="L6312" s="867" t="s">
        <v>12923</v>
      </c>
    </row>
    <row r="6313" spans="1:12" ht="13.5">
      <c r="A6313" s="867" t="s">
        <v>11071</v>
      </c>
      <c r="B6313" s="867" t="s">
        <v>12357</v>
      </c>
      <c r="C6313" s="867" t="s">
        <v>12623</v>
      </c>
      <c r="D6313" s="867" t="s">
        <v>12624</v>
      </c>
      <c r="E6313" s="868" t="s">
        <v>819</v>
      </c>
      <c r="F6313" s="867" t="s">
        <v>819</v>
      </c>
      <c r="G6313" s="867">
        <v>88301</v>
      </c>
      <c r="H6313" s="867" t="s">
        <v>12975</v>
      </c>
      <c r="I6313" s="867" t="s">
        <v>280</v>
      </c>
      <c r="J6313" s="867" t="s">
        <v>6229</v>
      </c>
      <c r="K6313" s="868">
        <v>19.329999999999998</v>
      </c>
      <c r="L6313" s="867" t="s">
        <v>12923</v>
      </c>
    </row>
    <row r="6314" spans="1:12" ht="13.5">
      <c r="A6314" s="867" t="s">
        <v>11071</v>
      </c>
      <c r="B6314" s="867" t="s">
        <v>12357</v>
      </c>
      <c r="C6314" s="867" t="s">
        <v>12623</v>
      </c>
      <c r="D6314" s="867" t="s">
        <v>12624</v>
      </c>
      <c r="E6314" s="868" t="s">
        <v>819</v>
      </c>
      <c r="F6314" s="867" t="s">
        <v>819</v>
      </c>
      <c r="G6314" s="867">
        <v>88302</v>
      </c>
      <c r="H6314" s="867" t="s">
        <v>12976</v>
      </c>
      <c r="I6314" s="867" t="s">
        <v>280</v>
      </c>
      <c r="J6314" s="867" t="s">
        <v>6229</v>
      </c>
      <c r="K6314" s="868">
        <v>20.82</v>
      </c>
      <c r="L6314" s="867" t="s">
        <v>12923</v>
      </c>
    </row>
    <row r="6315" spans="1:12" ht="13.5">
      <c r="A6315" s="867" t="s">
        <v>11071</v>
      </c>
      <c r="B6315" s="867" t="s">
        <v>12357</v>
      </c>
      <c r="C6315" s="867" t="s">
        <v>12623</v>
      </c>
      <c r="D6315" s="867" t="s">
        <v>12624</v>
      </c>
      <c r="E6315" s="868" t="s">
        <v>819</v>
      </c>
      <c r="F6315" s="867" t="s">
        <v>819</v>
      </c>
      <c r="G6315" s="867">
        <v>88303</v>
      </c>
      <c r="H6315" s="867" t="s">
        <v>12977</v>
      </c>
      <c r="I6315" s="867" t="s">
        <v>280</v>
      </c>
      <c r="J6315" s="867" t="s">
        <v>6229</v>
      </c>
      <c r="K6315" s="868">
        <v>17.64</v>
      </c>
      <c r="L6315" s="867" t="s">
        <v>12923</v>
      </c>
    </row>
    <row r="6316" spans="1:12" ht="13.5">
      <c r="A6316" s="867" t="s">
        <v>11071</v>
      </c>
      <c r="B6316" s="867" t="s">
        <v>12357</v>
      </c>
      <c r="C6316" s="867" t="s">
        <v>12623</v>
      </c>
      <c r="D6316" s="867" t="s">
        <v>12624</v>
      </c>
      <c r="E6316" s="868" t="s">
        <v>819</v>
      </c>
      <c r="F6316" s="867" t="s">
        <v>819</v>
      </c>
      <c r="G6316" s="867">
        <v>88304</v>
      </c>
      <c r="H6316" s="867" t="s">
        <v>12978</v>
      </c>
      <c r="I6316" s="867" t="s">
        <v>280</v>
      </c>
      <c r="J6316" s="867" t="s">
        <v>6229</v>
      </c>
      <c r="K6316" s="868">
        <v>18.579999999999998</v>
      </c>
      <c r="L6316" s="867" t="s">
        <v>12923</v>
      </c>
    </row>
    <row r="6317" spans="1:12" ht="13.5">
      <c r="A6317" s="867" t="s">
        <v>11071</v>
      </c>
      <c r="B6317" s="867" t="s">
        <v>12357</v>
      </c>
      <c r="C6317" s="867" t="s">
        <v>12623</v>
      </c>
      <c r="D6317" s="867" t="s">
        <v>12624</v>
      </c>
      <c r="E6317" s="868" t="s">
        <v>819</v>
      </c>
      <c r="F6317" s="867" t="s">
        <v>819</v>
      </c>
      <c r="G6317" s="867">
        <v>88306</v>
      </c>
      <c r="H6317" s="867" t="s">
        <v>12979</v>
      </c>
      <c r="I6317" s="867" t="s">
        <v>280</v>
      </c>
      <c r="J6317" s="867" t="s">
        <v>6229</v>
      </c>
      <c r="K6317" s="868">
        <v>19.809999999999999</v>
      </c>
      <c r="L6317" s="867" t="s">
        <v>12923</v>
      </c>
    </row>
    <row r="6318" spans="1:12" ht="13.5">
      <c r="A6318" s="867" t="s">
        <v>11071</v>
      </c>
      <c r="B6318" s="867" t="s">
        <v>12357</v>
      </c>
      <c r="C6318" s="867" t="s">
        <v>12623</v>
      </c>
      <c r="D6318" s="867" t="s">
        <v>12624</v>
      </c>
      <c r="E6318" s="868" t="s">
        <v>819</v>
      </c>
      <c r="F6318" s="867" t="s">
        <v>819</v>
      </c>
      <c r="G6318" s="867">
        <v>88307</v>
      </c>
      <c r="H6318" s="867" t="s">
        <v>12980</v>
      </c>
      <c r="I6318" s="867" t="s">
        <v>280</v>
      </c>
      <c r="J6318" s="867" t="s">
        <v>6229</v>
      </c>
      <c r="K6318" s="868">
        <v>19.09</v>
      </c>
      <c r="L6318" s="867" t="s">
        <v>12923</v>
      </c>
    </row>
    <row r="6319" spans="1:12" ht="13.5">
      <c r="A6319" s="867" t="s">
        <v>11071</v>
      </c>
      <c r="B6319" s="867" t="s">
        <v>12357</v>
      </c>
      <c r="C6319" s="867" t="s">
        <v>12623</v>
      </c>
      <c r="D6319" s="867" t="s">
        <v>12624</v>
      </c>
      <c r="E6319" s="868" t="s">
        <v>819</v>
      </c>
      <c r="F6319" s="867" t="s">
        <v>819</v>
      </c>
      <c r="G6319" s="867">
        <v>88308</v>
      </c>
      <c r="H6319" s="867" t="s">
        <v>12981</v>
      </c>
      <c r="I6319" s="867" t="s">
        <v>280</v>
      </c>
      <c r="J6319" s="867" t="s">
        <v>6229</v>
      </c>
      <c r="K6319" s="868">
        <v>23.89</v>
      </c>
      <c r="L6319" s="867" t="s">
        <v>12923</v>
      </c>
    </row>
    <row r="6320" spans="1:12" ht="13.5">
      <c r="A6320" s="867" t="s">
        <v>11071</v>
      </c>
      <c r="B6320" s="867" t="s">
        <v>12357</v>
      </c>
      <c r="C6320" s="867" t="s">
        <v>12623</v>
      </c>
      <c r="D6320" s="867" t="s">
        <v>12624</v>
      </c>
      <c r="E6320" s="868" t="s">
        <v>819</v>
      </c>
      <c r="F6320" s="867" t="s">
        <v>819</v>
      </c>
      <c r="G6320" s="867">
        <v>88309</v>
      </c>
      <c r="H6320" s="867" t="s">
        <v>12982</v>
      </c>
      <c r="I6320" s="867" t="s">
        <v>280</v>
      </c>
      <c r="J6320" s="867" t="s">
        <v>6635</v>
      </c>
      <c r="K6320" s="868">
        <v>22.45</v>
      </c>
      <c r="L6320" s="867" t="s">
        <v>12923</v>
      </c>
    </row>
    <row r="6321" spans="1:12" ht="13.5">
      <c r="A6321" s="867" t="s">
        <v>11071</v>
      </c>
      <c r="B6321" s="867" t="s">
        <v>12357</v>
      </c>
      <c r="C6321" s="867" t="s">
        <v>12623</v>
      </c>
      <c r="D6321" s="867" t="s">
        <v>12624</v>
      </c>
      <c r="E6321" s="868" t="s">
        <v>819</v>
      </c>
      <c r="F6321" s="867" t="s">
        <v>819</v>
      </c>
      <c r="G6321" s="867">
        <v>88310</v>
      </c>
      <c r="H6321" s="867" t="s">
        <v>12983</v>
      </c>
      <c r="I6321" s="867" t="s">
        <v>280</v>
      </c>
      <c r="J6321" s="867" t="s">
        <v>6635</v>
      </c>
      <c r="K6321" s="868">
        <v>23.55</v>
      </c>
      <c r="L6321" s="867" t="s">
        <v>12923</v>
      </c>
    </row>
    <row r="6322" spans="1:12" ht="13.5">
      <c r="A6322" s="867" t="s">
        <v>11071</v>
      </c>
      <c r="B6322" s="867" t="s">
        <v>12357</v>
      </c>
      <c r="C6322" s="867" t="s">
        <v>12623</v>
      </c>
      <c r="D6322" s="867" t="s">
        <v>12624</v>
      </c>
      <c r="E6322" s="868" t="s">
        <v>819</v>
      </c>
      <c r="F6322" s="867" t="s">
        <v>819</v>
      </c>
      <c r="G6322" s="867">
        <v>88311</v>
      </c>
      <c r="H6322" s="867" t="s">
        <v>12984</v>
      </c>
      <c r="I6322" s="867" t="s">
        <v>280</v>
      </c>
      <c r="J6322" s="867" t="s">
        <v>6229</v>
      </c>
      <c r="K6322" s="868">
        <v>24.86</v>
      </c>
      <c r="L6322" s="867" t="s">
        <v>12923</v>
      </c>
    </row>
    <row r="6323" spans="1:12" ht="13.5">
      <c r="A6323" s="867" t="s">
        <v>11071</v>
      </c>
      <c r="B6323" s="867" t="s">
        <v>12357</v>
      </c>
      <c r="C6323" s="867" t="s">
        <v>12623</v>
      </c>
      <c r="D6323" s="867" t="s">
        <v>12624</v>
      </c>
      <c r="E6323" s="868" t="s">
        <v>819</v>
      </c>
      <c r="F6323" s="867" t="s">
        <v>819</v>
      </c>
      <c r="G6323" s="867">
        <v>88312</v>
      </c>
      <c r="H6323" s="867" t="s">
        <v>12985</v>
      </c>
      <c r="I6323" s="867" t="s">
        <v>280</v>
      </c>
      <c r="J6323" s="867" t="s">
        <v>6229</v>
      </c>
      <c r="K6323" s="868">
        <v>24.79</v>
      </c>
      <c r="L6323" s="867" t="s">
        <v>12923</v>
      </c>
    </row>
    <row r="6324" spans="1:12" ht="13.5">
      <c r="A6324" s="867" t="s">
        <v>11071</v>
      </c>
      <c r="B6324" s="867" t="s">
        <v>12357</v>
      </c>
      <c r="C6324" s="867" t="s">
        <v>12623</v>
      </c>
      <c r="D6324" s="867" t="s">
        <v>12624</v>
      </c>
      <c r="E6324" s="868" t="s">
        <v>819</v>
      </c>
      <c r="F6324" s="867" t="s">
        <v>819</v>
      </c>
      <c r="G6324" s="867">
        <v>88313</v>
      </c>
      <c r="H6324" s="867" t="s">
        <v>12986</v>
      </c>
      <c r="I6324" s="867" t="s">
        <v>280</v>
      </c>
      <c r="J6324" s="867" t="s">
        <v>6229</v>
      </c>
      <c r="K6324" s="868">
        <v>16.14</v>
      </c>
      <c r="L6324" s="867" t="s">
        <v>12923</v>
      </c>
    </row>
    <row r="6325" spans="1:12" ht="13.5">
      <c r="A6325" s="867" t="s">
        <v>11071</v>
      </c>
      <c r="B6325" s="867" t="s">
        <v>12357</v>
      </c>
      <c r="C6325" s="867" t="s">
        <v>12623</v>
      </c>
      <c r="D6325" s="867" t="s">
        <v>12624</v>
      </c>
      <c r="E6325" s="868" t="s">
        <v>819</v>
      </c>
      <c r="F6325" s="867" t="s">
        <v>819</v>
      </c>
      <c r="G6325" s="867">
        <v>88314</v>
      </c>
      <c r="H6325" s="867" t="s">
        <v>12987</v>
      </c>
      <c r="I6325" s="867" t="s">
        <v>280</v>
      </c>
      <c r="J6325" s="867" t="s">
        <v>6229</v>
      </c>
      <c r="K6325" s="868">
        <v>15.67</v>
      </c>
      <c r="L6325" s="867" t="s">
        <v>12923</v>
      </c>
    </row>
    <row r="6326" spans="1:12" ht="13.5">
      <c r="A6326" s="867" t="s">
        <v>11071</v>
      </c>
      <c r="B6326" s="867" t="s">
        <v>12357</v>
      </c>
      <c r="C6326" s="867" t="s">
        <v>12623</v>
      </c>
      <c r="D6326" s="867" t="s">
        <v>12624</v>
      </c>
      <c r="E6326" s="868" t="s">
        <v>819</v>
      </c>
      <c r="F6326" s="867" t="s">
        <v>819</v>
      </c>
      <c r="G6326" s="867">
        <v>88315</v>
      </c>
      <c r="H6326" s="867" t="s">
        <v>12988</v>
      </c>
      <c r="I6326" s="867" t="s">
        <v>280</v>
      </c>
      <c r="J6326" s="867" t="s">
        <v>6229</v>
      </c>
      <c r="K6326" s="868">
        <v>22.34</v>
      </c>
      <c r="L6326" s="867" t="s">
        <v>12923</v>
      </c>
    </row>
    <row r="6327" spans="1:12" ht="13.5">
      <c r="A6327" s="867" t="s">
        <v>11071</v>
      </c>
      <c r="B6327" s="867" t="s">
        <v>12357</v>
      </c>
      <c r="C6327" s="867" t="s">
        <v>12623</v>
      </c>
      <c r="D6327" s="867" t="s">
        <v>12624</v>
      </c>
      <c r="E6327" s="868" t="s">
        <v>819</v>
      </c>
      <c r="F6327" s="867" t="s">
        <v>819</v>
      </c>
      <c r="G6327" s="867">
        <v>88316</v>
      </c>
      <c r="H6327" s="867" t="s">
        <v>12989</v>
      </c>
      <c r="I6327" s="867" t="s">
        <v>280</v>
      </c>
      <c r="J6327" s="867" t="s">
        <v>6635</v>
      </c>
      <c r="K6327" s="868">
        <v>16.579999999999998</v>
      </c>
      <c r="L6327" s="867" t="s">
        <v>12923</v>
      </c>
    </row>
    <row r="6328" spans="1:12" ht="13.5">
      <c r="A6328" s="867" t="s">
        <v>11071</v>
      </c>
      <c r="B6328" s="867" t="s">
        <v>12357</v>
      </c>
      <c r="C6328" s="867" t="s">
        <v>12623</v>
      </c>
      <c r="D6328" s="867" t="s">
        <v>12624</v>
      </c>
      <c r="E6328" s="868" t="s">
        <v>819</v>
      </c>
      <c r="F6328" s="867" t="s">
        <v>819</v>
      </c>
      <c r="G6328" s="867">
        <v>88317</v>
      </c>
      <c r="H6328" s="867" t="s">
        <v>12990</v>
      </c>
      <c r="I6328" s="867" t="s">
        <v>280</v>
      </c>
      <c r="J6328" s="867" t="s">
        <v>6635</v>
      </c>
      <c r="K6328" s="868">
        <v>23.08</v>
      </c>
      <c r="L6328" s="867" t="s">
        <v>12923</v>
      </c>
    </row>
    <row r="6329" spans="1:12" ht="13.5">
      <c r="A6329" s="867" t="s">
        <v>11071</v>
      </c>
      <c r="B6329" s="867" t="s">
        <v>12357</v>
      </c>
      <c r="C6329" s="867" t="s">
        <v>12623</v>
      </c>
      <c r="D6329" s="867" t="s">
        <v>12624</v>
      </c>
      <c r="E6329" s="868" t="s">
        <v>819</v>
      </c>
      <c r="F6329" s="867" t="s">
        <v>819</v>
      </c>
      <c r="G6329" s="867">
        <v>88318</v>
      </c>
      <c r="H6329" s="867" t="s">
        <v>12991</v>
      </c>
      <c r="I6329" s="867" t="s">
        <v>280</v>
      </c>
      <c r="J6329" s="867" t="s">
        <v>6229</v>
      </c>
      <c r="K6329" s="868">
        <v>24.99</v>
      </c>
      <c r="L6329" s="867" t="s">
        <v>12923</v>
      </c>
    </row>
    <row r="6330" spans="1:12" ht="13.5">
      <c r="A6330" s="867" t="s">
        <v>11071</v>
      </c>
      <c r="B6330" s="867" t="s">
        <v>12357</v>
      </c>
      <c r="C6330" s="867" t="s">
        <v>12623</v>
      </c>
      <c r="D6330" s="867" t="s">
        <v>12624</v>
      </c>
      <c r="E6330" s="868" t="s">
        <v>819</v>
      </c>
      <c r="F6330" s="867" t="s">
        <v>819</v>
      </c>
      <c r="G6330" s="867">
        <v>88320</v>
      </c>
      <c r="H6330" s="867" t="s">
        <v>12992</v>
      </c>
      <c r="I6330" s="867" t="s">
        <v>280</v>
      </c>
      <c r="J6330" s="867" t="s">
        <v>6229</v>
      </c>
      <c r="K6330" s="868">
        <v>26.05</v>
      </c>
      <c r="L6330" s="867" t="s">
        <v>12923</v>
      </c>
    </row>
    <row r="6331" spans="1:12" ht="13.5">
      <c r="A6331" s="867" t="s">
        <v>11071</v>
      </c>
      <c r="B6331" s="867" t="s">
        <v>12357</v>
      </c>
      <c r="C6331" s="867" t="s">
        <v>12623</v>
      </c>
      <c r="D6331" s="867" t="s">
        <v>12624</v>
      </c>
      <c r="E6331" s="868" t="s">
        <v>819</v>
      </c>
      <c r="F6331" s="867" t="s">
        <v>819</v>
      </c>
      <c r="G6331" s="867">
        <v>88321</v>
      </c>
      <c r="H6331" s="867" t="s">
        <v>12993</v>
      </c>
      <c r="I6331" s="867" t="s">
        <v>280</v>
      </c>
      <c r="J6331" s="867" t="s">
        <v>6229</v>
      </c>
      <c r="K6331" s="868">
        <v>45.91</v>
      </c>
      <c r="L6331" s="867" t="s">
        <v>12923</v>
      </c>
    </row>
    <row r="6332" spans="1:12" ht="13.5">
      <c r="A6332" s="867" t="s">
        <v>11071</v>
      </c>
      <c r="B6332" s="867" t="s">
        <v>12357</v>
      </c>
      <c r="C6332" s="867" t="s">
        <v>12623</v>
      </c>
      <c r="D6332" s="867" t="s">
        <v>12624</v>
      </c>
      <c r="E6332" s="868" t="s">
        <v>819</v>
      </c>
      <c r="F6332" s="867" t="s">
        <v>819</v>
      </c>
      <c r="G6332" s="867">
        <v>88322</v>
      </c>
      <c r="H6332" s="867" t="s">
        <v>12994</v>
      </c>
      <c r="I6332" s="867" t="s">
        <v>280</v>
      </c>
      <c r="J6332" s="867" t="s">
        <v>6229</v>
      </c>
      <c r="K6332" s="868">
        <v>22.97</v>
      </c>
      <c r="L6332" s="867" t="s">
        <v>12923</v>
      </c>
    </row>
    <row r="6333" spans="1:12" ht="13.5">
      <c r="A6333" s="867" t="s">
        <v>11071</v>
      </c>
      <c r="B6333" s="867" t="s">
        <v>12357</v>
      </c>
      <c r="C6333" s="867" t="s">
        <v>12623</v>
      </c>
      <c r="D6333" s="867" t="s">
        <v>12624</v>
      </c>
      <c r="E6333" s="868" t="s">
        <v>819</v>
      </c>
      <c r="F6333" s="867" t="s">
        <v>819</v>
      </c>
      <c r="G6333" s="867">
        <v>88323</v>
      </c>
      <c r="H6333" s="867" t="s">
        <v>12995</v>
      </c>
      <c r="I6333" s="867" t="s">
        <v>280</v>
      </c>
      <c r="J6333" s="867" t="s">
        <v>6229</v>
      </c>
      <c r="K6333" s="868">
        <v>23.81</v>
      </c>
      <c r="L6333" s="867" t="s">
        <v>12923</v>
      </c>
    </row>
    <row r="6334" spans="1:12" ht="13.5">
      <c r="A6334" s="867" t="s">
        <v>11071</v>
      </c>
      <c r="B6334" s="867" t="s">
        <v>12357</v>
      </c>
      <c r="C6334" s="867" t="s">
        <v>12623</v>
      </c>
      <c r="D6334" s="867" t="s">
        <v>12624</v>
      </c>
      <c r="E6334" s="868" t="s">
        <v>819</v>
      </c>
      <c r="F6334" s="867" t="s">
        <v>819</v>
      </c>
      <c r="G6334" s="867">
        <v>88324</v>
      </c>
      <c r="H6334" s="867" t="s">
        <v>12996</v>
      </c>
      <c r="I6334" s="867" t="s">
        <v>280</v>
      </c>
      <c r="J6334" s="867" t="s">
        <v>6229</v>
      </c>
      <c r="K6334" s="868">
        <v>17.559999999999999</v>
      </c>
      <c r="L6334" s="867" t="s">
        <v>12923</v>
      </c>
    </row>
    <row r="6335" spans="1:12" ht="13.5">
      <c r="A6335" s="867" t="s">
        <v>11071</v>
      </c>
      <c r="B6335" s="867" t="s">
        <v>12357</v>
      </c>
      <c r="C6335" s="867" t="s">
        <v>12623</v>
      </c>
      <c r="D6335" s="867" t="s">
        <v>12624</v>
      </c>
      <c r="E6335" s="868" t="s">
        <v>819</v>
      </c>
      <c r="F6335" s="867" t="s">
        <v>819</v>
      </c>
      <c r="G6335" s="867">
        <v>88325</v>
      </c>
      <c r="H6335" s="867" t="s">
        <v>12997</v>
      </c>
      <c r="I6335" s="867" t="s">
        <v>280</v>
      </c>
      <c r="J6335" s="867" t="s">
        <v>6229</v>
      </c>
      <c r="K6335" s="868">
        <v>20.88</v>
      </c>
      <c r="L6335" s="867" t="s">
        <v>12923</v>
      </c>
    </row>
    <row r="6336" spans="1:12" ht="13.5">
      <c r="A6336" s="867" t="s">
        <v>11071</v>
      </c>
      <c r="B6336" s="867" t="s">
        <v>12357</v>
      </c>
      <c r="C6336" s="867" t="s">
        <v>12623</v>
      </c>
      <c r="D6336" s="867" t="s">
        <v>12624</v>
      </c>
      <c r="E6336" s="868" t="s">
        <v>819</v>
      </c>
      <c r="F6336" s="867" t="s">
        <v>819</v>
      </c>
      <c r="G6336" s="867">
        <v>88326</v>
      </c>
      <c r="H6336" s="867" t="s">
        <v>12998</v>
      </c>
      <c r="I6336" s="867" t="s">
        <v>280</v>
      </c>
      <c r="J6336" s="867" t="s">
        <v>6229</v>
      </c>
      <c r="K6336" s="868">
        <v>21.06</v>
      </c>
      <c r="L6336" s="867" t="s">
        <v>12923</v>
      </c>
    </row>
    <row r="6337" spans="1:12" ht="13.5">
      <c r="A6337" s="867" t="s">
        <v>11071</v>
      </c>
      <c r="B6337" s="867" t="s">
        <v>12357</v>
      </c>
      <c r="C6337" s="867" t="s">
        <v>12623</v>
      </c>
      <c r="D6337" s="867" t="s">
        <v>12624</v>
      </c>
      <c r="E6337" s="868" t="s">
        <v>819</v>
      </c>
      <c r="F6337" s="867" t="s">
        <v>819</v>
      </c>
      <c r="G6337" s="867">
        <v>88377</v>
      </c>
      <c r="H6337" s="867" t="s">
        <v>12999</v>
      </c>
      <c r="I6337" s="867" t="s">
        <v>280</v>
      </c>
      <c r="J6337" s="867" t="s">
        <v>6229</v>
      </c>
      <c r="K6337" s="868">
        <v>16.8</v>
      </c>
      <c r="L6337" s="867" t="s">
        <v>12923</v>
      </c>
    </row>
    <row r="6338" spans="1:12" ht="13.5">
      <c r="A6338" s="867" t="s">
        <v>11071</v>
      </c>
      <c r="B6338" s="867" t="s">
        <v>12357</v>
      </c>
      <c r="C6338" s="867" t="s">
        <v>12623</v>
      </c>
      <c r="D6338" s="867" t="s">
        <v>12624</v>
      </c>
      <c r="E6338" s="868" t="s">
        <v>819</v>
      </c>
      <c r="F6338" s="867" t="s">
        <v>819</v>
      </c>
      <c r="G6338" s="867">
        <v>88441</v>
      </c>
      <c r="H6338" s="867" t="s">
        <v>13000</v>
      </c>
      <c r="I6338" s="867" t="s">
        <v>280</v>
      </c>
      <c r="J6338" s="867" t="s">
        <v>6229</v>
      </c>
      <c r="K6338" s="868">
        <v>21.73</v>
      </c>
      <c r="L6338" s="867" t="s">
        <v>12923</v>
      </c>
    </row>
    <row r="6339" spans="1:12" ht="13.5">
      <c r="A6339" s="867" t="s">
        <v>11071</v>
      </c>
      <c r="B6339" s="867" t="s">
        <v>12357</v>
      </c>
      <c r="C6339" s="867" t="s">
        <v>12623</v>
      </c>
      <c r="D6339" s="867" t="s">
        <v>12624</v>
      </c>
      <c r="E6339" s="868" t="s">
        <v>819</v>
      </c>
      <c r="F6339" s="867" t="s">
        <v>819</v>
      </c>
      <c r="G6339" s="867">
        <v>88597</v>
      </c>
      <c r="H6339" s="867" t="s">
        <v>13001</v>
      </c>
      <c r="I6339" s="867" t="s">
        <v>280</v>
      </c>
      <c r="J6339" s="867" t="s">
        <v>6229</v>
      </c>
      <c r="K6339" s="868">
        <v>27.19</v>
      </c>
      <c r="L6339" s="867" t="s">
        <v>12923</v>
      </c>
    </row>
    <row r="6340" spans="1:12" ht="13.5">
      <c r="A6340" s="867" t="s">
        <v>11071</v>
      </c>
      <c r="B6340" s="867" t="s">
        <v>12357</v>
      </c>
      <c r="C6340" s="867" t="s">
        <v>12623</v>
      </c>
      <c r="D6340" s="867" t="s">
        <v>12624</v>
      </c>
      <c r="E6340" s="868" t="s">
        <v>819</v>
      </c>
      <c r="F6340" s="867" t="s">
        <v>819</v>
      </c>
      <c r="G6340" s="867">
        <v>90766</v>
      </c>
      <c r="H6340" s="867" t="s">
        <v>13002</v>
      </c>
      <c r="I6340" s="867" t="s">
        <v>280</v>
      </c>
      <c r="J6340" s="867" t="s">
        <v>6635</v>
      </c>
      <c r="K6340" s="868">
        <v>26.67</v>
      </c>
      <c r="L6340" s="867" t="s">
        <v>12923</v>
      </c>
    </row>
    <row r="6341" spans="1:12" ht="13.5">
      <c r="A6341" s="867" t="s">
        <v>11071</v>
      </c>
      <c r="B6341" s="867" t="s">
        <v>12357</v>
      </c>
      <c r="C6341" s="867" t="s">
        <v>12623</v>
      </c>
      <c r="D6341" s="867" t="s">
        <v>12624</v>
      </c>
      <c r="E6341" s="868" t="s">
        <v>819</v>
      </c>
      <c r="F6341" s="867" t="s">
        <v>819</v>
      </c>
      <c r="G6341" s="867">
        <v>90767</v>
      </c>
      <c r="H6341" s="867" t="s">
        <v>13003</v>
      </c>
      <c r="I6341" s="867" t="s">
        <v>280</v>
      </c>
      <c r="J6341" s="867" t="s">
        <v>6229</v>
      </c>
      <c r="K6341" s="868">
        <v>32.159999999999997</v>
      </c>
      <c r="L6341" s="867" t="s">
        <v>12923</v>
      </c>
    </row>
    <row r="6342" spans="1:12" ht="13.5">
      <c r="A6342" s="867" t="s">
        <v>11071</v>
      </c>
      <c r="B6342" s="867" t="s">
        <v>12357</v>
      </c>
      <c r="C6342" s="867" t="s">
        <v>12623</v>
      </c>
      <c r="D6342" s="867" t="s">
        <v>12624</v>
      </c>
      <c r="E6342" s="868" t="s">
        <v>819</v>
      </c>
      <c r="F6342" s="867" t="s">
        <v>819</v>
      </c>
      <c r="G6342" s="867">
        <v>90768</v>
      </c>
      <c r="H6342" s="867" t="s">
        <v>13004</v>
      </c>
      <c r="I6342" s="867" t="s">
        <v>280</v>
      </c>
      <c r="J6342" s="867" t="s">
        <v>6229</v>
      </c>
      <c r="K6342" s="868">
        <v>64.31</v>
      </c>
      <c r="L6342" s="867" t="s">
        <v>12923</v>
      </c>
    </row>
    <row r="6343" spans="1:12" ht="13.5">
      <c r="A6343" s="867" t="s">
        <v>11071</v>
      </c>
      <c r="B6343" s="867" t="s">
        <v>12357</v>
      </c>
      <c r="C6343" s="867" t="s">
        <v>12623</v>
      </c>
      <c r="D6343" s="867" t="s">
        <v>12624</v>
      </c>
      <c r="E6343" s="868" t="s">
        <v>819</v>
      </c>
      <c r="F6343" s="867" t="s">
        <v>819</v>
      </c>
      <c r="G6343" s="867">
        <v>90769</v>
      </c>
      <c r="H6343" s="867" t="s">
        <v>13005</v>
      </c>
      <c r="I6343" s="867" t="s">
        <v>280</v>
      </c>
      <c r="J6343" s="867" t="s">
        <v>6229</v>
      </c>
      <c r="K6343" s="868">
        <v>90.93</v>
      </c>
      <c r="L6343" s="867" t="s">
        <v>12923</v>
      </c>
    </row>
    <row r="6344" spans="1:12" ht="13.5">
      <c r="A6344" s="867" t="s">
        <v>11071</v>
      </c>
      <c r="B6344" s="867" t="s">
        <v>12357</v>
      </c>
      <c r="C6344" s="867" t="s">
        <v>12623</v>
      </c>
      <c r="D6344" s="867" t="s">
        <v>12624</v>
      </c>
      <c r="E6344" s="868" t="s">
        <v>819</v>
      </c>
      <c r="F6344" s="867" t="s">
        <v>819</v>
      </c>
      <c r="G6344" s="867">
        <v>90770</v>
      </c>
      <c r="H6344" s="867" t="s">
        <v>13006</v>
      </c>
      <c r="I6344" s="867" t="s">
        <v>280</v>
      </c>
      <c r="J6344" s="867" t="s">
        <v>6229</v>
      </c>
      <c r="K6344" s="868">
        <v>119.92</v>
      </c>
      <c r="L6344" s="867" t="s">
        <v>12923</v>
      </c>
    </row>
    <row r="6345" spans="1:12" ht="13.5">
      <c r="A6345" s="867" t="s">
        <v>11071</v>
      </c>
      <c r="B6345" s="867" t="s">
        <v>12357</v>
      </c>
      <c r="C6345" s="867" t="s">
        <v>12623</v>
      </c>
      <c r="D6345" s="867" t="s">
        <v>12624</v>
      </c>
      <c r="E6345" s="868" t="s">
        <v>819</v>
      </c>
      <c r="F6345" s="867" t="s">
        <v>819</v>
      </c>
      <c r="G6345" s="867">
        <v>90771</v>
      </c>
      <c r="H6345" s="867" t="s">
        <v>13007</v>
      </c>
      <c r="I6345" s="867" t="s">
        <v>280</v>
      </c>
      <c r="J6345" s="867" t="s">
        <v>6229</v>
      </c>
      <c r="K6345" s="868">
        <v>28.98</v>
      </c>
      <c r="L6345" s="867" t="s">
        <v>12923</v>
      </c>
    </row>
    <row r="6346" spans="1:12" ht="13.5">
      <c r="A6346" s="867" t="s">
        <v>11071</v>
      </c>
      <c r="B6346" s="867" t="s">
        <v>12357</v>
      </c>
      <c r="C6346" s="867" t="s">
        <v>12623</v>
      </c>
      <c r="D6346" s="867" t="s">
        <v>12624</v>
      </c>
      <c r="E6346" s="868" t="s">
        <v>819</v>
      </c>
      <c r="F6346" s="867" t="s">
        <v>819</v>
      </c>
      <c r="G6346" s="867">
        <v>90772</v>
      </c>
      <c r="H6346" s="867" t="s">
        <v>13008</v>
      </c>
      <c r="I6346" s="867" t="s">
        <v>280</v>
      </c>
      <c r="J6346" s="867" t="s">
        <v>6229</v>
      </c>
      <c r="K6346" s="868">
        <v>22.51</v>
      </c>
      <c r="L6346" s="867" t="s">
        <v>12923</v>
      </c>
    </row>
    <row r="6347" spans="1:12" ht="13.5">
      <c r="A6347" s="867" t="s">
        <v>11071</v>
      </c>
      <c r="B6347" s="867" t="s">
        <v>12357</v>
      </c>
      <c r="C6347" s="867" t="s">
        <v>12623</v>
      </c>
      <c r="D6347" s="867" t="s">
        <v>12624</v>
      </c>
      <c r="E6347" s="868" t="s">
        <v>819</v>
      </c>
      <c r="F6347" s="867" t="s">
        <v>819</v>
      </c>
      <c r="G6347" s="867">
        <v>90773</v>
      </c>
      <c r="H6347" s="867" t="s">
        <v>13009</v>
      </c>
      <c r="I6347" s="867" t="s">
        <v>280</v>
      </c>
      <c r="J6347" s="867" t="s">
        <v>6229</v>
      </c>
      <c r="K6347" s="868">
        <v>13.26</v>
      </c>
      <c r="L6347" s="867" t="s">
        <v>12923</v>
      </c>
    </row>
    <row r="6348" spans="1:12" ht="13.5">
      <c r="A6348" s="867" t="s">
        <v>11071</v>
      </c>
      <c r="B6348" s="867" t="s">
        <v>12357</v>
      </c>
      <c r="C6348" s="867" t="s">
        <v>12623</v>
      </c>
      <c r="D6348" s="867" t="s">
        <v>12624</v>
      </c>
      <c r="E6348" s="868" t="s">
        <v>819</v>
      </c>
      <c r="F6348" s="867" t="s">
        <v>819</v>
      </c>
      <c r="G6348" s="867">
        <v>90775</v>
      </c>
      <c r="H6348" s="867" t="s">
        <v>13010</v>
      </c>
      <c r="I6348" s="867" t="s">
        <v>280</v>
      </c>
      <c r="J6348" s="867" t="s">
        <v>6229</v>
      </c>
      <c r="K6348" s="868">
        <v>24.41</v>
      </c>
      <c r="L6348" s="867" t="s">
        <v>12923</v>
      </c>
    </row>
    <row r="6349" spans="1:12" ht="13.5">
      <c r="A6349" s="867" t="s">
        <v>11071</v>
      </c>
      <c r="B6349" s="867" t="s">
        <v>12357</v>
      </c>
      <c r="C6349" s="867" t="s">
        <v>12623</v>
      </c>
      <c r="D6349" s="867" t="s">
        <v>12624</v>
      </c>
      <c r="E6349" s="868" t="s">
        <v>819</v>
      </c>
      <c r="F6349" s="867" t="s">
        <v>819</v>
      </c>
      <c r="G6349" s="867">
        <v>90776</v>
      </c>
      <c r="H6349" s="867" t="s">
        <v>13011</v>
      </c>
      <c r="I6349" s="867" t="s">
        <v>280</v>
      </c>
      <c r="J6349" s="867" t="s">
        <v>6635</v>
      </c>
      <c r="K6349" s="868">
        <v>18.09</v>
      </c>
      <c r="L6349" s="867" t="s">
        <v>12923</v>
      </c>
    </row>
    <row r="6350" spans="1:12" ht="13.5">
      <c r="A6350" s="867" t="s">
        <v>11071</v>
      </c>
      <c r="B6350" s="867" t="s">
        <v>12357</v>
      </c>
      <c r="C6350" s="867" t="s">
        <v>12623</v>
      </c>
      <c r="D6350" s="867" t="s">
        <v>12624</v>
      </c>
      <c r="E6350" s="868" t="s">
        <v>819</v>
      </c>
      <c r="F6350" s="867" t="s">
        <v>819</v>
      </c>
      <c r="G6350" s="867">
        <v>90777</v>
      </c>
      <c r="H6350" s="867" t="s">
        <v>13012</v>
      </c>
      <c r="I6350" s="867" t="s">
        <v>280</v>
      </c>
      <c r="J6350" s="867" t="s">
        <v>6635</v>
      </c>
      <c r="K6350" s="868">
        <v>87.3</v>
      </c>
      <c r="L6350" s="867" t="s">
        <v>12923</v>
      </c>
    </row>
    <row r="6351" spans="1:12" ht="13.5">
      <c r="A6351" s="867" t="s">
        <v>11071</v>
      </c>
      <c r="B6351" s="867" t="s">
        <v>12357</v>
      </c>
      <c r="C6351" s="867" t="s">
        <v>12623</v>
      </c>
      <c r="D6351" s="867" t="s">
        <v>12624</v>
      </c>
      <c r="E6351" s="868" t="s">
        <v>819</v>
      </c>
      <c r="F6351" s="867" t="s">
        <v>819</v>
      </c>
      <c r="G6351" s="867">
        <v>90778</v>
      </c>
      <c r="H6351" s="867" t="s">
        <v>13013</v>
      </c>
      <c r="I6351" s="867" t="s">
        <v>280</v>
      </c>
      <c r="J6351" s="867" t="s">
        <v>6229</v>
      </c>
      <c r="K6351" s="868">
        <v>99.21</v>
      </c>
      <c r="L6351" s="867" t="s">
        <v>12923</v>
      </c>
    </row>
    <row r="6352" spans="1:12" ht="13.5">
      <c r="A6352" s="867" t="s">
        <v>11071</v>
      </c>
      <c r="B6352" s="867" t="s">
        <v>12357</v>
      </c>
      <c r="C6352" s="867" t="s">
        <v>12623</v>
      </c>
      <c r="D6352" s="867" t="s">
        <v>12624</v>
      </c>
      <c r="E6352" s="868" t="s">
        <v>819</v>
      </c>
      <c r="F6352" s="867" t="s">
        <v>819</v>
      </c>
      <c r="G6352" s="867">
        <v>90779</v>
      </c>
      <c r="H6352" s="867" t="s">
        <v>13014</v>
      </c>
      <c r="I6352" s="867" t="s">
        <v>280</v>
      </c>
      <c r="J6352" s="867" t="s">
        <v>6229</v>
      </c>
      <c r="K6352" s="868">
        <v>135.27000000000001</v>
      </c>
      <c r="L6352" s="867" t="s">
        <v>12923</v>
      </c>
    </row>
    <row r="6353" spans="1:12" ht="13.5">
      <c r="A6353" s="867" t="s">
        <v>11071</v>
      </c>
      <c r="B6353" s="867" t="s">
        <v>12357</v>
      </c>
      <c r="C6353" s="867" t="s">
        <v>12623</v>
      </c>
      <c r="D6353" s="867" t="s">
        <v>12624</v>
      </c>
      <c r="E6353" s="868" t="s">
        <v>819</v>
      </c>
      <c r="F6353" s="867" t="s">
        <v>819</v>
      </c>
      <c r="G6353" s="867">
        <v>90780</v>
      </c>
      <c r="H6353" s="867" t="s">
        <v>13015</v>
      </c>
      <c r="I6353" s="867" t="s">
        <v>280</v>
      </c>
      <c r="J6353" s="867" t="s">
        <v>6229</v>
      </c>
      <c r="K6353" s="868">
        <v>26.71</v>
      </c>
      <c r="L6353" s="867" t="s">
        <v>12923</v>
      </c>
    </row>
    <row r="6354" spans="1:12" ht="13.5">
      <c r="A6354" s="867" t="s">
        <v>11071</v>
      </c>
      <c r="B6354" s="867" t="s">
        <v>12357</v>
      </c>
      <c r="C6354" s="867" t="s">
        <v>12623</v>
      </c>
      <c r="D6354" s="867" t="s">
        <v>12624</v>
      </c>
      <c r="E6354" s="868" t="s">
        <v>819</v>
      </c>
      <c r="F6354" s="867" t="s">
        <v>819</v>
      </c>
      <c r="G6354" s="867">
        <v>90781</v>
      </c>
      <c r="H6354" s="867" t="s">
        <v>13016</v>
      </c>
      <c r="I6354" s="867" t="s">
        <v>280</v>
      </c>
      <c r="J6354" s="867" t="s">
        <v>6635</v>
      </c>
      <c r="K6354" s="868">
        <v>17.510000000000002</v>
      </c>
      <c r="L6354" s="867" t="s">
        <v>12923</v>
      </c>
    </row>
    <row r="6355" spans="1:12" ht="13.5">
      <c r="A6355" s="867" t="s">
        <v>11071</v>
      </c>
      <c r="B6355" s="867" t="s">
        <v>12357</v>
      </c>
      <c r="C6355" s="867" t="s">
        <v>12623</v>
      </c>
      <c r="D6355" s="867" t="s">
        <v>12624</v>
      </c>
      <c r="E6355" s="868" t="s">
        <v>819</v>
      </c>
      <c r="F6355" s="867" t="s">
        <v>819</v>
      </c>
      <c r="G6355" s="867">
        <v>91677</v>
      </c>
      <c r="H6355" s="867" t="s">
        <v>13017</v>
      </c>
      <c r="I6355" s="867" t="s">
        <v>280</v>
      </c>
      <c r="J6355" s="867" t="s">
        <v>6229</v>
      </c>
      <c r="K6355" s="868">
        <v>103.6</v>
      </c>
      <c r="L6355" s="867" t="s">
        <v>12923</v>
      </c>
    </row>
    <row r="6356" spans="1:12" ht="13.5">
      <c r="A6356" s="867" t="s">
        <v>11071</v>
      </c>
      <c r="B6356" s="867" t="s">
        <v>12357</v>
      </c>
      <c r="C6356" s="867" t="s">
        <v>12623</v>
      </c>
      <c r="D6356" s="867" t="s">
        <v>12624</v>
      </c>
      <c r="E6356" s="868" t="s">
        <v>819</v>
      </c>
      <c r="F6356" s="867" t="s">
        <v>819</v>
      </c>
      <c r="G6356" s="867">
        <v>91678</v>
      </c>
      <c r="H6356" s="867" t="s">
        <v>13018</v>
      </c>
      <c r="I6356" s="867" t="s">
        <v>280</v>
      </c>
      <c r="J6356" s="867" t="s">
        <v>6229</v>
      </c>
      <c r="K6356" s="868">
        <v>96</v>
      </c>
      <c r="L6356" s="867" t="s">
        <v>12923</v>
      </c>
    </row>
    <row r="6357" spans="1:12" ht="13.5">
      <c r="A6357" s="867" t="s">
        <v>11071</v>
      </c>
      <c r="B6357" s="867" t="s">
        <v>12357</v>
      </c>
      <c r="C6357" s="867" t="s">
        <v>12623</v>
      </c>
      <c r="D6357" s="867" t="s">
        <v>12624</v>
      </c>
      <c r="E6357" s="868" t="s">
        <v>819</v>
      </c>
      <c r="F6357" s="867" t="s">
        <v>819</v>
      </c>
      <c r="G6357" s="867">
        <v>93558</v>
      </c>
      <c r="H6357" s="867" t="s">
        <v>13019</v>
      </c>
      <c r="I6357" s="867" t="s">
        <v>13020</v>
      </c>
      <c r="J6357" s="867" t="s">
        <v>6229</v>
      </c>
      <c r="K6357" s="869">
        <v>3360.82</v>
      </c>
      <c r="L6357" s="867" t="s">
        <v>12923</v>
      </c>
    </row>
    <row r="6358" spans="1:12" ht="13.5">
      <c r="A6358" s="867" t="s">
        <v>11071</v>
      </c>
      <c r="B6358" s="867" t="s">
        <v>12357</v>
      </c>
      <c r="C6358" s="867" t="s">
        <v>12623</v>
      </c>
      <c r="D6358" s="867" t="s">
        <v>12624</v>
      </c>
      <c r="E6358" s="868" t="s">
        <v>819</v>
      </c>
      <c r="F6358" s="867" t="s">
        <v>819</v>
      </c>
      <c r="G6358" s="867">
        <v>93559</v>
      </c>
      <c r="H6358" s="867" t="s">
        <v>13001</v>
      </c>
      <c r="I6358" s="867" t="s">
        <v>13020</v>
      </c>
      <c r="J6358" s="867" t="s">
        <v>6229</v>
      </c>
      <c r="K6358" s="869">
        <v>4860.62</v>
      </c>
      <c r="L6358" s="867" t="s">
        <v>12923</v>
      </c>
    </row>
    <row r="6359" spans="1:12" ht="13.5">
      <c r="A6359" s="867" t="s">
        <v>11071</v>
      </c>
      <c r="B6359" s="867" t="s">
        <v>12357</v>
      </c>
      <c r="C6359" s="867" t="s">
        <v>12623</v>
      </c>
      <c r="D6359" s="867" t="s">
        <v>12624</v>
      </c>
      <c r="E6359" s="868" t="s">
        <v>819</v>
      </c>
      <c r="F6359" s="867" t="s">
        <v>819</v>
      </c>
      <c r="G6359" s="867">
        <v>93560</v>
      </c>
      <c r="H6359" s="867" t="s">
        <v>13009</v>
      </c>
      <c r="I6359" s="867" t="s">
        <v>13020</v>
      </c>
      <c r="J6359" s="867" t="s">
        <v>6229</v>
      </c>
      <c r="K6359" s="869">
        <v>2377.4299999999998</v>
      </c>
      <c r="L6359" s="867" t="s">
        <v>12923</v>
      </c>
    </row>
    <row r="6360" spans="1:12" ht="13.5">
      <c r="A6360" s="867" t="s">
        <v>11071</v>
      </c>
      <c r="B6360" s="867" t="s">
        <v>12357</v>
      </c>
      <c r="C6360" s="867" t="s">
        <v>12623</v>
      </c>
      <c r="D6360" s="867" t="s">
        <v>12624</v>
      </c>
      <c r="E6360" s="868" t="s">
        <v>819</v>
      </c>
      <c r="F6360" s="867" t="s">
        <v>819</v>
      </c>
      <c r="G6360" s="867">
        <v>93561</v>
      </c>
      <c r="H6360" s="867" t="s">
        <v>13010</v>
      </c>
      <c r="I6360" s="867" t="s">
        <v>13020</v>
      </c>
      <c r="J6360" s="867" t="s">
        <v>6229</v>
      </c>
      <c r="K6360" s="869">
        <v>4364.8500000000004</v>
      </c>
      <c r="L6360" s="867" t="s">
        <v>12923</v>
      </c>
    </row>
    <row r="6361" spans="1:12" ht="13.5">
      <c r="A6361" s="867" t="s">
        <v>11071</v>
      </c>
      <c r="B6361" s="867" t="s">
        <v>12357</v>
      </c>
      <c r="C6361" s="867" t="s">
        <v>12623</v>
      </c>
      <c r="D6361" s="867" t="s">
        <v>12624</v>
      </c>
      <c r="E6361" s="868" t="s">
        <v>819</v>
      </c>
      <c r="F6361" s="867" t="s">
        <v>819</v>
      </c>
      <c r="G6361" s="867">
        <v>93562</v>
      </c>
      <c r="H6361" s="867" t="s">
        <v>13007</v>
      </c>
      <c r="I6361" s="867" t="s">
        <v>13020</v>
      </c>
      <c r="J6361" s="867" t="s">
        <v>6229</v>
      </c>
      <c r="K6361" s="869">
        <v>5178.29</v>
      </c>
      <c r="L6361" s="867" t="s">
        <v>12923</v>
      </c>
    </row>
    <row r="6362" spans="1:12" ht="13.5">
      <c r="A6362" s="867" t="s">
        <v>11071</v>
      </c>
      <c r="B6362" s="867" t="s">
        <v>12357</v>
      </c>
      <c r="C6362" s="867" t="s">
        <v>12623</v>
      </c>
      <c r="D6362" s="867" t="s">
        <v>12624</v>
      </c>
      <c r="E6362" s="868" t="s">
        <v>819</v>
      </c>
      <c r="F6362" s="867" t="s">
        <v>819</v>
      </c>
      <c r="G6362" s="867">
        <v>93563</v>
      </c>
      <c r="H6362" s="867" t="s">
        <v>13002</v>
      </c>
      <c r="I6362" s="867" t="s">
        <v>13020</v>
      </c>
      <c r="J6362" s="867" t="s">
        <v>6229</v>
      </c>
      <c r="K6362" s="869">
        <v>4764.04</v>
      </c>
      <c r="L6362" s="867" t="s">
        <v>12923</v>
      </c>
    </row>
    <row r="6363" spans="1:12" ht="13.5">
      <c r="A6363" s="867" t="s">
        <v>11071</v>
      </c>
      <c r="B6363" s="867" t="s">
        <v>12357</v>
      </c>
      <c r="C6363" s="867" t="s">
        <v>12623</v>
      </c>
      <c r="D6363" s="867" t="s">
        <v>12624</v>
      </c>
      <c r="E6363" s="868" t="s">
        <v>819</v>
      </c>
      <c r="F6363" s="867" t="s">
        <v>819</v>
      </c>
      <c r="G6363" s="867">
        <v>93564</v>
      </c>
      <c r="H6363" s="867" t="s">
        <v>13003</v>
      </c>
      <c r="I6363" s="867" t="s">
        <v>13020</v>
      </c>
      <c r="J6363" s="867" t="s">
        <v>6229</v>
      </c>
      <c r="K6363" s="869">
        <v>5729.89</v>
      </c>
      <c r="L6363" s="867" t="s">
        <v>12923</v>
      </c>
    </row>
    <row r="6364" spans="1:12" ht="13.5">
      <c r="A6364" s="867" t="s">
        <v>11071</v>
      </c>
      <c r="B6364" s="867" t="s">
        <v>12357</v>
      </c>
      <c r="C6364" s="867" t="s">
        <v>12623</v>
      </c>
      <c r="D6364" s="867" t="s">
        <v>12624</v>
      </c>
      <c r="E6364" s="868" t="s">
        <v>819</v>
      </c>
      <c r="F6364" s="867" t="s">
        <v>819</v>
      </c>
      <c r="G6364" s="867">
        <v>93565</v>
      </c>
      <c r="H6364" s="867" t="s">
        <v>13012</v>
      </c>
      <c r="I6364" s="867" t="s">
        <v>13020</v>
      </c>
      <c r="J6364" s="867" t="s">
        <v>6229</v>
      </c>
      <c r="K6364" s="869">
        <v>15544.2</v>
      </c>
      <c r="L6364" s="867" t="s">
        <v>12923</v>
      </c>
    </row>
    <row r="6365" spans="1:12" ht="13.5">
      <c r="A6365" s="867" t="s">
        <v>11071</v>
      </c>
      <c r="B6365" s="867" t="s">
        <v>12357</v>
      </c>
      <c r="C6365" s="867" t="s">
        <v>12623</v>
      </c>
      <c r="D6365" s="867" t="s">
        <v>12624</v>
      </c>
      <c r="E6365" s="868" t="s">
        <v>819</v>
      </c>
      <c r="F6365" s="867" t="s">
        <v>819</v>
      </c>
      <c r="G6365" s="867">
        <v>93566</v>
      </c>
      <c r="H6365" s="867" t="s">
        <v>13008</v>
      </c>
      <c r="I6365" s="867" t="s">
        <v>13020</v>
      </c>
      <c r="J6365" s="867" t="s">
        <v>6229</v>
      </c>
      <c r="K6365" s="869">
        <v>4022.71</v>
      </c>
      <c r="L6365" s="867" t="s">
        <v>12923</v>
      </c>
    </row>
    <row r="6366" spans="1:12" ht="13.5">
      <c r="A6366" s="867" t="s">
        <v>11071</v>
      </c>
      <c r="B6366" s="867" t="s">
        <v>12357</v>
      </c>
      <c r="C6366" s="867" t="s">
        <v>12623</v>
      </c>
      <c r="D6366" s="867" t="s">
        <v>12624</v>
      </c>
      <c r="E6366" s="868" t="s">
        <v>819</v>
      </c>
      <c r="F6366" s="867" t="s">
        <v>819</v>
      </c>
      <c r="G6366" s="867">
        <v>93567</v>
      </c>
      <c r="H6366" s="867" t="s">
        <v>13013</v>
      </c>
      <c r="I6366" s="867" t="s">
        <v>13020</v>
      </c>
      <c r="J6366" s="867" t="s">
        <v>6229</v>
      </c>
      <c r="K6366" s="869">
        <v>17666.43</v>
      </c>
      <c r="L6366" s="867" t="s">
        <v>12923</v>
      </c>
    </row>
    <row r="6367" spans="1:12" ht="13.5">
      <c r="A6367" s="867" t="s">
        <v>11071</v>
      </c>
      <c r="B6367" s="867" t="s">
        <v>12357</v>
      </c>
      <c r="C6367" s="867" t="s">
        <v>12623</v>
      </c>
      <c r="D6367" s="867" t="s">
        <v>12624</v>
      </c>
      <c r="E6367" s="868" t="s">
        <v>819</v>
      </c>
      <c r="F6367" s="867" t="s">
        <v>819</v>
      </c>
      <c r="G6367" s="867">
        <v>93568</v>
      </c>
      <c r="H6367" s="867" t="s">
        <v>13014</v>
      </c>
      <c r="I6367" s="867" t="s">
        <v>13020</v>
      </c>
      <c r="J6367" s="867" t="s">
        <v>6229</v>
      </c>
      <c r="K6367" s="869">
        <v>24080.27</v>
      </c>
      <c r="L6367" s="867" t="s">
        <v>12923</v>
      </c>
    </row>
    <row r="6368" spans="1:12" ht="13.5">
      <c r="A6368" s="867" t="s">
        <v>11071</v>
      </c>
      <c r="B6368" s="867" t="s">
        <v>12357</v>
      </c>
      <c r="C6368" s="867" t="s">
        <v>12623</v>
      </c>
      <c r="D6368" s="867" t="s">
        <v>12624</v>
      </c>
      <c r="E6368" s="868" t="s">
        <v>819</v>
      </c>
      <c r="F6368" s="867" t="s">
        <v>819</v>
      </c>
      <c r="G6368" s="867">
        <v>93569</v>
      </c>
      <c r="H6368" s="867" t="s">
        <v>13021</v>
      </c>
      <c r="I6368" s="867" t="s">
        <v>13020</v>
      </c>
      <c r="J6368" s="867" t="s">
        <v>6229</v>
      </c>
      <c r="K6368" s="869">
        <v>11469.04</v>
      </c>
      <c r="L6368" s="867" t="s">
        <v>12923</v>
      </c>
    </row>
    <row r="6369" spans="1:12" ht="13.5">
      <c r="A6369" s="867" t="s">
        <v>11071</v>
      </c>
      <c r="B6369" s="867" t="s">
        <v>12357</v>
      </c>
      <c r="C6369" s="867" t="s">
        <v>12623</v>
      </c>
      <c r="D6369" s="867" t="s">
        <v>12624</v>
      </c>
      <c r="E6369" s="868" t="s">
        <v>819</v>
      </c>
      <c r="F6369" s="867" t="s">
        <v>819</v>
      </c>
      <c r="G6369" s="867">
        <v>93570</v>
      </c>
      <c r="H6369" s="867" t="s">
        <v>13022</v>
      </c>
      <c r="I6369" s="867" t="s">
        <v>13020</v>
      </c>
      <c r="J6369" s="867" t="s">
        <v>6229</v>
      </c>
      <c r="K6369" s="869">
        <v>16211.52</v>
      </c>
      <c r="L6369" s="867" t="s">
        <v>12923</v>
      </c>
    </row>
    <row r="6370" spans="1:12" ht="13.5">
      <c r="A6370" s="867" t="s">
        <v>11071</v>
      </c>
      <c r="B6370" s="867" t="s">
        <v>12357</v>
      </c>
      <c r="C6370" s="867" t="s">
        <v>12623</v>
      </c>
      <c r="D6370" s="867" t="s">
        <v>12624</v>
      </c>
      <c r="E6370" s="868" t="s">
        <v>819</v>
      </c>
      <c r="F6370" s="867" t="s">
        <v>819</v>
      </c>
      <c r="G6370" s="867">
        <v>93571</v>
      </c>
      <c r="H6370" s="867" t="s">
        <v>13023</v>
      </c>
      <c r="I6370" s="867" t="s">
        <v>13020</v>
      </c>
      <c r="J6370" s="867" t="s">
        <v>6229</v>
      </c>
      <c r="K6370" s="869">
        <v>21372.27</v>
      </c>
      <c r="L6370" s="867" t="s">
        <v>12923</v>
      </c>
    </row>
    <row r="6371" spans="1:12" ht="13.5">
      <c r="A6371" s="867" t="s">
        <v>11071</v>
      </c>
      <c r="B6371" s="867" t="s">
        <v>12357</v>
      </c>
      <c r="C6371" s="867" t="s">
        <v>12623</v>
      </c>
      <c r="D6371" s="867" t="s">
        <v>12624</v>
      </c>
      <c r="E6371" s="868" t="s">
        <v>819</v>
      </c>
      <c r="F6371" s="867" t="s">
        <v>819</v>
      </c>
      <c r="G6371" s="867">
        <v>93572</v>
      </c>
      <c r="H6371" s="867" t="s">
        <v>13024</v>
      </c>
      <c r="I6371" s="867" t="s">
        <v>13020</v>
      </c>
      <c r="J6371" s="867" t="s">
        <v>6229</v>
      </c>
      <c r="K6371" s="869">
        <v>3232.1</v>
      </c>
      <c r="L6371" s="867" t="s">
        <v>12923</v>
      </c>
    </row>
    <row r="6372" spans="1:12" ht="13.5">
      <c r="A6372" s="867" t="s">
        <v>11071</v>
      </c>
      <c r="B6372" s="867" t="s">
        <v>12357</v>
      </c>
      <c r="C6372" s="867" t="s">
        <v>12623</v>
      </c>
      <c r="D6372" s="867" t="s">
        <v>12624</v>
      </c>
      <c r="E6372" s="868" t="s">
        <v>819</v>
      </c>
      <c r="F6372" s="867" t="s">
        <v>819</v>
      </c>
      <c r="G6372" s="867">
        <v>94295</v>
      </c>
      <c r="H6372" s="867" t="s">
        <v>13015</v>
      </c>
      <c r="I6372" s="867" t="s">
        <v>13020</v>
      </c>
      <c r="J6372" s="867" t="s">
        <v>6229</v>
      </c>
      <c r="K6372" s="869">
        <v>4764.3100000000004</v>
      </c>
      <c r="L6372" s="867" t="s">
        <v>12923</v>
      </c>
    </row>
    <row r="6373" spans="1:12" ht="13.5">
      <c r="A6373" s="867" t="s">
        <v>11071</v>
      </c>
      <c r="B6373" s="867" t="s">
        <v>12357</v>
      </c>
      <c r="C6373" s="867" t="s">
        <v>12623</v>
      </c>
      <c r="D6373" s="867" t="s">
        <v>12624</v>
      </c>
      <c r="E6373" s="868" t="s">
        <v>819</v>
      </c>
      <c r="F6373" s="867" t="s">
        <v>819</v>
      </c>
      <c r="G6373" s="867">
        <v>94296</v>
      </c>
      <c r="H6373" s="867" t="s">
        <v>13016</v>
      </c>
      <c r="I6373" s="867" t="s">
        <v>13020</v>
      </c>
      <c r="J6373" s="867" t="s">
        <v>6229</v>
      </c>
      <c r="K6373" s="869">
        <v>3131.28</v>
      </c>
      <c r="L6373" s="867" t="s">
        <v>12923</v>
      </c>
    </row>
    <row r="6374" spans="1:12" ht="13.5">
      <c r="A6374" s="867" t="s">
        <v>11071</v>
      </c>
      <c r="B6374" s="867" t="s">
        <v>12357</v>
      </c>
      <c r="C6374" s="867" t="s">
        <v>12623</v>
      </c>
      <c r="D6374" s="867" t="s">
        <v>12624</v>
      </c>
      <c r="E6374" s="868" t="s">
        <v>819</v>
      </c>
      <c r="F6374" s="867" t="s">
        <v>819</v>
      </c>
      <c r="G6374" s="867">
        <v>95308</v>
      </c>
      <c r="H6374" s="867" t="s">
        <v>13025</v>
      </c>
      <c r="I6374" s="867" t="s">
        <v>280</v>
      </c>
      <c r="J6374" s="867" t="s">
        <v>6229</v>
      </c>
      <c r="K6374" s="868">
        <v>0.09</v>
      </c>
      <c r="L6374" s="867" t="s">
        <v>12923</v>
      </c>
    </row>
    <row r="6375" spans="1:12" ht="13.5">
      <c r="A6375" s="867" t="s">
        <v>11071</v>
      </c>
      <c r="B6375" s="867" t="s">
        <v>12357</v>
      </c>
      <c r="C6375" s="867" t="s">
        <v>12623</v>
      </c>
      <c r="D6375" s="867" t="s">
        <v>12624</v>
      </c>
      <c r="E6375" s="868" t="s">
        <v>819</v>
      </c>
      <c r="F6375" s="867" t="s">
        <v>819</v>
      </c>
      <c r="G6375" s="867">
        <v>95309</v>
      </c>
      <c r="H6375" s="867" t="s">
        <v>13026</v>
      </c>
      <c r="I6375" s="867" t="s">
        <v>280</v>
      </c>
      <c r="J6375" s="867" t="s">
        <v>6229</v>
      </c>
      <c r="K6375" s="868">
        <v>0.13</v>
      </c>
      <c r="L6375" s="867" t="s">
        <v>12923</v>
      </c>
    </row>
    <row r="6376" spans="1:12" ht="13.5">
      <c r="A6376" s="867" t="s">
        <v>11071</v>
      </c>
      <c r="B6376" s="867" t="s">
        <v>12357</v>
      </c>
      <c r="C6376" s="867" t="s">
        <v>12623</v>
      </c>
      <c r="D6376" s="867" t="s">
        <v>12624</v>
      </c>
      <c r="E6376" s="868" t="s">
        <v>819</v>
      </c>
      <c r="F6376" s="867" t="s">
        <v>819</v>
      </c>
      <c r="G6376" s="867">
        <v>95310</v>
      </c>
      <c r="H6376" s="867" t="s">
        <v>13027</v>
      </c>
      <c r="I6376" s="867" t="s">
        <v>280</v>
      </c>
      <c r="J6376" s="867" t="s">
        <v>6229</v>
      </c>
      <c r="K6376" s="868">
        <v>0.06</v>
      </c>
      <c r="L6376" s="867" t="s">
        <v>12923</v>
      </c>
    </row>
    <row r="6377" spans="1:12" ht="13.5">
      <c r="A6377" s="867" t="s">
        <v>11071</v>
      </c>
      <c r="B6377" s="867" t="s">
        <v>12357</v>
      </c>
      <c r="C6377" s="867" t="s">
        <v>12623</v>
      </c>
      <c r="D6377" s="867" t="s">
        <v>12624</v>
      </c>
      <c r="E6377" s="868" t="s">
        <v>819</v>
      </c>
      <c r="F6377" s="867" t="s">
        <v>819</v>
      </c>
      <c r="G6377" s="867">
        <v>95311</v>
      </c>
      <c r="H6377" s="867" t="s">
        <v>13028</v>
      </c>
      <c r="I6377" s="867" t="s">
        <v>280</v>
      </c>
      <c r="J6377" s="867" t="s">
        <v>6229</v>
      </c>
      <c r="K6377" s="868">
        <v>0.09</v>
      </c>
      <c r="L6377" s="867" t="s">
        <v>12923</v>
      </c>
    </row>
    <row r="6378" spans="1:12" ht="13.5">
      <c r="A6378" s="867" t="s">
        <v>11071</v>
      </c>
      <c r="B6378" s="867" t="s">
        <v>12357</v>
      </c>
      <c r="C6378" s="867" t="s">
        <v>12623</v>
      </c>
      <c r="D6378" s="867" t="s">
        <v>12624</v>
      </c>
      <c r="E6378" s="868" t="s">
        <v>819</v>
      </c>
      <c r="F6378" s="867" t="s">
        <v>819</v>
      </c>
      <c r="G6378" s="867">
        <v>95312</v>
      </c>
      <c r="H6378" s="867" t="s">
        <v>13029</v>
      </c>
      <c r="I6378" s="867" t="s">
        <v>280</v>
      </c>
      <c r="J6378" s="867" t="s">
        <v>6229</v>
      </c>
      <c r="K6378" s="868">
        <v>0.1</v>
      </c>
      <c r="L6378" s="867" t="s">
        <v>12923</v>
      </c>
    </row>
    <row r="6379" spans="1:12" ht="13.5">
      <c r="A6379" s="867" t="s">
        <v>11071</v>
      </c>
      <c r="B6379" s="867" t="s">
        <v>12357</v>
      </c>
      <c r="C6379" s="867" t="s">
        <v>12623</v>
      </c>
      <c r="D6379" s="867" t="s">
        <v>12624</v>
      </c>
      <c r="E6379" s="868" t="s">
        <v>819</v>
      </c>
      <c r="F6379" s="867" t="s">
        <v>819</v>
      </c>
      <c r="G6379" s="867">
        <v>95313</v>
      </c>
      <c r="H6379" s="867" t="s">
        <v>13030</v>
      </c>
      <c r="I6379" s="867" t="s">
        <v>280</v>
      </c>
      <c r="J6379" s="867" t="s">
        <v>6229</v>
      </c>
      <c r="K6379" s="868">
        <v>0.1</v>
      </c>
      <c r="L6379" s="867" t="s">
        <v>12923</v>
      </c>
    </row>
    <row r="6380" spans="1:12" ht="13.5">
      <c r="A6380" s="867" t="s">
        <v>11071</v>
      </c>
      <c r="B6380" s="867" t="s">
        <v>12357</v>
      </c>
      <c r="C6380" s="867" t="s">
        <v>12623</v>
      </c>
      <c r="D6380" s="867" t="s">
        <v>12624</v>
      </c>
      <c r="E6380" s="868" t="s">
        <v>819</v>
      </c>
      <c r="F6380" s="867" t="s">
        <v>819</v>
      </c>
      <c r="G6380" s="867">
        <v>95314</v>
      </c>
      <c r="H6380" s="867" t="s">
        <v>13031</v>
      </c>
      <c r="I6380" s="867" t="s">
        <v>280</v>
      </c>
      <c r="J6380" s="867" t="s">
        <v>6229</v>
      </c>
      <c r="K6380" s="868">
        <v>0.12</v>
      </c>
      <c r="L6380" s="867" t="s">
        <v>12923</v>
      </c>
    </row>
    <row r="6381" spans="1:12" ht="13.5">
      <c r="A6381" s="867" t="s">
        <v>11071</v>
      </c>
      <c r="B6381" s="867" t="s">
        <v>12357</v>
      </c>
      <c r="C6381" s="867" t="s">
        <v>12623</v>
      </c>
      <c r="D6381" s="867" t="s">
        <v>12624</v>
      </c>
      <c r="E6381" s="868" t="s">
        <v>819</v>
      </c>
      <c r="F6381" s="867" t="s">
        <v>819</v>
      </c>
      <c r="G6381" s="867">
        <v>95315</v>
      </c>
      <c r="H6381" s="867" t="s">
        <v>13032</v>
      </c>
      <c r="I6381" s="867" t="s">
        <v>280</v>
      </c>
      <c r="J6381" s="867" t="s">
        <v>6229</v>
      </c>
      <c r="K6381" s="868">
        <v>0.12</v>
      </c>
      <c r="L6381" s="867" t="s">
        <v>12923</v>
      </c>
    </row>
    <row r="6382" spans="1:12" ht="13.5">
      <c r="A6382" s="867" t="s">
        <v>11071</v>
      </c>
      <c r="B6382" s="867" t="s">
        <v>12357</v>
      </c>
      <c r="C6382" s="867" t="s">
        <v>12623</v>
      </c>
      <c r="D6382" s="867" t="s">
        <v>12624</v>
      </c>
      <c r="E6382" s="868" t="s">
        <v>819</v>
      </c>
      <c r="F6382" s="867" t="s">
        <v>819</v>
      </c>
      <c r="G6382" s="867">
        <v>95316</v>
      </c>
      <c r="H6382" s="867" t="s">
        <v>13033</v>
      </c>
      <c r="I6382" s="867" t="s">
        <v>280</v>
      </c>
      <c r="J6382" s="867" t="s">
        <v>6229</v>
      </c>
      <c r="K6382" s="868">
        <v>0.28999999999999998</v>
      </c>
      <c r="L6382" s="867" t="s">
        <v>12923</v>
      </c>
    </row>
    <row r="6383" spans="1:12" ht="13.5">
      <c r="A6383" s="867" t="s">
        <v>11071</v>
      </c>
      <c r="B6383" s="867" t="s">
        <v>12357</v>
      </c>
      <c r="C6383" s="867" t="s">
        <v>12623</v>
      </c>
      <c r="D6383" s="867" t="s">
        <v>12624</v>
      </c>
      <c r="E6383" s="868" t="s">
        <v>819</v>
      </c>
      <c r="F6383" s="867" t="s">
        <v>819</v>
      </c>
      <c r="G6383" s="867">
        <v>95317</v>
      </c>
      <c r="H6383" s="867" t="s">
        <v>13034</v>
      </c>
      <c r="I6383" s="867" t="s">
        <v>280</v>
      </c>
      <c r="J6383" s="867" t="s">
        <v>6229</v>
      </c>
      <c r="K6383" s="868">
        <v>0.14000000000000001</v>
      </c>
      <c r="L6383" s="867" t="s">
        <v>12923</v>
      </c>
    </row>
    <row r="6384" spans="1:12" ht="13.5">
      <c r="A6384" s="867" t="s">
        <v>11071</v>
      </c>
      <c r="B6384" s="867" t="s">
        <v>12357</v>
      </c>
      <c r="C6384" s="867" t="s">
        <v>12623</v>
      </c>
      <c r="D6384" s="867" t="s">
        <v>12624</v>
      </c>
      <c r="E6384" s="868" t="s">
        <v>819</v>
      </c>
      <c r="F6384" s="867" t="s">
        <v>819</v>
      </c>
      <c r="G6384" s="867">
        <v>95318</v>
      </c>
      <c r="H6384" s="867" t="s">
        <v>13035</v>
      </c>
      <c r="I6384" s="867" t="s">
        <v>280</v>
      </c>
      <c r="J6384" s="867" t="s">
        <v>6229</v>
      </c>
      <c r="K6384" s="868">
        <v>0.15</v>
      </c>
      <c r="L6384" s="867" t="s">
        <v>12923</v>
      </c>
    </row>
    <row r="6385" spans="1:12" ht="13.5">
      <c r="A6385" s="867" t="s">
        <v>11071</v>
      </c>
      <c r="B6385" s="867" t="s">
        <v>12357</v>
      </c>
      <c r="C6385" s="867" t="s">
        <v>12623</v>
      </c>
      <c r="D6385" s="867" t="s">
        <v>12624</v>
      </c>
      <c r="E6385" s="868" t="s">
        <v>819</v>
      </c>
      <c r="F6385" s="867" t="s">
        <v>819</v>
      </c>
      <c r="G6385" s="867">
        <v>95319</v>
      </c>
      <c r="H6385" s="867" t="s">
        <v>13036</v>
      </c>
      <c r="I6385" s="867" t="s">
        <v>280</v>
      </c>
      <c r="J6385" s="867" t="s">
        <v>6229</v>
      </c>
      <c r="K6385" s="868">
        <v>0.08</v>
      </c>
      <c r="L6385" s="867" t="s">
        <v>12923</v>
      </c>
    </row>
    <row r="6386" spans="1:12" ht="13.5">
      <c r="A6386" s="867" t="s">
        <v>11071</v>
      </c>
      <c r="B6386" s="867" t="s">
        <v>12357</v>
      </c>
      <c r="C6386" s="867" t="s">
        <v>12623</v>
      </c>
      <c r="D6386" s="867" t="s">
        <v>12624</v>
      </c>
      <c r="E6386" s="868" t="s">
        <v>819</v>
      </c>
      <c r="F6386" s="867" t="s">
        <v>819</v>
      </c>
      <c r="G6386" s="867">
        <v>95320</v>
      </c>
      <c r="H6386" s="867" t="s">
        <v>13037</v>
      </c>
      <c r="I6386" s="867" t="s">
        <v>280</v>
      </c>
      <c r="J6386" s="867" t="s">
        <v>6229</v>
      </c>
      <c r="K6386" s="868">
        <v>0.09</v>
      </c>
      <c r="L6386" s="867" t="s">
        <v>12923</v>
      </c>
    </row>
    <row r="6387" spans="1:12" ht="13.5">
      <c r="A6387" s="867" t="s">
        <v>11071</v>
      </c>
      <c r="B6387" s="867" t="s">
        <v>12357</v>
      </c>
      <c r="C6387" s="867" t="s">
        <v>12623</v>
      </c>
      <c r="D6387" s="867" t="s">
        <v>12624</v>
      </c>
      <c r="E6387" s="868" t="s">
        <v>819</v>
      </c>
      <c r="F6387" s="867" t="s">
        <v>819</v>
      </c>
      <c r="G6387" s="867">
        <v>95321</v>
      </c>
      <c r="H6387" s="867" t="s">
        <v>13038</v>
      </c>
      <c r="I6387" s="867" t="s">
        <v>280</v>
      </c>
      <c r="J6387" s="867" t="s">
        <v>6229</v>
      </c>
      <c r="K6387" s="868">
        <v>0.09</v>
      </c>
      <c r="L6387" s="867" t="s">
        <v>12923</v>
      </c>
    </row>
    <row r="6388" spans="1:12" ht="13.5">
      <c r="A6388" s="867" t="s">
        <v>11071</v>
      </c>
      <c r="B6388" s="867" t="s">
        <v>12357</v>
      </c>
      <c r="C6388" s="867" t="s">
        <v>12623</v>
      </c>
      <c r="D6388" s="867" t="s">
        <v>12624</v>
      </c>
      <c r="E6388" s="868" t="s">
        <v>819</v>
      </c>
      <c r="F6388" s="867" t="s">
        <v>819</v>
      </c>
      <c r="G6388" s="867">
        <v>95322</v>
      </c>
      <c r="H6388" s="867" t="s">
        <v>13039</v>
      </c>
      <c r="I6388" s="867" t="s">
        <v>280</v>
      </c>
      <c r="J6388" s="867" t="s">
        <v>6229</v>
      </c>
      <c r="K6388" s="868">
        <v>0.03</v>
      </c>
      <c r="L6388" s="867" t="s">
        <v>12923</v>
      </c>
    </row>
    <row r="6389" spans="1:12" ht="13.5">
      <c r="A6389" s="867" t="s">
        <v>11071</v>
      </c>
      <c r="B6389" s="867" t="s">
        <v>12357</v>
      </c>
      <c r="C6389" s="867" t="s">
        <v>12623</v>
      </c>
      <c r="D6389" s="867" t="s">
        <v>12624</v>
      </c>
      <c r="E6389" s="868" t="s">
        <v>819</v>
      </c>
      <c r="F6389" s="867" t="s">
        <v>819</v>
      </c>
      <c r="G6389" s="867">
        <v>95323</v>
      </c>
      <c r="H6389" s="867" t="s">
        <v>13040</v>
      </c>
      <c r="I6389" s="867" t="s">
        <v>280</v>
      </c>
      <c r="J6389" s="867" t="s">
        <v>6229</v>
      </c>
      <c r="K6389" s="868">
        <v>0.19</v>
      </c>
      <c r="L6389" s="867" t="s">
        <v>12923</v>
      </c>
    </row>
    <row r="6390" spans="1:12" ht="13.5">
      <c r="A6390" s="867" t="s">
        <v>11071</v>
      </c>
      <c r="B6390" s="867" t="s">
        <v>12357</v>
      </c>
      <c r="C6390" s="867" t="s">
        <v>12623</v>
      </c>
      <c r="D6390" s="867" t="s">
        <v>12624</v>
      </c>
      <c r="E6390" s="868" t="s">
        <v>819</v>
      </c>
      <c r="F6390" s="867" t="s">
        <v>819</v>
      </c>
      <c r="G6390" s="867">
        <v>95324</v>
      </c>
      <c r="H6390" s="867" t="s">
        <v>13041</v>
      </c>
      <c r="I6390" s="867" t="s">
        <v>280</v>
      </c>
      <c r="J6390" s="867" t="s">
        <v>6229</v>
      </c>
      <c r="K6390" s="868">
        <v>0.16</v>
      </c>
      <c r="L6390" s="867" t="s">
        <v>12923</v>
      </c>
    </row>
    <row r="6391" spans="1:12" ht="13.5">
      <c r="A6391" s="867" t="s">
        <v>11071</v>
      </c>
      <c r="B6391" s="867" t="s">
        <v>12357</v>
      </c>
      <c r="C6391" s="867" t="s">
        <v>12623</v>
      </c>
      <c r="D6391" s="867" t="s">
        <v>12624</v>
      </c>
      <c r="E6391" s="868" t="s">
        <v>819</v>
      </c>
      <c r="F6391" s="867" t="s">
        <v>819</v>
      </c>
      <c r="G6391" s="867">
        <v>95325</v>
      </c>
      <c r="H6391" s="867" t="s">
        <v>13042</v>
      </c>
      <c r="I6391" s="867" t="s">
        <v>280</v>
      </c>
      <c r="J6391" s="867" t="s">
        <v>6229</v>
      </c>
      <c r="K6391" s="868">
        <v>0.14000000000000001</v>
      </c>
      <c r="L6391" s="867" t="s">
        <v>12923</v>
      </c>
    </row>
    <row r="6392" spans="1:12" ht="13.5">
      <c r="A6392" s="867" t="s">
        <v>11071</v>
      </c>
      <c r="B6392" s="867" t="s">
        <v>12357</v>
      </c>
      <c r="C6392" s="867" t="s">
        <v>12623</v>
      </c>
      <c r="D6392" s="867" t="s">
        <v>12624</v>
      </c>
      <c r="E6392" s="868" t="s">
        <v>819</v>
      </c>
      <c r="F6392" s="867" t="s">
        <v>819</v>
      </c>
      <c r="G6392" s="867">
        <v>95326</v>
      </c>
      <c r="H6392" s="867" t="s">
        <v>13043</v>
      </c>
      <c r="I6392" s="867" t="s">
        <v>280</v>
      </c>
      <c r="J6392" s="867" t="s">
        <v>6229</v>
      </c>
      <c r="K6392" s="868">
        <v>7.0000000000000007E-2</v>
      </c>
      <c r="L6392" s="867" t="s">
        <v>12923</v>
      </c>
    </row>
    <row r="6393" spans="1:12" ht="13.5">
      <c r="A6393" s="867" t="s">
        <v>11071</v>
      </c>
      <c r="B6393" s="867" t="s">
        <v>12357</v>
      </c>
      <c r="C6393" s="867" t="s">
        <v>12623</v>
      </c>
      <c r="D6393" s="867" t="s">
        <v>12624</v>
      </c>
      <c r="E6393" s="868" t="s">
        <v>819</v>
      </c>
      <c r="F6393" s="867" t="s">
        <v>819</v>
      </c>
      <c r="G6393" s="867">
        <v>95327</v>
      </c>
      <c r="H6393" s="867" t="s">
        <v>13044</v>
      </c>
      <c r="I6393" s="867" t="s">
        <v>280</v>
      </c>
      <c r="J6393" s="867" t="s">
        <v>6229</v>
      </c>
      <c r="K6393" s="868">
        <v>0.2</v>
      </c>
      <c r="L6393" s="867" t="s">
        <v>12923</v>
      </c>
    </row>
    <row r="6394" spans="1:12" ht="13.5">
      <c r="A6394" s="867" t="s">
        <v>11071</v>
      </c>
      <c r="B6394" s="867" t="s">
        <v>12357</v>
      </c>
      <c r="C6394" s="867" t="s">
        <v>12623</v>
      </c>
      <c r="D6394" s="867" t="s">
        <v>12624</v>
      </c>
      <c r="E6394" s="868" t="s">
        <v>819</v>
      </c>
      <c r="F6394" s="867" t="s">
        <v>819</v>
      </c>
      <c r="G6394" s="867">
        <v>95328</v>
      </c>
      <c r="H6394" s="867" t="s">
        <v>13045</v>
      </c>
      <c r="I6394" s="867" t="s">
        <v>280</v>
      </c>
      <c r="J6394" s="867" t="s">
        <v>6229</v>
      </c>
      <c r="K6394" s="868">
        <v>0.11</v>
      </c>
      <c r="L6394" s="867" t="s">
        <v>12923</v>
      </c>
    </row>
    <row r="6395" spans="1:12" ht="13.5">
      <c r="A6395" s="867" t="s">
        <v>11071</v>
      </c>
      <c r="B6395" s="867" t="s">
        <v>12357</v>
      </c>
      <c r="C6395" s="867" t="s">
        <v>12623</v>
      </c>
      <c r="D6395" s="867" t="s">
        <v>12624</v>
      </c>
      <c r="E6395" s="868" t="s">
        <v>819</v>
      </c>
      <c r="F6395" s="867" t="s">
        <v>819</v>
      </c>
      <c r="G6395" s="867">
        <v>95329</v>
      </c>
      <c r="H6395" s="867" t="s">
        <v>13046</v>
      </c>
      <c r="I6395" s="867" t="s">
        <v>280</v>
      </c>
      <c r="J6395" s="867" t="s">
        <v>6229</v>
      </c>
      <c r="K6395" s="868">
        <v>0.16</v>
      </c>
      <c r="L6395" s="867" t="s">
        <v>12923</v>
      </c>
    </row>
    <row r="6396" spans="1:12" ht="13.5">
      <c r="A6396" s="867" t="s">
        <v>11071</v>
      </c>
      <c r="B6396" s="867" t="s">
        <v>12357</v>
      </c>
      <c r="C6396" s="867" t="s">
        <v>12623</v>
      </c>
      <c r="D6396" s="867" t="s">
        <v>12624</v>
      </c>
      <c r="E6396" s="868" t="s">
        <v>819</v>
      </c>
      <c r="F6396" s="867" t="s">
        <v>819</v>
      </c>
      <c r="G6396" s="867">
        <v>95330</v>
      </c>
      <c r="H6396" s="867" t="s">
        <v>13047</v>
      </c>
      <c r="I6396" s="867" t="s">
        <v>280</v>
      </c>
      <c r="J6396" s="867" t="s">
        <v>6635</v>
      </c>
      <c r="K6396" s="868">
        <v>0.12</v>
      </c>
      <c r="L6396" s="867" t="s">
        <v>12923</v>
      </c>
    </row>
    <row r="6397" spans="1:12" ht="13.5">
      <c r="A6397" s="867" t="s">
        <v>11071</v>
      </c>
      <c r="B6397" s="867" t="s">
        <v>12357</v>
      </c>
      <c r="C6397" s="867" t="s">
        <v>12623</v>
      </c>
      <c r="D6397" s="867" t="s">
        <v>12624</v>
      </c>
      <c r="E6397" s="868" t="s">
        <v>819</v>
      </c>
      <c r="F6397" s="867" t="s">
        <v>819</v>
      </c>
      <c r="G6397" s="867">
        <v>95331</v>
      </c>
      <c r="H6397" s="867" t="s">
        <v>13048</v>
      </c>
      <c r="I6397" s="867" t="s">
        <v>280</v>
      </c>
      <c r="J6397" s="867" t="s">
        <v>6229</v>
      </c>
      <c r="K6397" s="868">
        <v>7.0000000000000007E-2</v>
      </c>
      <c r="L6397" s="867" t="s">
        <v>12923</v>
      </c>
    </row>
    <row r="6398" spans="1:12" ht="13.5">
      <c r="A6398" s="867" t="s">
        <v>11071</v>
      </c>
      <c r="B6398" s="867" t="s">
        <v>12357</v>
      </c>
      <c r="C6398" s="867" t="s">
        <v>12623</v>
      </c>
      <c r="D6398" s="867" t="s">
        <v>12624</v>
      </c>
      <c r="E6398" s="868" t="s">
        <v>819</v>
      </c>
      <c r="F6398" s="867" t="s">
        <v>819</v>
      </c>
      <c r="G6398" s="867">
        <v>95332</v>
      </c>
      <c r="H6398" s="867" t="s">
        <v>13049</v>
      </c>
      <c r="I6398" s="867" t="s">
        <v>280</v>
      </c>
      <c r="J6398" s="867" t="s">
        <v>6635</v>
      </c>
      <c r="K6398" s="868">
        <v>0.42</v>
      </c>
      <c r="L6398" s="867" t="s">
        <v>12923</v>
      </c>
    </row>
    <row r="6399" spans="1:12" ht="13.5">
      <c r="A6399" s="867" t="s">
        <v>11071</v>
      </c>
      <c r="B6399" s="867" t="s">
        <v>12357</v>
      </c>
      <c r="C6399" s="867" t="s">
        <v>12623</v>
      </c>
      <c r="D6399" s="867" t="s">
        <v>12624</v>
      </c>
      <c r="E6399" s="868" t="s">
        <v>819</v>
      </c>
      <c r="F6399" s="867" t="s">
        <v>819</v>
      </c>
      <c r="G6399" s="867">
        <v>95333</v>
      </c>
      <c r="H6399" s="867" t="s">
        <v>13050</v>
      </c>
      <c r="I6399" s="867" t="s">
        <v>280</v>
      </c>
      <c r="J6399" s="867" t="s">
        <v>6229</v>
      </c>
      <c r="K6399" s="868">
        <v>0.42</v>
      </c>
      <c r="L6399" s="867" t="s">
        <v>12923</v>
      </c>
    </row>
    <row r="6400" spans="1:12" ht="13.5">
      <c r="A6400" s="867" t="s">
        <v>11071</v>
      </c>
      <c r="B6400" s="867" t="s">
        <v>12357</v>
      </c>
      <c r="C6400" s="867" t="s">
        <v>12623</v>
      </c>
      <c r="D6400" s="867" t="s">
        <v>12624</v>
      </c>
      <c r="E6400" s="868" t="s">
        <v>819</v>
      </c>
      <c r="F6400" s="867" t="s">
        <v>819</v>
      </c>
      <c r="G6400" s="867">
        <v>95334</v>
      </c>
      <c r="H6400" s="867" t="s">
        <v>13051</v>
      </c>
      <c r="I6400" s="867" t="s">
        <v>280</v>
      </c>
      <c r="J6400" s="867" t="s">
        <v>6229</v>
      </c>
      <c r="K6400" s="868">
        <v>0.51</v>
      </c>
      <c r="L6400" s="867" t="s">
        <v>12923</v>
      </c>
    </row>
    <row r="6401" spans="1:12" ht="13.5">
      <c r="A6401" s="867" t="s">
        <v>11071</v>
      </c>
      <c r="B6401" s="867" t="s">
        <v>12357</v>
      </c>
      <c r="C6401" s="867" t="s">
        <v>12623</v>
      </c>
      <c r="D6401" s="867" t="s">
        <v>12624</v>
      </c>
      <c r="E6401" s="868" t="s">
        <v>819</v>
      </c>
      <c r="F6401" s="867" t="s">
        <v>819</v>
      </c>
      <c r="G6401" s="867">
        <v>95335</v>
      </c>
      <c r="H6401" s="867" t="s">
        <v>13052</v>
      </c>
      <c r="I6401" s="867" t="s">
        <v>280</v>
      </c>
      <c r="J6401" s="867" t="s">
        <v>6635</v>
      </c>
      <c r="K6401" s="868">
        <v>0.2</v>
      </c>
      <c r="L6401" s="867" t="s">
        <v>12923</v>
      </c>
    </row>
    <row r="6402" spans="1:12" ht="13.5">
      <c r="A6402" s="867" t="s">
        <v>11071</v>
      </c>
      <c r="B6402" s="867" t="s">
        <v>12357</v>
      </c>
      <c r="C6402" s="867" t="s">
        <v>12623</v>
      </c>
      <c r="D6402" s="867" t="s">
        <v>12624</v>
      </c>
      <c r="E6402" s="868" t="s">
        <v>819</v>
      </c>
      <c r="F6402" s="867" t="s">
        <v>819</v>
      </c>
      <c r="G6402" s="867">
        <v>95336</v>
      </c>
      <c r="H6402" s="867" t="s">
        <v>13053</v>
      </c>
      <c r="I6402" s="867" t="s">
        <v>280</v>
      </c>
      <c r="J6402" s="867" t="s">
        <v>6229</v>
      </c>
      <c r="K6402" s="868">
        <v>0.13</v>
      </c>
      <c r="L6402" s="867" t="s">
        <v>12923</v>
      </c>
    </row>
    <row r="6403" spans="1:12" ht="13.5">
      <c r="A6403" s="867" t="s">
        <v>11071</v>
      </c>
      <c r="B6403" s="867" t="s">
        <v>12357</v>
      </c>
      <c r="C6403" s="867" t="s">
        <v>12623</v>
      </c>
      <c r="D6403" s="867" t="s">
        <v>12624</v>
      </c>
      <c r="E6403" s="868" t="s">
        <v>819</v>
      </c>
      <c r="F6403" s="867" t="s">
        <v>819</v>
      </c>
      <c r="G6403" s="867">
        <v>95337</v>
      </c>
      <c r="H6403" s="867" t="s">
        <v>13054</v>
      </c>
      <c r="I6403" s="867" t="s">
        <v>280</v>
      </c>
      <c r="J6403" s="867" t="s">
        <v>6229</v>
      </c>
      <c r="K6403" s="868">
        <v>0.12</v>
      </c>
      <c r="L6403" s="867" t="s">
        <v>12923</v>
      </c>
    </row>
    <row r="6404" spans="1:12" ht="13.5">
      <c r="A6404" s="867" t="s">
        <v>11071</v>
      </c>
      <c r="B6404" s="867" t="s">
        <v>12357</v>
      </c>
      <c r="C6404" s="867" t="s">
        <v>12623</v>
      </c>
      <c r="D6404" s="867" t="s">
        <v>12624</v>
      </c>
      <c r="E6404" s="868" t="s">
        <v>819</v>
      </c>
      <c r="F6404" s="867" t="s">
        <v>819</v>
      </c>
      <c r="G6404" s="867">
        <v>95338</v>
      </c>
      <c r="H6404" s="867" t="s">
        <v>13055</v>
      </c>
      <c r="I6404" s="867" t="s">
        <v>280</v>
      </c>
      <c r="J6404" s="867" t="s">
        <v>6229</v>
      </c>
      <c r="K6404" s="868">
        <v>0.23</v>
      </c>
      <c r="L6404" s="867" t="s">
        <v>12923</v>
      </c>
    </row>
    <row r="6405" spans="1:12" ht="13.5">
      <c r="A6405" s="867" t="s">
        <v>11071</v>
      </c>
      <c r="B6405" s="867" t="s">
        <v>12357</v>
      </c>
      <c r="C6405" s="867" t="s">
        <v>12623</v>
      </c>
      <c r="D6405" s="867" t="s">
        <v>12624</v>
      </c>
      <c r="E6405" s="868" t="s">
        <v>819</v>
      </c>
      <c r="F6405" s="867" t="s">
        <v>819</v>
      </c>
      <c r="G6405" s="867">
        <v>95339</v>
      </c>
      <c r="H6405" s="867" t="s">
        <v>13056</v>
      </c>
      <c r="I6405" s="867" t="s">
        <v>280</v>
      </c>
      <c r="J6405" s="867" t="s">
        <v>6229</v>
      </c>
      <c r="K6405" s="868">
        <v>0.19</v>
      </c>
      <c r="L6405" s="867" t="s">
        <v>12923</v>
      </c>
    </row>
    <row r="6406" spans="1:12" ht="13.5">
      <c r="A6406" s="867" t="s">
        <v>11071</v>
      </c>
      <c r="B6406" s="867" t="s">
        <v>12357</v>
      </c>
      <c r="C6406" s="867" t="s">
        <v>12623</v>
      </c>
      <c r="D6406" s="867" t="s">
        <v>12624</v>
      </c>
      <c r="E6406" s="868" t="s">
        <v>819</v>
      </c>
      <c r="F6406" s="867" t="s">
        <v>819</v>
      </c>
      <c r="G6406" s="867">
        <v>95340</v>
      </c>
      <c r="H6406" s="867" t="s">
        <v>13057</v>
      </c>
      <c r="I6406" s="867" t="s">
        <v>280</v>
      </c>
      <c r="J6406" s="867" t="s">
        <v>6229</v>
      </c>
      <c r="K6406" s="868">
        <v>0.17</v>
      </c>
      <c r="L6406" s="867" t="s">
        <v>12923</v>
      </c>
    </row>
    <row r="6407" spans="1:12" ht="13.5">
      <c r="A6407" s="867" t="s">
        <v>11071</v>
      </c>
      <c r="B6407" s="867" t="s">
        <v>12357</v>
      </c>
      <c r="C6407" s="867" t="s">
        <v>12623</v>
      </c>
      <c r="D6407" s="867" t="s">
        <v>12624</v>
      </c>
      <c r="E6407" s="868" t="s">
        <v>819</v>
      </c>
      <c r="F6407" s="867" t="s">
        <v>819</v>
      </c>
      <c r="G6407" s="867">
        <v>95341</v>
      </c>
      <c r="H6407" s="867" t="s">
        <v>13058</v>
      </c>
      <c r="I6407" s="867" t="s">
        <v>280</v>
      </c>
      <c r="J6407" s="867" t="s">
        <v>6229</v>
      </c>
      <c r="K6407" s="868">
        <v>0.13</v>
      </c>
      <c r="L6407" s="867" t="s">
        <v>12923</v>
      </c>
    </row>
    <row r="6408" spans="1:12" ht="13.5">
      <c r="A6408" s="867" t="s">
        <v>11071</v>
      </c>
      <c r="B6408" s="867" t="s">
        <v>12357</v>
      </c>
      <c r="C6408" s="867" t="s">
        <v>12623</v>
      </c>
      <c r="D6408" s="867" t="s">
        <v>12624</v>
      </c>
      <c r="E6408" s="868" t="s">
        <v>819</v>
      </c>
      <c r="F6408" s="867" t="s">
        <v>819</v>
      </c>
      <c r="G6408" s="867">
        <v>95342</v>
      </c>
      <c r="H6408" s="867" t="s">
        <v>13059</v>
      </c>
      <c r="I6408" s="867" t="s">
        <v>280</v>
      </c>
      <c r="J6408" s="867" t="s">
        <v>6229</v>
      </c>
      <c r="K6408" s="868">
        <v>0.1</v>
      </c>
      <c r="L6408" s="867" t="s">
        <v>12923</v>
      </c>
    </row>
    <row r="6409" spans="1:12" ht="13.5">
      <c r="A6409" s="867" t="s">
        <v>11071</v>
      </c>
      <c r="B6409" s="867" t="s">
        <v>12357</v>
      </c>
      <c r="C6409" s="867" t="s">
        <v>12623</v>
      </c>
      <c r="D6409" s="867" t="s">
        <v>12624</v>
      </c>
      <c r="E6409" s="868" t="s">
        <v>819</v>
      </c>
      <c r="F6409" s="867" t="s">
        <v>819</v>
      </c>
      <c r="G6409" s="867">
        <v>95343</v>
      </c>
      <c r="H6409" s="867" t="s">
        <v>13060</v>
      </c>
      <c r="I6409" s="867" t="s">
        <v>280</v>
      </c>
      <c r="J6409" s="867" t="s">
        <v>6229</v>
      </c>
      <c r="K6409" s="868">
        <v>0.12</v>
      </c>
      <c r="L6409" s="867" t="s">
        <v>12923</v>
      </c>
    </row>
    <row r="6410" spans="1:12" ht="13.5">
      <c r="A6410" s="867" t="s">
        <v>11071</v>
      </c>
      <c r="B6410" s="867" t="s">
        <v>12357</v>
      </c>
      <c r="C6410" s="867" t="s">
        <v>12623</v>
      </c>
      <c r="D6410" s="867" t="s">
        <v>12624</v>
      </c>
      <c r="E6410" s="868" t="s">
        <v>819</v>
      </c>
      <c r="F6410" s="867" t="s">
        <v>819</v>
      </c>
      <c r="G6410" s="867">
        <v>95344</v>
      </c>
      <c r="H6410" s="867" t="s">
        <v>13061</v>
      </c>
      <c r="I6410" s="867" t="s">
        <v>280</v>
      </c>
      <c r="J6410" s="867" t="s">
        <v>6229</v>
      </c>
      <c r="K6410" s="868">
        <v>0.09</v>
      </c>
      <c r="L6410" s="867" t="s">
        <v>12923</v>
      </c>
    </row>
    <row r="6411" spans="1:12" ht="13.5">
      <c r="A6411" s="867" t="s">
        <v>11071</v>
      </c>
      <c r="B6411" s="867" t="s">
        <v>12357</v>
      </c>
      <c r="C6411" s="867" t="s">
        <v>12623</v>
      </c>
      <c r="D6411" s="867" t="s">
        <v>12624</v>
      </c>
      <c r="E6411" s="868" t="s">
        <v>819</v>
      </c>
      <c r="F6411" s="867" t="s">
        <v>819</v>
      </c>
      <c r="G6411" s="867">
        <v>95345</v>
      </c>
      <c r="H6411" s="867" t="s">
        <v>13062</v>
      </c>
      <c r="I6411" s="867" t="s">
        <v>280</v>
      </c>
      <c r="J6411" s="867" t="s">
        <v>6229</v>
      </c>
      <c r="K6411" s="868">
        <v>0.36</v>
      </c>
      <c r="L6411" s="867" t="s">
        <v>12923</v>
      </c>
    </row>
    <row r="6412" spans="1:12" ht="13.5">
      <c r="A6412" s="867" t="s">
        <v>11071</v>
      </c>
      <c r="B6412" s="867" t="s">
        <v>12357</v>
      </c>
      <c r="C6412" s="867" t="s">
        <v>12623</v>
      </c>
      <c r="D6412" s="867" t="s">
        <v>12624</v>
      </c>
      <c r="E6412" s="868" t="s">
        <v>819</v>
      </c>
      <c r="F6412" s="867" t="s">
        <v>819</v>
      </c>
      <c r="G6412" s="867">
        <v>95346</v>
      </c>
      <c r="H6412" s="867" t="s">
        <v>13063</v>
      </c>
      <c r="I6412" s="867" t="s">
        <v>280</v>
      </c>
      <c r="J6412" s="867" t="s">
        <v>6229</v>
      </c>
      <c r="K6412" s="868">
        <v>0.04</v>
      </c>
      <c r="L6412" s="867" t="s">
        <v>12923</v>
      </c>
    </row>
    <row r="6413" spans="1:12" ht="13.5">
      <c r="A6413" s="867" t="s">
        <v>11071</v>
      </c>
      <c r="B6413" s="867" t="s">
        <v>12357</v>
      </c>
      <c r="C6413" s="867" t="s">
        <v>12623</v>
      </c>
      <c r="D6413" s="867" t="s">
        <v>12624</v>
      </c>
      <c r="E6413" s="868" t="s">
        <v>819</v>
      </c>
      <c r="F6413" s="867" t="s">
        <v>819</v>
      </c>
      <c r="G6413" s="867">
        <v>95347</v>
      </c>
      <c r="H6413" s="867" t="s">
        <v>13064</v>
      </c>
      <c r="I6413" s="867" t="s">
        <v>280</v>
      </c>
      <c r="J6413" s="867" t="s">
        <v>6229</v>
      </c>
      <c r="K6413" s="868">
        <v>0.04</v>
      </c>
      <c r="L6413" s="867" t="s">
        <v>12923</v>
      </c>
    </row>
    <row r="6414" spans="1:12" ht="13.5">
      <c r="A6414" s="867" t="s">
        <v>11071</v>
      </c>
      <c r="B6414" s="867" t="s">
        <v>12357</v>
      </c>
      <c r="C6414" s="867" t="s">
        <v>12623</v>
      </c>
      <c r="D6414" s="867" t="s">
        <v>12624</v>
      </c>
      <c r="E6414" s="868" t="s">
        <v>819</v>
      </c>
      <c r="F6414" s="867" t="s">
        <v>819</v>
      </c>
      <c r="G6414" s="867">
        <v>95348</v>
      </c>
      <c r="H6414" s="867" t="s">
        <v>13065</v>
      </c>
      <c r="I6414" s="867" t="s">
        <v>280</v>
      </c>
      <c r="J6414" s="867" t="s">
        <v>6229</v>
      </c>
      <c r="K6414" s="868">
        <v>0.06</v>
      </c>
      <c r="L6414" s="867" t="s">
        <v>12923</v>
      </c>
    </row>
    <row r="6415" spans="1:12" ht="13.5">
      <c r="A6415" s="867" t="s">
        <v>11071</v>
      </c>
      <c r="B6415" s="867" t="s">
        <v>12357</v>
      </c>
      <c r="C6415" s="867" t="s">
        <v>12623</v>
      </c>
      <c r="D6415" s="867" t="s">
        <v>12624</v>
      </c>
      <c r="E6415" s="868" t="s">
        <v>819</v>
      </c>
      <c r="F6415" s="867" t="s">
        <v>819</v>
      </c>
      <c r="G6415" s="867">
        <v>95349</v>
      </c>
      <c r="H6415" s="867" t="s">
        <v>13066</v>
      </c>
      <c r="I6415" s="867" t="s">
        <v>280</v>
      </c>
      <c r="J6415" s="867" t="s">
        <v>6229</v>
      </c>
      <c r="K6415" s="868">
        <v>0.04</v>
      </c>
      <c r="L6415" s="867" t="s">
        <v>12923</v>
      </c>
    </row>
    <row r="6416" spans="1:12" ht="13.5">
      <c r="A6416" s="867" t="s">
        <v>11071</v>
      </c>
      <c r="B6416" s="867" t="s">
        <v>12357</v>
      </c>
      <c r="C6416" s="867" t="s">
        <v>12623</v>
      </c>
      <c r="D6416" s="867" t="s">
        <v>12624</v>
      </c>
      <c r="E6416" s="868" t="s">
        <v>819</v>
      </c>
      <c r="F6416" s="867" t="s">
        <v>819</v>
      </c>
      <c r="G6416" s="867">
        <v>95350</v>
      </c>
      <c r="H6416" s="867" t="s">
        <v>13067</v>
      </c>
      <c r="I6416" s="867" t="s">
        <v>280</v>
      </c>
      <c r="J6416" s="867" t="s">
        <v>6229</v>
      </c>
      <c r="K6416" s="868">
        <v>0.04</v>
      </c>
      <c r="L6416" s="867" t="s">
        <v>12923</v>
      </c>
    </row>
    <row r="6417" spans="1:12" ht="13.5">
      <c r="A6417" s="867" t="s">
        <v>11071</v>
      </c>
      <c r="B6417" s="867" t="s">
        <v>12357</v>
      </c>
      <c r="C6417" s="867" t="s">
        <v>12623</v>
      </c>
      <c r="D6417" s="867" t="s">
        <v>12624</v>
      </c>
      <c r="E6417" s="868" t="s">
        <v>819</v>
      </c>
      <c r="F6417" s="867" t="s">
        <v>819</v>
      </c>
      <c r="G6417" s="867">
        <v>95351</v>
      </c>
      <c r="H6417" s="867" t="s">
        <v>13068</v>
      </c>
      <c r="I6417" s="867" t="s">
        <v>280</v>
      </c>
      <c r="J6417" s="867" t="s">
        <v>6229</v>
      </c>
      <c r="K6417" s="868">
        <v>0.14000000000000001</v>
      </c>
      <c r="L6417" s="867" t="s">
        <v>12923</v>
      </c>
    </row>
    <row r="6418" spans="1:12" ht="13.5">
      <c r="A6418" s="867" t="s">
        <v>11071</v>
      </c>
      <c r="B6418" s="867" t="s">
        <v>12357</v>
      </c>
      <c r="C6418" s="867" t="s">
        <v>12623</v>
      </c>
      <c r="D6418" s="867" t="s">
        <v>12624</v>
      </c>
      <c r="E6418" s="868" t="s">
        <v>819</v>
      </c>
      <c r="F6418" s="867" t="s">
        <v>819</v>
      </c>
      <c r="G6418" s="867">
        <v>95352</v>
      </c>
      <c r="H6418" s="867" t="s">
        <v>13069</v>
      </c>
      <c r="I6418" s="867" t="s">
        <v>280</v>
      </c>
      <c r="J6418" s="867" t="s">
        <v>6229</v>
      </c>
      <c r="K6418" s="868">
        <v>0.04</v>
      </c>
      <c r="L6418" s="867" t="s">
        <v>12923</v>
      </c>
    </row>
    <row r="6419" spans="1:12" ht="13.5">
      <c r="A6419" s="867" t="s">
        <v>11071</v>
      </c>
      <c r="B6419" s="867" t="s">
        <v>12357</v>
      </c>
      <c r="C6419" s="867" t="s">
        <v>12623</v>
      </c>
      <c r="D6419" s="867" t="s">
        <v>12624</v>
      </c>
      <c r="E6419" s="868" t="s">
        <v>819</v>
      </c>
      <c r="F6419" s="867" t="s">
        <v>819</v>
      </c>
      <c r="G6419" s="867">
        <v>95354</v>
      </c>
      <c r="H6419" s="867" t="s">
        <v>13070</v>
      </c>
      <c r="I6419" s="867" t="s">
        <v>280</v>
      </c>
      <c r="J6419" s="867" t="s">
        <v>6229</v>
      </c>
      <c r="K6419" s="868">
        <v>0.06</v>
      </c>
      <c r="L6419" s="867" t="s">
        <v>12923</v>
      </c>
    </row>
    <row r="6420" spans="1:12" ht="13.5">
      <c r="A6420" s="867" t="s">
        <v>11071</v>
      </c>
      <c r="B6420" s="867" t="s">
        <v>12357</v>
      </c>
      <c r="C6420" s="867" t="s">
        <v>12623</v>
      </c>
      <c r="D6420" s="867" t="s">
        <v>12624</v>
      </c>
      <c r="E6420" s="868" t="s">
        <v>819</v>
      </c>
      <c r="F6420" s="867" t="s">
        <v>819</v>
      </c>
      <c r="G6420" s="867">
        <v>95355</v>
      </c>
      <c r="H6420" s="867" t="s">
        <v>13071</v>
      </c>
      <c r="I6420" s="867" t="s">
        <v>280</v>
      </c>
      <c r="J6420" s="867" t="s">
        <v>6229</v>
      </c>
      <c r="K6420" s="868">
        <v>7.0000000000000007E-2</v>
      </c>
      <c r="L6420" s="867" t="s">
        <v>12923</v>
      </c>
    </row>
    <row r="6421" spans="1:12" ht="13.5">
      <c r="A6421" s="867" t="s">
        <v>11071</v>
      </c>
      <c r="B6421" s="867" t="s">
        <v>12357</v>
      </c>
      <c r="C6421" s="867" t="s">
        <v>12623</v>
      </c>
      <c r="D6421" s="867" t="s">
        <v>12624</v>
      </c>
      <c r="E6421" s="868" t="s">
        <v>819</v>
      </c>
      <c r="F6421" s="867" t="s">
        <v>819</v>
      </c>
      <c r="G6421" s="867">
        <v>95356</v>
      </c>
      <c r="H6421" s="867" t="s">
        <v>13072</v>
      </c>
      <c r="I6421" s="867" t="s">
        <v>280</v>
      </c>
      <c r="J6421" s="867" t="s">
        <v>6229</v>
      </c>
      <c r="K6421" s="868">
        <v>0.08</v>
      </c>
      <c r="L6421" s="867" t="s">
        <v>12923</v>
      </c>
    </row>
    <row r="6422" spans="1:12" ht="13.5">
      <c r="A6422" s="867" t="s">
        <v>11071</v>
      </c>
      <c r="B6422" s="867" t="s">
        <v>12357</v>
      </c>
      <c r="C6422" s="867" t="s">
        <v>12623</v>
      </c>
      <c r="D6422" s="867" t="s">
        <v>12624</v>
      </c>
      <c r="E6422" s="868" t="s">
        <v>819</v>
      </c>
      <c r="F6422" s="867" t="s">
        <v>819</v>
      </c>
      <c r="G6422" s="867">
        <v>95357</v>
      </c>
      <c r="H6422" s="867" t="s">
        <v>13073</v>
      </c>
      <c r="I6422" s="867" t="s">
        <v>280</v>
      </c>
      <c r="J6422" s="867" t="s">
        <v>6635</v>
      </c>
      <c r="K6422" s="868">
        <v>0.12</v>
      </c>
      <c r="L6422" s="867" t="s">
        <v>12923</v>
      </c>
    </row>
    <row r="6423" spans="1:12" ht="13.5">
      <c r="A6423" s="867" t="s">
        <v>11071</v>
      </c>
      <c r="B6423" s="867" t="s">
        <v>12357</v>
      </c>
      <c r="C6423" s="867" t="s">
        <v>12623</v>
      </c>
      <c r="D6423" s="867" t="s">
        <v>12624</v>
      </c>
      <c r="E6423" s="868" t="s">
        <v>819</v>
      </c>
      <c r="F6423" s="867" t="s">
        <v>819</v>
      </c>
      <c r="G6423" s="867">
        <v>95358</v>
      </c>
      <c r="H6423" s="867" t="s">
        <v>13074</v>
      </c>
      <c r="I6423" s="867" t="s">
        <v>280</v>
      </c>
      <c r="J6423" s="867" t="s">
        <v>6229</v>
      </c>
      <c r="K6423" s="868">
        <v>0.14000000000000001</v>
      </c>
      <c r="L6423" s="867" t="s">
        <v>12923</v>
      </c>
    </row>
    <row r="6424" spans="1:12" ht="13.5">
      <c r="A6424" s="867" t="s">
        <v>11071</v>
      </c>
      <c r="B6424" s="867" t="s">
        <v>12357</v>
      </c>
      <c r="C6424" s="867" t="s">
        <v>12623</v>
      </c>
      <c r="D6424" s="867" t="s">
        <v>12624</v>
      </c>
      <c r="E6424" s="868" t="s">
        <v>819</v>
      </c>
      <c r="F6424" s="867" t="s">
        <v>819</v>
      </c>
      <c r="G6424" s="867">
        <v>95359</v>
      </c>
      <c r="H6424" s="867" t="s">
        <v>13075</v>
      </c>
      <c r="I6424" s="867" t="s">
        <v>280</v>
      </c>
      <c r="J6424" s="867" t="s">
        <v>6229</v>
      </c>
      <c r="K6424" s="868">
        <v>0.14000000000000001</v>
      </c>
      <c r="L6424" s="867" t="s">
        <v>12923</v>
      </c>
    </row>
    <row r="6425" spans="1:12" ht="13.5">
      <c r="A6425" s="867" t="s">
        <v>11071</v>
      </c>
      <c r="B6425" s="867" t="s">
        <v>12357</v>
      </c>
      <c r="C6425" s="867" t="s">
        <v>12623</v>
      </c>
      <c r="D6425" s="867" t="s">
        <v>12624</v>
      </c>
      <c r="E6425" s="868" t="s">
        <v>819</v>
      </c>
      <c r="F6425" s="867" t="s">
        <v>819</v>
      </c>
      <c r="G6425" s="867">
        <v>95360</v>
      </c>
      <c r="H6425" s="867" t="s">
        <v>13076</v>
      </c>
      <c r="I6425" s="867" t="s">
        <v>280</v>
      </c>
      <c r="J6425" s="867" t="s">
        <v>6229</v>
      </c>
      <c r="K6425" s="868">
        <v>0.09</v>
      </c>
      <c r="L6425" s="867" t="s">
        <v>12923</v>
      </c>
    </row>
    <row r="6426" spans="1:12" ht="13.5">
      <c r="A6426" s="867" t="s">
        <v>11071</v>
      </c>
      <c r="B6426" s="867" t="s">
        <v>12357</v>
      </c>
      <c r="C6426" s="867" t="s">
        <v>12623</v>
      </c>
      <c r="D6426" s="867" t="s">
        <v>12624</v>
      </c>
      <c r="E6426" s="868" t="s">
        <v>819</v>
      </c>
      <c r="F6426" s="867" t="s">
        <v>819</v>
      </c>
      <c r="G6426" s="867">
        <v>95361</v>
      </c>
      <c r="H6426" s="867" t="s">
        <v>13077</v>
      </c>
      <c r="I6426" s="867" t="s">
        <v>280</v>
      </c>
      <c r="J6426" s="867" t="s">
        <v>6229</v>
      </c>
      <c r="K6426" s="868">
        <v>7.0000000000000007E-2</v>
      </c>
      <c r="L6426" s="867" t="s">
        <v>12923</v>
      </c>
    </row>
    <row r="6427" spans="1:12" ht="13.5">
      <c r="A6427" s="867" t="s">
        <v>11071</v>
      </c>
      <c r="B6427" s="867" t="s">
        <v>12357</v>
      </c>
      <c r="C6427" s="867" t="s">
        <v>12623</v>
      </c>
      <c r="D6427" s="867" t="s">
        <v>12624</v>
      </c>
      <c r="E6427" s="868" t="s">
        <v>819</v>
      </c>
      <c r="F6427" s="867" t="s">
        <v>819</v>
      </c>
      <c r="G6427" s="867">
        <v>95362</v>
      </c>
      <c r="H6427" s="867" t="s">
        <v>13078</v>
      </c>
      <c r="I6427" s="867" t="s">
        <v>280</v>
      </c>
      <c r="J6427" s="867" t="s">
        <v>6229</v>
      </c>
      <c r="K6427" s="868">
        <v>0.08</v>
      </c>
      <c r="L6427" s="867" t="s">
        <v>12923</v>
      </c>
    </row>
    <row r="6428" spans="1:12" ht="13.5">
      <c r="A6428" s="867" t="s">
        <v>11071</v>
      </c>
      <c r="B6428" s="867" t="s">
        <v>12357</v>
      </c>
      <c r="C6428" s="867" t="s">
        <v>12623</v>
      </c>
      <c r="D6428" s="867" t="s">
        <v>12624</v>
      </c>
      <c r="E6428" s="868" t="s">
        <v>819</v>
      </c>
      <c r="F6428" s="867" t="s">
        <v>819</v>
      </c>
      <c r="G6428" s="867">
        <v>95363</v>
      </c>
      <c r="H6428" s="867" t="s">
        <v>13079</v>
      </c>
      <c r="I6428" s="867" t="s">
        <v>280</v>
      </c>
      <c r="J6428" s="867" t="s">
        <v>6229</v>
      </c>
      <c r="K6428" s="868">
        <v>0.1</v>
      </c>
      <c r="L6428" s="867" t="s">
        <v>12923</v>
      </c>
    </row>
    <row r="6429" spans="1:12" ht="13.5">
      <c r="A6429" s="867" t="s">
        <v>11071</v>
      </c>
      <c r="B6429" s="867" t="s">
        <v>12357</v>
      </c>
      <c r="C6429" s="867" t="s">
        <v>12623</v>
      </c>
      <c r="D6429" s="867" t="s">
        <v>12624</v>
      </c>
      <c r="E6429" s="868" t="s">
        <v>819</v>
      </c>
      <c r="F6429" s="867" t="s">
        <v>819</v>
      </c>
      <c r="G6429" s="867">
        <v>95364</v>
      </c>
      <c r="H6429" s="867" t="s">
        <v>13080</v>
      </c>
      <c r="I6429" s="867" t="s">
        <v>280</v>
      </c>
      <c r="J6429" s="867" t="s">
        <v>6229</v>
      </c>
      <c r="K6429" s="868">
        <v>0.08</v>
      </c>
      <c r="L6429" s="867" t="s">
        <v>12923</v>
      </c>
    </row>
    <row r="6430" spans="1:12" ht="13.5">
      <c r="A6430" s="867" t="s">
        <v>11071</v>
      </c>
      <c r="B6430" s="867" t="s">
        <v>12357</v>
      </c>
      <c r="C6430" s="867" t="s">
        <v>12623</v>
      </c>
      <c r="D6430" s="867" t="s">
        <v>12624</v>
      </c>
      <c r="E6430" s="868" t="s">
        <v>819</v>
      </c>
      <c r="F6430" s="867" t="s">
        <v>819</v>
      </c>
      <c r="G6430" s="867">
        <v>95365</v>
      </c>
      <c r="H6430" s="867" t="s">
        <v>13081</v>
      </c>
      <c r="I6430" s="867" t="s">
        <v>280</v>
      </c>
      <c r="J6430" s="867" t="s">
        <v>6229</v>
      </c>
      <c r="K6430" s="868">
        <v>0.08</v>
      </c>
      <c r="L6430" s="867" t="s">
        <v>12923</v>
      </c>
    </row>
    <row r="6431" spans="1:12" ht="13.5">
      <c r="A6431" s="867" t="s">
        <v>11071</v>
      </c>
      <c r="B6431" s="867" t="s">
        <v>12357</v>
      </c>
      <c r="C6431" s="867" t="s">
        <v>12623</v>
      </c>
      <c r="D6431" s="867" t="s">
        <v>12624</v>
      </c>
      <c r="E6431" s="868" t="s">
        <v>819</v>
      </c>
      <c r="F6431" s="867" t="s">
        <v>819</v>
      </c>
      <c r="G6431" s="867">
        <v>95366</v>
      </c>
      <c r="H6431" s="867" t="s">
        <v>13082</v>
      </c>
      <c r="I6431" s="867" t="s">
        <v>280</v>
      </c>
      <c r="J6431" s="867" t="s">
        <v>6229</v>
      </c>
      <c r="K6431" s="868">
        <v>7.0000000000000007E-2</v>
      </c>
      <c r="L6431" s="867" t="s">
        <v>12923</v>
      </c>
    </row>
    <row r="6432" spans="1:12" ht="13.5">
      <c r="A6432" s="867" t="s">
        <v>11071</v>
      </c>
      <c r="B6432" s="867" t="s">
        <v>12357</v>
      </c>
      <c r="C6432" s="867" t="s">
        <v>12623</v>
      </c>
      <c r="D6432" s="867" t="s">
        <v>12624</v>
      </c>
      <c r="E6432" s="868" t="s">
        <v>819</v>
      </c>
      <c r="F6432" s="867" t="s">
        <v>819</v>
      </c>
      <c r="G6432" s="867">
        <v>95367</v>
      </c>
      <c r="H6432" s="867" t="s">
        <v>13083</v>
      </c>
      <c r="I6432" s="867" t="s">
        <v>280</v>
      </c>
      <c r="J6432" s="867" t="s">
        <v>6229</v>
      </c>
      <c r="K6432" s="868">
        <v>7.0000000000000007E-2</v>
      </c>
      <c r="L6432" s="867" t="s">
        <v>12923</v>
      </c>
    </row>
    <row r="6433" spans="1:12" ht="13.5">
      <c r="A6433" s="867" t="s">
        <v>11071</v>
      </c>
      <c r="B6433" s="867" t="s">
        <v>12357</v>
      </c>
      <c r="C6433" s="867" t="s">
        <v>12623</v>
      </c>
      <c r="D6433" s="867" t="s">
        <v>12624</v>
      </c>
      <c r="E6433" s="868" t="s">
        <v>819</v>
      </c>
      <c r="F6433" s="867" t="s">
        <v>819</v>
      </c>
      <c r="G6433" s="867">
        <v>95368</v>
      </c>
      <c r="H6433" s="867" t="s">
        <v>13084</v>
      </c>
      <c r="I6433" s="867" t="s">
        <v>280</v>
      </c>
      <c r="J6433" s="867" t="s">
        <v>6229</v>
      </c>
      <c r="K6433" s="868">
        <v>0.11</v>
      </c>
      <c r="L6433" s="867" t="s">
        <v>12923</v>
      </c>
    </row>
    <row r="6434" spans="1:12" ht="13.5">
      <c r="A6434" s="867" t="s">
        <v>11071</v>
      </c>
      <c r="B6434" s="867" t="s">
        <v>12357</v>
      </c>
      <c r="C6434" s="867" t="s">
        <v>12623</v>
      </c>
      <c r="D6434" s="867" t="s">
        <v>12624</v>
      </c>
      <c r="E6434" s="868" t="s">
        <v>819</v>
      </c>
      <c r="F6434" s="867" t="s">
        <v>819</v>
      </c>
      <c r="G6434" s="867">
        <v>95369</v>
      </c>
      <c r="H6434" s="867" t="s">
        <v>13085</v>
      </c>
      <c r="I6434" s="867" t="s">
        <v>280</v>
      </c>
      <c r="J6434" s="867" t="s">
        <v>6229</v>
      </c>
      <c r="K6434" s="868">
        <v>7.0000000000000007E-2</v>
      </c>
      <c r="L6434" s="867" t="s">
        <v>12923</v>
      </c>
    </row>
    <row r="6435" spans="1:12" ht="13.5">
      <c r="A6435" s="867" t="s">
        <v>11071</v>
      </c>
      <c r="B6435" s="867" t="s">
        <v>12357</v>
      </c>
      <c r="C6435" s="867" t="s">
        <v>12623</v>
      </c>
      <c r="D6435" s="867" t="s">
        <v>12624</v>
      </c>
      <c r="E6435" s="868" t="s">
        <v>819</v>
      </c>
      <c r="F6435" s="867" t="s">
        <v>819</v>
      </c>
      <c r="G6435" s="867">
        <v>95370</v>
      </c>
      <c r="H6435" s="867" t="s">
        <v>13086</v>
      </c>
      <c r="I6435" s="867" t="s">
        <v>280</v>
      </c>
      <c r="J6435" s="867" t="s">
        <v>6229</v>
      </c>
      <c r="K6435" s="868">
        <v>0.18</v>
      </c>
      <c r="L6435" s="867" t="s">
        <v>12923</v>
      </c>
    </row>
    <row r="6436" spans="1:12" ht="13.5">
      <c r="A6436" s="867" t="s">
        <v>11071</v>
      </c>
      <c r="B6436" s="867" t="s">
        <v>12357</v>
      </c>
      <c r="C6436" s="867" t="s">
        <v>12623</v>
      </c>
      <c r="D6436" s="867" t="s">
        <v>12624</v>
      </c>
      <c r="E6436" s="868" t="s">
        <v>819</v>
      </c>
      <c r="F6436" s="867" t="s">
        <v>819</v>
      </c>
      <c r="G6436" s="867">
        <v>95371</v>
      </c>
      <c r="H6436" s="867" t="s">
        <v>13087</v>
      </c>
      <c r="I6436" s="867" t="s">
        <v>280</v>
      </c>
      <c r="J6436" s="867" t="s">
        <v>6635</v>
      </c>
      <c r="K6436" s="868">
        <v>0.23</v>
      </c>
      <c r="L6436" s="867" t="s">
        <v>12923</v>
      </c>
    </row>
    <row r="6437" spans="1:12" ht="13.5">
      <c r="A6437" s="867" t="s">
        <v>11071</v>
      </c>
      <c r="B6437" s="867" t="s">
        <v>12357</v>
      </c>
      <c r="C6437" s="867" t="s">
        <v>12623</v>
      </c>
      <c r="D6437" s="867" t="s">
        <v>12624</v>
      </c>
      <c r="E6437" s="868" t="s">
        <v>819</v>
      </c>
      <c r="F6437" s="867" t="s">
        <v>819</v>
      </c>
      <c r="G6437" s="867">
        <v>95372</v>
      </c>
      <c r="H6437" s="867" t="s">
        <v>13088</v>
      </c>
      <c r="I6437" s="867" t="s">
        <v>280</v>
      </c>
      <c r="J6437" s="867" t="s">
        <v>6635</v>
      </c>
      <c r="K6437" s="868">
        <v>0.16</v>
      </c>
      <c r="L6437" s="867" t="s">
        <v>12923</v>
      </c>
    </row>
    <row r="6438" spans="1:12" ht="13.5">
      <c r="A6438" s="867" t="s">
        <v>11071</v>
      </c>
      <c r="B6438" s="867" t="s">
        <v>12357</v>
      </c>
      <c r="C6438" s="867" t="s">
        <v>12623</v>
      </c>
      <c r="D6438" s="867" t="s">
        <v>12624</v>
      </c>
      <c r="E6438" s="868" t="s">
        <v>819</v>
      </c>
      <c r="F6438" s="867" t="s">
        <v>819</v>
      </c>
      <c r="G6438" s="867">
        <v>95373</v>
      </c>
      <c r="H6438" s="867" t="s">
        <v>13089</v>
      </c>
      <c r="I6438" s="867" t="s">
        <v>280</v>
      </c>
      <c r="J6438" s="867" t="s">
        <v>6229</v>
      </c>
      <c r="K6438" s="868">
        <v>0.18</v>
      </c>
      <c r="L6438" s="867" t="s">
        <v>12923</v>
      </c>
    </row>
    <row r="6439" spans="1:12" ht="13.5">
      <c r="A6439" s="867" t="s">
        <v>11071</v>
      </c>
      <c r="B6439" s="867" t="s">
        <v>12357</v>
      </c>
      <c r="C6439" s="867" t="s">
        <v>12623</v>
      </c>
      <c r="D6439" s="867" t="s">
        <v>12624</v>
      </c>
      <c r="E6439" s="868" t="s">
        <v>819</v>
      </c>
      <c r="F6439" s="867" t="s">
        <v>819</v>
      </c>
      <c r="G6439" s="867">
        <v>95374</v>
      </c>
      <c r="H6439" s="867" t="s">
        <v>13090</v>
      </c>
      <c r="I6439" s="867" t="s">
        <v>280</v>
      </c>
      <c r="J6439" s="867" t="s">
        <v>6229</v>
      </c>
      <c r="K6439" s="868">
        <v>0.17</v>
      </c>
      <c r="L6439" s="867" t="s">
        <v>12923</v>
      </c>
    </row>
    <row r="6440" spans="1:12" ht="13.5">
      <c r="A6440" s="867" t="s">
        <v>11071</v>
      </c>
      <c r="B6440" s="867" t="s">
        <v>12357</v>
      </c>
      <c r="C6440" s="867" t="s">
        <v>12623</v>
      </c>
      <c r="D6440" s="867" t="s">
        <v>12624</v>
      </c>
      <c r="E6440" s="868" t="s">
        <v>819</v>
      </c>
      <c r="F6440" s="867" t="s">
        <v>819</v>
      </c>
      <c r="G6440" s="867">
        <v>95375</v>
      </c>
      <c r="H6440" s="867" t="s">
        <v>13091</v>
      </c>
      <c r="I6440" s="867" t="s">
        <v>280</v>
      </c>
      <c r="J6440" s="867" t="s">
        <v>6229</v>
      </c>
      <c r="K6440" s="868">
        <v>0.16</v>
      </c>
      <c r="L6440" s="867" t="s">
        <v>12923</v>
      </c>
    </row>
    <row r="6441" spans="1:12" ht="13.5">
      <c r="A6441" s="867" t="s">
        <v>11071</v>
      </c>
      <c r="B6441" s="867" t="s">
        <v>12357</v>
      </c>
      <c r="C6441" s="867" t="s">
        <v>12623</v>
      </c>
      <c r="D6441" s="867" t="s">
        <v>12624</v>
      </c>
      <c r="E6441" s="868" t="s">
        <v>819</v>
      </c>
      <c r="F6441" s="867" t="s">
        <v>819</v>
      </c>
      <c r="G6441" s="867">
        <v>95376</v>
      </c>
      <c r="H6441" s="867" t="s">
        <v>13092</v>
      </c>
      <c r="I6441" s="867" t="s">
        <v>280</v>
      </c>
      <c r="J6441" s="867" t="s">
        <v>6229</v>
      </c>
      <c r="K6441" s="868">
        <v>0.03</v>
      </c>
      <c r="L6441" s="867" t="s">
        <v>12923</v>
      </c>
    </row>
    <row r="6442" spans="1:12" ht="13.5">
      <c r="A6442" s="867" t="s">
        <v>11071</v>
      </c>
      <c r="B6442" s="867" t="s">
        <v>12357</v>
      </c>
      <c r="C6442" s="867" t="s">
        <v>12623</v>
      </c>
      <c r="D6442" s="867" t="s">
        <v>12624</v>
      </c>
      <c r="E6442" s="868" t="s">
        <v>819</v>
      </c>
      <c r="F6442" s="867" t="s">
        <v>819</v>
      </c>
      <c r="G6442" s="867">
        <v>95377</v>
      </c>
      <c r="H6442" s="867" t="s">
        <v>13093</v>
      </c>
      <c r="I6442" s="867" t="s">
        <v>280</v>
      </c>
      <c r="J6442" s="867" t="s">
        <v>6229</v>
      </c>
      <c r="K6442" s="868">
        <v>0.12</v>
      </c>
      <c r="L6442" s="867" t="s">
        <v>12923</v>
      </c>
    </row>
    <row r="6443" spans="1:12" ht="13.5">
      <c r="A6443" s="867" t="s">
        <v>11071</v>
      </c>
      <c r="B6443" s="867" t="s">
        <v>12357</v>
      </c>
      <c r="C6443" s="867" t="s">
        <v>12623</v>
      </c>
      <c r="D6443" s="867" t="s">
        <v>12624</v>
      </c>
      <c r="E6443" s="868" t="s">
        <v>819</v>
      </c>
      <c r="F6443" s="867" t="s">
        <v>819</v>
      </c>
      <c r="G6443" s="867">
        <v>95378</v>
      </c>
      <c r="H6443" s="867" t="s">
        <v>13094</v>
      </c>
      <c r="I6443" s="867" t="s">
        <v>280</v>
      </c>
      <c r="J6443" s="867" t="s">
        <v>6635</v>
      </c>
      <c r="K6443" s="868">
        <v>0.15</v>
      </c>
      <c r="L6443" s="867" t="s">
        <v>12923</v>
      </c>
    </row>
    <row r="6444" spans="1:12" ht="13.5">
      <c r="A6444" s="867" t="s">
        <v>11071</v>
      </c>
      <c r="B6444" s="867" t="s">
        <v>12357</v>
      </c>
      <c r="C6444" s="867" t="s">
        <v>12623</v>
      </c>
      <c r="D6444" s="867" t="s">
        <v>12624</v>
      </c>
      <c r="E6444" s="868" t="s">
        <v>819</v>
      </c>
      <c r="F6444" s="867" t="s">
        <v>819</v>
      </c>
      <c r="G6444" s="867">
        <v>95379</v>
      </c>
      <c r="H6444" s="867" t="s">
        <v>13095</v>
      </c>
      <c r="I6444" s="867" t="s">
        <v>280</v>
      </c>
      <c r="J6444" s="867" t="s">
        <v>6635</v>
      </c>
      <c r="K6444" s="868">
        <v>0.12</v>
      </c>
      <c r="L6444" s="867" t="s">
        <v>12923</v>
      </c>
    </row>
    <row r="6445" spans="1:12" ht="13.5">
      <c r="A6445" s="867" t="s">
        <v>11071</v>
      </c>
      <c r="B6445" s="867" t="s">
        <v>12357</v>
      </c>
      <c r="C6445" s="867" t="s">
        <v>12623</v>
      </c>
      <c r="D6445" s="867" t="s">
        <v>12624</v>
      </c>
      <c r="E6445" s="868" t="s">
        <v>819</v>
      </c>
      <c r="F6445" s="867" t="s">
        <v>819</v>
      </c>
      <c r="G6445" s="867">
        <v>95380</v>
      </c>
      <c r="H6445" s="867" t="s">
        <v>13096</v>
      </c>
      <c r="I6445" s="867" t="s">
        <v>280</v>
      </c>
      <c r="J6445" s="867" t="s">
        <v>6229</v>
      </c>
      <c r="K6445" s="868">
        <v>0.14000000000000001</v>
      </c>
      <c r="L6445" s="867" t="s">
        <v>12923</v>
      </c>
    </row>
    <row r="6446" spans="1:12" ht="13.5">
      <c r="A6446" s="867" t="s">
        <v>11071</v>
      </c>
      <c r="B6446" s="867" t="s">
        <v>12357</v>
      </c>
      <c r="C6446" s="867" t="s">
        <v>12623</v>
      </c>
      <c r="D6446" s="867" t="s">
        <v>12624</v>
      </c>
      <c r="E6446" s="868" t="s">
        <v>819</v>
      </c>
      <c r="F6446" s="867" t="s">
        <v>819</v>
      </c>
      <c r="G6446" s="867">
        <v>95382</v>
      </c>
      <c r="H6446" s="867" t="s">
        <v>13097</v>
      </c>
      <c r="I6446" s="867" t="s">
        <v>280</v>
      </c>
      <c r="J6446" s="867" t="s">
        <v>6229</v>
      </c>
      <c r="K6446" s="868">
        <v>0.15</v>
      </c>
      <c r="L6446" s="867" t="s">
        <v>12923</v>
      </c>
    </row>
    <row r="6447" spans="1:12" ht="13.5">
      <c r="A6447" s="867" t="s">
        <v>11071</v>
      </c>
      <c r="B6447" s="867" t="s">
        <v>12357</v>
      </c>
      <c r="C6447" s="867" t="s">
        <v>12623</v>
      </c>
      <c r="D6447" s="867" t="s">
        <v>12624</v>
      </c>
      <c r="E6447" s="868" t="s">
        <v>819</v>
      </c>
      <c r="F6447" s="867" t="s">
        <v>819</v>
      </c>
      <c r="G6447" s="867">
        <v>95383</v>
      </c>
      <c r="H6447" s="867" t="s">
        <v>13098</v>
      </c>
      <c r="I6447" s="867" t="s">
        <v>280</v>
      </c>
      <c r="J6447" s="867" t="s">
        <v>6229</v>
      </c>
      <c r="K6447" s="868">
        <v>0.25</v>
      </c>
      <c r="L6447" s="867" t="s">
        <v>12923</v>
      </c>
    </row>
    <row r="6448" spans="1:12" ht="13.5">
      <c r="A6448" s="867" t="s">
        <v>11071</v>
      </c>
      <c r="B6448" s="867" t="s">
        <v>12357</v>
      </c>
      <c r="C6448" s="867" t="s">
        <v>12623</v>
      </c>
      <c r="D6448" s="867" t="s">
        <v>12624</v>
      </c>
      <c r="E6448" s="868" t="s">
        <v>819</v>
      </c>
      <c r="F6448" s="867" t="s">
        <v>819</v>
      </c>
      <c r="G6448" s="867">
        <v>95384</v>
      </c>
      <c r="H6448" s="867" t="s">
        <v>13099</v>
      </c>
      <c r="I6448" s="867" t="s">
        <v>280</v>
      </c>
      <c r="J6448" s="867" t="s">
        <v>6229</v>
      </c>
      <c r="K6448" s="868">
        <v>0.17</v>
      </c>
      <c r="L6448" s="867" t="s">
        <v>12923</v>
      </c>
    </row>
    <row r="6449" spans="1:12" ht="13.5">
      <c r="A6449" s="867" t="s">
        <v>11071</v>
      </c>
      <c r="B6449" s="867" t="s">
        <v>12357</v>
      </c>
      <c r="C6449" s="867" t="s">
        <v>12623</v>
      </c>
      <c r="D6449" s="867" t="s">
        <v>12624</v>
      </c>
      <c r="E6449" s="868" t="s">
        <v>819</v>
      </c>
      <c r="F6449" s="867" t="s">
        <v>819</v>
      </c>
      <c r="G6449" s="867">
        <v>95385</v>
      </c>
      <c r="H6449" s="867" t="s">
        <v>13100</v>
      </c>
      <c r="I6449" s="867" t="s">
        <v>280</v>
      </c>
      <c r="J6449" s="867" t="s">
        <v>6229</v>
      </c>
      <c r="K6449" s="868">
        <v>0.14000000000000001</v>
      </c>
      <c r="L6449" s="867" t="s">
        <v>12923</v>
      </c>
    </row>
    <row r="6450" spans="1:12" ht="13.5">
      <c r="A6450" s="867" t="s">
        <v>11071</v>
      </c>
      <c r="B6450" s="867" t="s">
        <v>12357</v>
      </c>
      <c r="C6450" s="867" t="s">
        <v>12623</v>
      </c>
      <c r="D6450" s="867" t="s">
        <v>12624</v>
      </c>
      <c r="E6450" s="868" t="s">
        <v>819</v>
      </c>
      <c r="F6450" s="867" t="s">
        <v>819</v>
      </c>
      <c r="G6450" s="867">
        <v>95386</v>
      </c>
      <c r="H6450" s="867" t="s">
        <v>13101</v>
      </c>
      <c r="I6450" s="867" t="s">
        <v>280</v>
      </c>
      <c r="J6450" s="867" t="s">
        <v>6229</v>
      </c>
      <c r="K6450" s="868">
        <v>0.09</v>
      </c>
      <c r="L6450" s="867" t="s">
        <v>12923</v>
      </c>
    </row>
    <row r="6451" spans="1:12" ht="13.5">
      <c r="A6451" s="867" t="s">
        <v>11071</v>
      </c>
      <c r="B6451" s="867" t="s">
        <v>12357</v>
      </c>
      <c r="C6451" s="867" t="s">
        <v>12623</v>
      </c>
      <c r="D6451" s="867" t="s">
        <v>12624</v>
      </c>
      <c r="E6451" s="868" t="s">
        <v>819</v>
      </c>
      <c r="F6451" s="867" t="s">
        <v>819</v>
      </c>
      <c r="G6451" s="867">
        <v>95387</v>
      </c>
      <c r="H6451" s="867" t="s">
        <v>13102</v>
      </c>
      <c r="I6451" s="867" t="s">
        <v>280</v>
      </c>
      <c r="J6451" s="867" t="s">
        <v>6229</v>
      </c>
      <c r="K6451" s="868">
        <v>0.15</v>
      </c>
      <c r="L6451" s="867" t="s">
        <v>12923</v>
      </c>
    </row>
    <row r="6452" spans="1:12" ht="13.5">
      <c r="A6452" s="867" t="s">
        <v>11071</v>
      </c>
      <c r="B6452" s="867" t="s">
        <v>12357</v>
      </c>
      <c r="C6452" s="867" t="s">
        <v>12623</v>
      </c>
      <c r="D6452" s="867" t="s">
        <v>12624</v>
      </c>
      <c r="E6452" s="868" t="s">
        <v>819</v>
      </c>
      <c r="F6452" s="867" t="s">
        <v>819</v>
      </c>
      <c r="G6452" s="867">
        <v>95388</v>
      </c>
      <c r="H6452" s="867" t="s">
        <v>13103</v>
      </c>
      <c r="I6452" s="867" t="s">
        <v>280</v>
      </c>
      <c r="J6452" s="867" t="s">
        <v>6229</v>
      </c>
      <c r="K6452" s="868">
        <v>0.05</v>
      </c>
      <c r="L6452" s="867" t="s">
        <v>12923</v>
      </c>
    </row>
    <row r="6453" spans="1:12" ht="13.5">
      <c r="A6453" s="867" t="s">
        <v>11071</v>
      </c>
      <c r="B6453" s="867" t="s">
        <v>12357</v>
      </c>
      <c r="C6453" s="867" t="s">
        <v>12623</v>
      </c>
      <c r="D6453" s="867" t="s">
        <v>12624</v>
      </c>
      <c r="E6453" s="868" t="s">
        <v>819</v>
      </c>
      <c r="F6453" s="867" t="s">
        <v>819</v>
      </c>
      <c r="G6453" s="867">
        <v>95389</v>
      </c>
      <c r="H6453" s="867" t="s">
        <v>13104</v>
      </c>
      <c r="I6453" s="867" t="s">
        <v>280</v>
      </c>
      <c r="J6453" s="867" t="s">
        <v>6229</v>
      </c>
      <c r="K6453" s="868">
        <v>0.06</v>
      </c>
      <c r="L6453" s="867" t="s">
        <v>12923</v>
      </c>
    </row>
    <row r="6454" spans="1:12" ht="13.5">
      <c r="A6454" s="867" t="s">
        <v>11071</v>
      </c>
      <c r="B6454" s="867" t="s">
        <v>12357</v>
      </c>
      <c r="C6454" s="867" t="s">
        <v>12623</v>
      </c>
      <c r="D6454" s="867" t="s">
        <v>12624</v>
      </c>
      <c r="E6454" s="868" t="s">
        <v>819</v>
      </c>
      <c r="F6454" s="867" t="s">
        <v>819</v>
      </c>
      <c r="G6454" s="867">
        <v>95390</v>
      </c>
      <c r="H6454" s="867" t="s">
        <v>13105</v>
      </c>
      <c r="I6454" s="867" t="s">
        <v>280</v>
      </c>
      <c r="J6454" s="867" t="s">
        <v>6229</v>
      </c>
      <c r="K6454" s="868">
        <v>0.05</v>
      </c>
      <c r="L6454" s="867" t="s">
        <v>12923</v>
      </c>
    </row>
    <row r="6455" spans="1:12" ht="13.5">
      <c r="A6455" s="867" t="s">
        <v>11071</v>
      </c>
      <c r="B6455" s="867" t="s">
        <v>12357</v>
      </c>
      <c r="C6455" s="867" t="s">
        <v>12623</v>
      </c>
      <c r="D6455" s="867" t="s">
        <v>12624</v>
      </c>
      <c r="E6455" s="868" t="s">
        <v>819</v>
      </c>
      <c r="F6455" s="867" t="s">
        <v>819</v>
      </c>
      <c r="G6455" s="867">
        <v>95391</v>
      </c>
      <c r="H6455" s="867" t="s">
        <v>13106</v>
      </c>
      <c r="I6455" s="867" t="s">
        <v>280</v>
      </c>
      <c r="J6455" s="867" t="s">
        <v>6229</v>
      </c>
      <c r="K6455" s="868">
        <v>0.09</v>
      </c>
      <c r="L6455" s="867" t="s">
        <v>12923</v>
      </c>
    </row>
    <row r="6456" spans="1:12" ht="13.5">
      <c r="A6456" s="867" t="s">
        <v>11071</v>
      </c>
      <c r="B6456" s="867" t="s">
        <v>12357</v>
      </c>
      <c r="C6456" s="867" t="s">
        <v>12623</v>
      </c>
      <c r="D6456" s="867" t="s">
        <v>12624</v>
      </c>
      <c r="E6456" s="868" t="s">
        <v>819</v>
      </c>
      <c r="F6456" s="867" t="s">
        <v>819</v>
      </c>
      <c r="G6456" s="867">
        <v>95392</v>
      </c>
      <c r="H6456" s="867" t="s">
        <v>13107</v>
      </c>
      <c r="I6456" s="867" t="s">
        <v>280</v>
      </c>
      <c r="J6456" s="867" t="s">
        <v>6635</v>
      </c>
      <c r="K6456" s="868">
        <v>0.08</v>
      </c>
      <c r="L6456" s="867" t="s">
        <v>12923</v>
      </c>
    </row>
    <row r="6457" spans="1:12" ht="13.5">
      <c r="A6457" s="867" t="s">
        <v>11071</v>
      </c>
      <c r="B6457" s="867" t="s">
        <v>12357</v>
      </c>
      <c r="C6457" s="867" t="s">
        <v>12623</v>
      </c>
      <c r="D6457" s="867" t="s">
        <v>12624</v>
      </c>
      <c r="E6457" s="868" t="s">
        <v>819</v>
      </c>
      <c r="F6457" s="867" t="s">
        <v>819</v>
      </c>
      <c r="G6457" s="867">
        <v>95393</v>
      </c>
      <c r="H6457" s="867" t="s">
        <v>13108</v>
      </c>
      <c r="I6457" s="867" t="s">
        <v>280</v>
      </c>
      <c r="J6457" s="867" t="s">
        <v>6229</v>
      </c>
      <c r="K6457" s="868">
        <v>0.44</v>
      </c>
      <c r="L6457" s="867" t="s">
        <v>12923</v>
      </c>
    </row>
    <row r="6458" spans="1:12" ht="13.5">
      <c r="A6458" s="867" t="s">
        <v>11071</v>
      </c>
      <c r="B6458" s="867" t="s">
        <v>12357</v>
      </c>
      <c r="C6458" s="867" t="s">
        <v>12623</v>
      </c>
      <c r="D6458" s="867" t="s">
        <v>12624</v>
      </c>
      <c r="E6458" s="868" t="s">
        <v>819</v>
      </c>
      <c r="F6458" s="867" t="s">
        <v>819</v>
      </c>
      <c r="G6458" s="867">
        <v>95394</v>
      </c>
      <c r="H6458" s="867" t="s">
        <v>13109</v>
      </c>
      <c r="I6458" s="867" t="s">
        <v>280</v>
      </c>
      <c r="J6458" s="867" t="s">
        <v>6229</v>
      </c>
      <c r="K6458" s="868">
        <v>0.35</v>
      </c>
      <c r="L6458" s="867" t="s">
        <v>12923</v>
      </c>
    </row>
    <row r="6459" spans="1:12" ht="13.5">
      <c r="A6459" s="867" t="s">
        <v>11071</v>
      </c>
      <c r="B6459" s="867" t="s">
        <v>12357</v>
      </c>
      <c r="C6459" s="867" t="s">
        <v>12623</v>
      </c>
      <c r="D6459" s="867" t="s">
        <v>12624</v>
      </c>
      <c r="E6459" s="868" t="s">
        <v>819</v>
      </c>
      <c r="F6459" s="867" t="s">
        <v>819</v>
      </c>
      <c r="G6459" s="867">
        <v>95395</v>
      </c>
      <c r="H6459" s="867" t="s">
        <v>13110</v>
      </c>
      <c r="I6459" s="867" t="s">
        <v>280</v>
      </c>
      <c r="J6459" s="867" t="s">
        <v>6229</v>
      </c>
      <c r="K6459" s="868">
        <v>0.5</v>
      </c>
      <c r="L6459" s="867" t="s">
        <v>12923</v>
      </c>
    </row>
    <row r="6460" spans="1:12" ht="13.5">
      <c r="A6460" s="867" t="s">
        <v>11071</v>
      </c>
      <c r="B6460" s="867" t="s">
        <v>12357</v>
      </c>
      <c r="C6460" s="867" t="s">
        <v>12623</v>
      </c>
      <c r="D6460" s="867" t="s">
        <v>12624</v>
      </c>
      <c r="E6460" s="868" t="s">
        <v>819</v>
      </c>
      <c r="F6460" s="867" t="s">
        <v>819</v>
      </c>
      <c r="G6460" s="867">
        <v>95396</v>
      </c>
      <c r="H6460" s="867" t="s">
        <v>13111</v>
      </c>
      <c r="I6460" s="867" t="s">
        <v>280</v>
      </c>
      <c r="J6460" s="867" t="s">
        <v>6229</v>
      </c>
      <c r="K6460" s="868">
        <v>0.67</v>
      </c>
      <c r="L6460" s="867" t="s">
        <v>12923</v>
      </c>
    </row>
    <row r="6461" spans="1:12" ht="13.5">
      <c r="A6461" s="867" t="s">
        <v>11071</v>
      </c>
      <c r="B6461" s="867" t="s">
        <v>12357</v>
      </c>
      <c r="C6461" s="867" t="s">
        <v>12623</v>
      </c>
      <c r="D6461" s="867" t="s">
        <v>12624</v>
      </c>
      <c r="E6461" s="868" t="s">
        <v>819</v>
      </c>
      <c r="F6461" s="867" t="s">
        <v>819</v>
      </c>
      <c r="G6461" s="867">
        <v>95397</v>
      </c>
      <c r="H6461" s="867" t="s">
        <v>13112</v>
      </c>
      <c r="I6461" s="867" t="s">
        <v>280</v>
      </c>
      <c r="J6461" s="867" t="s">
        <v>6229</v>
      </c>
      <c r="K6461" s="868">
        <v>0.09</v>
      </c>
      <c r="L6461" s="867" t="s">
        <v>12923</v>
      </c>
    </row>
    <row r="6462" spans="1:12" ht="13.5">
      <c r="A6462" s="867" t="s">
        <v>11071</v>
      </c>
      <c r="B6462" s="867" t="s">
        <v>12357</v>
      </c>
      <c r="C6462" s="867" t="s">
        <v>12623</v>
      </c>
      <c r="D6462" s="867" t="s">
        <v>12624</v>
      </c>
      <c r="E6462" s="868" t="s">
        <v>819</v>
      </c>
      <c r="F6462" s="867" t="s">
        <v>819</v>
      </c>
      <c r="G6462" s="867">
        <v>95398</v>
      </c>
      <c r="H6462" s="867" t="s">
        <v>13113</v>
      </c>
      <c r="I6462" s="867" t="s">
        <v>280</v>
      </c>
      <c r="J6462" s="867" t="s">
        <v>6229</v>
      </c>
      <c r="K6462" s="868">
        <v>7.0000000000000007E-2</v>
      </c>
      <c r="L6462" s="867" t="s">
        <v>12923</v>
      </c>
    </row>
    <row r="6463" spans="1:12" ht="13.5">
      <c r="A6463" s="867" t="s">
        <v>11071</v>
      </c>
      <c r="B6463" s="867" t="s">
        <v>12357</v>
      </c>
      <c r="C6463" s="867" t="s">
        <v>12623</v>
      </c>
      <c r="D6463" s="867" t="s">
        <v>12624</v>
      </c>
      <c r="E6463" s="868" t="s">
        <v>819</v>
      </c>
      <c r="F6463" s="867" t="s">
        <v>819</v>
      </c>
      <c r="G6463" s="867">
        <v>95399</v>
      </c>
      <c r="H6463" s="867" t="s">
        <v>13114</v>
      </c>
      <c r="I6463" s="867" t="s">
        <v>280</v>
      </c>
      <c r="J6463" s="867" t="s">
        <v>6229</v>
      </c>
      <c r="K6463" s="868">
        <v>0.04</v>
      </c>
      <c r="L6463" s="867" t="s">
        <v>12923</v>
      </c>
    </row>
    <row r="6464" spans="1:12" ht="13.5">
      <c r="A6464" s="867" t="s">
        <v>11071</v>
      </c>
      <c r="B6464" s="867" t="s">
        <v>12357</v>
      </c>
      <c r="C6464" s="867" t="s">
        <v>12623</v>
      </c>
      <c r="D6464" s="867" t="s">
        <v>12624</v>
      </c>
      <c r="E6464" s="868" t="s">
        <v>819</v>
      </c>
      <c r="F6464" s="867" t="s">
        <v>819</v>
      </c>
      <c r="G6464" s="867">
        <v>95400</v>
      </c>
      <c r="H6464" s="867" t="s">
        <v>13115</v>
      </c>
      <c r="I6464" s="867" t="s">
        <v>280</v>
      </c>
      <c r="J6464" s="867" t="s">
        <v>6229</v>
      </c>
      <c r="K6464" s="868">
        <v>0.08</v>
      </c>
      <c r="L6464" s="867" t="s">
        <v>12923</v>
      </c>
    </row>
    <row r="6465" spans="1:12" ht="13.5">
      <c r="A6465" s="867" t="s">
        <v>11071</v>
      </c>
      <c r="B6465" s="867" t="s">
        <v>12357</v>
      </c>
      <c r="C6465" s="867" t="s">
        <v>12623</v>
      </c>
      <c r="D6465" s="867" t="s">
        <v>12624</v>
      </c>
      <c r="E6465" s="868" t="s">
        <v>819</v>
      </c>
      <c r="F6465" s="867" t="s">
        <v>819</v>
      </c>
      <c r="G6465" s="867">
        <v>95401</v>
      </c>
      <c r="H6465" s="867" t="s">
        <v>13116</v>
      </c>
      <c r="I6465" s="867" t="s">
        <v>280</v>
      </c>
      <c r="J6465" s="867" t="s">
        <v>6635</v>
      </c>
      <c r="K6465" s="868">
        <v>0.23</v>
      </c>
      <c r="L6465" s="867" t="s">
        <v>12923</v>
      </c>
    </row>
    <row r="6466" spans="1:12" ht="13.5">
      <c r="A6466" s="867" t="s">
        <v>11071</v>
      </c>
      <c r="B6466" s="867" t="s">
        <v>12357</v>
      </c>
      <c r="C6466" s="867" t="s">
        <v>12623</v>
      </c>
      <c r="D6466" s="867" t="s">
        <v>12624</v>
      </c>
      <c r="E6466" s="868" t="s">
        <v>819</v>
      </c>
      <c r="F6466" s="867" t="s">
        <v>819</v>
      </c>
      <c r="G6466" s="867">
        <v>95402</v>
      </c>
      <c r="H6466" s="867" t="s">
        <v>13117</v>
      </c>
      <c r="I6466" s="867" t="s">
        <v>280</v>
      </c>
      <c r="J6466" s="867" t="s">
        <v>6635</v>
      </c>
      <c r="K6466" s="868">
        <v>0.87</v>
      </c>
      <c r="L6466" s="867" t="s">
        <v>12923</v>
      </c>
    </row>
    <row r="6467" spans="1:12" ht="13.5">
      <c r="A6467" s="867" t="s">
        <v>11071</v>
      </c>
      <c r="B6467" s="867" t="s">
        <v>12357</v>
      </c>
      <c r="C6467" s="867" t="s">
        <v>12623</v>
      </c>
      <c r="D6467" s="867" t="s">
        <v>12624</v>
      </c>
      <c r="E6467" s="868" t="s">
        <v>819</v>
      </c>
      <c r="F6467" s="867" t="s">
        <v>819</v>
      </c>
      <c r="G6467" s="867">
        <v>95403</v>
      </c>
      <c r="H6467" s="867" t="s">
        <v>13118</v>
      </c>
      <c r="I6467" s="867" t="s">
        <v>280</v>
      </c>
      <c r="J6467" s="867" t="s">
        <v>6229</v>
      </c>
      <c r="K6467" s="868">
        <v>0.99</v>
      </c>
      <c r="L6467" s="867" t="s">
        <v>12923</v>
      </c>
    </row>
    <row r="6468" spans="1:12" ht="13.5">
      <c r="A6468" s="867" t="s">
        <v>11071</v>
      </c>
      <c r="B6468" s="867" t="s">
        <v>12357</v>
      </c>
      <c r="C6468" s="867" t="s">
        <v>12623</v>
      </c>
      <c r="D6468" s="867" t="s">
        <v>12624</v>
      </c>
      <c r="E6468" s="868" t="s">
        <v>819</v>
      </c>
      <c r="F6468" s="867" t="s">
        <v>819</v>
      </c>
      <c r="G6468" s="867">
        <v>95404</v>
      </c>
      <c r="H6468" s="867" t="s">
        <v>13119</v>
      </c>
      <c r="I6468" s="867" t="s">
        <v>280</v>
      </c>
      <c r="J6468" s="867" t="s">
        <v>6229</v>
      </c>
      <c r="K6468" s="868">
        <v>1.35</v>
      </c>
      <c r="L6468" s="867" t="s">
        <v>12923</v>
      </c>
    </row>
    <row r="6469" spans="1:12" ht="13.5">
      <c r="A6469" s="867" t="s">
        <v>11071</v>
      </c>
      <c r="B6469" s="867" t="s">
        <v>12357</v>
      </c>
      <c r="C6469" s="867" t="s">
        <v>12623</v>
      </c>
      <c r="D6469" s="867" t="s">
        <v>12624</v>
      </c>
      <c r="E6469" s="868" t="s">
        <v>819</v>
      </c>
      <c r="F6469" s="867" t="s">
        <v>819</v>
      </c>
      <c r="G6469" s="867">
        <v>95405</v>
      </c>
      <c r="H6469" s="867" t="s">
        <v>13120</v>
      </c>
      <c r="I6469" s="867" t="s">
        <v>280</v>
      </c>
      <c r="J6469" s="867" t="s">
        <v>6229</v>
      </c>
      <c r="K6469" s="868">
        <v>0.36</v>
      </c>
      <c r="L6469" s="867" t="s">
        <v>12923</v>
      </c>
    </row>
    <row r="6470" spans="1:12" ht="13.5">
      <c r="A6470" s="867" t="s">
        <v>11071</v>
      </c>
      <c r="B6470" s="867" t="s">
        <v>12357</v>
      </c>
      <c r="C6470" s="867" t="s">
        <v>12623</v>
      </c>
      <c r="D6470" s="867" t="s">
        <v>12624</v>
      </c>
      <c r="E6470" s="868" t="s">
        <v>819</v>
      </c>
      <c r="F6470" s="867" t="s">
        <v>819</v>
      </c>
      <c r="G6470" s="867">
        <v>95406</v>
      </c>
      <c r="H6470" s="867" t="s">
        <v>13121</v>
      </c>
      <c r="I6470" s="867" t="s">
        <v>280</v>
      </c>
      <c r="J6470" s="867" t="s">
        <v>6635</v>
      </c>
      <c r="K6470" s="868">
        <v>0.09</v>
      </c>
      <c r="L6470" s="867" t="s">
        <v>12923</v>
      </c>
    </row>
    <row r="6471" spans="1:12" ht="13.5">
      <c r="A6471" s="867" t="s">
        <v>11071</v>
      </c>
      <c r="B6471" s="867" t="s">
        <v>12357</v>
      </c>
      <c r="C6471" s="867" t="s">
        <v>12623</v>
      </c>
      <c r="D6471" s="867" t="s">
        <v>12624</v>
      </c>
      <c r="E6471" s="868" t="s">
        <v>819</v>
      </c>
      <c r="F6471" s="867" t="s">
        <v>819</v>
      </c>
      <c r="G6471" s="867">
        <v>95407</v>
      </c>
      <c r="H6471" s="867" t="s">
        <v>13122</v>
      </c>
      <c r="I6471" s="867" t="s">
        <v>280</v>
      </c>
      <c r="J6471" s="867" t="s">
        <v>6229</v>
      </c>
      <c r="K6471" s="868">
        <v>2.35</v>
      </c>
      <c r="L6471" s="867" t="s">
        <v>12923</v>
      </c>
    </row>
    <row r="6472" spans="1:12" ht="13.5">
      <c r="A6472" s="867" t="s">
        <v>11071</v>
      </c>
      <c r="B6472" s="867" t="s">
        <v>12357</v>
      </c>
      <c r="C6472" s="867" t="s">
        <v>12623</v>
      </c>
      <c r="D6472" s="867" t="s">
        <v>12624</v>
      </c>
      <c r="E6472" s="868" t="s">
        <v>819</v>
      </c>
      <c r="F6472" s="867" t="s">
        <v>819</v>
      </c>
      <c r="G6472" s="867">
        <v>95408</v>
      </c>
      <c r="H6472" s="867" t="s">
        <v>13123</v>
      </c>
      <c r="I6472" s="867" t="s">
        <v>13020</v>
      </c>
      <c r="J6472" s="867" t="s">
        <v>6229</v>
      </c>
      <c r="K6472" s="868">
        <v>6.5</v>
      </c>
      <c r="L6472" s="867" t="s">
        <v>12923</v>
      </c>
    </row>
    <row r="6473" spans="1:12" ht="13.5">
      <c r="A6473" s="867" t="s">
        <v>11071</v>
      </c>
      <c r="B6473" s="867" t="s">
        <v>12357</v>
      </c>
      <c r="C6473" s="867" t="s">
        <v>12623</v>
      </c>
      <c r="D6473" s="867" t="s">
        <v>12624</v>
      </c>
      <c r="E6473" s="868" t="s">
        <v>819</v>
      </c>
      <c r="F6473" s="867" t="s">
        <v>819</v>
      </c>
      <c r="G6473" s="867">
        <v>95409</v>
      </c>
      <c r="H6473" s="867" t="s">
        <v>13124</v>
      </c>
      <c r="I6473" s="867" t="s">
        <v>13020</v>
      </c>
      <c r="J6473" s="867" t="s">
        <v>6229</v>
      </c>
      <c r="K6473" s="868">
        <v>12.57</v>
      </c>
      <c r="L6473" s="867" t="s">
        <v>12923</v>
      </c>
    </row>
    <row r="6474" spans="1:12" ht="13.5">
      <c r="A6474" s="867" t="s">
        <v>11071</v>
      </c>
      <c r="B6474" s="867" t="s">
        <v>12357</v>
      </c>
      <c r="C6474" s="867" t="s">
        <v>12623</v>
      </c>
      <c r="D6474" s="867" t="s">
        <v>12624</v>
      </c>
      <c r="E6474" s="868" t="s">
        <v>819</v>
      </c>
      <c r="F6474" s="867" t="s">
        <v>819</v>
      </c>
      <c r="G6474" s="867">
        <v>95410</v>
      </c>
      <c r="H6474" s="867" t="s">
        <v>13125</v>
      </c>
      <c r="I6474" s="867" t="s">
        <v>13020</v>
      </c>
      <c r="J6474" s="867" t="s">
        <v>6229</v>
      </c>
      <c r="K6474" s="868">
        <v>5.88</v>
      </c>
      <c r="L6474" s="867" t="s">
        <v>12923</v>
      </c>
    </row>
    <row r="6475" spans="1:12" ht="13.5">
      <c r="A6475" s="867" t="s">
        <v>11071</v>
      </c>
      <c r="B6475" s="867" t="s">
        <v>12357</v>
      </c>
      <c r="C6475" s="867" t="s">
        <v>12623</v>
      </c>
      <c r="D6475" s="867" t="s">
        <v>12624</v>
      </c>
      <c r="E6475" s="868" t="s">
        <v>819</v>
      </c>
      <c r="F6475" s="867" t="s">
        <v>819</v>
      </c>
      <c r="G6475" s="867">
        <v>95411</v>
      </c>
      <c r="H6475" s="867" t="s">
        <v>13126</v>
      </c>
      <c r="I6475" s="867" t="s">
        <v>13020</v>
      </c>
      <c r="J6475" s="867" t="s">
        <v>6229</v>
      </c>
      <c r="K6475" s="868">
        <v>11.23</v>
      </c>
      <c r="L6475" s="867" t="s">
        <v>12923</v>
      </c>
    </row>
    <row r="6476" spans="1:12" ht="13.5">
      <c r="A6476" s="867" t="s">
        <v>11071</v>
      </c>
      <c r="B6476" s="867" t="s">
        <v>12357</v>
      </c>
      <c r="C6476" s="867" t="s">
        <v>12623</v>
      </c>
      <c r="D6476" s="867" t="s">
        <v>12624</v>
      </c>
      <c r="E6476" s="868" t="s">
        <v>819</v>
      </c>
      <c r="F6476" s="867" t="s">
        <v>819</v>
      </c>
      <c r="G6476" s="867">
        <v>95412</v>
      </c>
      <c r="H6476" s="867" t="s">
        <v>13127</v>
      </c>
      <c r="I6476" s="867" t="s">
        <v>13020</v>
      </c>
      <c r="J6476" s="867" t="s">
        <v>6229</v>
      </c>
      <c r="K6476" s="868">
        <v>13.42</v>
      </c>
      <c r="L6476" s="867" t="s">
        <v>12923</v>
      </c>
    </row>
    <row r="6477" spans="1:12" ht="13.5">
      <c r="A6477" s="867" t="s">
        <v>11071</v>
      </c>
      <c r="B6477" s="867" t="s">
        <v>12357</v>
      </c>
      <c r="C6477" s="867" t="s">
        <v>12623</v>
      </c>
      <c r="D6477" s="867" t="s">
        <v>12624</v>
      </c>
      <c r="E6477" s="868" t="s">
        <v>819</v>
      </c>
      <c r="F6477" s="867" t="s">
        <v>819</v>
      </c>
      <c r="G6477" s="867">
        <v>95413</v>
      </c>
      <c r="H6477" s="867" t="s">
        <v>13128</v>
      </c>
      <c r="I6477" s="867" t="s">
        <v>13020</v>
      </c>
      <c r="J6477" s="867" t="s">
        <v>6229</v>
      </c>
      <c r="K6477" s="868">
        <v>12.28</v>
      </c>
      <c r="L6477" s="867" t="s">
        <v>12923</v>
      </c>
    </row>
    <row r="6478" spans="1:12" ht="13.5">
      <c r="A6478" s="867" t="s">
        <v>11071</v>
      </c>
      <c r="B6478" s="867" t="s">
        <v>12357</v>
      </c>
      <c r="C6478" s="867" t="s">
        <v>12623</v>
      </c>
      <c r="D6478" s="867" t="s">
        <v>12624</v>
      </c>
      <c r="E6478" s="868" t="s">
        <v>819</v>
      </c>
      <c r="F6478" s="867" t="s">
        <v>819</v>
      </c>
      <c r="G6478" s="867">
        <v>95414</v>
      </c>
      <c r="H6478" s="867" t="s">
        <v>13129</v>
      </c>
      <c r="I6478" s="867" t="s">
        <v>13020</v>
      </c>
      <c r="J6478" s="867" t="s">
        <v>6229</v>
      </c>
      <c r="K6478" s="868">
        <v>61.24</v>
      </c>
      <c r="L6478" s="867" t="s">
        <v>12923</v>
      </c>
    </row>
    <row r="6479" spans="1:12" ht="13.5">
      <c r="A6479" s="867" t="s">
        <v>11071</v>
      </c>
      <c r="B6479" s="867" t="s">
        <v>12357</v>
      </c>
      <c r="C6479" s="867" t="s">
        <v>12623</v>
      </c>
      <c r="D6479" s="867" t="s">
        <v>12624</v>
      </c>
      <c r="E6479" s="868" t="s">
        <v>819</v>
      </c>
      <c r="F6479" s="867" t="s">
        <v>819</v>
      </c>
      <c r="G6479" s="867">
        <v>95415</v>
      </c>
      <c r="H6479" s="867" t="s">
        <v>13130</v>
      </c>
      <c r="I6479" s="867" t="s">
        <v>13020</v>
      </c>
      <c r="J6479" s="867" t="s">
        <v>6229</v>
      </c>
      <c r="K6479" s="868">
        <v>118.84</v>
      </c>
      <c r="L6479" s="867" t="s">
        <v>12923</v>
      </c>
    </row>
    <row r="6480" spans="1:12" ht="13.5">
      <c r="A6480" s="867" t="s">
        <v>11071</v>
      </c>
      <c r="B6480" s="867" t="s">
        <v>12357</v>
      </c>
      <c r="C6480" s="867" t="s">
        <v>12623</v>
      </c>
      <c r="D6480" s="867" t="s">
        <v>12624</v>
      </c>
      <c r="E6480" s="868" t="s">
        <v>819</v>
      </c>
      <c r="F6480" s="867" t="s">
        <v>819</v>
      </c>
      <c r="G6480" s="867">
        <v>95416</v>
      </c>
      <c r="H6480" s="867" t="s">
        <v>13131</v>
      </c>
      <c r="I6480" s="867" t="s">
        <v>13020</v>
      </c>
      <c r="J6480" s="867" t="s">
        <v>6229</v>
      </c>
      <c r="K6480" s="868">
        <v>10.29</v>
      </c>
      <c r="L6480" s="867" t="s">
        <v>12923</v>
      </c>
    </row>
    <row r="6481" spans="1:12" ht="13.5">
      <c r="A6481" s="867" t="s">
        <v>11071</v>
      </c>
      <c r="B6481" s="867" t="s">
        <v>12357</v>
      </c>
      <c r="C6481" s="867" t="s">
        <v>12623</v>
      </c>
      <c r="D6481" s="867" t="s">
        <v>12624</v>
      </c>
      <c r="E6481" s="868" t="s">
        <v>819</v>
      </c>
      <c r="F6481" s="867" t="s">
        <v>819</v>
      </c>
      <c r="G6481" s="867">
        <v>95417</v>
      </c>
      <c r="H6481" s="867" t="s">
        <v>13132</v>
      </c>
      <c r="I6481" s="867" t="s">
        <v>13020</v>
      </c>
      <c r="J6481" s="867" t="s">
        <v>6229</v>
      </c>
      <c r="K6481" s="868">
        <v>135.27000000000001</v>
      </c>
      <c r="L6481" s="867" t="s">
        <v>12923</v>
      </c>
    </row>
    <row r="6482" spans="1:12" ht="13.5">
      <c r="A6482" s="867" t="s">
        <v>11071</v>
      </c>
      <c r="B6482" s="867" t="s">
        <v>12357</v>
      </c>
      <c r="C6482" s="867" t="s">
        <v>12623</v>
      </c>
      <c r="D6482" s="867" t="s">
        <v>12624</v>
      </c>
      <c r="E6482" s="868" t="s">
        <v>819</v>
      </c>
      <c r="F6482" s="867" t="s">
        <v>819</v>
      </c>
      <c r="G6482" s="867">
        <v>95418</v>
      </c>
      <c r="H6482" s="867" t="s">
        <v>13133</v>
      </c>
      <c r="I6482" s="867" t="s">
        <v>13020</v>
      </c>
      <c r="J6482" s="867" t="s">
        <v>6229</v>
      </c>
      <c r="K6482" s="868">
        <v>184.91</v>
      </c>
      <c r="L6482" s="867" t="s">
        <v>12923</v>
      </c>
    </row>
    <row r="6483" spans="1:12" ht="13.5">
      <c r="A6483" s="867" t="s">
        <v>11071</v>
      </c>
      <c r="B6483" s="867" t="s">
        <v>12357</v>
      </c>
      <c r="C6483" s="867" t="s">
        <v>12623</v>
      </c>
      <c r="D6483" s="867" t="s">
        <v>12624</v>
      </c>
      <c r="E6483" s="868" t="s">
        <v>819</v>
      </c>
      <c r="F6483" s="867" t="s">
        <v>819</v>
      </c>
      <c r="G6483" s="867">
        <v>95419</v>
      </c>
      <c r="H6483" s="867" t="s">
        <v>13134</v>
      </c>
      <c r="I6483" s="867" t="s">
        <v>13020</v>
      </c>
      <c r="J6483" s="867" t="s">
        <v>6229</v>
      </c>
      <c r="K6483" s="868">
        <v>49.41</v>
      </c>
      <c r="L6483" s="867" t="s">
        <v>12923</v>
      </c>
    </row>
    <row r="6484" spans="1:12" ht="13.5">
      <c r="A6484" s="867" t="s">
        <v>11071</v>
      </c>
      <c r="B6484" s="867" t="s">
        <v>12357</v>
      </c>
      <c r="C6484" s="867" t="s">
        <v>12623</v>
      </c>
      <c r="D6484" s="867" t="s">
        <v>12624</v>
      </c>
      <c r="E6484" s="868" t="s">
        <v>819</v>
      </c>
      <c r="F6484" s="867" t="s">
        <v>819</v>
      </c>
      <c r="G6484" s="867">
        <v>95420</v>
      </c>
      <c r="H6484" s="867" t="s">
        <v>13135</v>
      </c>
      <c r="I6484" s="867" t="s">
        <v>13020</v>
      </c>
      <c r="J6484" s="867" t="s">
        <v>6229</v>
      </c>
      <c r="K6484" s="868">
        <v>70.19</v>
      </c>
      <c r="L6484" s="867" t="s">
        <v>12923</v>
      </c>
    </row>
    <row r="6485" spans="1:12" ht="13.5">
      <c r="A6485" s="867" t="s">
        <v>11071</v>
      </c>
      <c r="B6485" s="867" t="s">
        <v>12357</v>
      </c>
      <c r="C6485" s="867" t="s">
        <v>12623</v>
      </c>
      <c r="D6485" s="867" t="s">
        <v>12624</v>
      </c>
      <c r="E6485" s="868" t="s">
        <v>819</v>
      </c>
      <c r="F6485" s="867" t="s">
        <v>819</v>
      </c>
      <c r="G6485" s="867">
        <v>95421</v>
      </c>
      <c r="H6485" s="867" t="s">
        <v>13136</v>
      </c>
      <c r="I6485" s="867" t="s">
        <v>13020</v>
      </c>
      <c r="J6485" s="867" t="s">
        <v>6229</v>
      </c>
      <c r="K6485" s="868">
        <v>92.79</v>
      </c>
      <c r="L6485" s="867" t="s">
        <v>12923</v>
      </c>
    </row>
    <row r="6486" spans="1:12" ht="13.5">
      <c r="A6486" s="867" t="s">
        <v>11071</v>
      </c>
      <c r="B6486" s="867" t="s">
        <v>12357</v>
      </c>
      <c r="C6486" s="867" t="s">
        <v>12623</v>
      </c>
      <c r="D6486" s="867" t="s">
        <v>12624</v>
      </c>
      <c r="E6486" s="868" t="s">
        <v>819</v>
      </c>
      <c r="F6486" s="867" t="s">
        <v>819</v>
      </c>
      <c r="G6486" s="867">
        <v>95422</v>
      </c>
      <c r="H6486" s="867" t="s">
        <v>13137</v>
      </c>
      <c r="I6486" s="867" t="s">
        <v>13020</v>
      </c>
      <c r="J6486" s="867" t="s">
        <v>6229</v>
      </c>
      <c r="K6486" s="868">
        <v>32.770000000000003</v>
      </c>
      <c r="L6486" s="867" t="s">
        <v>12923</v>
      </c>
    </row>
    <row r="6487" spans="1:12" ht="13.5">
      <c r="A6487" s="867" t="s">
        <v>11071</v>
      </c>
      <c r="B6487" s="867" t="s">
        <v>12357</v>
      </c>
      <c r="C6487" s="867" t="s">
        <v>12623</v>
      </c>
      <c r="D6487" s="867" t="s">
        <v>12624</v>
      </c>
      <c r="E6487" s="868" t="s">
        <v>819</v>
      </c>
      <c r="F6487" s="867" t="s">
        <v>819</v>
      </c>
      <c r="G6487" s="867">
        <v>95423</v>
      </c>
      <c r="H6487" s="867" t="s">
        <v>13138</v>
      </c>
      <c r="I6487" s="867" t="s">
        <v>13020</v>
      </c>
      <c r="J6487" s="867" t="s">
        <v>6229</v>
      </c>
      <c r="K6487" s="868">
        <v>49.74</v>
      </c>
      <c r="L6487" s="867" t="s">
        <v>12923</v>
      </c>
    </row>
    <row r="6488" spans="1:12" ht="13.5">
      <c r="A6488" s="867" t="s">
        <v>11071</v>
      </c>
      <c r="B6488" s="867" t="s">
        <v>12357</v>
      </c>
      <c r="C6488" s="867" t="s">
        <v>12623</v>
      </c>
      <c r="D6488" s="867" t="s">
        <v>12624</v>
      </c>
      <c r="E6488" s="868" t="s">
        <v>819</v>
      </c>
      <c r="F6488" s="867" t="s">
        <v>819</v>
      </c>
      <c r="G6488" s="867">
        <v>95424</v>
      </c>
      <c r="H6488" s="867" t="s">
        <v>13139</v>
      </c>
      <c r="I6488" s="867" t="s">
        <v>13020</v>
      </c>
      <c r="J6488" s="867" t="s">
        <v>6229</v>
      </c>
      <c r="K6488" s="868">
        <v>12.87</v>
      </c>
      <c r="L6488" s="867" t="s">
        <v>12923</v>
      </c>
    </row>
    <row r="6489" spans="1:12" ht="13.5">
      <c r="A6489" s="867" t="s">
        <v>11071</v>
      </c>
      <c r="B6489" s="867" t="s">
        <v>12357</v>
      </c>
      <c r="C6489" s="867" t="s">
        <v>12623</v>
      </c>
      <c r="D6489" s="867" t="s">
        <v>12624</v>
      </c>
      <c r="E6489" s="868" t="s">
        <v>819</v>
      </c>
      <c r="F6489" s="867" t="s">
        <v>819</v>
      </c>
      <c r="G6489" s="867">
        <v>100288</v>
      </c>
      <c r="H6489" s="867" t="s">
        <v>13140</v>
      </c>
      <c r="I6489" s="867" t="s">
        <v>280</v>
      </c>
      <c r="J6489" s="867" t="s">
        <v>6229</v>
      </c>
      <c r="K6489" s="868">
        <v>0.03</v>
      </c>
      <c r="L6489" s="867" t="s">
        <v>12923</v>
      </c>
    </row>
    <row r="6490" spans="1:12" ht="13.5">
      <c r="A6490" s="867" t="s">
        <v>11071</v>
      </c>
      <c r="B6490" s="867" t="s">
        <v>12357</v>
      </c>
      <c r="C6490" s="867" t="s">
        <v>12623</v>
      </c>
      <c r="D6490" s="867" t="s">
        <v>12624</v>
      </c>
      <c r="E6490" s="868" t="s">
        <v>819</v>
      </c>
      <c r="F6490" s="867" t="s">
        <v>819</v>
      </c>
      <c r="G6490" s="867">
        <v>100289</v>
      </c>
      <c r="H6490" s="867" t="s">
        <v>13141</v>
      </c>
      <c r="I6490" s="867" t="s">
        <v>280</v>
      </c>
      <c r="J6490" s="867" t="s">
        <v>6229</v>
      </c>
      <c r="K6490" s="868">
        <v>16.91</v>
      </c>
      <c r="L6490" s="867" t="s">
        <v>12923</v>
      </c>
    </row>
    <row r="6491" spans="1:12" ht="13.5">
      <c r="A6491" s="867" t="s">
        <v>11071</v>
      </c>
      <c r="B6491" s="867" t="s">
        <v>12357</v>
      </c>
      <c r="C6491" s="867" t="s">
        <v>12623</v>
      </c>
      <c r="D6491" s="867" t="s">
        <v>12624</v>
      </c>
      <c r="E6491" s="868" t="s">
        <v>819</v>
      </c>
      <c r="F6491" s="867" t="s">
        <v>819</v>
      </c>
      <c r="G6491" s="867">
        <v>100290</v>
      </c>
      <c r="H6491" s="867" t="s">
        <v>13142</v>
      </c>
      <c r="I6491" s="867" t="s">
        <v>280</v>
      </c>
      <c r="J6491" s="867" t="s">
        <v>6229</v>
      </c>
      <c r="K6491" s="868">
        <v>0.06</v>
      </c>
      <c r="L6491" s="867" t="s">
        <v>12923</v>
      </c>
    </row>
    <row r="6492" spans="1:12" ht="13.5">
      <c r="A6492" s="867" t="s">
        <v>11071</v>
      </c>
      <c r="B6492" s="867" t="s">
        <v>12357</v>
      </c>
      <c r="C6492" s="867" t="s">
        <v>12623</v>
      </c>
      <c r="D6492" s="867" t="s">
        <v>12624</v>
      </c>
      <c r="E6492" s="868" t="s">
        <v>819</v>
      </c>
      <c r="F6492" s="867" t="s">
        <v>819</v>
      </c>
      <c r="G6492" s="867">
        <v>100291</v>
      </c>
      <c r="H6492" s="867" t="s">
        <v>13143</v>
      </c>
      <c r="I6492" s="867" t="s">
        <v>280</v>
      </c>
      <c r="J6492" s="867" t="s">
        <v>6229</v>
      </c>
      <c r="K6492" s="868">
        <v>0.12</v>
      </c>
      <c r="L6492" s="867" t="s">
        <v>12923</v>
      </c>
    </row>
    <row r="6493" spans="1:12" ht="13.5">
      <c r="A6493" s="867" t="s">
        <v>11071</v>
      </c>
      <c r="B6493" s="867" t="s">
        <v>12357</v>
      </c>
      <c r="C6493" s="867" t="s">
        <v>12623</v>
      </c>
      <c r="D6493" s="867" t="s">
        <v>12624</v>
      </c>
      <c r="E6493" s="868" t="s">
        <v>819</v>
      </c>
      <c r="F6493" s="867" t="s">
        <v>819</v>
      </c>
      <c r="G6493" s="867">
        <v>100292</v>
      </c>
      <c r="H6493" s="867" t="s">
        <v>13144</v>
      </c>
      <c r="I6493" s="867" t="s">
        <v>280</v>
      </c>
      <c r="J6493" s="867" t="s">
        <v>6229</v>
      </c>
      <c r="K6493" s="868">
        <v>0.43</v>
      </c>
      <c r="L6493" s="867" t="s">
        <v>12923</v>
      </c>
    </row>
    <row r="6494" spans="1:12" ht="13.5">
      <c r="A6494" s="867" t="s">
        <v>11071</v>
      </c>
      <c r="B6494" s="867" t="s">
        <v>12357</v>
      </c>
      <c r="C6494" s="867" t="s">
        <v>12623</v>
      </c>
      <c r="D6494" s="867" t="s">
        <v>12624</v>
      </c>
      <c r="E6494" s="868" t="s">
        <v>819</v>
      </c>
      <c r="F6494" s="867" t="s">
        <v>819</v>
      </c>
      <c r="G6494" s="867">
        <v>100293</v>
      </c>
      <c r="H6494" s="867" t="s">
        <v>13145</v>
      </c>
      <c r="I6494" s="867" t="s">
        <v>280</v>
      </c>
      <c r="J6494" s="867" t="s">
        <v>6229</v>
      </c>
      <c r="K6494" s="868">
        <v>0.12</v>
      </c>
      <c r="L6494" s="867" t="s">
        <v>12923</v>
      </c>
    </row>
    <row r="6495" spans="1:12" ht="13.5">
      <c r="A6495" s="867" t="s">
        <v>11071</v>
      </c>
      <c r="B6495" s="867" t="s">
        <v>12357</v>
      </c>
      <c r="C6495" s="867" t="s">
        <v>12623</v>
      </c>
      <c r="D6495" s="867" t="s">
        <v>12624</v>
      </c>
      <c r="E6495" s="868" t="s">
        <v>819</v>
      </c>
      <c r="F6495" s="867" t="s">
        <v>819</v>
      </c>
      <c r="G6495" s="867">
        <v>100294</v>
      </c>
      <c r="H6495" s="867" t="s">
        <v>13146</v>
      </c>
      <c r="I6495" s="867" t="s">
        <v>280</v>
      </c>
      <c r="J6495" s="867" t="s">
        <v>6229</v>
      </c>
      <c r="K6495" s="868">
        <v>0.24</v>
      </c>
      <c r="L6495" s="867" t="s">
        <v>12923</v>
      </c>
    </row>
    <row r="6496" spans="1:12" ht="13.5">
      <c r="A6496" s="867" t="s">
        <v>11071</v>
      </c>
      <c r="B6496" s="867" t="s">
        <v>12357</v>
      </c>
      <c r="C6496" s="867" t="s">
        <v>12623</v>
      </c>
      <c r="D6496" s="867" t="s">
        <v>12624</v>
      </c>
      <c r="E6496" s="868" t="s">
        <v>819</v>
      </c>
      <c r="F6496" s="867" t="s">
        <v>819</v>
      </c>
      <c r="G6496" s="867">
        <v>100295</v>
      </c>
      <c r="H6496" s="867" t="s">
        <v>13147</v>
      </c>
      <c r="I6496" s="867" t="s">
        <v>280</v>
      </c>
      <c r="J6496" s="867" t="s">
        <v>6229</v>
      </c>
      <c r="K6496" s="868">
        <v>0.33</v>
      </c>
      <c r="L6496" s="867" t="s">
        <v>12923</v>
      </c>
    </row>
    <row r="6497" spans="1:12" ht="13.5">
      <c r="A6497" s="867" t="s">
        <v>11071</v>
      </c>
      <c r="B6497" s="867" t="s">
        <v>12357</v>
      </c>
      <c r="C6497" s="867" t="s">
        <v>12623</v>
      </c>
      <c r="D6497" s="867" t="s">
        <v>12624</v>
      </c>
      <c r="E6497" s="868" t="s">
        <v>819</v>
      </c>
      <c r="F6497" s="867" t="s">
        <v>819</v>
      </c>
      <c r="G6497" s="867">
        <v>100296</v>
      </c>
      <c r="H6497" s="867" t="s">
        <v>13148</v>
      </c>
      <c r="I6497" s="867" t="s">
        <v>280</v>
      </c>
      <c r="J6497" s="867" t="s">
        <v>6229</v>
      </c>
      <c r="K6497" s="868">
        <v>0.68</v>
      </c>
      <c r="L6497" s="867" t="s">
        <v>12923</v>
      </c>
    </row>
    <row r="6498" spans="1:12" ht="13.5">
      <c r="A6498" s="867" t="s">
        <v>11071</v>
      </c>
      <c r="B6498" s="867" t="s">
        <v>12357</v>
      </c>
      <c r="C6498" s="867" t="s">
        <v>12623</v>
      </c>
      <c r="D6498" s="867" t="s">
        <v>12624</v>
      </c>
      <c r="E6498" s="868" t="s">
        <v>819</v>
      </c>
      <c r="F6498" s="867" t="s">
        <v>819</v>
      </c>
      <c r="G6498" s="867">
        <v>100297</v>
      </c>
      <c r="H6498" s="867" t="s">
        <v>13149</v>
      </c>
      <c r="I6498" s="867" t="s">
        <v>280</v>
      </c>
      <c r="J6498" s="867" t="s">
        <v>6229</v>
      </c>
      <c r="K6498" s="868">
        <v>0.77</v>
      </c>
      <c r="L6498" s="867" t="s">
        <v>12923</v>
      </c>
    </row>
    <row r="6499" spans="1:12" ht="13.5">
      <c r="A6499" s="867" t="s">
        <v>11071</v>
      </c>
      <c r="B6499" s="867" t="s">
        <v>12357</v>
      </c>
      <c r="C6499" s="867" t="s">
        <v>12623</v>
      </c>
      <c r="D6499" s="867" t="s">
        <v>12624</v>
      </c>
      <c r="E6499" s="868" t="s">
        <v>819</v>
      </c>
      <c r="F6499" s="867" t="s">
        <v>819</v>
      </c>
      <c r="G6499" s="867">
        <v>100298</v>
      </c>
      <c r="H6499" s="867" t="s">
        <v>13150</v>
      </c>
      <c r="I6499" s="867" t="s">
        <v>280</v>
      </c>
      <c r="J6499" s="867" t="s">
        <v>6229</v>
      </c>
      <c r="K6499" s="868">
        <v>0.44</v>
      </c>
      <c r="L6499" s="867" t="s">
        <v>12923</v>
      </c>
    </row>
    <row r="6500" spans="1:12" ht="13.5">
      <c r="A6500" s="867" t="s">
        <v>11071</v>
      </c>
      <c r="B6500" s="867" t="s">
        <v>12357</v>
      </c>
      <c r="C6500" s="867" t="s">
        <v>12623</v>
      </c>
      <c r="D6500" s="867" t="s">
        <v>12624</v>
      </c>
      <c r="E6500" s="868" t="s">
        <v>819</v>
      </c>
      <c r="F6500" s="867" t="s">
        <v>819</v>
      </c>
      <c r="G6500" s="867">
        <v>100299</v>
      </c>
      <c r="H6500" s="867" t="s">
        <v>13151</v>
      </c>
      <c r="I6500" s="867" t="s">
        <v>280</v>
      </c>
      <c r="J6500" s="867" t="s">
        <v>6229</v>
      </c>
      <c r="K6500" s="868">
        <v>0.46</v>
      </c>
      <c r="L6500" s="867" t="s">
        <v>12923</v>
      </c>
    </row>
    <row r="6501" spans="1:12" ht="13.5">
      <c r="A6501" s="867" t="s">
        <v>11071</v>
      </c>
      <c r="B6501" s="867" t="s">
        <v>12357</v>
      </c>
      <c r="C6501" s="867" t="s">
        <v>12623</v>
      </c>
      <c r="D6501" s="867" t="s">
        <v>12624</v>
      </c>
      <c r="E6501" s="868" t="s">
        <v>819</v>
      </c>
      <c r="F6501" s="867" t="s">
        <v>819</v>
      </c>
      <c r="G6501" s="867">
        <v>100300</v>
      </c>
      <c r="H6501" s="867" t="s">
        <v>13152</v>
      </c>
      <c r="I6501" s="867" t="s">
        <v>280</v>
      </c>
      <c r="J6501" s="867" t="s">
        <v>6229</v>
      </c>
      <c r="K6501" s="868">
        <v>20.66</v>
      </c>
      <c r="L6501" s="867" t="s">
        <v>12923</v>
      </c>
    </row>
    <row r="6502" spans="1:12" ht="13.5">
      <c r="A6502" s="867" t="s">
        <v>11071</v>
      </c>
      <c r="B6502" s="867" t="s">
        <v>12357</v>
      </c>
      <c r="C6502" s="867" t="s">
        <v>12623</v>
      </c>
      <c r="D6502" s="867" t="s">
        <v>12624</v>
      </c>
      <c r="E6502" s="868" t="s">
        <v>819</v>
      </c>
      <c r="F6502" s="867" t="s">
        <v>819</v>
      </c>
      <c r="G6502" s="867">
        <v>100301</v>
      </c>
      <c r="H6502" s="867" t="s">
        <v>13153</v>
      </c>
      <c r="I6502" s="867" t="s">
        <v>280</v>
      </c>
      <c r="J6502" s="867" t="s">
        <v>6229</v>
      </c>
      <c r="K6502" s="868">
        <v>18.93</v>
      </c>
      <c r="L6502" s="867" t="s">
        <v>12923</v>
      </c>
    </row>
    <row r="6503" spans="1:12" ht="13.5">
      <c r="A6503" s="867" t="s">
        <v>11071</v>
      </c>
      <c r="B6503" s="867" t="s">
        <v>12357</v>
      </c>
      <c r="C6503" s="867" t="s">
        <v>12623</v>
      </c>
      <c r="D6503" s="867" t="s">
        <v>12624</v>
      </c>
      <c r="E6503" s="868" t="s">
        <v>819</v>
      </c>
      <c r="F6503" s="867" t="s">
        <v>819</v>
      </c>
      <c r="G6503" s="867">
        <v>100302</v>
      </c>
      <c r="H6503" s="867" t="s">
        <v>13154</v>
      </c>
      <c r="I6503" s="867" t="s">
        <v>280</v>
      </c>
      <c r="J6503" s="867" t="s">
        <v>6229</v>
      </c>
      <c r="K6503" s="868">
        <v>126.67</v>
      </c>
      <c r="L6503" s="867" t="s">
        <v>12923</v>
      </c>
    </row>
    <row r="6504" spans="1:12" ht="13.5">
      <c r="A6504" s="867" t="s">
        <v>11071</v>
      </c>
      <c r="B6504" s="867" t="s">
        <v>12357</v>
      </c>
      <c r="C6504" s="867" t="s">
        <v>12623</v>
      </c>
      <c r="D6504" s="867" t="s">
        <v>12624</v>
      </c>
      <c r="E6504" s="868" t="s">
        <v>819</v>
      </c>
      <c r="F6504" s="867" t="s">
        <v>819</v>
      </c>
      <c r="G6504" s="867">
        <v>100303</v>
      </c>
      <c r="H6504" s="867" t="s">
        <v>13155</v>
      </c>
      <c r="I6504" s="867" t="s">
        <v>280</v>
      </c>
      <c r="J6504" s="867" t="s">
        <v>6229</v>
      </c>
      <c r="K6504" s="868">
        <v>17.89</v>
      </c>
      <c r="L6504" s="867" t="s">
        <v>12923</v>
      </c>
    </row>
    <row r="6505" spans="1:12" ht="13.5">
      <c r="A6505" s="867" t="s">
        <v>11071</v>
      </c>
      <c r="B6505" s="867" t="s">
        <v>12357</v>
      </c>
      <c r="C6505" s="867" t="s">
        <v>12623</v>
      </c>
      <c r="D6505" s="867" t="s">
        <v>12624</v>
      </c>
      <c r="E6505" s="868" t="s">
        <v>819</v>
      </c>
      <c r="F6505" s="867" t="s">
        <v>819</v>
      </c>
      <c r="G6505" s="867">
        <v>100304</v>
      </c>
      <c r="H6505" s="867" t="s">
        <v>13156</v>
      </c>
      <c r="I6505" s="867" t="s">
        <v>280</v>
      </c>
      <c r="J6505" s="867" t="s">
        <v>6229</v>
      </c>
      <c r="K6505" s="868">
        <v>70.989999999999995</v>
      </c>
      <c r="L6505" s="867" t="s">
        <v>12923</v>
      </c>
    </row>
    <row r="6506" spans="1:12" ht="13.5">
      <c r="A6506" s="867" t="s">
        <v>11071</v>
      </c>
      <c r="B6506" s="867" t="s">
        <v>12357</v>
      </c>
      <c r="C6506" s="867" t="s">
        <v>12623</v>
      </c>
      <c r="D6506" s="867" t="s">
        <v>12624</v>
      </c>
      <c r="E6506" s="868" t="s">
        <v>819</v>
      </c>
      <c r="F6506" s="867" t="s">
        <v>819</v>
      </c>
      <c r="G6506" s="867">
        <v>100305</v>
      </c>
      <c r="H6506" s="867" t="s">
        <v>13157</v>
      </c>
      <c r="I6506" s="867" t="s">
        <v>280</v>
      </c>
      <c r="J6506" s="867" t="s">
        <v>6229</v>
      </c>
      <c r="K6506" s="868">
        <v>88.35</v>
      </c>
      <c r="L6506" s="867" t="s">
        <v>12923</v>
      </c>
    </row>
    <row r="6507" spans="1:12" ht="13.5">
      <c r="A6507" s="867" t="s">
        <v>11071</v>
      </c>
      <c r="B6507" s="867" t="s">
        <v>12357</v>
      </c>
      <c r="C6507" s="867" t="s">
        <v>12623</v>
      </c>
      <c r="D6507" s="867" t="s">
        <v>12624</v>
      </c>
      <c r="E6507" s="868" t="s">
        <v>819</v>
      </c>
      <c r="F6507" s="867" t="s">
        <v>819</v>
      </c>
      <c r="G6507" s="867">
        <v>100306</v>
      </c>
      <c r="H6507" s="867" t="s">
        <v>13158</v>
      </c>
      <c r="I6507" s="867" t="s">
        <v>280</v>
      </c>
      <c r="J6507" s="867" t="s">
        <v>6229</v>
      </c>
      <c r="K6507" s="868">
        <v>99.55</v>
      </c>
      <c r="L6507" s="867" t="s">
        <v>12923</v>
      </c>
    </row>
    <row r="6508" spans="1:12" ht="13.5">
      <c r="A6508" s="867" t="s">
        <v>11071</v>
      </c>
      <c r="B6508" s="867" t="s">
        <v>12357</v>
      </c>
      <c r="C6508" s="867" t="s">
        <v>12623</v>
      </c>
      <c r="D6508" s="867" t="s">
        <v>12624</v>
      </c>
      <c r="E6508" s="868" t="s">
        <v>819</v>
      </c>
      <c r="F6508" s="867" t="s">
        <v>819</v>
      </c>
      <c r="G6508" s="867">
        <v>100307</v>
      </c>
      <c r="H6508" s="867" t="s">
        <v>13159</v>
      </c>
      <c r="I6508" s="867" t="s">
        <v>280</v>
      </c>
      <c r="J6508" s="867" t="s">
        <v>6229</v>
      </c>
      <c r="K6508" s="868">
        <v>21.67</v>
      </c>
      <c r="L6508" s="867" t="s">
        <v>12923</v>
      </c>
    </row>
    <row r="6509" spans="1:12" ht="13.5">
      <c r="A6509" s="867" t="s">
        <v>11071</v>
      </c>
      <c r="B6509" s="867" t="s">
        <v>12357</v>
      </c>
      <c r="C6509" s="867" t="s">
        <v>12623</v>
      </c>
      <c r="D6509" s="867" t="s">
        <v>12624</v>
      </c>
      <c r="E6509" s="868" t="s">
        <v>819</v>
      </c>
      <c r="F6509" s="867" t="s">
        <v>819</v>
      </c>
      <c r="G6509" s="867">
        <v>100308</v>
      </c>
      <c r="H6509" s="867" t="s">
        <v>13160</v>
      </c>
      <c r="I6509" s="867" t="s">
        <v>280</v>
      </c>
      <c r="J6509" s="867" t="s">
        <v>6229</v>
      </c>
      <c r="K6509" s="868">
        <v>25.34</v>
      </c>
      <c r="L6509" s="867" t="s">
        <v>12923</v>
      </c>
    </row>
    <row r="6510" spans="1:12" ht="13.5">
      <c r="A6510" s="867" t="s">
        <v>11071</v>
      </c>
      <c r="B6510" s="867" t="s">
        <v>12357</v>
      </c>
      <c r="C6510" s="867" t="s">
        <v>12623</v>
      </c>
      <c r="D6510" s="867" t="s">
        <v>12624</v>
      </c>
      <c r="E6510" s="868" t="s">
        <v>819</v>
      </c>
      <c r="F6510" s="867" t="s">
        <v>819</v>
      </c>
      <c r="G6510" s="867">
        <v>100309</v>
      </c>
      <c r="H6510" s="867" t="s">
        <v>13161</v>
      </c>
      <c r="I6510" s="867" t="s">
        <v>280</v>
      </c>
      <c r="J6510" s="867" t="s">
        <v>6229</v>
      </c>
      <c r="K6510" s="868">
        <v>38.729999999999997</v>
      </c>
      <c r="L6510" s="867" t="s">
        <v>12923</v>
      </c>
    </row>
    <row r="6511" spans="1:12" ht="13.5">
      <c r="A6511" s="867" t="s">
        <v>11071</v>
      </c>
      <c r="B6511" s="867" t="s">
        <v>12357</v>
      </c>
      <c r="C6511" s="867" t="s">
        <v>12623</v>
      </c>
      <c r="D6511" s="867" t="s">
        <v>12624</v>
      </c>
      <c r="E6511" s="868" t="s">
        <v>819</v>
      </c>
      <c r="F6511" s="867" t="s">
        <v>819</v>
      </c>
      <c r="G6511" s="867">
        <v>100310</v>
      </c>
      <c r="H6511" s="867" t="s">
        <v>13162</v>
      </c>
      <c r="I6511" s="867" t="s">
        <v>13020</v>
      </c>
      <c r="J6511" s="867" t="s">
        <v>6229</v>
      </c>
      <c r="K6511" s="868">
        <v>9.41</v>
      </c>
      <c r="L6511" s="867" t="s">
        <v>12923</v>
      </c>
    </row>
    <row r="6512" spans="1:12" ht="13.5">
      <c r="A6512" s="867" t="s">
        <v>11071</v>
      </c>
      <c r="B6512" s="867" t="s">
        <v>12357</v>
      </c>
      <c r="C6512" s="867" t="s">
        <v>12623</v>
      </c>
      <c r="D6512" s="867" t="s">
        <v>12624</v>
      </c>
      <c r="E6512" s="868" t="s">
        <v>819</v>
      </c>
      <c r="F6512" s="867" t="s">
        <v>819</v>
      </c>
      <c r="G6512" s="867">
        <v>100311</v>
      </c>
      <c r="H6512" s="867" t="s">
        <v>13163</v>
      </c>
      <c r="I6512" s="867" t="s">
        <v>13020</v>
      </c>
      <c r="J6512" s="867" t="s">
        <v>6229</v>
      </c>
      <c r="K6512" s="868">
        <v>60.3</v>
      </c>
      <c r="L6512" s="867" t="s">
        <v>12923</v>
      </c>
    </row>
    <row r="6513" spans="1:12" ht="13.5">
      <c r="A6513" s="867" t="s">
        <v>11071</v>
      </c>
      <c r="B6513" s="867" t="s">
        <v>12357</v>
      </c>
      <c r="C6513" s="867" t="s">
        <v>12623</v>
      </c>
      <c r="D6513" s="867" t="s">
        <v>12624</v>
      </c>
      <c r="E6513" s="868" t="s">
        <v>819</v>
      </c>
      <c r="F6513" s="867" t="s">
        <v>819</v>
      </c>
      <c r="G6513" s="867">
        <v>100312</v>
      </c>
      <c r="H6513" s="867" t="s">
        <v>13164</v>
      </c>
      <c r="I6513" s="867" t="s">
        <v>13020</v>
      </c>
      <c r="J6513" s="867" t="s">
        <v>6229</v>
      </c>
      <c r="K6513" s="868">
        <v>33.590000000000003</v>
      </c>
      <c r="L6513" s="867" t="s">
        <v>12923</v>
      </c>
    </row>
    <row r="6514" spans="1:12" ht="13.5">
      <c r="A6514" s="867" t="s">
        <v>11071</v>
      </c>
      <c r="B6514" s="867" t="s">
        <v>12357</v>
      </c>
      <c r="C6514" s="867" t="s">
        <v>12623</v>
      </c>
      <c r="D6514" s="867" t="s">
        <v>12624</v>
      </c>
      <c r="E6514" s="868" t="s">
        <v>819</v>
      </c>
      <c r="F6514" s="867" t="s">
        <v>819</v>
      </c>
      <c r="G6514" s="867">
        <v>100313</v>
      </c>
      <c r="H6514" s="867" t="s">
        <v>13165</v>
      </c>
      <c r="I6514" s="867" t="s">
        <v>13020</v>
      </c>
      <c r="J6514" s="867" t="s">
        <v>6229</v>
      </c>
      <c r="K6514" s="868">
        <v>94.29</v>
      </c>
      <c r="L6514" s="867" t="s">
        <v>12923</v>
      </c>
    </row>
    <row r="6515" spans="1:12" ht="13.5">
      <c r="A6515" s="867" t="s">
        <v>11071</v>
      </c>
      <c r="B6515" s="867" t="s">
        <v>12357</v>
      </c>
      <c r="C6515" s="867" t="s">
        <v>12623</v>
      </c>
      <c r="D6515" s="867" t="s">
        <v>12624</v>
      </c>
      <c r="E6515" s="868" t="s">
        <v>819</v>
      </c>
      <c r="F6515" s="867" t="s">
        <v>819</v>
      </c>
      <c r="G6515" s="867">
        <v>100314</v>
      </c>
      <c r="H6515" s="867" t="s">
        <v>13166</v>
      </c>
      <c r="I6515" s="867" t="s">
        <v>13020</v>
      </c>
      <c r="J6515" s="867" t="s">
        <v>6229</v>
      </c>
      <c r="K6515" s="868">
        <v>106.38</v>
      </c>
      <c r="L6515" s="867" t="s">
        <v>12923</v>
      </c>
    </row>
    <row r="6516" spans="1:12" ht="13.5">
      <c r="A6516" s="867" t="s">
        <v>11071</v>
      </c>
      <c r="B6516" s="867" t="s">
        <v>12357</v>
      </c>
      <c r="C6516" s="867" t="s">
        <v>12623</v>
      </c>
      <c r="D6516" s="867" t="s">
        <v>12624</v>
      </c>
      <c r="E6516" s="868" t="s">
        <v>819</v>
      </c>
      <c r="F6516" s="867" t="s">
        <v>819</v>
      </c>
      <c r="G6516" s="867">
        <v>100315</v>
      </c>
      <c r="H6516" s="867" t="s">
        <v>13167</v>
      </c>
      <c r="I6516" s="867" t="s">
        <v>13020</v>
      </c>
      <c r="J6516" s="867" t="s">
        <v>6229</v>
      </c>
      <c r="K6516" s="868">
        <v>63.07</v>
      </c>
      <c r="L6516" s="867" t="s">
        <v>12923</v>
      </c>
    </row>
    <row r="6517" spans="1:12" ht="13.5">
      <c r="A6517" s="867" t="s">
        <v>11071</v>
      </c>
      <c r="B6517" s="867" t="s">
        <v>12357</v>
      </c>
      <c r="C6517" s="867" t="s">
        <v>12623</v>
      </c>
      <c r="D6517" s="867" t="s">
        <v>12624</v>
      </c>
      <c r="E6517" s="868" t="s">
        <v>819</v>
      </c>
      <c r="F6517" s="867" t="s">
        <v>819</v>
      </c>
      <c r="G6517" s="867">
        <v>100316</v>
      </c>
      <c r="H6517" s="867" t="s">
        <v>13152</v>
      </c>
      <c r="I6517" s="867" t="s">
        <v>13020</v>
      </c>
      <c r="J6517" s="867" t="s">
        <v>6229</v>
      </c>
      <c r="K6517" s="869">
        <v>3697.3</v>
      </c>
      <c r="L6517" s="867" t="s">
        <v>12923</v>
      </c>
    </row>
    <row r="6518" spans="1:12" ht="13.5">
      <c r="A6518" s="867" t="s">
        <v>11071</v>
      </c>
      <c r="B6518" s="867" t="s">
        <v>12357</v>
      </c>
      <c r="C6518" s="867" t="s">
        <v>12623</v>
      </c>
      <c r="D6518" s="867" t="s">
        <v>12624</v>
      </c>
      <c r="E6518" s="868" t="s">
        <v>819</v>
      </c>
      <c r="F6518" s="867" t="s">
        <v>819</v>
      </c>
      <c r="G6518" s="867">
        <v>100317</v>
      </c>
      <c r="H6518" s="867" t="s">
        <v>13168</v>
      </c>
      <c r="I6518" s="867" t="s">
        <v>13020</v>
      </c>
      <c r="J6518" s="867" t="s">
        <v>6229</v>
      </c>
      <c r="K6518" s="869">
        <v>22584.560000000001</v>
      </c>
      <c r="L6518" s="867" t="s">
        <v>12923</v>
      </c>
    </row>
    <row r="6519" spans="1:12" ht="13.5">
      <c r="A6519" s="867" t="s">
        <v>11071</v>
      </c>
      <c r="B6519" s="867" t="s">
        <v>12357</v>
      </c>
      <c r="C6519" s="867" t="s">
        <v>12623</v>
      </c>
      <c r="D6519" s="867" t="s">
        <v>12624</v>
      </c>
      <c r="E6519" s="868" t="s">
        <v>819</v>
      </c>
      <c r="F6519" s="867" t="s">
        <v>819</v>
      </c>
      <c r="G6519" s="867">
        <v>100318</v>
      </c>
      <c r="H6519" s="867" t="s">
        <v>13156</v>
      </c>
      <c r="I6519" s="867" t="s">
        <v>13020</v>
      </c>
      <c r="J6519" s="867" t="s">
        <v>6229</v>
      </c>
      <c r="K6519" s="869">
        <v>12664.96</v>
      </c>
      <c r="L6519" s="867" t="s">
        <v>12923</v>
      </c>
    </row>
    <row r="6520" spans="1:12" ht="13.5">
      <c r="A6520" s="867" t="s">
        <v>11071</v>
      </c>
      <c r="B6520" s="867" t="s">
        <v>12357</v>
      </c>
      <c r="C6520" s="867" t="s">
        <v>12623</v>
      </c>
      <c r="D6520" s="867" t="s">
        <v>12624</v>
      </c>
      <c r="E6520" s="868" t="s">
        <v>819</v>
      </c>
      <c r="F6520" s="867" t="s">
        <v>819</v>
      </c>
      <c r="G6520" s="867">
        <v>100319</v>
      </c>
      <c r="H6520" s="867" t="s">
        <v>13157</v>
      </c>
      <c r="I6520" s="867" t="s">
        <v>13020</v>
      </c>
      <c r="J6520" s="867" t="s">
        <v>6229</v>
      </c>
      <c r="K6520" s="869">
        <v>15741.91</v>
      </c>
      <c r="L6520" s="867" t="s">
        <v>12923</v>
      </c>
    </row>
    <row r="6521" spans="1:12" ht="13.5">
      <c r="A6521" s="867" t="s">
        <v>11071</v>
      </c>
      <c r="B6521" s="867" t="s">
        <v>12357</v>
      </c>
      <c r="C6521" s="867" t="s">
        <v>12623</v>
      </c>
      <c r="D6521" s="867" t="s">
        <v>12624</v>
      </c>
      <c r="E6521" s="868" t="s">
        <v>819</v>
      </c>
      <c r="F6521" s="867" t="s">
        <v>819</v>
      </c>
      <c r="G6521" s="867">
        <v>100320</v>
      </c>
      <c r="H6521" s="867" t="s">
        <v>13158</v>
      </c>
      <c r="I6521" s="867" t="s">
        <v>13020</v>
      </c>
      <c r="J6521" s="867" t="s">
        <v>6229</v>
      </c>
      <c r="K6521" s="869">
        <v>17735.8</v>
      </c>
      <c r="L6521" s="867" t="s">
        <v>12923</v>
      </c>
    </row>
    <row r="6522" spans="1:12" ht="13.5">
      <c r="A6522" s="867" t="s">
        <v>11071</v>
      </c>
      <c r="B6522" s="867" t="s">
        <v>12357</v>
      </c>
      <c r="C6522" s="867" t="s">
        <v>12623</v>
      </c>
      <c r="D6522" s="867" t="s">
        <v>12624</v>
      </c>
      <c r="E6522" s="868" t="s">
        <v>819</v>
      </c>
      <c r="F6522" s="867" t="s">
        <v>819</v>
      </c>
      <c r="G6522" s="867">
        <v>100321</v>
      </c>
      <c r="H6522" s="867" t="s">
        <v>13161</v>
      </c>
      <c r="I6522" s="867" t="s">
        <v>13020</v>
      </c>
      <c r="J6522" s="867" t="s">
        <v>6229</v>
      </c>
      <c r="K6522" s="869">
        <v>6902.52</v>
      </c>
      <c r="L6522" s="867" t="s">
        <v>12923</v>
      </c>
    </row>
    <row r="6523" spans="1:12" ht="13.5">
      <c r="A6523" s="867" t="s">
        <v>11071</v>
      </c>
      <c r="B6523" s="867" t="s">
        <v>12357</v>
      </c>
      <c r="C6523" s="867" t="s">
        <v>12623</v>
      </c>
      <c r="D6523" s="867" t="s">
        <v>12624</v>
      </c>
      <c r="E6523" s="868" t="s">
        <v>819</v>
      </c>
      <c r="F6523" s="867" t="s">
        <v>819</v>
      </c>
      <c r="G6523" s="867">
        <v>100533</v>
      </c>
      <c r="H6523" s="867" t="s">
        <v>13169</v>
      </c>
      <c r="I6523" s="867" t="s">
        <v>280</v>
      </c>
      <c r="J6523" s="867" t="s">
        <v>6229</v>
      </c>
      <c r="K6523" s="868">
        <v>16.84</v>
      </c>
      <c r="L6523" s="867" t="s">
        <v>12923</v>
      </c>
    </row>
    <row r="6524" spans="1:12" ht="13.5">
      <c r="A6524" s="867" t="s">
        <v>11071</v>
      </c>
      <c r="B6524" s="867" t="s">
        <v>12357</v>
      </c>
      <c r="C6524" s="867" t="s">
        <v>12623</v>
      </c>
      <c r="D6524" s="867" t="s">
        <v>12624</v>
      </c>
      <c r="E6524" s="868" t="s">
        <v>819</v>
      </c>
      <c r="F6524" s="867" t="s">
        <v>819</v>
      </c>
      <c r="G6524" s="867">
        <v>100534</v>
      </c>
      <c r="H6524" s="867" t="s">
        <v>13169</v>
      </c>
      <c r="I6524" s="867" t="s">
        <v>13020</v>
      </c>
      <c r="J6524" s="867" t="s">
        <v>6229</v>
      </c>
      <c r="K6524" s="869">
        <v>3018.75</v>
      </c>
      <c r="L6524" s="867" t="s">
        <v>12923</v>
      </c>
    </row>
    <row r="6525" spans="1:12" ht="13.5">
      <c r="A6525" s="867" t="s">
        <v>11071</v>
      </c>
      <c r="B6525" s="867" t="s">
        <v>12357</v>
      </c>
      <c r="C6525" s="867" t="s">
        <v>12623</v>
      </c>
      <c r="D6525" s="867" t="s">
        <v>12624</v>
      </c>
      <c r="E6525" s="868" t="s">
        <v>819</v>
      </c>
      <c r="F6525" s="867" t="s">
        <v>819</v>
      </c>
      <c r="G6525" s="867">
        <v>100535</v>
      </c>
      <c r="H6525" s="867" t="s">
        <v>13170</v>
      </c>
      <c r="I6525" s="867" t="s">
        <v>280</v>
      </c>
      <c r="J6525" s="867" t="s">
        <v>6229</v>
      </c>
      <c r="K6525" s="868">
        <v>0.19</v>
      </c>
      <c r="L6525" s="867" t="s">
        <v>12923</v>
      </c>
    </row>
    <row r="6526" spans="1:12" ht="13.5">
      <c r="A6526" s="867" t="s">
        <v>11071</v>
      </c>
      <c r="B6526" s="867" t="s">
        <v>12357</v>
      </c>
      <c r="C6526" s="867" t="s">
        <v>12623</v>
      </c>
      <c r="D6526" s="867" t="s">
        <v>12624</v>
      </c>
      <c r="E6526" s="868" t="s">
        <v>819</v>
      </c>
      <c r="F6526" s="867" t="s">
        <v>819</v>
      </c>
      <c r="G6526" s="867">
        <v>100536</v>
      </c>
      <c r="H6526" s="867" t="s">
        <v>13171</v>
      </c>
      <c r="I6526" s="867" t="s">
        <v>13020</v>
      </c>
      <c r="J6526" s="867" t="s">
        <v>6229</v>
      </c>
      <c r="K6526" s="868">
        <v>26.52</v>
      </c>
      <c r="L6526" s="867" t="s">
        <v>12923</v>
      </c>
    </row>
    <row r="6527" spans="1:12" ht="13.5">
      <c r="A6527" s="867" t="s">
        <v>11071</v>
      </c>
      <c r="B6527" s="867" t="s">
        <v>12357</v>
      </c>
      <c r="C6527" s="867" t="s">
        <v>12623</v>
      </c>
      <c r="D6527" s="867" t="s">
        <v>12624</v>
      </c>
      <c r="E6527" s="868" t="s">
        <v>819</v>
      </c>
      <c r="F6527" s="867" t="s">
        <v>819</v>
      </c>
      <c r="G6527" s="867">
        <v>101284</v>
      </c>
      <c r="H6527" s="867" t="s">
        <v>13172</v>
      </c>
      <c r="I6527" s="867" t="s">
        <v>280</v>
      </c>
      <c r="J6527" s="867" t="s">
        <v>6229</v>
      </c>
      <c r="K6527" s="868">
        <v>1.05</v>
      </c>
      <c r="L6527" s="867" t="s">
        <v>12923</v>
      </c>
    </row>
    <row r="6528" spans="1:12" ht="13.5">
      <c r="A6528" s="867" t="s">
        <v>11071</v>
      </c>
      <c r="B6528" s="867" t="s">
        <v>12357</v>
      </c>
      <c r="C6528" s="867" t="s">
        <v>12623</v>
      </c>
      <c r="D6528" s="867" t="s">
        <v>12624</v>
      </c>
      <c r="E6528" s="868" t="s">
        <v>819</v>
      </c>
      <c r="F6528" s="867" t="s">
        <v>819</v>
      </c>
      <c r="G6528" s="867">
        <v>101285</v>
      </c>
      <c r="H6528" s="867" t="s">
        <v>13173</v>
      </c>
      <c r="I6528" s="867" t="s">
        <v>280</v>
      </c>
      <c r="J6528" s="867" t="s">
        <v>6229</v>
      </c>
      <c r="K6528" s="868">
        <v>0.33</v>
      </c>
      <c r="L6528" s="867" t="s">
        <v>12923</v>
      </c>
    </row>
    <row r="6529" spans="1:12" ht="13.5">
      <c r="A6529" s="867" t="s">
        <v>11071</v>
      </c>
      <c r="B6529" s="867" t="s">
        <v>12357</v>
      </c>
      <c r="C6529" s="867" t="s">
        <v>12623</v>
      </c>
      <c r="D6529" s="867" t="s">
        <v>12624</v>
      </c>
      <c r="E6529" s="868" t="s">
        <v>819</v>
      </c>
      <c r="F6529" s="867" t="s">
        <v>819</v>
      </c>
      <c r="G6529" s="867">
        <v>101286</v>
      </c>
      <c r="H6529" s="867" t="s">
        <v>13174</v>
      </c>
      <c r="I6529" s="867" t="s">
        <v>13020</v>
      </c>
      <c r="J6529" s="867" t="s">
        <v>6229</v>
      </c>
      <c r="K6529" s="868">
        <v>12.45</v>
      </c>
      <c r="L6529" s="867" t="s">
        <v>12923</v>
      </c>
    </row>
    <row r="6530" spans="1:12" ht="13.5">
      <c r="A6530" s="867" t="s">
        <v>11071</v>
      </c>
      <c r="B6530" s="867" t="s">
        <v>12357</v>
      </c>
      <c r="C6530" s="867" t="s">
        <v>12623</v>
      </c>
      <c r="D6530" s="867" t="s">
        <v>12624</v>
      </c>
      <c r="E6530" s="868" t="s">
        <v>819</v>
      </c>
      <c r="F6530" s="867" t="s">
        <v>819</v>
      </c>
      <c r="G6530" s="867">
        <v>101287</v>
      </c>
      <c r="H6530" s="867" t="s">
        <v>13175</v>
      </c>
      <c r="I6530" s="867" t="s">
        <v>13020</v>
      </c>
      <c r="J6530" s="867" t="s">
        <v>6229</v>
      </c>
      <c r="K6530" s="868">
        <v>40.76</v>
      </c>
      <c r="L6530" s="867" t="s">
        <v>12923</v>
      </c>
    </row>
    <row r="6531" spans="1:12" ht="13.5">
      <c r="A6531" s="867" t="s">
        <v>11071</v>
      </c>
      <c r="B6531" s="867" t="s">
        <v>12357</v>
      </c>
      <c r="C6531" s="867" t="s">
        <v>12623</v>
      </c>
      <c r="D6531" s="867" t="s">
        <v>12624</v>
      </c>
      <c r="E6531" s="868" t="s">
        <v>819</v>
      </c>
      <c r="F6531" s="867" t="s">
        <v>819</v>
      </c>
      <c r="G6531" s="867">
        <v>101288</v>
      </c>
      <c r="H6531" s="867" t="s">
        <v>13176</v>
      </c>
      <c r="I6531" s="867" t="s">
        <v>13020</v>
      </c>
      <c r="J6531" s="867" t="s">
        <v>6229</v>
      </c>
      <c r="K6531" s="868">
        <v>9.42</v>
      </c>
      <c r="L6531" s="867" t="s">
        <v>12923</v>
      </c>
    </row>
    <row r="6532" spans="1:12" ht="13.5">
      <c r="A6532" s="867" t="s">
        <v>11071</v>
      </c>
      <c r="B6532" s="867" t="s">
        <v>12357</v>
      </c>
      <c r="C6532" s="867" t="s">
        <v>12623</v>
      </c>
      <c r="D6532" s="867" t="s">
        <v>12624</v>
      </c>
      <c r="E6532" s="868" t="s">
        <v>819</v>
      </c>
      <c r="F6532" s="867" t="s">
        <v>819</v>
      </c>
      <c r="G6532" s="867">
        <v>101289</v>
      </c>
      <c r="H6532" s="867" t="s">
        <v>13177</v>
      </c>
      <c r="I6532" s="867" t="s">
        <v>13020</v>
      </c>
      <c r="J6532" s="867" t="s">
        <v>6229</v>
      </c>
      <c r="K6532" s="868">
        <v>12.88</v>
      </c>
      <c r="L6532" s="867" t="s">
        <v>12923</v>
      </c>
    </row>
    <row r="6533" spans="1:12" ht="13.5">
      <c r="A6533" s="867" t="s">
        <v>11071</v>
      </c>
      <c r="B6533" s="867" t="s">
        <v>12357</v>
      </c>
      <c r="C6533" s="867" t="s">
        <v>12623</v>
      </c>
      <c r="D6533" s="867" t="s">
        <v>12624</v>
      </c>
      <c r="E6533" s="868" t="s">
        <v>819</v>
      </c>
      <c r="F6533" s="867" t="s">
        <v>819</v>
      </c>
      <c r="G6533" s="867">
        <v>101290</v>
      </c>
      <c r="H6533" s="867" t="s">
        <v>13178</v>
      </c>
      <c r="I6533" s="867" t="s">
        <v>13020</v>
      </c>
      <c r="J6533" s="867" t="s">
        <v>6229</v>
      </c>
      <c r="K6533" s="868">
        <v>16.47</v>
      </c>
      <c r="L6533" s="867" t="s">
        <v>12923</v>
      </c>
    </row>
    <row r="6534" spans="1:12" ht="13.5">
      <c r="A6534" s="867" t="s">
        <v>11071</v>
      </c>
      <c r="B6534" s="867" t="s">
        <v>12357</v>
      </c>
      <c r="C6534" s="867" t="s">
        <v>12623</v>
      </c>
      <c r="D6534" s="867" t="s">
        <v>12624</v>
      </c>
      <c r="E6534" s="868" t="s">
        <v>819</v>
      </c>
      <c r="F6534" s="867" t="s">
        <v>819</v>
      </c>
      <c r="G6534" s="867">
        <v>101291</v>
      </c>
      <c r="H6534" s="867" t="s">
        <v>13179</v>
      </c>
      <c r="I6534" s="867" t="s">
        <v>13020</v>
      </c>
      <c r="J6534" s="867" t="s">
        <v>6229</v>
      </c>
      <c r="K6534" s="868">
        <v>13.35</v>
      </c>
      <c r="L6534" s="867" t="s">
        <v>12923</v>
      </c>
    </row>
    <row r="6535" spans="1:12" ht="13.5">
      <c r="A6535" s="867" t="s">
        <v>11071</v>
      </c>
      <c r="B6535" s="867" t="s">
        <v>12357</v>
      </c>
      <c r="C6535" s="867" t="s">
        <v>12623</v>
      </c>
      <c r="D6535" s="867" t="s">
        <v>12624</v>
      </c>
      <c r="E6535" s="868" t="s">
        <v>819</v>
      </c>
      <c r="F6535" s="867" t="s">
        <v>819</v>
      </c>
      <c r="G6535" s="867">
        <v>101292</v>
      </c>
      <c r="H6535" s="867" t="s">
        <v>13180</v>
      </c>
      <c r="I6535" s="867" t="s">
        <v>13020</v>
      </c>
      <c r="J6535" s="867" t="s">
        <v>6229</v>
      </c>
      <c r="K6535" s="868">
        <v>15.08</v>
      </c>
      <c r="L6535" s="867" t="s">
        <v>12923</v>
      </c>
    </row>
    <row r="6536" spans="1:12" ht="13.5">
      <c r="A6536" s="867" t="s">
        <v>11071</v>
      </c>
      <c r="B6536" s="867" t="s">
        <v>12357</v>
      </c>
      <c r="C6536" s="867" t="s">
        <v>12623</v>
      </c>
      <c r="D6536" s="867" t="s">
        <v>12624</v>
      </c>
      <c r="E6536" s="868" t="s">
        <v>819</v>
      </c>
      <c r="F6536" s="867" t="s">
        <v>819</v>
      </c>
      <c r="G6536" s="867">
        <v>101293</v>
      </c>
      <c r="H6536" s="867" t="s">
        <v>13181</v>
      </c>
      <c r="I6536" s="867" t="s">
        <v>13020</v>
      </c>
      <c r="J6536" s="867" t="s">
        <v>6229</v>
      </c>
      <c r="K6536" s="868">
        <v>17.850000000000001</v>
      </c>
      <c r="L6536" s="867" t="s">
        <v>12923</v>
      </c>
    </row>
    <row r="6537" spans="1:12" ht="13.5">
      <c r="A6537" s="867" t="s">
        <v>11071</v>
      </c>
      <c r="B6537" s="867" t="s">
        <v>12357</v>
      </c>
      <c r="C6537" s="867" t="s">
        <v>12623</v>
      </c>
      <c r="D6537" s="867" t="s">
        <v>12624</v>
      </c>
      <c r="E6537" s="868" t="s">
        <v>819</v>
      </c>
      <c r="F6537" s="867" t="s">
        <v>819</v>
      </c>
      <c r="G6537" s="867">
        <v>101294</v>
      </c>
      <c r="H6537" s="867" t="s">
        <v>13182</v>
      </c>
      <c r="I6537" s="867" t="s">
        <v>13020</v>
      </c>
      <c r="J6537" s="867" t="s">
        <v>6229</v>
      </c>
      <c r="K6537" s="868">
        <v>17.32</v>
      </c>
      <c r="L6537" s="867" t="s">
        <v>12923</v>
      </c>
    </row>
    <row r="6538" spans="1:12" ht="13.5">
      <c r="A6538" s="867" t="s">
        <v>11071</v>
      </c>
      <c r="B6538" s="867" t="s">
        <v>12357</v>
      </c>
      <c r="C6538" s="867" t="s">
        <v>12623</v>
      </c>
      <c r="D6538" s="867" t="s">
        <v>12624</v>
      </c>
      <c r="E6538" s="868" t="s">
        <v>819</v>
      </c>
      <c r="F6538" s="867" t="s">
        <v>819</v>
      </c>
      <c r="G6538" s="867">
        <v>101295</v>
      </c>
      <c r="H6538" s="867" t="s">
        <v>13183</v>
      </c>
      <c r="I6538" s="867" t="s">
        <v>13020</v>
      </c>
      <c r="J6538" s="867" t="s">
        <v>6229</v>
      </c>
      <c r="K6538" s="868">
        <v>16.64</v>
      </c>
      <c r="L6538" s="867" t="s">
        <v>12923</v>
      </c>
    </row>
    <row r="6539" spans="1:12" ht="13.5">
      <c r="A6539" s="867" t="s">
        <v>11071</v>
      </c>
      <c r="B6539" s="867" t="s">
        <v>12357</v>
      </c>
      <c r="C6539" s="867" t="s">
        <v>12623</v>
      </c>
      <c r="D6539" s="867" t="s">
        <v>12624</v>
      </c>
      <c r="E6539" s="868" t="s">
        <v>819</v>
      </c>
      <c r="F6539" s="867" t="s">
        <v>819</v>
      </c>
      <c r="G6539" s="867">
        <v>101296</v>
      </c>
      <c r="H6539" s="867" t="s">
        <v>13184</v>
      </c>
      <c r="I6539" s="867" t="s">
        <v>13020</v>
      </c>
      <c r="J6539" s="867" t="s">
        <v>6229</v>
      </c>
      <c r="K6539" s="868">
        <v>19.71</v>
      </c>
      <c r="L6539" s="867" t="s">
        <v>12923</v>
      </c>
    </row>
    <row r="6540" spans="1:12" ht="13.5">
      <c r="A6540" s="867" t="s">
        <v>11071</v>
      </c>
      <c r="B6540" s="867" t="s">
        <v>12357</v>
      </c>
      <c r="C6540" s="867" t="s">
        <v>12623</v>
      </c>
      <c r="D6540" s="867" t="s">
        <v>12624</v>
      </c>
      <c r="E6540" s="868" t="s">
        <v>819</v>
      </c>
      <c r="F6540" s="867" t="s">
        <v>819</v>
      </c>
      <c r="G6540" s="867">
        <v>101297</v>
      </c>
      <c r="H6540" s="867" t="s">
        <v>13185</v>
      </c>
      <c r="I6540" s="867" t="s">
        <v>13020</v>
      </c>
      <c r="J6540" s="867" t="s">
        <v>6229</v>
      </c>
      <c r="K6540" s="868">
        <v>21.9</v>
      </c>
      <c r="L6540" s="867" t="s">
        <v>12923</v>
      </c>
    </row>
    <row r="6541" spans="1:12" ht="13.5">
      <c r="A6541" s="867" t="s">
        <v>11071</v>
      </c>
      <c r="B6541" s="867" t="s">
        <v>12357</v>
      </c>
      <c r="C6541" s="867" t="s">
        <v>12623</v>
      </c>
      <c r="D6541" s="867" t="s">
        <v>12624</v>
      </c>
      <c r="E6541" s="868" t="s">
        <v>819</v>
      </c>
      <c r="F6541" s="867" t="s">
        <v>819</v>
      </c>
      <c r="G6541" s="867">
        <v>101298</v>
      </c>
      <c r="H6541" s="867" t="s">
        <v>13186</v>
      </c>
      <c r="I6541" s="867" t="s">
        <v>13020</v>
      </c>
      <c r="J6541" s="867" t="s">
        <v>6229</v>
      </c>
      <c r="K6541" s="868">
        <v>11.57</v>
      </c>
      <c r="L6541" s="867" t="s">
        <v>12923</v>
      </c>
    </row>
    <row r="6542" spans="1:12" ht="13.5">
      <c r="A6542" s="867" t="s">
        <v>11071</v>
      </c>
      <c r="B6542" s="867" t="s">
        <v>12357</v>
      </c>
      <c r="C6542" s="867" t="s">
        <v>12623</v>
      </c>
      <c r="D6542" s="867" t="s">
        <v>12624</v>
      </c>
      <c r="E6542" s="868" t="s">
        <v>819</v>
      </c>
      <c r="F6542" s="867" t="s">
        <v>819</v>
      </c>
      <c r="G6542" s="867">
        <v>101299</v>
      </c>
      <c r="H6542" s="867" t="s">
        <v>13187</v>
      </c>
      <c r="I6542" s="867" t="s">
        <v>13020</v>
      </c>
      <c r="J6542" s="867" t="s">
        <v>6229</v>
      </c>
      <c r="K6542" s="868">
        <v>14.82</v>
      </c>
      <c r="L6542" s="867" t="s">
        <v>12923</v>
      </c>
    </row>
    <row r="6543" spans="1:12" ht="13.5">
      <c r="A6543" s="867" t="s">
        <v>11071</v>
      </c>
      <c r="B6543" s="867" t="s">
        <v>12357</v>
      </c>
      <c r="C6543" s="867" t="s">
        <v>12623</v>
      </c>
      <c r="D6543" s="867" t="s">
        <v>12624</v>
      </c>
      <c r="E6543" s="868" t="s">
        <v>819</v>
      </c>
      <c r="F6543" s="867" t="s">
        <v>819</v>
      </c>
      <c r="G6543" s="867">
        <v>101300</v>
      </c>
      <c r="H6543" s="867" t="s">
        <v>13188</v>
      </c>
      <c r="I6543" s="867" t="s">
        <v>13020</v>
      </c>
      <c r="J6543" s="867" t="s">
        <v>6229</v>
      </c>
      <c r="K6543" s="868">
        <v>12.51</v>
      </c>
      <c r="L6543" s="867" t="s">
        <v>12923</v>
      </c>
    </row>
    <row r="6544" spans="1:12" ht="13.5">
      <c r="A6544" s="867" t="s">
        <v>11071</v>
      </c>
      <c r="B6544" s="867" t="s">
        <v>12357</v>
      </c>
      <c r="C6544" s="867" t="s">
        <v>12623</v>
      </c>
      <c r="D6544" s="867" t="s">
        <v>12624</v>
      </c>
      <c r="E6544" s="868" t="s">
        <v>819</v>
      </c>
      <c r="F6544" s="867" t="s">
        <v>819</v>
      </c>
      <c r="G6544" s="867">
        <v>101301</v>
      </c>
      <c r="H6544" s="867" t="s">
        <v>13189</v>
      </c>
      <c r="I6544" s="867" t="s">
        <v>13020</v>
      </c>
      <c r="J6544" s="867" t="s">
        <v>6229</v>
      </c>
      <c r="K6544" s="868">
        <v>5.26</v>
      </c>
      <c r="L6544" s="867" t="s">
        <v>12923</v>
      </c>
    </row>
    <row r="6545" spans="1:12" ht="13.5">
      <c r="A6545" s="867" t="s">
        <v>11071</v>
      </c>
      <c r="B6545" s="867" t="s">
        <v>12357</v>
      </c>
      <c r="C6545" s="867" t="s">
        <v>12623</v>
      </c>
      <c r="D6545" s="867" t="s">
        <v>12624</v>
      </c>
      <c r="E6545" s="868" t="s">
        <v>819</v>
      </c>
      <c r="F6545" s="867" t="s">
        <v>819</v>
      </c>
      <c r="G6545" s="867">
        <v>101302</v>
      </c>
      <c r="H6545" s="867" t="s">
        <v>13190</v>
      </c>
      <c r="I6545" s="867" t="s">
        <v>13020</v>
      </c>
      <c r="J6545" s="867" t="s">
        <v>6229</v>
      </c>
      <c r="K6545" s="868">
        <v>26.35</v>
      </c>
      <c r="L6545" s="867" t="s">
        <v>12923</v>
      </c>
    </row>
    <row r="6546" spans="1:12" ht="13.5">
      <c r="A6546" s="867" t="s">
        <v>11071</v>
      </c>
      <c r="B6546" s="867" t="s">
        <v>12357</v>
      </c>
      <c r="C6546" s="867" t="s">
        <v>12623</v>
      </c>
      <c r="D6546" s="867" t="s">
        <v>12624</v>
      </c>
      <c r="E6546" s="868" t="s">
        <v>819</v>
      </c>
      <c r="F6546" s="867" t="s">
        <v>819</v>
      </c>
      <c r="G6546" s="867">
        <v>101303</v>
      </c>
      <c r="H6546" s="867" t="s">
        <v>13191</v>
      </c>
      <c r="I6546" s="867" t="s">
        <v>13020</v>
      </c>
      <c r="J6546" s="867" t="s">
        <v>6229</v>
      </c>
      <c r="K6546" s="868">
        <v>45.38</v>
      </c>
      <c r="L6546" s="867" t="s">
        <v>12923</v>
      </c>
    </row>
    <row r="6547" spans="1:12" ht="13.5">
      <c r="A6547" s="867" t="s">
        <v>11071</v>
      </c>
      <c r="B6547" s="867" t="s">
        <v>12357</v>
      </c>
      <c r="C6547" s="867" t="s">
        <v>12623</v>
      </c>
      <c r="D6547" s="867" t="s">
        <v>12624</v>
      </c>
      <c r="E6547" s="868" t="s">
        <v>819</v>
      </c>
      <c r="F6547" s="867" t="s">
        <v>819</v>
      </c>
      <c r="G6547" s="867">
        <v>101304</v>
      </c>
      <c r="H6547" s="867" t="s">
        <v>13192</v>
      </c>
      <c r="I6547" s="867" t="s">
        <v>13020</v>
      </c>
      <c r="J6547" s="867" t="s">
        <v>6229</v>
      </c>
      <c r="K6547" s="868">
        <v>22.82</v>
      </c>
      <c r="L6547" s="867" t="s">
        <v>12923</v>
      </c>
    </row>
    <row r="6548" spans="1:12" ht="13.5">
      <c r="A6548" s="867" t="s">
        <v>11071</v>
      </c>
      <c r="B6548" s="867" t="s">
        <v>12357</v>
      </c>
      <c r="C6548" s="867" t="s">
        <v>12623</v>
      </c>
      <c r="D6548" s="867" t="s">
        <v>12624</v>
      </c>
      <c r="E6548" s="868" t="s">
        <v>819</v>
      </c>
      <c r="F6548" s="867" t="s">
        <v>819</v>
      </c>
      <c r="G6548" s="867">
        <v>101305</v>
      </c>
      <c r="H6548" s="867" t="s">
        <v>13193</v>
      </c>
      <c r="I6548" s="867" t="s">
        <v>13020</v>
      </c>
      <c r="J6548" s="867" t="s">
        <v>6229</v>
      </c>
      <c r="K6548" s="868">
        <v>19.53</v>
      </c>
      <c r="L6548" s="867" t="s">
        <v>12923</v>
      </c>
    </row>
    <row r="6549" spans="1:12" ht="13.5">
      <c r="A6549" s="867" t="s">
        <v>11071</v>
      </c>
      <c r="B6549" s="867" t="s">
        <v>12357</v>
      </c>
      <c r="C6549" s="867" t="s">
        <v>12623</v>
      </c>
      <c r="D6549" s="867" t="s">
        <v>12624</v>
      </c>
      <c r="E6549" s="868" t="s">
        <v>819</v>
      </c>
      <c r="F6549" s="867" t="s">
        <v>819</v>
      </c>
      <c r="G6549" s="867">
        <v>101306</v>
      </c>
      <c r="H6549" s="867" t="s">
        <v>13194</v>
      </c>
      <c r="I6549" s="867" t="s">
        <v>13020</v>
      </c>
      <c r="J6549" s="867" t="s">
        <v>6229</v>
      </c>
      <c r="K6549" s="868">
        <v>27.8</v>
      </c>
      <c r="L6549" s="867" t="s">
        <v>12923</v>
      </c>
    </row>
    <row r="6550" spans="1:12" ht="13.5">
      <c r="A6550" s="867" t="s">
        <v>11071</v>
      </c>
      <c r="B6550" s="867" t="s">
        <v>12357</v>
      </c>
      <c r="C6550" s="867" t="s">
        <v>12623</v>
      </c>
      <c r="D6550" s="867" t="s">
        <v>12624</v>
      </c>
      <c r="E6550" s="868" t="s">
        <v>819</v>
      </c>
      <c r="F6550" s="867" t="s">
        <v>819</v>
      </c>
      <c r="G6550" s="867">
        <v>101307</v>
      </c>
      <c r="H6550" s="867" t="s">
        <v>13195</v>
      </c>
      <c r="I6550" s="867" t="s">
        <v>13020</v>
      </c>
      <c r="J6550" s="867" t="s">
        <v>6229</v>
      </c>
      <c r="K6550" s="868">
        <v>16.52</v>
      </c>
      <c r="L6550" s="867" t="s">
        <v>12923</v>
      </c>
    </row>
    <row r="6551" spans="1:12" ht="13.5">
      <c r="A6551" s="867" t="s">
        <v>11071</v>
      </c>
      <c r="B6551" s="867" t="s">
        <v>12357</v>
      </c>
      <c r="C6551" s="867" t="s">
        <v>12623</v>
      </c>
      <c r="D6551" s="867" t="s">
        <v>12624</v>
      </c>
      <c r="E6551" s="868" t="s">
        <v>819</v>
      </c>
      <c r="F6551" s="867" t="s">
        <v>819</v>
      </c>
      <c r="G6551" s="867">
        <v>101308</v>
      </c>
      <c r="H6551" s="867" t="s">
        <v>13196</v>
      </c>
      <c r="I6551" s="867" t="s">
        <v>13020</v>
      </c>
      <c r="J6551" s="867" t="s">
        <v>6229</v>
      </c>
      <c r="K6551" s="868">
        <v>13.13</v>
      </c>
      <c r="L6551" s="867" t="s">
        <v>12923</v>
      </c>
    </row>
    <row r="6552" spans="1:12" ht="13.5">
      <c r="A6552" s="867" t="s">
        <v>11071</v>
      </c>
      <c r="B6552" s="867" t="s">
        <v>12357</v>
      </c>
      <c r="C6552" s="867" t="s">
        <v>12623</v>
      </c>
      <c r="D6552" s="867" t="s">
        <v>12624</v>
      </c>
      <c r="E6552" s="868" t="s">
        <v>819</v>
      </c>
      <c r="F6552" s="867" t="s">
        <v>819</v>
      </c>
      <c r="G6552" s="867">
        <v>101309</v>
      </c>
      <c r="H6552" s="867" t="s">
        <v>13197</v>
      </c>
      <c r="I6552" s="867" t="s">
        <v>13020</v>
      </c>
      <c r="J6552" s="867" t="s">
        <v>6229</v>
      </c>
      <c r="K6552" s="868">
        <v>17.98</v>
      </c>
      <c r="L6552" s="867" t="s">
        <v>12923</v>
      </c>
    </row>
    <row r="6553" spans="1:12" ht="13.5">
      <c r="A6553" s="867" t="s">
        <v>11071</v>
      </c>
      <c r="B6553" s="867" t="s">
        <v>12357</v>
      </c>
      <c r="C6553" s="867" t="s">
        <v>12623</v>
      </c>
      <c r="D6553" s="867" t="s">
        <v>12624</v>
      </c>
      <c r="E6553" s="868" t="s">
        <v>819</v>
      </c>
      <c r="F6553" s="867" t="s">
        <v>819</v>
      </c>
      <c r="G6553" s="867">
        <v>101310</v>
      </c>
      <c r="H6553" s="867" t="s">
        <v>13198</v>
      </c>
      <c r="I6553" s="867" t="s">
        <v>13020</v>
      </c>
      <c r="J6553" s="867" t="s">
        <v>6229</v>
      </c>
      <c r="K6553" s="868">
        <v>22.82</v>
      </c>
      <c r="L6553" s="867" t="s">
        <v>12923</v>
      </c>
    </row>
    <row r="6554" spans="1:12" ht="13.5">
      <c r="A6554" s="867" t="s">
        <v>11071</v>
      </c>
      <c r="B6554" s="867" t="s">
        <v>12357</v>
      </c>
      <c r="C6554" s="867" t="s">
        <v>12623</v>
      </c>
      <c r="D6554" s="867" t="s">
        <v>12624</v>
      </c>
      <c r="E6554" s="868" t="s">
        <v>819</v>
      </c>
      <c r="F6554" s="867" t="s">
        <v>819</v>
      </c>
      <c r="G6554" s="867">
        <v>101311</v>
      </c>
      <c r="H6554" s="867" t="s">
        <v>13199</v>
      </c>
      <c r="I6554" s="867" t="s">
        <v>13020</v>
      </c>
      <c r="J6554" s="867" t="s">
        <v>6229</v>
      </c>
      <c r="K6554" s="868">
        <v>17.850000000000001</v>
      </c>
      <c r="L6554" s="867" t="s">
        <v>12923</v>
      </c>
    </row>
    <row r="6555" spans="1:12" ht="13.5">
      <c r="A6555" s="867" t="s">
        <v>11071</v>
      </c>
      <c r="B6555" s="867" t="s">
        <v>12357</v>
      </c>
      <c r="C6555" s="867" t="s">
        <v>12623</v>
      </c>
      <c r="D6555" s="867" t="s">
        <v>12624</v>
      </c>
      <c r="E6555" s="868" t="s">
        <v>819</v>
      </c>
      <c r="F6555" s="867" t="s">
        <v>819</v>
      </c>
      <c r="G6555" s="867">
        <v>101312</v>
      </c>
      <c r="H6555" s="867" t="s">
        <v>13200</v>
      </c>
      <c r="I6555" s="867" t="s">
        <v>13020</v>
      </c>
      <c r="J6555" s="867" t="s">
        <v>6229</v>
      </c>
      <c r="K6555" s="868">
        <v>10.85</v>
      </c>
      <c r="L6555" s="867" t="s">
        <v>12923</v>
      </c>
    </row>
    <row r="6556" spans="1:12" ht="13.5">
      <c r="A6556" s="867" t="s">
        <v>11071</v>
      </c>
      <c r="B6556" s="867" t="s">
        <v>12357</v>
      </c>
      <c r="C6556" s="867" t="s">
        <v>12623</v>
      </c>
      <c r="D6556" s="867" t="s">
        <v>12624</v>
      </c>
      <c r="E6556" s="868" t="s">
        <v>819</v>
      </c>
      <c r="F6556" s="867" t="s">
        <v>819</v>
      </c>
      <c r="G6556" s="867">
        <v>101313</v>
      </c>
      <c r="H6556" s="867" t="s">
        <v>13201</v>
      </c>
      <c r="I6556" s="867" t="s">
        <v>13020</v>
      </c>
      <c r="J6556" s="867" t="s">
        <v>6229</v>
      </c>
      <c r="K6556" s="868">
        <v>57.94</v>
      </c>
      <c r="L6556" s="867" t="s">
        <v>12923</v>
      </c>
    </row>
    <row r="6557" spans="1:12" ht="13.5">
      <c r="A6557" s="867" t="s">
        <v>11071</v>
      </c>
      <c r="B6557" s="867" t="s">
        <v>12357</v>
      </c>
      <c r="C6557" s="867" t="s">
        <v>12623</v>
      </c>
      <c r="D6557" s="867" t="s">
        <v>12624</v>
      </c>
      <c r="E6557" s="868" t="s">
        <v>819</v>
      </c>
      <c r="F6557" s="867" t="s">
        <v>819</v>
      </c>
      <c r="G6557" s="867">
        <v>101314</v>
      </c>
      <c r="H6557" s="867" t="s">
        <v>13202</v>
      </c>
      <c r="I6557" s="867" t="s">
        <v>13020</v>
      </c>
      <c r="J6557" s="867" t="s">
        <v>6229</v>
      </c>
      <c r="K6557" s="868">
        <v>58.01</v>
      </c>
      <c r="L6557" s="867" t="s">
        <v>12923</v>
      </c>
    </row>
    <row r="6558" spans="1:12" ht="13.5">
      <c r="A6558" s="867" t="s">
        <v>11071</v>
      </c>
      <c r="B6558" s="867" t="s">
        <v>12357</v>
      </c>
      <c r="C6558" s="867" t="s">
        <v>12623</v>
      </c>
      <c r="D6558" s="867" t="s">
        <v>12624</v>
      </c>
      <c r="E6558" s="868" t="s">
        <v>819</v>
      </c>
      <c r="F6558" s="867" t="s">
        <v>819</v>
      </c>
      <c r="G6558" s="867">
        <v>101315</v>
      </c>
      <c r="H6558" s="867" t="s">
        <v>13203</v>
      </c>
      <c r="I6558" s="867" t="s">
        <v>13020</v>
      </c>
      <c r="J6558" s="867" t="s">
        <v>6229</v>
      </c>
      <c r="K6558" s="868">
        <v>70.790000000000006</v>
      </c>
      <c r="L6558" s="867" t="s">
        <v>12923</v>
      </c>
    </row>
    <row r="6559" spans="1:12" ht="13.5">
      <c r="A6559" s="867" t="s">
        <v>11071</v>
      </c>
      <c r="B6559" s="867" t="s">
        <v>12357</v>
      </c>
      <c r="C6559" s="867" t="s">
        <v>12623</v>
      </c>
      <c r="D6559" s="867" t="s">
        <v>12624</v>
      </c>
      <c r="E6559" s="868" t="s">
        <v>819</v>
      </c>
      <c r="F6559" s="867" t="s">
        <v>819</v>
      </c>
      <c r="G6559" s="867">
        <v>101316</v>
      </c>
      <c r="H6559" s="867" t="s">
        <v>13204</v>
      </c>
      <c r="I6559" s="867" t="s">
        <v>13020</v>
      </c>
      <c r="J6559" s="867" t="s">
        <v>6229</v>
      </c>
      <c r="K6559" s="868">
        <v>27.8</v>
      </c>
      <c r="L6559" s="867" t="s">
        <v>12923</v>
      </c>
    </row>
    <row r="6560" spans="1:12" ht="13.5">
      <c r="A6560" s="867" t="s">
        <v>11071</v>
      </c>
      <c r="B6560" s="867" t="s">
        <v>12357</v>
      </c>
      <c r="C6560" s="867" t="s">
        <v>12623</v>
      </c>
      <c r="D6560" s="867" t="s">
        <v>12624</v>
      </c>
      <c r="E6560" s="868" t="s">
        <v>819</v>
      </c>
      <c r="F6560" s="867" t="s">
        <v>819</v>
      </c>
      <c r="G6560" s="867">
        <v>101317</v>
      </c>
      <c r="H6560" s="867" t="s">
        <v>13205</v>
      </c>
      <c r="I6560" s="867" t="s">
        <v>13020</v>
      </c>
      <c r="J6560" s="867" t="s">
        <v>6229</v>
      </c>
      <c r="K6560" s="868">
        <v>145.79</v>
      </c>
      <c r="L6560" s="867" t="s">
        <v>12923</v>
      </c>
    </row>
    <row r="6561" spans="1:12" ht="13.5">
      <c r="A6561" s="867" t="s">
        <v>11071</v>
      </c>
      <c r="B6561" s="867" t="s">
        <v>12357</v>
      </c>
      <c r="C6561" s="867" t="s">
        <v>12623</v>
      </c>
      <c r="D6561" s="867" t="s">
        <v>12624</v>
      </c>
      <c r="E6561" s="868" t="s">
        <v>819</v>
      </c>
      <c r="F6561" s="867" t="s">
        <v>819</v>
      </c>
      <c r="G6561" s="867">
        <v>101318</v>
      </c>
      <c r="H6561" s="867" t="s">
        <v>13206</v>
      </c>
      <c r="I6561" s="867" t="s">
        <v>13020</v>
      </c>
      <c r="J6561" s="867" t="s">
        <v>6229</v>
      </c>
      <c r="K6561" s="868">
        <v>323.63</v>
      </c>
      <c r="L6561" s="867" t="s">
        <v>12923</v>
      </c>
    </row>
    <row r="6562" spans="1:12" ht="13.5">
      <c r="A6562" s="867" t="s">
        <v>11071</v>
      </c>
      <c r="B6562" s="867" t="s">
        <v>12357</v>
      </c>
      <c r="C6562" s="867" t="s">
        <v>12623</v>
      </c>
      <c r="D6562" s="867" t="s">
        <v>12624</v>
      </c>
      <c r="E6562" s="868" t="s">
        <v>819</v>
      </c>
      <c r="F6562" s="867" t="s">
        <v>819</v>
      </c>
      <c r="G6562" s="867">
        <v>101319</v>
      </c>
      <c r="H6562" s="867" t="s">
        <v>13207</v>
      </c>
      <c r="I6562" s="867" t="s">
        <v>13020</v>
      </c>
      <c r="J6562" s="867" t="s">
        <v>6229</v>
      </c>
      <c r="K6562" s="868">
        <v>45.58</v>
      </c>
      <c r="L6562" s="867" t="s">
        <v>12923</v>
      </c>
    </row>
    <row r="6563" spans="1:12" ht="13.5">
      <c r="A6563" s="867" t="s">
        <v>11071</v>
      </c>
      <c r="B6563" s="867" t="s">
        <v>12357</v>
      </c>
      <c r="C6563" s="867" t="s">
        <v>12623</v>
      </c>
      <c r="D6563" s="867" t="s">
        <v>12624</v>
      </c>
      <c r="E6563" s="868" t="s">
        <v>819</v>
      </c>
      <c r="F6563" s="867" t="s">
        <v>819</v>
      </c>
      <c r="G6563" s="867">
        <v>101320</v>
      </c>
      <c r="H6563" s="867" t="s">
        <v>13208</v>
      </c>
      <c r="I6563" s="867" t="s">
        <v>13020</v>
      </c>
      <c r="J6563" s="867" t="s">
        <v>6229</v>
      </c>
      <c r="K6563" s="868">
        <v>13.57</v>
      </c>
      <c r="L6563" s="867" t="s">
        <v>12923</v>
      </c>
    </row>
    <row r="6564" spans="1:12" ht="13.5">
      <c r="A6564" s="867" t="s">
        <v>11071</v>
      </c>
      <c r="B6564" s="867" t="s">
        <v>12357</v>
      </c>
      <c r="C6564" s="867" t="s">
        <v>12623</v>
      </c>
      <c r="D6564" s="867" t="s">
        <v>12624</v>
      </c>
      <c r="E6564" s="868" t="s">
        <v>819</v>
      </c>
      <c r="F6564" s="867" t="s">
        <v>819</v>
      </c>
      <c r="G6564" s="867">
        <v>101321</v>
      </c>
      <c r="H6564" s="867" t="s">
        <v>13209</v>
      </c>
      <c r="I6564" s="867" t="s">
        <v>13020</v>
      </c>
      <c r="J6564" s="867" t="s">
        <v>6229</v>
      </c>
      <c r="K6564" s="868">
        <v>18.73</v>
      </c>
      <c r="L6564" s="867" t="s">
        <v>12923</v>
      </c>
    </row>
    <row r="6565" spans="1:12" ht="13.5">
      <c r="A6565" s="867" t="s">
        <v>11071</v>
      </c>
      <c r="B6565" s="867" t="s">
        <v>12357</v>
      </c>
      <c r="C6565" s="867" t="s">
        <v>12623</v>
      </c>
      <c r="D6565" s="867" t="s">
        <v>12624</v>
      </c>
      <c r="E6565" s="868" t="s">
        <v>819</v>
      </c>
      <c r="F6565" s="867" t="s">
        <v>819</v>
      </c>
      <c r="G6565" s="867">
        <v>101322</v>
      </c>
      <c r="H6565" s="867" t="s">
        <v>13210</v>
      </c>
      <c r="I6565" s="867" t="s">
        <v>13020</v>
      </c>
      <c r="J6565" s="867" t="s">
        <v>6229</v>
      </c>
      <c r="K6565" s="868">
        <v>17.850000000000001</v>
      </c>
      <c r="L6565" s="867" t="s">
        <v>12923</v>
      </c>
    </row>
    <row r="6566" spans="1:12" ht="13.5">
      <c r="A6566" s="867" t="s">
        <v>11071</v>
      </c>
      <c r="B6566" s="867" t="s">
        <v>12357</v>
      </c>
      <c r="C6566" s="867" t="s">
        <v>12623</v>
      </c>
      <c r="D6566" s="867" t="s">
        <v>12624</v>
      </c>
      <c r="E6566" s="868" t="s">
        <v>819</v>
      </c>
      <c r="F6566" s="867" t="s">
        <v>819</v>
      </c>
      <c r="G6566" s="867">
        <v>101323</v>
      </c>
      <c r="H6566" s="867" t="s">
        <v>13211</v>
      </c>
      <c r="I6566" s="867" t="s">
        <v>13020</v>
      </c>
      <c r="J6566" s="867" t="s">
        <v>6229</v>
      </c>
      <c r="K6566" s="868">
        <v>32.770000000000003</v>
      </c>
      <c r="L6566" s="867" t="s">
        <v>12923</v>
      </c>
    </row>
    <row r="6567" spans="1:12" ht="13.5">
      <c r="A6567" s="867" t="s">
        <v>11071</v>
      </c>
      <c r="B6567" s="867" t="s">
        <v>12357</v>
      </c>
      <c r="C6567" s="867" t="s">
        <v>12623</v>
      </c>
      <c r="D6567" s="867" t="s">
        <v>12624</v>
      </c>
      <c r="E6567" s="868" t="s">
        <v>819</v>
      </c>
      <c r="F6567" s="867" t="s">
        <v>819</v>
      </c>
      <c r="G6567" s="867">
        <v>101324</v>
      </c>
      <c r="H6567" s="867" t="s">
        <v>13212</v>
      </c>
      <c r="I6567" s="867" t="s">
        <v>13020</v>
      </c>
      <c r="J6567" s="867" t="s">
        <v>6229</v>
      </c>
      <c r="K6567" s="868">
        <v>6.13</v>
      </c>
      <c r="L6567" s="867" t="s">
        <v>12923</v>
      </c>
    </row>
    <row r="6568" spans="1:12" ht="13.5">
      <c r="A6568" s="867" t="s">
        <v>11071</v>
      </c>
      <c r="B6568" s="867" t="s">
        <v>12357</v>
      </c>
      <c r="C6568" s="867" t="s">
        <v>12623</v>
      </c>
      <c r="D6568" s="867" t="s">
        <v>12624</v>
      </c>
      <c r="E6568" s="868" t="s">
        <v>819</v>
      </c>
      <c r="F6568" s="867" t="s">
        <v>819</v>
      </c>
      <c r="G6568" s="867">
        <v>101325</v>
      </c>
      <c r="H6568" s="867" t="s">
        <v>13213</v>
      </c>
      <c r="I6568" s="867" t="s">
        <v>13020</v>
      </c>
      <c r="J6568" s="867" t="s">
        <v>6229</v>
      </c>
      <c r="K6568" s="868">
        <v>17.59</v>
      </c>
      <c r="L6568" s="867" t="s">
        <v>12923</v>
      </c>
    </row>
    <row r="6569" spans="1:12" ht="13.5">
      <c r="A6569" s="867" t="s">
        <v>11071</v>
      </c>
      <c r="B6569" s="867" t="s">
        <v>12357</v>
      </c>
      <c r="C6569" s="867" t="s">
        <v>12623</v>
      </c>
      <c r="D6569" s="867" t="s">
        <v>12624</v>
      </c>
      <c r="E6569" s="868" t="s">
        <v>819</v>
      </c>
      <c r="F6569" s="867" t="s">
        <v>819</v>
      </c>
      <c r="G6569" s="867">
        <v>101326</v>
      </c>
      <c r="H6569" s="867" t="s">
        <v>13214</v>
      </c>
      <c r="I6569" s="867" t="s">
        <v>13020</v>
      </c>
      <c r="J6569" s="867" t="s">
        <v>6229</v>
      </c>
      <c r="K6569" s="868">
        <v>7.64</v>
      </c>
      <c r="L6569" s="867" t="s">
        <v>12923</v>
      </c>
    </row>
    <row r="6570" spans="1:12" ht="13.5">
      <c r="A6570" s="867" t="s">
        <v>11071</v>
      </c>
      <c r="B6570" s="867" t="s">
        <v>12357</v>
      </c>
      <c r="C6570" s="867" t="s">
        <v>12623</v>
      </c>
      <c r="D6570" s="867" t="s">
        <v>12624</v>
      </c>
      <c r="E6570" s="868" t="s">
        <v>819</v>
      </c>
      <c r="F6570" s="867" t="s">
        <v>819</v>
      </c>
      <c r="G6570" s="867">
        <v>101327</v>
      </c>
      <c r="H6570" s="867" t="s">
        <v>13215</v>
      </c>
      <c r="I6570" s="867" t="s">
        <v>13020</v>
      </c>
      <c r="J6570" s="867" t="s">
        <v>6229</v>
      </c>
      <c r="K6570" s="868">
        <v>10.34</v>
      </c>
      <c r="L6570" s="867" t="s">
        <v>12923</v>
      </c>
    </row>
    <row r="6571" spans="1:12" ht="13.5">
      <c r="A6571" s="867" t="s">
        <v>11071</v>
      </c>
      <c r="B6571" s="867" t="s">
        <v>12357</v>
      </c>
      <c r="C6571" s="867" t="s">
        <v>12623</v>
      </c>
      <c r="D6571" s="867" t="s">
        <v>12624</v>
      </c>
      <c r="E6571" s="868" t="s">
        <v>819</v>
      </c>
      <c r="F6571" s="867" t="s">
        <v>819</v>
      </c>
      <c r="G6571" s="867">
        <v>101328</v>
      </c>
      <c r="H6571" s="867" t="s">
        <v>13216</v>
      </c>
      <c r="I6571" s="867" t="s">
        <v>13020</v>
      </c>
      <c r="J6571" s="867" t="s">
        <v>6229</v>
      </c>
      <c r="K6571" s="868">
        <v>8.68</v>
      </c>
      <c r="L6571" s="867" t="s">
        <v>12923</v>
      </c>
    </row>
    <row r="6572" spans="1:12" ht="13.5">
      <c r="A6572" s="867" t="s">
        <v>11071</v>
      </c>
      <c r="B6572" s="867" t="s">
        <v>12357</v>
      </c>
      <c r="C6572" s="867" t="s">
        <v>12623</v>
      </c>
      <c r="D6572" s="867" t="s">
        <v>12624</v>
      </c>
      <c r="E6572" s="868" t="s">
        <v>819</v>
      </c>
      <c r="F6572" s="867" t="s">
        <v>819</v>
      </c>
      <c r="G6572" s="867">
        <v>101329</v>
      </c>
      <c r="H6572" s="867" t="s">
        <v>13217</v>
      </c>
      <c r="I6572" s="867" t="s">
        <v>13020</v>
      </c>
      <c r="J6572" s="867" t="s">
        <v>6229</v>
      </c>
      <c r="K6572" s="868">
        <v>26.84</v>
      </c>
      <c r="L6572" s="867" t="s">
        <v>12923</v>
      </c>
    </row>
    <row r="6573" spans="1:12" ht="13.5">
      <c r="A6573" s="867" t="s">
        <v>11071</v>
      </c>
      <c r="B6573" s="867" t="s">
        <v>12357</v>
      </c>
      <c r="C6573" s="867" t="s">
        <v>12623</v>
      </c>
      <c r="D6573" s="867" t="s">
        <v>12624</v>
      </c>
      <c r="E6573" s="868" t="s">
        <v>819</v>
      </c>
      <c r="F6573" s="867" t="s">
        <v>819</v>
      </c>
      <c r="G6573" s="867">
        <v>101330</v>
      </c>
      <c r="H6573" s="867" t="s">
        <v>13218</v>
      </c>
      <c r="I6573" s="867" t="s">
        <v>13020</v>
      </c>
      <c r="J6573" s="867" t="s">
        <v>6229</v>
      </c>
      <c r="K6573" s="868">
        <v>23.33</v>
      </c>
      <c r="L6573" s="867" t="s">
        <v>12923</v>
      </c>
    </row>
    <row r="6574" spans="1:12" ht="13.5">
      <c r="A6574" s="867" t="s">
        <v>11071</v>
      </c>
      <c r="B6574" s="867" t="s">
        <v>12357</v>
      </c>
      <c r="C6574" s="867" t="s">
        <v>12623</v>
      </c>
      <c r="D6574" s="867" t="s">
        <v>12624</v>
      </c>
      <c r="E6574" s="868" t="s">
        <v>819</v>
      </c>
      <c r="F6574" s="867" t="s">
        <v>819</v>
      </c>
      <c r="G6574" s="867">
        <v>101331</v>
      </c>
      <c r="H6574" s="867" t="s">
        <v>13219</v>
      </c>
      <c r="I6574" s="867" t="s">
        <v>13020</v>
      </c>
      <c r="J6574" s="867" t="s">
        <v>6229</v>
      </c>
      <c r="K6574" s="868">
        <v>17.79</v>
      </c>
      <c r="L6574" s="867" t="s">
        <v>12923</v>
      </c>
    </row>
    <row r="6575" spans="1:12" ht="13.5">
      <c r="A6575" s="867" t="s">
        <v>11071</v>
      </c>
      <c r="B6575" s="867" t="s">
        <v>12357</v>
      </c>
      <c r="C6575" s="867" t="s">
        <v>12623</v>
      </c>
      <c r="D6575" s="867" t="s">
        <v>12624</v>
      </c>
      <c r="E6575" s="868" t="s">
        <v>819</v>
      </c>
      <c r="F6575" s="867" t="s">
        <v>819</v>
      </c>
      <c r="G6575" s="867">
        <v>101332</v>
      </c>
      <c r="H6575" s="867" t="s">
        <v>13220</v>
      </c>
      <c r="I6575" s="867" t="s">
        <v>13020</v>
      </c>
      <c r="J6575" s="867" t="s">
        <v>6229</v>
      </c>
      <c r="K6575" s="868">
        <v>5.99</v>
      </c>
      <c r="L6575" s="867" t="s">
        <v>12923</v>
      </c>
    </row>
    <row r="6576" spans="1:12" ht="13.5">
      <c r="A6576" s="867" t="s">
        <v>11071</v>
      </c>
      <c r="B6576" s="867" t="s">
        <v>12357</v>
      </c>
      <c r="C6576" s="867" t="s">
        <v>12623</v>
      </c>
      <c r="D6576" s="867" t="s">
        <v>12624</v>
      </c>
      <c r="E6576" s="868" t="s">
        <v>819</v>
      </c>
      <c r="F6576" s="867" t="s">
        <v>819</v>
      </c>
      <c r="G6576" s="867">
        <v>101333</v>
      </c>
      <c r="H6576" s="867" t="s">
        <v>13221</v>
      </c>
      <c r="I6576" s="867" t="s">
        <v>13020</v>
      </c>
      <c r="J6576" s="867" t="s">
        <v>6229</v>
      </c>
      <c r="K6576" s="868">
        <v>14.59</v>
      </c>
      <c r="L6576" s="867" t="s">
        <v>12923</v>
      </c>
    </row>
    <row r="6577" spans="1:12" ht="13.5">
      <c r="A6577" s="867" t="s">
        <v>11071</v>
      </c>
      <c r="B6577" s="867" t="s">
        <v>12357</v>
      </c>
      <c r="C6577" s="867" t="s">
        <v>12623</v>
      </c>
      <c r="D6577" s="867" t="s">
        <v>12624</v>
      </c>
      <c r="E6577" s="868" t="s">
        <v>819</v>
      </c>
      <c r="F6577" s="867" t="s">
        <v>819</v>
      </c>
      <c r="G6577" s="867">
        <v>101334</v>
      </c>
      <c r="H6577" s="867" t="s">
        <v>13222</v>
      </c>
      <c r="I6577" s="867" t="s">
        <v>13020</v>
      </c>
      <c r="J6577" s="867" t="s">
        <v>6229</v>
      </c>
      <c r="K6577" s="868">
        <v>49.99</v>
      </c>
      <c r="L6577" s="867" t="s">
        <v>12923</v>
      </c>
    </row>
    <row r="6578" spans="1:12" ht="13.5">
      <c r="A6578" s="867" t="s">
        <v>11071</v>
      </c>
      <c r="B6578" s="867" t="s">
        <v>12357</v>
      </c>
      <c r="C6578" s="867" t="s">
        <v>12623</v>
      </c>
      <c r="D6578" s="867" t="s">
        <v>12624</v>
      </c>
      <c r="E6578" s="868" t="s">
        <v>819</v>
      </c>
      <c r="F6578" s="867" t="s">
        <v>819</v>
      </c>
      <c r="G6578" s="867">
        <v>101335</v>
      </c>
      <c r="H6578" s="867" t="s">
        <v>13223</v>
      </c>
      <c r="I6578" s="867" t="s">
        <v>13020</v>
      </c>
      <c r="J6578" s="867" t="s">
        <v>6229</v>
      </c>
      <c r="K6578" s="868">
        <v>5.96</v>
      </c>
      <c r="L6578" s="867" t="s">
        <v>12923</v>
      </c>
    </row>
    <row r="6579" spans="1:12" ht="13.5">
      <c r="A6579" s="867" t="s">
        <v>11071</v>
      </c>
      <c r="B6579" s="867" t="s">
        <v>12357</v>
      </c>
      <c r="C6579" s="867" t="s">
        <v>12623</v>
      </c>
      <c r="D6579" s="867" t="s">
        <v>12624</v>
      </c>
      <c r="E6579" s="868" t="s">
        <v>819</v>
      </c>
      <c r="F6579" s="867" t="s">
        <v>819</v>
      </c>
      <c r="G6579" s="867">
        <v>101336</v>
      </c>
      <c r="H6579" s="867" t="s">
        <v>13224</v>
      </c>
      <c r="I6579" s="867" t="s">
        <v>13020</v>
      </c>
      <c r="J6579" s="867" t="s">
        <v>6229</v>
      </c>
      <c r="K6579" s="868">
        <v>19.32</v>
      </c>
      <c r="L6579" s="867" t="s">
        <v>12923</v>
      </c>
    </row>
    <row r="6580" spans="1:12" ht="13.5">
      <c r="A6580" s="867" t="s">
        <v>11071</v>
      </c>
      <c r="B6580" s="867" t="s">
        <v>12357</v>
      </c>
      <c r="C6580" s="867" t="s">
        <v>12623</v>
      </c>
      <c r="D6580" s="867" t="s">
        <v>12624</v>
      </c>
      <c r="E6580" s="868" t="s">
        <v>819</v>
      </c>
      <c r="F6580" s="867" t="s">
        <v>819</v>
      </c>
      <c r="G6580" s="867">
        <v>101337</v>
      </c>
      <c r="H6580" s="867" t="s">
        <v>13225</v>
      </c>
      <c r="I6580" s="867" t="s">
        <v>13020</v>
      </c>
      <c r="J6580" s="867" t="s">
        <v>6229</v>
      </c>
      <c r="K6580" s="868">
        <v>6.62</v>
      </c>
      <c r="L6580" s="867" t="s">
        <v>12923</v>
      </c>
    </row>
    <row r="6581" spans="1:12" ht="13.5">
      <c r="A6581" s="867" t="s">
        <v>11071</v>
      </c>
      <c r="B6581" s="867" t="s">
        <v>12357</v>
      </c>
      <c r="C6581" s="867" t="s">
        <v>12623</v>
      </c>
      <c r="D6581" s="867" t="s">
        <v>12624</v>
      </c>
      <c r="E6581" s="868" t="s">
        <v>819</v>
      </c>
      <c r="F6581" s="867" t="s">
        <v>819</v>
      </c>
      <c r="G6581" s="867">
        <v>101338</v>
      </c>
      <c r="H6581" s="867" t="s">
        <v>13226</v>
      </c>
      <c r="I6581" s="867" t="s">
        <v>13020</v>
      </c>
      <c r="J6581" s="867" t="s">
        <v>6229</v>
      </c>
      <c r="K6581" s="868">
        <v>11</v>
      </c>
      <c r="L6581" s="867" t="s">
        <v>12923</v>
      </c>
    </row>
    <row r="6582" spans="1:12" ht="13.5">
      <c r="A6582" s="867" t="s">
        <v>11071</v>
      </c>
      <c r="B6582" s="867" t="s">
        <v>12357</v>
      </c>
      <c r="C6582" s="867" t="s">
        <v>12623</v>
      </c>
      <c r="D6582" s="867" t="s">
        <v>12624</v>
      </c>
      <c r="E6582" s="868" t="s">
        <v>819</v>
      </c>
      <c r="F6582" s="867" t="s">
        <v>819</v>
      </c>
      <c r="G6582" s="867">
        <v>101339</v>
      </c>
      <c r="H6582" s="867" t="s">
        <v>13227</v>
      </c>
      <c r="I6582" s="867" t="s">
        <v>13020</v>
      </c>
      <c r="J6582" s="867" t="s">
        <v>6229</v>
      </c>
      <c r="K6582" s="868">
        <v>9.5500000000000007</v>
      </c>
      <c r="L6582" s="867" t="s">
        <v>12923</v>
      </c>
    </row>
    <row r="6583" spans="1:12" ht="13.5">
      <c r="A6583" s="867" t="s">
        <v>11071</v>
      </c>
      <c r="B6583" s="867" t="s">
        <v>12357</v>
      </c>
      <c r="C6583" s="867" t="s">
        <v>12623</v>
      </c>
      <c r="D6583" s="867" t="s">
        <v>12624</v>
      </c>
      <c r="E6583" s="868" t="s">
        <v>819</v>
      </c>
      <c r="F6583" s="867" t="s">
        <v>819</v>
      </c>
      <c r="G6583" s="867">
        <v>101340</v>
      </c>
      <c r="H6583" s="867" t="s">
        <v>13228</v>
      </c>
      <c r="I6583" s="867" t="s">
        <v>13020</v>
      </c>
      <c r="J6583" s="867" t="s">
        <v>6229</v>
      </c>
      <c r="K6583" s="868">
        <v>9.2100000000000009</v>
      </c>
      <c r="L6583" s="867" t="s">
        <v>12923</v>
      </c>
    </row>
    <row r="6584" spans="1:12" ht="13.5">
      <c r="A6584" s="867" t="s">
        <v>11071</v>
      </c>
      <c r="B6584" s="867" t="s">
        <v>12357</v>
      </c>
      <c r="C6584" s="867" t="s">
        <v>12623</v>
      </c>
      <c r="D6584" s="867" t="s">
        <v>12624</v>
      </c>
      <c r="E6584" s="868" t="s">
        <v>819</v>
      </c>
      <c r="F6584" s="867" t="s">
        <v>819</v>
      </c>
      <c r="G6584" s="867">
        <v>101341</v>
      </c>
      <c r="H6584" s="867" t="s">
        <v>13229</v>
      </c>
      <c r="I6584" s="867" t="s">
        <v>13020</v>
      </c>
      <c r="J6584" s="867" t="s">
        <v>6229</v>
      </c>
      <c r="K6584" s="868">
        <v>9.7899999999999991</v>
      </c>
      <c r="L6584" s="867" t="s">
        <v>12923</v>
      </c>
    </row>
    <row r="6585" spans="1:12" ht="13.5">
      <c r="A6585" s="867" t="s">
        <v>11071</v>
      </c>
      <c r="B6585" s="867" t="s">
        <v>12357</v>
      </c>
      <c r="C6585" s="867" t="s">
        <v>12623</v>
      </c>
      <c r="D6585" s="867" t="s">
        <v>12624</v>
      </c>
      <c r="E6585" s="868" t="s">
        <v>819</v>
      </c>
      <c r="F6585" s="867" t="s">
        <v>819</v>
      </c>
      <c r="G6585" s="867">
        <v>101342</v>
      </c>
      <c r="H6585" s="867" t="s">
        <v>13230</v>
      </c>
      <c r="I6585" s="867" t="s">
        <v>13020</v>
      </c>
      <c r="J6585" s="867" t="s">
        <v>6229</v>
      </c>
      <c r="K6585" s="868">
        <v>11.75</v>
      </c>
      <c r="L6585" s="867" t="s">
        <v>12923</v>
      </c>
    </row>
    <row r="6586" spans="1:12" ht="13.5">
      <c r="A6586" s="867" t="s">
        <v>11071</v>
      </c>
      <c r="B6586" s="867" t="s">
        <v>12357</v>
      </c>
      <c r="C6586" s="867" t="s">
        <v>12623</v>
      </c>
      <c r="D6586" s="867" t="s">
        <v>12624</v>
      </c>
      <c r="E6586" s="868" t="s">
        <v>819</v>
      </c>
      <c r="F6586" s="867" t="s">
        <v>819</v>
      </c>
      <c r="G6586" s="867">
        <v>101343</v>
      </c>
      <c r="H6586" s="867" t="s">
        <v>13231</v>
      </c>
      <c r="I6586" s="867" t="s">
        <v>13020</v>
      </c>
      <c r="J6586" s="867" t="s">
        <v>6229</v>
      </c>
      <c r="K6586" s="868">
        <v>17.850000000000001</v>
      </c>
      <c r="L6586" s="867" t="s">
        <v>12923</v>
      </c>
    </row>
    <row r="6587" spans="1:12" ht="13.5">
      <c r="A6587" s="867" t="s">
        <v>11071</v>
      </c>
      <c r="B6587" s="867" t="s">
        <v>12357</v>
      </c>
      <c r="C6587" s="867" t="s">
        <v>12623</v>
      </c>
      <c r="D6587" s="867" t="s">
        <v>12624</v>
      </c>
      <c r="E6587" s="868" t="s">
        <v>819</v>
      </c>
      <c r="F6587" s="867" t="s">
        <v>819</v>
      </c>
      <c r="G6587" s="867">
        <v>101344</v>
      </c>
      <c r="H6587" s="867" t="s">
        <v>13232</v>
      </c>
      <c r="I6587" s="867" t="s">
        <v>13020</v>
      </c>
      <c r="J6587" s="867" t="s">
        <v>6229</v>
      </c>
      <c r="K6587" s="868">
        <v>19.32</v>
      </c>
      <c r="L6587" s="867" t="s">
        <v>12923</v>
      </c>
    </row>
    <row r="6588" spans="1:12" ht="13.5">
      <c r="A6588" s="867" t="s">
        <v>11071</v>
      </c>
      <c r="B6588" s="867" t="s">
        <v>12357</v>
      </c>
      <c r="C6588" s="867" t="s">
        <v>12623</v>
      </c>
      <c r="D6588" s="867" t="s">
        <v>12624</v>
      </c>
      <c r="E6588" s="868" t="s">
        <v>819</v>
      </c>
      <c r="F6588" s="867" t="s">
        <v>819</v>
      </c>
      <c r="G6588" s="867">
        <v>101345</v>
      </c>
      <c r="H6588" s="867" t="s">
        <v>13233</v>
      </c>
      <c r="I6588" s="867" t="s">
        <v>13020</v>
      </c>
      <c r="J6588" s="867" t="s">
        <v>6229</v>
      </c>
      <c r="K6588" s="868">
        <v>19.32</v>
      </c>
      <c r="L6588" s="867" t="s">
        <v>12923</v>
      </c>
    </row>
    <row r="6589" spans="1:12" ht="13.5">
      <c r="A6589" s="867" t="s">
        <v>11071</v>
      </c>
      <c r="B6589" s="867" t="s">
        <v>12357</v>
      </c>
      <c r="C6589" s="867" t="s">
        <v>12623</v>
      </c>
      <c r="D6589" s="867" t="s">
        <v>12624</v>
      </c>
      <c r="E6589" s="868" t="s">
        <v>819</v>
      </c>
      <c r="F6589" s="867" t="s">
        <v>819</v>
      </c>
      <c r="G6589" s="867">
        <v>101346</v>
      </c>
      <c r="H6589" s="867" t="s">
        <v>13234</v>
      </c>
      <c r="I6589" s="867" t="s">
        <v>13020</v>
      </c>
      <c r="J6589" s="867" t="s">
        <v>6229</v>
      </c>
      <c r="K6589" s="868">
        <v>15.98</v>
      </c>
      <c r="L6589" s="867" t="s">
        <v>12923</v>
      </c>
    </row>
    <row r="6590" spans="1:12" ht="13.5">
      <c r="A6590" s="867" t="s">
        <v>11071</v>
      </c>
      <c r="B6590" s="867" t="s">
        <v>12357</v>
      </c>
      <c r="C6590" s="867" t="s">
        <v>12623</v>
      </c>
      <c r="D6590" s="867" t="s">
        <v>12624</v>
      </c>
      <c r="E6590" s="868" t="s">
        <v>819</v>
      </c>
      <c r="F6590" s="867" t="s">
        <v>819</v>
      </c>
      <c r="G6590" s="867">
        <v>101347</v>
      </c>
      <c r="H6590" s="867" t="s">
        <v>13235</v>
      </c>
      <c r="I6590" s="867" t="s">
        <v>13020</v>
      </c>
      <c r="J6590" s="867" t="s">
        <v>6229</v>
      </c>
      <c r="K6590" s="868">
        <v>13.57</v>
      </c>
      <c r="L6590" s="867" t="s">
        <v>12923</v>
      </c>
    </row>
    <row r="6591" spans="1:12" ht="13.5">
      <c r="A6591" s="867" t="s">
        <v>11071</v>
      </c>
      <c r="B6591" s="867" t="s">
        <v>12357</v>
      </c>
      <c r="C6591" s="867" t="s">
        <v>12623</v>
      </c>
      <c r="D6591" s="867" t="s">
        <v>12624</v>
      </c>
      <c r="E6591" s="868" t="s">
        <v>819</v>
      </c>
      <c r="F6591" s="867" t="s">
        <v>819</v>
      </c>
      <c r="G6591" s="867">
        <v>101348</v>
      </c>
      <c r="H6591" s="867" t="s">
        <v>13236</v>
      </c>
      <c r="I6591" s="867" t="s">
        <v>13020</v>
      </c>
      <c r="J6591" s="867" t="s">
        <v>6229</v>
      </c>
      <c r="K6591" s="868">
        <v>10.050000000000001</v>
      </c>
      <c r="L6591" s="867" t="s">
        <v>12923</v>
      </c>
    </row>
    <row r="6592" spans="1:12" ht="13.5">
      <c r="A6592" s="867" t="s">
        <v>11071</v>
      </c>
      <c r="B6592" s="867" t="s">
        <v>12357</v>
      </c>
      <c r="C6592" s="867" t="s">
        <v>12623</v>
      </c>
      <c r="D6592" s="867" t="s">
        <v>12624</v>
      </c>
      <c r="E6592" s="868" t="s">
        <v>819</v>
      </c>
      <c r="F6592" s="867" t="s">
        <v>819</v>
      </c>
      <c r="G6592" s="867">
        <v>101349</v>
      </c>
      <c r="H6592" s="867" t="s">
        <v>13237</v>
      </c>
      <c r="I6592" s="867" t="s">
        <v>13020</v>
      </c>
      <c r="J6592" s="867" t="s">
        <v>6229</v>
      </c>
      <c r="K6592" s="868">
        <v>11.95</v>
      </c>
      <c r="L6592" s="867" t="s">
        <v>12923</v>
      </c>
    </row>
    <row r="6593" spans="1:12" ht="13.5">
      <c r="A6593" s="867" t="s">
        <v>11071</v>
      </c>
      <c r="B6593" s="867" t="s">
        <v>12357</v>
      </c>
      <c r="C6593" s="867" t="s">
        <v>12623</v>
      </c>
      <c r="D6593" s="867" t="s">
        <v>12624</v>
      </c>
      <c r="E6593" s="868" t="s">
        <v>819</v>
      </c>
      <c r="F6593" s="867" t="s">
        <v>819</v>
      </c>
      <c r="G6593" s="867">
        <v>101350</v>
      </c>
      <c r="H6593" s="867" t="s">
        <v>13238</v>
      </c>
      <c r="I6593" s="867" t="s">
        <v>13020</v>
      </c>
      <c r="J6593" s="867" t="s">
        <v>6229</v>
      </c>
      <c r="K6593" s="868">
        <v>14.66</v>
      </c>
      <c r="L6593" s="867" t="s">
        <v>12923</v>
      </c>
    </row>
    <row r="6594" spans="1:12" ht="13.5">
      <c r="A6594" s="867" t="s">
        <v>11071</v>
      </c>
      <c r="B6594" s="867" t="s">
        <v>12357</v>
      </c>
      <c r="C6594" s="867" t="s">
        <v>12623</v>
      </c>
      <c r="D6594" s="867" t="s">
        <v>12624</v>
      </c>
      <c r="E6594" s="868" t="s">
        <v>819</v>
      </c>
      <c r="F6594" s="867" t="s">
        <v>819</v>
      </c>
      <c r="G6594" s="867">
        <v>101351</v>
      </c>
      <c r="H6594" s="867" t="s">
        <v>13239</v>
      </c>
      <c r="I6594" s="867" t="s">
        <v>13020</v>
      </c>
      <c r="J6594" s="867" t="s">
        <v>6229</v>
      </c>
      <c r="K6594" s="868">
        <v>11.18</v>
      </c>
      <c r="L6594" s="867" t="s">
        <v>12923</v>
      </c>
    </row>
    <row r="6595" spans="1:12" ht="13.5">
      <c r="A6595" s="867" t="s">
        <v>11071</v>
      </c>
      <c r="B6595" s="867" t="s">
        <v>12357</v>
      </c>
      <c r="C6595" s="867" t="s">
        <v>12623</v>
      </c>
      <c r="D6595" s="867" t="s">
        <v>12624</v>
      </c>
      <c r="E6595" s="868" t="s">
        <v>819</v>
      </c>
      <c r="F6595" s="867" t="s">
        <v>819</v>
      </c>
      <c r="G6595" s="867">
        <v>101352</v>
      </c>
      <c r="H6595" s="867" t="s">
        <v>13240</v>
      </c>
      <c r="I6595" s="867" t="s">
        <v>13020</v>
      </c>
      <c r="J6595" s="867" t="s">
        <v>6229</v>
      </c>
      <c r="K6595" s="868">
        <v>12.34</v>
      </c>
      <c r="L6595" s="867" t="s">
        <v>12923</v>
      </c>
    </row>
    <row r="6596" spans="1:12" ht="13.5">
      <c r="A6596" s="867" t="s">
        <v>11071</v>
      </c>
      <c r="B6596" s="867" t="s">
        <v>12357</v>
      </c>
      <c r="C6596" s="867" t="s">
        <v>12623</v>
      </c>
      <c r="D6596" s="867" t="s">
        <v>12624</v>
      </c>
      <c r="E6596" s="868" t="s">
        <v>819</v>
      </c>
      <c r="F6596" s="867" t="s">
        <v>819</v>
      </c>
      <c r="G6596" s="867">
        <v>101353</v>
      </c>
      <c r="H6596" s="867" t="s">
        <v>13241</v>
      </c>
      <c r="I6596" s="867" t="s">
        <v>13020</v>
      </c>
      <c r="J6596" s="867" t="s">
        <v>6229</v>
      </c>
      <c r="K6596" s="868">
        <v>9.85</v>
      </c>
      <c r="L6596" s="867" t="s">
        <v>12923</v>
      </c>
    </row>
    <row r="6597" spans="1:12" ht="13.5">
      <c r="A6597" s="867" t="s">
        <v>11071</v>
      </c>
      <c r="B6597" s="867" t="s">
        <v>12357</v>
      </c>
      <c r="C6597" s="867" t="s">
        <v>12623</v>
      </c>
      <c r="D6597" s="867" t="s">
        <v>12624</v>
      </c>
      <c r="E6597" s="868" t="s">
        <v>819</v>
      </c>
      <c r="F6597" s="867" t="s">
        <v>819</v>
      </c>
      <c r="G6597" s="867">
        <v>101354</v>
      </c>
      <c r="H6597" s="867" t="s">
        <v>13242</v>
      </c>
      <c r="I6597" s="867" t="s">
        <v>13020</v>
      </c>
      <c r="J6597" s="867" t="s">
        <v>6229</v>
      </c>
      <c r="K6597" s="868">
        <v>13.54</v>
      </c>
      <c r="L6597" s="867" t="s">
        <v>12923</v>
      </c>
    </row>
    <row r="6598" spans="1:12" ht="13.5">
      <c r="A6598" s="867" t="s">
        <v>11071</v>
      </c>
      <c r="B6598" s="867" t="s">
        <v>12357</v>
      </c>
      <c r="C6598" s="867" t="s">
        <v>12623</v>
      </c>
      <c r="D6598" s="867" t="s">
        <v>12624</v>
      </c>
      <c r="E6598" s="868" t="s">
        <v>819</v>
      </c>
      <c r="F6598" s="867" t="s">
        <v>819</v>
      </c>
      <c r="G6598" s="867">
        <v>101355</v>
      </c>
      <c r="H6598" s="867" t="s">
        <v>13243</v>
      </c>
      <c r="I6598" s="867" t="s">
        <v>13020</v>
      </c>
      <c r="J6598" s="867" t="s">
        <v>6229</v>
      </c>
      <c r="K6598" s="868">
        <v>10.59</v>
      </c>
      <c r="L6598" s="867" t="s">
        <v>12923</v>
      </c>
    </row>
    <row r="6599" spans="1:12" ht="13.5">
      <c r="A6599" s="867" t="s">
        <v>11071</v>
      </c>
      <c r="B6599" s="867" t="s">
        <v>12357</v>
      </c>
      <c r="C6599" s="867" t="s">
        <v>12623</v>
      </c>
      <c r="D6599" s="867" t="s">
        <v>12624</v>
      </c>
      <c r="E6599" s="868" t="s">
        <v>819</v>
      </c>
      <c r="F6599" s="867" t="s">
        <v>819</v>
      </c>
      <c r="G6599" s="867">
        <v>101356</v>
      </c>
      <c r="H6599" s="867" t="s">
        <v>13244</v>
      </c>
      <c r="I6599" s="867" t="s">
        <v>13020</v>
      </c>
      <c r="J6599" s="867" t="s">
        <v>6229</v>
      </c>
      <c r="K6599" s="868">
        <v>24.92</v>
      </c>
      <c r="L6599" s="867" t="s">
        <v>12923</v>
      </c>
    </row>
    <row r="6600" spans="1:12" ht="13.5">
      <c r="A6600" s="867" t="s">
        <v>11071</v>
      </c>
      <c r="B6600" s="867" t="s">
        <v>12357</v>
      </c>
      <c r="C6600" s="867" t="s">
        <v>12623</v>
      </c>
      <c r="D6600" s="867" t="s">
        <v>12624</v>
      </c>
      <c r="E6600" s="868" t="s">
        <v>819</v>
      </c>
      <c r="F6600" s="867" t="s">
        <v>819</v>
      </c>
      <c r="G6600" s="867">
        <v>101357</v>
      </c>
      <c r="H6600" s="867" t="s">
        <v>13245</v>
      </c>
      <c r="I6600" s="867" t="s">
        <v>13020</v>
      </c>
      <c r="J6600" s="867" t="s">
        <v>6229</v>
      </c>
      <c r="K6600" s="868">
        <v>32.770000000000003</v>
      </c>
      <c r="L6600" s="867" t="s">
        <v>12923</v>
      </c>
    </row>
    <row r="6601" spans="1:12" ht="13.5">
      <c r="A6601" s="867" t="s">
        <v>11071</v>
      </c>
      <c r="B6601" s="867" t="s">
        <v>12357</v>
      </c>
      <c r="C6601" s="867" t="s">
        <v>12623</v>
      </c>
      <c r="D6601" s="867" t="s">
        <v>12624</v>
      </c>
      <c r="E6601" s="868" t="s">
        <v>819</v>
      </c>
      <c r="F6601" s="867" t="s">
        <v>819</v>
      </c>
      <c r="G6601" s="867">
        <v>101358</v>
      </c>
      <c r="H6601" s="867" t="s">
        <v>13246</v>
      </c>
      <c r="I6601" s="867" t="s">
        <v>13020</v>
      </c>
      <c r="J6601" s="867" t="s">
        <v>6229</v>
      </c>
      <c r="K6601" s="868">
        <v>22.82</v>
      </c>
      <c r="L6601" s="867" t="s">
        <v>12923</v>
      </c>
    </row>
    <row r="6602" spans="1:12" ht="13.5">
      <c r="A6602" s="867" t="s">
        <v>11071</v>
      </c>
      <c r="B6602" s="867" t="s">
        <v>12357</v>
      </c>
      <c r="C6602" s="867" t="s">
        <v>12623</v>
      </c>
      <c r="D6602" s="867" t="s">
        <v>12624</v>
      </c>
      <c r="E6602" s="868" t="s">
        <v>819</v>
      </c>
      <c r="F6602" s="867" t="s">
        <v>819</v>
      </c>
      <c r="G6602" s="867">
        <v>101359</v>
      </c>
      <c r="H6602" s="867" t="s">
        <v>13247</v>
      </c>
      <c r="I6602" s="867" t="s">
        <v>13020</v>
      </c>
      <c r="J6602" s="867" t="s">
        <v>6229</v>
      </c>
      <c r="K6602" s="868">
        <v>24.63</v>
      </c>
      <c r="L6602" s="867" t="s">
        <v>12923</v>
      </c>
    </row>
    <row r="6603" spans="1:12" ht="13.5">
      <c r="A6603" s="867" t="s">
        <v>11071</v>
      </c>
      <c r="B6603" s="867" t="s">
        <v>12357</v>
      </c>
      <c r="C6603" s="867" t="s">
        <v>12623</v>
      </c>
      <c r="D6603" s="867" t="s">
        <v>12624</v>
      </c>
      <c r="E6603" s="868" t="s">
        <v>819</v>
      </c>
      <c r="F6603" s="867" t="s">
        <v>819</v>
      </c>
      <c r="G6603" s="867">
        <v>101360</v>
      </c>
      <c r="H6603" s="867" t="s">
        <v>13248</v>
      </c>
      <c r="I6603" s="867" t="s">
        <v>13020</v>
      </c>
      <c r="J6603" s="867" t="s">
        <v>6229</v>
      </c>
      <c r="K6603" s="868">
        <v>24.55</v>
      </c>
      <c r="L6603" s="867" t="s">
        <v>12923</v>
      </c>
    </row>
    <row r="6604" spans="1:12" ht="13.5">
      <c r="A6604" s="867" t="s">
        <v>11071</v>
      </c>
      <c r="B6604" s="867" t="s">
        <v>12357</v>
      </c>
      <c r="C6604" s="867" t="s">
        <v>12623</v>
      </c>
      <c r="D6604" s="867" t="s">
        <v>12624</v>
      </c>
      <c r="E6604" s="868" t="s">
        <v>819</v>
      </c>
      <c r="F6604" s="867" t="s">
        <v>819</v>
      </c>
      <c r="G6604" s="867">
        <v>101361</v>
      </c>
      <c r="H6604" s="867" t="s">
        <v>13249</v>
      </c>
      <c r="I6604" s="867" t="s">
        <v>13020</v>
      </c>
      <c r="J6604" s="867" t="s">
        <v>6229</v>
      </c>
      <c r="K6604" s="868">
        <v>21.9</v>
      </c>
      <c r="L6604" s="867" t="s">
        <v>12923</v>
      </c>
    </row>
    <row r="6605" spans="1:12" ht="13.5">
      <c r="A6605" s="867" t="s">
        <v>11071</v>
      </c>
      <c r="B6605" s="867" t="s">
        <v>12357</v>
      </c>
      <c r="C6605" s="867" t="s">
        <v>12623</v>
      </c>
      <c r="D6605" s="867" t="s">
        <v>12624</v>
      </c>
      <c r="E6605" s="868" t="s">
        <v>819</v>
      </c>
      <c r="F6605" s="867" t="s">
        <v>819</v>
      </c>
      <c r="G6605" s="867">
        <v>101362</v>
      </c>
      <c r="H6605" s="867" t="s">
        <v>13250</v>
      </c>
      <c r="I6605" s="867" t="s">
        <v>13020</v>
      </c>
      <c r="J6605" s="867" t="s">
        <v>6229</v>
      </c>
      <c r="K6605" s="868">
        <v>5.12</v>
      </c>
      <c r="L6605" s="867" t="s">
        <v>12923</v>
      </c>
    </row>
    <row r="6606" spans="1:12" ht="13.5">
      <c r="A6606" s="867" t="s">
        <v>11071</v>
      </c>
      <c r="B6606" s="867" t="s">
        <v>12357</v>
      </c>
      <c r="C6606" s="867" t="s">
        <v>12623</v>
      </c>
      <c r="D6606" s="867" t="s">
        <v>12624</v>
      </c>
      <c r="E6606" s="868" t="s">
        <v>819</v>
      </c>
      <c r="F6606" s="867" t="s">
        <v>819</v>
      </c>
      <c r="G6606" s="867">
        <v>101363</v>
      </c>
      <c r="H6606" s="867" t="s">
        <v>13251</v>
      </c>
      <c r="I6606" s="867" t="s">
        <v>13020</v>
      </c>
      <c r="J6606" s="867" t="s">
        <v>6229</v>
      </c>
      <c r="K6606" s="868">
        <v>17.850000000000001</v>
      </c>
      <c r="L6606" s="867" t="s">
        <v>12923</v>
      </c>
    </row>
    <row r="6607" spans="1:12" ht="13.5">
      <c r="A6607" s="867" t="s">
        <v>11071</v>
      </c>
      <c r="B6607" s="867" t="s">
        <v>12357</v>
      </c>
      <c r="C6607" s="867" t="s">
        <v>12623</v>
      </c>
      <c r="D6607" s="867" t="s">
        <v>12624</v>
      </c>
      <c r="E6607" s="868" t="s">
        <v>819</v>
      </c>
      <c r="F6607" s="867" t="s">
        <v>819</v>
      </c>
      <c r="G6607" s="867">
        <v>101364</v>
      </c>
      <c r="H6607" s="867" t="s">
        <v>13252</v>
      </c>
      <c r="I6607" s="867" t="s">
        <v>13020</v>
      </c>
      <c r="J6607" s="867" t="s">
        <v>6229</v>
      </c>
      <c r="K6607" s="868">
        <v>21.34</v>
      </c>
      <c r="L6607" s="867" t="s">
        <v>12923</v>
      </c>
    </row>
    <row r="6608" spans="1:12" ht="13.5">
      <c r="A6608" s="867" t="s">
        <v>11071</v>
      </c>
      <c r="B6608" s="867" t="s">
        <v>12357</v>
      </c>
      <c r="C6608" s="867" t="s">
        <v>12623</v>
      </c>
      <c r="D6608" s="867" t="s">
        <v>12624</v>
      </c>
      <c r="E6608" s="868" t="s">
        <v>819</v>
      </c>
      <c r="F6608" s="867" t="s">
        <v>819</v>
      </c>
      <c r="G6608" s="867">
        <v>101365</v>
      </c>
      <c r="H6608" s="867" t="s">
        <v>13253</v>
      </c>
      <c r="I6608" s="867" t="s">
        <v>13020</v>
      </c>
      <c r="J6608" s="867" t="s">
        <v>6229</v>
      </c>
      <c r="K6608" s="868">
        <v>17.850000000000001</v>
      </c>
      <c r="L6608" s="867" t="s">
        <v>12923</v>
      </c>
    </row>
    <row r="6609" spans="1:12" ht="13.5">
      <c r="A6609" s="867" t="s">
        <v>11071</v>
      </c>
      <c r="B6609" s="867" t="s">
        <v>12357</v>
      </c>
      <c r="C6609" s="867" t="s">
        <v>12623</v>
      </c>
      <c r="D6609" s="867" t="s">
        <v>12624</v>
      </c>
      <c r="E6609" s="868" t="s">
        <v>819</v>
      </c>
      <c r="F6609" s="867" t="s">
        <v>819</v>
      </c>
      <c r="G6609" s="867">
        <v>101366</v>
      </c>
      <c r="H6609" s="867" t="s">
        <v>13254</v>
      </c>
      <c r="I6609" s="867" t="s">
        <v>13020</v>
      </c>
      <c r="J6609" s="867" t="s">
        <v>6229</v>
      </c>
      <c r="K6609" s="868">
        <v>19.93</v>
      </c>
      <c r="L6609" s="867" t="s">
        <v>12923</v>
      </c>
    </row>
    <row r="6610" spans="1:12" ht="13.5">
      <c r="A6610" s="867" t="s">
        <v>11071</v>
      </c>
      <c r="B6610" s="867" t="s">
        <v>12357</v>
      </c>
      <c r="C6610" s="867" t="s">
        <v>12623</v>
      </c>
      <c r="D6610" s="867" t="s">
        <v>12624</v>
      </c>
      <c r="E6610" s="868" t="s">
        <v>819</v>
      </c>
      <c r="F6610" s="867" t="s">
        <v>819</v>
      </c>
      <c r="G6610" s="867">
        <v>101367</v>
      </c>
      <c r="H6610" s="867" t="s">
        <v>13255</v>
      </c>
      <c r="I6610" s="867" t="s">
        <v>13020</v>
      </c>
      <c r="J6610" s="867" t="s">
        <v>6229</v>
      </c>
      <c r="K6610" s="868">
        <v>21.9</v>
      </c>
      <c r="L6610" s="867" t="s">
        <v>12923</v>
      </c>
    </row>
    <row r="6611" spans="1:12" ht="13.5">
      <c r="A6611" s="867" t="s">
        <v>11071</v>
      </c>
      <c r="B6611" s="867" t="s">
        <v>12357</v>
      </c>
      <c r="C6611" s="867" t="s">
        <v>12623</v>
      </c>
      <c r="D6611" s="867" t="s">
        <v>12624</v>
      </c>
      <c r="E6611" s="868" t="s">
        <v>819</v>
      </c>
      <c r="F6611" s="867" t="s">
        <v>819</v>
      </c>
      <c r="G6611" s="867">
        <v>101368</v>
      </c>
      <c r="H6611" s="867" t="s">
        <v>13256</v>
      </c>
      <c r="I6611" s="867" t="s">
        <v>13020</v>
      </c>
      <c r="J6611" s="867" t="s">
        <v>6229</v>
      </c>
      <c r="K6611" s="868">
        <v>35</v>
      </c>
      <c r="L6611" s="867" t="s">
        <v>12923</v>
      </c>
    </row>
    <row r="6612" spans="1:12" ht="13.5">
      <c r="A6612" s="867" t="s">
        <v>11071</v>
      </c>
      <c r="B6612" s="867" t="s">
        <v>12357</v>
      </c>
      <c r="C6612" s="867" t="s">
        <v>12623</v>
      </c>
      <c r="D6612" s="867" t="s">
        <v>12624</v>
      </c>
      <c r="E6612" s="868" t="s">
        <v>819</v>
      </c>
      <c r="F6612" s="867" t="s">
        <v>819</v>
      </c>
      <c r="G6612" s="867">
        <v>101369</v>
      </c>
      <c r="H6612" s="867" t="s">
        <v>13257</v>
      </c>
      <c r="I6612" s="867" t="s">
        <v>13020</v>
      </c>
      <c r="J6612" s="867" t="s">
        <v>6229</v>
      </c>
      <c r="K6612" s="868">
        <v>23.63</v>
      </c>
      <c r="L6612" s="867" t="s">
        <v>12923</v>
      </c>
    </row>
    <row r="6613" spans="1:12" ht="13.5">
      <c r="A6613" s="867" t="s">
        <v>11071</v>
      </c>
      <c r="B6613" s="867" t="s">
        <v>12357</v>
      </c>
      <c r="C6613" s="867" t="s">
        <v>12623</v>
      </c>
      <c r="D6613" s="867" t="s">
        <v>12624</v>
      </c>
      <c r="E6613" s="868" t="s">
        <v>819</v>
      </c>
      <c r="F6613" s="867" t="s">
        <v>819</v>
      </c>
      <c r="G6613" s="867">
        <v>101370</v>
      </c>
      <c r="H6613" s="867" t="s">
        <v>13258</v>
      </c>
      <c r="I6613" s="867" t="s">
        <v>13020</v>
      </c>
      <c r="J6613" s="867" t="s">
        <v>6229</v>
      </c>
      <c r="K6613" s="868">
        <v>19.489999999999998</v>
      </c>
      <c r="L6613" s="867" t="s">
        <v>12923</v>
      </c>
    </row>
    <row r="6614" spans="1:12" ht="13.5">
      <c r="A6614" s="867" t="s">
        <v>11071</v>
      </c>
      <c r="B6614" s="867" t="s">
        <v>12357</v>
      </c>
      <c r="C6614" s="867" t="s">
        <v>12623</v>
      </c>
      <c r="D6614" s="867" t="s">
        <v>12624</v>
      </c>
      <c r="E6614" s="868" t="s">
        <v>819</v>
      </c>
      <c r="F6614" s="867" t="s">
        <v>819</v>
      </c>
      <c r="G6614" s="867">
        <v>101371</v>
      </c>
      <c r="H6614" s="867" t="s">
        <v>13259</v>
      </c>
      <c r="I6614" s="867" t="s">
        <v>13020</v>
      </c>
      <c r="J6614" s="867" t="s">
        <v>6229</v>
      </c>
      <c r="K6614" s="868">
        <v>20.76</v>
      </c>
      <c r="L6614" s="867" t="s">
        <v>12923</v>
      </c>
    </row>
    <row r="6615" spans="1:12" ht="13.5">
      <c r="A6615" s="867" t="s">
        <v>11071</v>
      </c>
      <c r="B6615" s="867" t="s">
        <v>12357</v>
      </c>
      <c r="C6615" s="867" t="s">
        <v>12623</v>
      </c>
      <c r="D6615" s="867" t="s">
        <v>12624</v>
      </c>
      <c r="E6615" s="868" t="s">
        <v>819</v>
      </c>
      <c r="F6615" s="867" t="s">
        <v>819</v>
      </c>
      <c r="G6615" s="867">
        <v>101372</v>
      </c>
      <c r="H6615" s="867" t="s">
        <v>13260</v>
      </c>
      <c r="I6615" s="867" t="s">
        <v>13020</v>
      </c>
      <c r="J6615" s="867" t="s">
        <v>6229</v>
      </c>
      <c r="K6615" s="868">
        <v>5.36</v>
      </c>
      <c r="L6615" s="867" t="s">
        <v>12923</v>
      </c>
    </row>
    <row r="6616" spans="1:12" ht="13.5">
      <c r="A6616" s="867" t="s">
        <v>11071</v>
      </c>
      <c r="B6616" s="867" t="s">
        <v>12357</v>
      </c>
      <c r="C6616" s="867" t="s">
        <v>12623</v>
      </c>
      <c r="D6616" s="867" t="s">
        <v>12624</v>
      </c>
      <c r="E6616" s="868" t="s">
        <v>819</v>
      </c>
      <c r="F6616" s="867" t="s">
        <v>819</v>
      </c>
      <c r="G6616" s="867">
        <v>101373</v>
      </c>
      <c r="H6616" s="867" t="s">
        <v>13261</v>
      </c>
      <c r="I6616" s="867" t="s">
        <v>280</v>
      </c>
      <c r="J6616" s="867" t="s">
        <v>6229</v>
      </c>
      <c r="K6616" s="868">
        <v>136.06</v>
      </c>
      <c r="L6616" s="867" t="s">
        <v>12923</v>
      </c>
    </row>
    <row r="6617" spans="1:12" ht="13.5">
      <c r="A6617" s="867" t="s">
        <v>11071</v>
      </c>
      <c r="B6617" s="867" t="s">
        <v>12357</v>
      </c>
      <c r="C6617" s="867" t="s">
        <v>12623</v>
      </c>
      <c r="D6617" s="867" t="s">
        <v>12624</v>
      </c>
      <c r="E6617" s="868" t="s">
        <v>819</v>
      </c>
      <c r="F6617" s="867" t="s">
        <v>819</v>
      </c>
      <c r="G6617" s="867">
        <v>101374</v>
      </c>
      <c r="H6617" s="867" t="s">
        <v>12922</v>
      </c>
      <c r="I6617" s="867" t="s">
        <v>13020</v>
      </c>
      <c r="J6617" s="867" t="s">
        <v>6229</v>
      </c>
      <c r="K6617" s="869">
        <v>3152.21</v>
      </c>
      <c r="L6617" s="867" t="s">
        <v>12923</v>
      </c>
    </row>
    <row r="6618" spans="1:12" ht="13.5">
      <c r="A6618" s="867" t="s">
        <v>11071</v>
      </c>
      <c r="B6618" s="867" t="s">
        <v>12357</v>
      </c>
      <c r="C6618" s="867" t="s">
        <v>12623</v>
      </c>
      <c r="D6618" s="867" t="s">
        <v>12624</v>
      </c>
      <c r="E6618" s="868" t="s">
        <v>819</v>
      </c>
      <c r="F6618" s="867" t="s">
        <v>819</v>
      </c>
      <c r="G6618" s="867">
        <v>101375</v>
      </c>
      <c r="H6618" s="867" t="s">
        <v>13262</v>
      </c>
      <c r="I6618" s="867" t="s">
        <v>13020</v>
      </c>
      <c r="J6618" s="867" t="s">
        <v>6229</v>
      </c>
      <c r="K6618" s="869">
        <v>3199.93</v>
      </c>
      <c r="L6618" s="867" t="s">
        <v>12923</v>
      </c>
    </row>
    <row r="6619" spans="1:12" ht="13.5">
      <c r="A6619" s="867" t="s">
        <v>11071</v>
      </c>
      <c r="B6619" s="867" t="s">
        <v>12357</v>
      </c>
      <c r="C6619" s="867" t="s">
        <v>12623</v>
      </c>
      <c r="D6619" s="867" t="s">
        <v>12624</v>
      </c>
      <c r="E6619" s="868" t="s">
        <v>819</v>
      </c>
      <c r="F6619" s="867" t="s">
        <v>819</v>
      </c>
      <c r="G6619" s="867">
        <v>101376</v>
      </c>
      <c r="H6619" s="867" t="s">
        <v>13263</v>
      </c>
      <c r="I6619" s="867" t="s">
        <v>13020</v>
      </c>
      <c r="J6619" s="867" t="s">
        <v>6229</v>
      </c>
      <c r="K6619" s="869">
        <v>2501.5300000000002</v>
      </c>
      <c r="L6619" s="867" t="s">
        <v>12923</v>
      </c>
    </row>
    <row r="6620" spans="1:12" ht="13.5">
      <c r="A6620" s="867" t="s">
        <v>11071</v>
      </c>
      <c r="B6620" s="867" t="s">
        <v>12357</v>
      </c>
      <c r="C6620" s="867" t="s">
        <v>12623</v>
      </c>
      <c r="D6620" s="867" t="s">
        <v>12624</v>
      </c>
      <c r="E6620" s="868" t="s">
        <v>819</v>
      </c>
      <c r="F6620" s="867" t="s">
        <v>819</v>
      </c>
      <c r="G6620" s="867">
        <v>101377</v>
      </c>
      <c r="H6620" s="867" t="s">
        <v>12926</v>
      </c>
      <c r="I6620" s="867" t="s">
        <v>13020</v>
      </c>
      <c r="J6620" s="867" t="s">
        <v>6229</v>
      </c>
      <c r="K6620" s="869">
        <v>3223.63</v>
      </c>
      <c r="L6620" s="867" t="s">
        <v>12923</v>
      </c>
    </row>
    <row r="6621" spans="1:12" ht="13.5">
      <c r="A6621" s="867" t="s">
        <v>11071</v>
      </c>
      <c r="B6621" s="867" t="s">
        <v>12357</v>
      </c>
      <c r="C6621" s="867" t="s">
        <v>12623</v>
      </c>
      <c r="D6621" s="867" t="s">
        <v>12624</v>
      </c>
      <c r="E6621" s="868" t="s">
        <v>819</v>
      </c>
      <c r="F6621" s="867" t="s">
        <v>819</v>
      </c>
      <c r="G6621" s="867">
        <v>101378</v>
      </c>
      <c r="H6621" s="867" t="s">
        <v>13153</v>
      </c>
      <c r="I6621" s="867" t="s">
        <v>13020</v>
      </c>
      <c r="J6621" s="867" t="s">
        <v>6229</v>
      </c>
      <c r="K6621" s="869">
        <v>3446.39</v>
      </c>
      <c r="L6621" s="867" t="s">
        <v>12923</v>
      </c>
    </row>
    <row r="6622" spans="1:12" ht="13.5">
      <c r="A6622" s="867" t="s">
        <v>11071</v>
      </c>
      <c r="B6622" s="867" t="s">
        <v>12357</v>
      </c>
      <c r="C6622" s="867" t="s">
        <v>12623</v>
      </c>
      <c r="D6622" s="867" t="s">
        <v>12624</v>
      </c>
      <c r="E6622" s="868" t="s">
        <v>819</v>
      </c>
      <c r="F6622" s="867" t="s">
        <v>819</v>
      </c>
      <c r="G6622" s="867">
        <v>101379</v>
      </c>
      <c r="H6622" s="867" t="s">
        <v>13264</v>
      </c>
      <c r="I6622" s="867" t="s">
        <v>13020</v>
      </c>
      <c r="J6622" s="867" t="s">
        <v>6229</v>
      </c>
      <c r="K6622" s="869">
        <v>3301.32</v>
      </c>
      <c r="L6622" s="867" t="s">
        <v>12923</v>
      </c>
    </row>
    <row r="6623" spans="1:12" ht="13.5">
      <c r="A6623" s="867" t="s">
        <v>11071</v>
      </c>
      <c r="B6623" s="867" t="s">
        <v>12357</v>
      </c>
      <c r="C6623" s="867" t="s">
        <v>12623</v>
      </c>
      <c r="D6623" s="867" t="s">
        <v>12624</v>
      </c>
      <c r="E6623" s="868" t="s">
        <v>819</v>
      </c>
      <c r="F6623" s="867" t="s">
        <v>819</v>
      </c>
      <c r="G6623" s="867">
        <v>101380</v>
      </c>
      <c r="H6623" s="867" t="s">
        <v>12928</v>
      </c>
      <c r="I6623" s="867" t="s">
        <v>13020</v>
      </c>
      <c r="J6623" s="867" t="s">
        <v>6229</v>
      </c>
      <c r="K6623" s="869">
        <v>3573.73</v>
      </c>
      <c r="L6623" s="867" t="s">
        <v>12923</v>
      </c>
    </row>
    <row r="6624" spans="1:12" ht="13.5">
      <c r="A6624" s="867" t="s">
        <v>11071</v>
      </c>
      <c r="B6624" s="867" t="s">
        <v>12357</v>
      </c>
      <c r="C6624" s="867" t="s">
        <v>12623</v>
      </c>
      <c r="D6624" s="867" t="s">
        <v>12624</v>
      </c>
      <c r="E6624" s="868" t="s">
        <v>819</v>
      </c>
      <c r="F6624" s="867" t="s">
        <v>819</v>
      </c>
      <c r="G6624" s="867">
        <v>101381</v>
      </c>
      <c r="H6624" s="867" t="s">
        <v>12929</v>
      </c>
      <c r="I6624" s="867" t="s">
        <v>13020</v>
      </c>
      <c r="J6624" s="867" t="s">
        <v>6229</v>
      </c>
      <c r="K6624" s="869">
        <v>4042.71</v>
      </c>
      <c r="L6624" s="867" t="s">
        <v>12923</v>
      </c>
    </row>
    <row r="6625" spans="1:12" ht="13.5">
      <c r="A6625" s="867" t="s">
        <v>11071</v>
      </c>
      <c r="B6625" s="867" t="s">
        <v>12357</v>
      </c>
      <c r="C6625" s="867" t="s">
        <v>12623</v>
      </c>
      <c r="D6625" s="867" t="s">
        <v>12624</v>
      </c>
      <c r="E6625" s="868" t="s">
        <v>819</v>
      </c>
      <c r="F6625" s="867" t="s">
        <v>819</v>
      </c>
      <c r="G6625" s="867">
        <v>101382</v>
      </c>
      <c r="H6625" s="867" t="s">
        <v>13265</v>
      </c>
      <c r="I6625" s="867" t="s">
        <v>13020</v>
      </c>
      <c r="J6625" s="867" t="s">
        <v>6229</v>
      </c>
      <c r="K6625" s="869">
        <v>3185.47</v>
      </c>
      <c r="L6625" s="867" t="s">
        <v>12923</v>
      </c>
    </row>
    <row r="6626" spans="1:12" ht="13.5">
      <c r="A6626" s="867" t="s">
        <v>11071</v>
      </c>
      <c r="B6626" s="867" t="s">
        <v>12357</v>
      </c>
      <c r="C6626" s="867" t="s">
        <v>12623</v>
      </c>
      <c r="D6626" s="867" t="s">
        <v>12624</v>
      </c>
      <c r="E6626" s="868" t="s">
        <v>819</v>
      </c>
      <c r="F6626" s="867" t="s">
        <v>819</v>
      </c>
      <c r="G6626" s="867">
        <v>101383</v>
      </c>
      <c r="H6626" s="867" t="s">
        <v>13155</v>
      </c>
      <c r="I6626" s="867" t="s">
        <v>13020</v>
      </c>
      <c r="J6626" s="867" t="s">
        <v>6229</v>
      </c>
      <c r="K6626" s="869">
        <v>3248.25</v>
      </c>
      <c r="L6626" s="867" t="s">
        <v>12923</v>
      </c>
    </row>
    <row r="6627" spans="1:12" ht="13.5">
      <c r="A6627" s="867" t="s">
        <v>11071</v>
      </c>
      <c r="B6627" s="867" t="s">
        <v>12357</v>
      </c>
      <c r="C6627" s="867" t="s">
        <v>12623</v>
      </c>
      <c r="D6627" s="867" t="s">
        <v>12624</v>
      </c>
      <c r="E6627" s="868" t="s">
        <v>819</v>
      </c>
      <c r="F6627" s="867" t="s">
        <v>819</v>
      </c>
      <c r="G6627" s="867">
        <v>101384</v>
      </c>
      <c r="H6627" s="867" t="s">
        <v>12932</v>
      </c>
      <c r="I6627" s="867" t="s">
        <v>13020</v>
      </c>
      <c r="J6627" s="867" t="s">
        <v>6229</v>
      </c>
      <c r="K6627" s="869">
        <v>3118.54</v>
      </c>
      <c r="L6627" s="867" t="s">
        <v>12923</v>
      </c>
    </row>
    <row r="6628" spans="1:12" ht="13.5">
      <c r="A6628" s="867" t="s">
        <v>11071</v>
      </c>
      <c r="B6628" s="867" t="s">
        <v>12357</v>
      </c>
      <c r="C6628" s="867" t="s">
        <v>12623</v>
      </c>
      <c r="D6628" s="867" t="s">
        <v>12624</v>
      </c>
      <c r="E6628" s="868" t="s">
        <v>819</v>
      </c>
      <c r="F6628" s="867" t="s">
        <v>819</v>
      </c>
      <c r="G6628" s="867">
        <v>101385</v>
      </c>
      <c r="H6628" s="867" t="s">
        <v>13266</v>
      </c>
      <c r="I6628" s="867" t="s">
        <v>13020</v>
      </c>
      <c r="J6628" s="867" t="s">
        <v>6229</v>
      </c>
      <c r="K6628" s="869">
        <v>5201.59</v>
      </c>
      <c r="L6628" s="867" t="s">
        <v>12923</v>
      </c>
    </row>
    <row r="6629" spans="1:12" ht="13.5">
      <c r="A6629" s="867" t="s">
        <v>11071</v>
      </c>
      <c r="B6629" s="867" t="s">
        <v>12357</v>
      </c>
      <c r="C6629" s="867" t="s">
        <v>12623</v>
      </c>
      <c r="D6629" s="867" t="s">
        <v>12624</v>
      </c>
      <c r="E6629" s="868" t="s">
        <v>819</v>
      </c>
      <c r="F6629" s="867" t="s">
        <v>819</v>
      </c>
      <c r="G6629" s="867">
        <v>101386</v>
      </c>
      <c r="H6629" s="867" t="s">
        <v>332</v>
      </c>
      <c r="I6629" s="867" t="s">
        <v>13020</v>
      </c>
      <c r="J6629" s="867" t="s">
        <v>6229</v>
      </c>
      <c r="K6629" s="869">
        <v>2855.86</v>
      </c>
      <c r="L6629" s="867" t="s">
        <v>12923</v>
      </c>
    </row>
    <row r="6630" spans="1:12" ht="13.5">
      <c r="A6630" s="867" t="s">
        <v>11071</v>
      </c>
      <c r="B6630" s="867" t="s">
        <v>12357</v>
      </c>
      <c r="C6630" s="867" t="s">
        <v>12623</v>
      </c>
      <c r="D6630" s="867" t="s">
        <v>12624</v>
      </c>
      <c r="E6630" s="868" t="s">
        <v>819</v>
      </c>
      <c r="F6630" s="867" t="s">
        <v>819</v>
      </c>
      <c r="G6630" s="867">
        <v>101387</v>
      </c>
      <c r="H6630" s="867" t="s">
        <v>13267</v>
      </c>
      <c r="I6630" s="867" t="s">
        <v>13020</v>
      </c>
      <c r="J6630" s="867" t="s">
        <v>6229</v>
      </c>
      <c r="K6630" s="869">
        <v>3013.24</v>
      </c>
      <c r="L6630" s="867" t="s">
        <v>12923</v>
      </c>
    </row>
    <row r="6631" spans="1:12" ht="13.5">
      <c r="A6631" s="867" t="s">
        <v>11071</v>
      </c>
      <c r="B6631" s="867" t="s">
        <v>12357</v>
      </c>
      <c r="C6631" s="867" t="s">
        <v>12623</v>
      </c>
      <c r="D6631" s="867" t="s">
        <v>12624</v>
      </c>
      <c r="E6631" s="868" t="s">
        <v>819</v>
      </c>
      <c r="F6631" s="867" t="s">
        <v>819</v>
      </c>
      <c r="G6631" s="867">
        <v>101388</v>
      </c>
      <c r="H6631" s="867" t="s">
        <v>12935</v>
      </c>
      <c r="I6631" s="867" t="s">
        <v>13020</v>
      </c>
      <c r="J6631" s="867" t="s">
        <v>6229</v>
      </c>
      <c r="K6631" s="869">
        <v>3149.51</v>
      </c>
      <c r="L6631" s="867" t="s">
        <v>12923</v>
      </c>
    </row>
    <row r="6632" spans="1:12" ht="13.5">
      <c r="A6632" s="867" t="s">
        <v>11071</v>
      </c>
      <c r="B6632" s="867" t="s">
        <v>12357</v>
      </c>
      <c r="C6632" s="867" t="s">
        <v>12623</v>
      </c>
      <c r="D6632" s="867" t="s">
        <v>12624</v>
      </c>
      <c r="E6632" s="868" t="s">
        <v>819</v>
      </c>
      <c r="F6632" s="867" t="s">
        <v>819</v>
      </c>
      <c r="G6632" s="867">
        <v>101389</v>
      </c>
      <c r="H6632" s="867" t="s">
        <v>12936</v>
      </c>
      <c r="I6632" s="867" t="s">
        <v>13020</v>
      </c>
      <c r="J6632" s="867" t="s">
        <v>6229</v>
      </c>
      <c r="K6632" s="869">
        <v>1392.52</v>
      </c>
      <c r="L6632" s="867" t="s">
        <v>12923</v>
      </c>
    </row>
    <row r="6633" spans="1:12" ht="13.5">
      <c r="A6633" s="867" t="s">
        <v>11071</v>
      </c>
      <c r="B6633" s="867" t="s">
        <v>12357</v>
      </c>
      <c r="C6633" s="867" t="s">
        <v>12623</v>
      </c>
      <c r="D6633" s="867" t="s">
        <v>12624</v>
      </c>
      <c r="E6633" s="868" t="s">
        <v>819</v>
      </c>
      <c r="F6633" s="867" t="s">
        <v>819</v>
      </c>
      <c r="G6633" s="867">
        <v>101390</v>
      </c>
      <c r="H6633" s="867" t="s">
        <v>13268</v>
      </c>
      <c r="I6633" s="867" t="s">
        <v>13020</v>
      </c>
      <c r="J6633" s="867" t="s">
        <v>6229</v>
      </c>
      <c r="K6633" s="869">
        <v>6203.87</v>
      </c>
      <c r="L6633" s="867" t="s">
        <v>12923</v>
      </c>
    </row>
    <row r="6634" spans="1:12" ht="13.5">
      <c r="A6634" s="867" t="s">
        <v>11071</v>
      </c>
      <c r="B6634" s="867" t="s">
        <v>12357</v>
      </c>
      <c r="C6634" s="867" t="s">
        <v>12623</v>
      </c>
      <c r="D6634" s="867" t="s">
        <v>12624</v>
      </c>
      <c r="E6634" s="868" t="s">
        <v>819</v>
      </c>
      <c r="F6634" s="867" t="s">
        <v>819</v>
      </c>
      <c r="G6634" s="867">
        <v>101391</v>
      </c>
      <c r="H6634" s="867" t="s">
        <v>13269</v>
      </c>
      <c r="I6634" s="867" t="s">
        <v>13020</v>
      </c>
      <c r="J6634" s="867" t="s">
        <v>6229</v>
      </c>
      <c r="K6634" s="869">
        <v>4047.68</v>
      </c>
      <c r="L6634" s="867" t="s">
        <v>12923</v>
      </c>
    </row>
    <row r="6635" spans="1:12" ht="13.5">
      <c r="A6635" s="867" t="s">
        <v>11071</v>
      </c>
      <c r="B6635" s="867" t="s">
        <v>12357</v>
      </c>
      <c r="C6635" s="867" t="s">
        <v>12623</v>
      </c>
      <c r="D6635" s="867" t="s">
        <v>12624</v>
      </c>
      <c r="E6635" s="868" t="s">
        <v>819</v>
      </c>
      <c r="F6635" s="867" t="s">
        <v>819</v>
      </c>
      <c r="G6635" s="867">
        <v>101392</v>
      </c>
      <c r="H6635" s="867" t="s">
        <v>13270</v>
      </c>
      <c r="I6635" s="867" t="s">
        <v>13020</v>
      </c>
      <c r="J6635" s="867" t="s">
        <v>6229</v>
      </c>
      <c r="K6635" s="869">
        <v>3022.94</v>
      </c>
      <c r="L6635" s="867" t="s">
        <v>12923</v>
      </c>
    </row>
    <row r="6636" spans="1:12" ht="13.5">
      <c r="A6636" s="867" t="s">
        <v>11071</v>
      </c>
      <c r="B6636" s="867" t="s">
        <v>12357</v>
      </c>
      <c r="C6636" s="867" t="s">
        <v>12623</v>
      </c>
      <c r="D6636" s="867" t="s">
        <v>12624</v>
      </c>
      <c r="E6636" s="868" t="s">
        <v>819</v>
      </c>
      <c r="F6636" s="867" t="s">
        <v>819</v>
      </c>
      <c r="G6636" s="867">
        <v>101393</v>
      </c>
      <c r="H6636" s="867" t="s">
        <v>13271</v>
      </c>
      <c r="I6636" s="867" t="s">
        <v>13020</v>
      </c>
      <c r="J6636" s="867" t="s">
        <v>6229</v>
      </c>
      <c r="K6636" s="869">
        <v>4691.42</v>
      </c>
      <c r="L6636" s="867" t="s">
        <v>12923</v>
      </c>
    </row>
    <row r="6637" spans="1:12" ht="13.5">
      <c r="A6637" s="867" t="s">
        <v>11071</v>
      </c>
      <c r="B6637" s="867" t="s">
        <v>12357</v>
      </c>
      <c r="C6637" s="867" t="s">
        <v>12623</v>
      </c>
      <c r="D6637" s="867" t="s">
        <v>12624</v>
      </c>
      <c r="E6637" s="868" t="s">
        <v>819</v>
      </c>
      <c r="F6637" s="867" t="s">
        <v>819</v>
      </c>
      <c r="G6637" s="867">
        <v>101394</v>
      </c>
      <c r="H6637" s="867" t="s">
        <v>12942</v>
      </c>
      <c r="I6637" s="867" t="s">
        <v>13020</v>
      </c>
      <c r="J6637" s="867" t="s">
        <v>6229</v>
      </c>
      <c r="K6637" s="869">
        <v>3824.36</v>
      </c>
      <c r="L6637" s="867" t="s">
        <v>12923</v>
      </c>
    </row>
    <row r="6638" spans="1:12" ht="13.5">
      <c r="A6638" s="867" t="s">
        <v>11071</v>
      </c>
      <c r="B6638" s="867" t="s">
        <v>12357</v>
      </c>
      <c r="C6638" s="867" t="s">
        <v>12623</v>
      </c>
      <c r="D6638" s="867" t="s">
        <v>12624</v>
      </c>
      <c r="E6638" s="868" t="s">
        <v>819</v>
      </c>
      <c r="F6638" s="867" t="s">
        <v>819</v>
      </c>
      <c r="G6638" s="867">
        <v>101395</v>
      </c>
      <c r="H6638" s="867" t="s">
        <v>13272</v>
      </c>
      <c r="I6638" s="867" t="s">
        <v>13020</v>
      </c>
      <c r="J6638" s="867" t="s">
        <v>6229</v>
      </c>
      <c r="K6638" s="869">
        <v>3413.57</v>
      </c>
      <c r="L6638" s="867" t="s">
        <v>12923</v>
      </c>
    </row>
    <row r="6639" spans="1:12" ht="13.5">
      <c r="A6639" s="867" t="s">
        <v>11071</v>
      </c>
      <c r="B6639" s="867" t="s">
        <v>12357</v>
      </c>
      <c r="C6639" s="867" t="s">
        <v>12623</v>
      </c>
      <c r="D6639" s="867" t="s">
        <v>12624</v>
      </c>
      <c r="E6639" s="868" t="s">
        <v>819</v>
      </c>
      <c r="F6639" s="867" t="s">
        <v>819</v>
      </c>
      <c r="G6639" s="867">
        <v>101396</v>
      </c>
      <c r="H6639" s="867" t="s">
        <v>13273</v>
      </c>
      <c r="I6639" s="867" t="s">
        <v>13020</v>
      </c>
      <c r="J6639" s="867" t="s">
        <v>6229</v>
      </c>
      <c r="K6639" s="869">
        <v>4039.28</v>
      </c>
      <c r="L6639" s="867" t="s">
        <v>12923</v>
      </c>
    </row>
    <row r="6640" spans="1:12" ht="13.5">
      <c r="A6640" s="867" t="s">
        <v>11071</v>
      </c>
      <c r="B6640" s="867" t="s">
        <v>12357</v>
      </c>
      <c r="C6640" s="867" t="s">
        <v>12623</v>
      </c>
      <c r="D6640" s="867" t="s">
        <v>12624</v>
      </c>
      <c r="E6640" s="868" t="s">
        <v>819</v>
      </c>
      <c r="F6640" s="867" t="s">
        <v>819</v>
      </c>
      <c r="G6640" s="867">
        <v>101397</v>
      </c>
      <c r="H6640" s="867" t="s">
        <v>12944</v>
      </c>
      <c r="I6640" s="867" t="s">
        <v>13020</v>
      </c>
      <c r="J6640" s="867" t="s">
        <v>6229</v>
      </c>
      <c r="K6640" s="869">
        <v>4034.31</v>
      </c>
      <c r="L6640" s="867" t="s">
        <v>12923</v>
      </c>
    </row>
    <row r="6641" spans="1:12" ht="13.5">
      <c r="A6641" s="867" t="s">
        <v>11071</v>
      </c>
      <c r="B6641" s="867" t="s">
        <v>12357</v>
      </c>
      <c r="C6641" s="867" t="s">
        <v>12623</v>
      </c>
      <c r="D6641" s="867" t="s">
        <v>12624</v>
      </c>
      <c r="E6641" s="868" t="s">
        <v>819</v>
      </c>
      <c r="F6641" s="867" t="s">
        <v>819</v>
      </c>
      <c r="G6641" s="867">
        <v>101398</v>
      </c>
      <c r="H6641" s="867" t="s">
        <v>13274</v>
      </c>
      <c r="I6641" s="867" t="s">
        <v>13020</v>
      </c>
      <c r="J6641" s="867" t="s">
        <v>6229</v>
      </c>
      <c r="K6641" s="869">
        <v>2737.06</v>
      </c>
      <c r="L6641" s="867" t="s">
        <v>12923</v>
      </c>
    </row>
    <row r="6642" spans="1:12" ht="13.5">
      <c r="A6642" s="867" t="s">
        <v>11071</v>
      </c>
      <c r="B6642" s="867" t="s">
        <v>12357</v>
      </c>
      <c r="C6642" s="867" t="s">
        <v>12623</v>
      </c>
      <c r="D6642" s="867" t="s">
        <v>12624</v>
      </c>
      <c r="E6642" s="868" t="s">
        <v>819</v>
      </c>
      <c r="F6642" s="867" t="s">
        <v>819</v>
      </c>
      <c r="G6642" s="867">
        <v>101399</v>
      </c>
      <c r="H6642" s="867" t="s">
        <v>12946</v>
      </c>
      <c r="I6642" s="867" t="s">
        <v>13020</v>
      </c>
      <c r="J6642" s="867" t="s">
        <v>6229</v>
      </c>
      <c r="K6642" s="869">
        <v>4085.02</v>
      </c>
      <c r="L6642" s="867" t="s">
        <v>12923</v>
      </c>
    </row>
    <row r="6643" spans="1:12" ht="13.5">
      <c r="A6643" s="867" t="s">
        <v>11071</v>
      </c>
      <c r="B6643" s="867" t="s">
        <v>12357</v>
      </c>
      <c r="C6643" s="867" t="s">
        <v>12623</v>
      </c>
      <c r="D6643" s="867" t="s">
        <v>12624</v>
      </c>
      <c r="E6643" s="868" t="s">
        <v>819</v>
      </c>
      <c r="F6643" s="867" t="s">
        <v>819</v>
      </c>
      <c r="G6643" s="867">
        <v>101400</v>
      </c>
      <c r="H6643" s="867" t="s">
        <v>13275</v>
      </c>
      <c r="I6643" s="867" t="s">
        <v>13020</v>
      </c>
      <c r="J6643" s="867" t="s">
        <v>6229</v>
      </c>
      <c r="K6643" s="869">
        <v>4088.47</v>
      </c>
      <c r="L6643" s="867" t="s">
        <v>12923</v>
      </c>
    </row>
    <row r="6644" spans="1:12" ht="13.5">
      <c r="A6644" s="867" t="s">
        <v>11071</v>
      </c>
      <c r="B6644" s="867" t="s">
        <v>12357</v>
      </c>
      <c r="C6644" s="867" t="s">
        <v>12623</v>
      </c>
      <c r="D6644" s="867" t="s">
        <v>12624</v>
      </c>
      <c r="E6644" s="868" t="s">
        <v>819</v>
      </c>
      <c r="F6644" s="867" t="s">
        <v>819</v>
      </c>
      <c r="G6644" s="867">
        <v>101401</v>
      </c>
      <c r="H6644" s="867" t="s">
        <v>12948</v>
      </c>
      <c r="I6644" s="867" t="s">
        <v>13020</v>
      </c>
      <c r="J6644" s="867" t="s">
        <v>6229</v>
      </c>
      <c r="K6644" s="869">
        <v>5488.2</v>
      </c>
      <c r="L6644" s="867" t="s">
        <v>12923</v>
      </c>
    </row>
    <row r="6645" spans="1:12" ht="13.5">
      <c r="A6645" s="867" t="s">
        <v>11071</v>
      </c>
      <c r="B6645" s="867" t="s">
        <v>12357</v>
      </c>
      <c r="C6645" s="867" t="s">
        <v>12623</v>
      </c>
      <c r="D6645" s="867" t="s">
        <v>12624</v>
      </c>
      <c r="E6645" s="868" t="s">
        <v>819</v>
      </c>
      <c r="F6645" s="867" t="s">
        <v>819</v>
      </c>
      <c r="G6645" s="867">
        <v>101402</v>
      </c>
      <c r="H6645" s="867" t="s">
        <v>12949</v>
      </c>
      <c r="I6645" s="867" t="s">
        <v>13020</v>
      </c>
      <c r="J6645" s="867" t="s">
        <v>6229</v>
      </c>
      <c r="K6645" s="869">
        <v>3978.32</v>
      </c>
      <c r="L6645" s="867" t="s">
        <v>12923</v>
      </c>
    </row>
    <row r="6646" spans="1:12" ht="13.5">
      <c r="A6646" s="867" t="s">
        <v>11071</v>
      </c>
      <c r="B6646" s="867" t="s">
        <v>12357</v>
      </c>
      <c r="C6646" s="867" t="s">
        <v>12623</v>
      </c>
      <c r="D6646" s="867" t="s">
        <v>12624</v>
      </c>
      <c r="E6646" s="868" t="s">
        <v>819</v>
      </c>
      <c r="F6646" s="867" t="s">
        <v>819</v>
      </c>
      <c r="G6646" s="867">
        <v>101403</v>
      </c>
      <c r="H6646" s="867" t="s">
        <v>13261</v>
      </c>
      <c r="I6646" s="867" t="s">
        <v>13020</v>
      </c>
      <c r="J6646" s="867" t="s">
        <v>6229</v>
      </c>
      <c r="K6646" s="869">
        <v>24235.35</v>
      </c>
      <c r="L6646" s="867" t="s">
        <v>12923</v>
      </c>
    </row>
    <row r="6647" spans="1:12" ht="13.5">
      <c r="A6647" s="867" t="s">
        <v>11071</v>
      </c>
      <c r="B6647" s="867" t="s">
        <v>12357</v>
      </c>
      <c r="C6647" s="867" t="s">
        <v>12623</v>
      </c>
      <c r="D6647" s="867" t="s">
        <v>12624</v>
      </c>
      <c r="E6647" s="868" t="s">
        <v>819</v>
      </c>
      <c r="F6647" s="867" t="s">
        <v>819</v>
      </c>
      <c r="G6647" s="867">
        <v>101404</v>
      </c>
      <c r="H6647" s="867" t="s">
        <v>13017</v>
      </c>
      <c r="I6647" s="867" t="s">
        <v>13020</v>
      </c>
      <c r="J6647" s="867" t="s">
        <v>6229</v>
      </c>
      <c r="K6647" s="869">
        <v>18392.82</v>
      </c>
      <c r="L6647" s="867" t="s">
        <v>12923</v>
      </c>
    </row>
    <row r="6648" spans="1:12" ht="13.5">
      <c r="A6648" s="867" t="s">
        <v>11071</v>
      </c>
      <c r="B6648" s="867" t="s">
        <v>12357</v>
      </c>
      <c r="C6648" s="867" t="s">
        <v>12623</v>
      </c>
      <c r="D6648" s="867" t="s">
        <v>12624</v>
      </c>
      <c r="E6648" s="868" t="s">
        <v>819</v>
      </c>
      <c r="F6648" s="867" t="s">
        <v>819</v>
      </c>
      <c r="G6648" s="867">
        <v>101405</v>
      </c>
      <c r="H6648" s="867" t="s">
        <v>13018</v>
      </c>
      <c r="I6648" s="867" t="s">
        <v>13020</v>
      </c>
      <c r="J6648" s="867" t="s">
        <v>6229</v>
      </c>
      <c r="K6648" s="869">
        <v>17118.419999999998</v>
      </c>
      <c r="L6648" s="867" t="s">
        <v>12923</v>
      </c>
    </row>
    <row r="6649" spans="1:12" ht="13.5">
      <c r="A6649" s="867" t="s">
        <v>11071</v>
      </c>
      <c r="B6649" s="867" t="s">
        <v>12357</v>
      </c>
      <c r="C6649" s="867" t="s">
        <v>12623</v>
      </c>
      <c r="D6649" s="867" t="s">
        <v>12624</v>
      </c>
      <c r="E6649" s="868" t="s">
        <v>819</v>
      </c>
      <c r="F6649" s="867" t="s">
        <v>819</v>
      </c>
      <c r="G6649" s="867">
        <v>101406</v>
      </c>
      <c r="H6649" s="867" t="s">
        <v>12950</v>
      </c>
      <c r="I6649" s="867" t="s">
        <v>13020</v>
      </c>
      <c r="J6649" s="867" t="s">
        <v>6229</v>
      </c>
      <c r="K6649" s="869">
        <v>4187.6099999999997</v>
      </c>
      <c r="L6649" s="867" t="s">
        <v>12923</v>
      </c>
    </row>
    <row r="6650" spans="1:12" ht="13.5">
      <c r="A6650" s="867" t="s">
        <v>11071</v>
      </c>
      <c r="B6650" s="867" t="s">
        <v>12357</v>
      </c>
      <c r="C6650" s="867" t="s">
        <v>12623</v>
      </c>
      <c r="D6650" s="867" t="s">
        <v>12624</v>
      </c>
      <c r="E6650" s="868" t="s">
        <v>819</v>
      </c>
      <c r="F6650" s="867" t="s">
        <v>819</v>
      </c>
      <c r="G6650" s="867">
        <v>101407</v>
      </c>
      <c r="H6650" s="867" t="s">
        <v>12951</v>
      </c>
      <c r="I6650" s="867" t="s">
        <v>13020</v>
      </c>
      <c r="J6650" s="867" t="s">
        <v>6229</v>
      </c>
      <c r="K6650" s="869">
        <v>4042.71</v>
      </c>
      <c r="L6650" s="867" t="s">
        <v>12923</v>
      </c>
    </row>
    <row r="6651" spans="1:12" ht="13.5">
      <c r="A6651" s="867" t="s">
        <v>11071</v>
      </c>
      <c r="B6651" s="867" t="s">
        <v>12357</v>
      </c>
      <c r="C6651" s="867" t="s">
        <v>12623</v>
      </c>
      <c r="D6651" s="867" t="s">
        <v>12624</v>
      </c>
      <c r="E6651" s="868" t="s">
        <v>819</v>
      </c>
      <c r="F6651" s="867" t="s">
        <v>819</v>
      </c>
      <c r="G6651" s="867">
        <v>101408</v>
      </c>
      <c r="H6651" s="867" t="s">
        <v>12952</v>
      </c>
      <c r="I6651" s="867" t="s">
        <v>13020</v>
      </c>
      <c r="J6651" s="867" t="s">
        <v>6229</v>
      </c>
      <c r="K6651" s="869">
        <v>4057.63</v>
      </c>
      <c r="L6651" s="867" t="s">
        <v>12923</v>
      </c>
    </row>
    <row r="6652" spans="1:12" ht="13.5">
      <c r="A6652" s="867" t="s">
        <v>11071</v>
      </c>
      <c r="B6652" s="867" t="s">
        <v>12357</v>
      </c>
      <c r="C6652" s="867" t="s">
        <v>12623</v>
      </c>
      <c r="D6652" s="867" t="s">
        <v>12624</v>
      </c>
      <c r="E6652" s="868" t="s">
        <v>819</v>
      </c>
      <c r="F6652" s="867" t="s">
        <v>819</v>
      </c>
      <c r="G6652" s="867">
        <v>101409</v>
      </c>
      <c r="H6652" s="867" t="s">
        <v>13276</v>
      </c>
      <c r="I6652" s="867" t="s">
        <v>13020</v>
      </c>
      <c r="J6652" s="867" t="s">
        <v>6229</v>
      </c>
      <c r="K6652" s="869">
        <v>3219.8</v>
      </c>
      <c r="L6652" s="867" t="s">
        <v>12923</v>
      </c>
    </row>
    <row r="6653" spans="1:12" ht="13.5">
      <c r="A6653" s="867" t="s">
        <v>11071</v>
      </c>
      <c r="B6653" s="867" t="s">
        <v>12357</v>
      </c>
      <c r="C6653" s="867" t="s">
        <v>12623</v>
      </c>
      <c r="D6653" s="867" t="s">
        <v>12624</v>
      </c>
      <c r="E6653" s="868" t="s">
        <v>819</v>
      </c>
      <c r="F6653" s="867" t="s">
        <v>819</v>
      </c>
      <c r="G6653" s="867">
        <v>101410</v>
      </c>
      <c r="H6653" s="867" t="s">
        <v>13000</v>
      </c>
      <c r="I6653" s="867" t="s">
        <v>13020</v>
      </c>
      <c r="J6653" s="867" t="s">
        <v>6229</v>
      </c>
      <c r="K6653" s="869">
        <v>3938.55</v>
      </c>
      <c r="L6653" s="867" t="s">
        <v>12923</v>
      </c>
    </row>
    <row r="6654" spans="1:12" ht="13.5">
      <c r="A6654" s="867" t="s">
        <v>11071</v>
      </c>
      <c r="B6654" s="867" t="s">
        <v>12357</v>
      </c>
      <c r="C6654" s="867" t="s">
        <v>12623</v>
      </c>
      <c r="D6654" s="867" t="s">
        <v>12624</v>
      </c>
      <c r="E6654" s="868" t="s">
        <v>819</v>
      </c>
      <c r="F6654" s="867" t="s">
        <v>819</v>
      </c>
      <c r="G6654" s="867">
        <v>101411</v>
      </c>
      <c r="H6654" s="867" t="s">
        <v>13277</v>
      </c>
      <c r="I6654" s="867" t="s">
        <v>13020</v>
      </c>
      <c r="J6654" s="867" t="s">
        <v>6229</v>
      </c>
      <c r="K6654" s="869">
        <v>4042.52</v>
      </c>
      <c r="L6654" s="867" t="s">
        <v>12923</v>
      </c>
    </row>
    <row r="6655" spans="1:12" ht="13.5">
      <c r="A6655" s="867" t="s">
        <v>11071</v>
      </c>
      <c r="B6655" s="867" t="s">
        <v>12357</v>
      </c>
      <c r="C6655" s="867" t="s">
        <v>12623</v>
      </c>
      <c r="D6655" s="867" t="s">
        <v>12624</v>
      </c>
      <c r="E6655" s="868" t="s">
        <v>819</v>
      </c>
      <c r="F6655" s="867" t="s">
        <v>819</v>
      </c>
      <c r="G6655" s="867">
        <v>101412</v>
      </c>
      <c r="H6655" s="867" t="s">
        <v>13278</v>
      </c>
      <c r="I6655" s="867" t="s">
        <v>13020</v>
      </c>
      <c r="J6655" s="867" t="s">
        <v>6229</v>
      </c>
      <c r="K6655" s="869">
        <v>4087.42</v>
      </c>
      <c r="L6655" s="867" t="s">
        <v>12923</v>
      </c>
    </row>
    <row r="6656" spans="1:12" ht="13.5">
      <c r="A6656" s="867" t="s">
        <v>11071</v>
      </c>
      <c r="B6656" s="867" t="s">
        <v>12357</v>
      </c>
      <c r="C6656" s="867" t="s">
        <v>12623</v>
      </c>
      <c r="D6656" s="867" t="s">
        <v>12624</v>
      </c>
      <c r="E6656" s="868" t="s">
        <v>819</v>
      </c>
      <c r="F6656" s="867" t="s">
        <v>819</v>
      </c>
      <c r="G6656" s="867">
        <v>101413</v>
      </c>
      <c r="H6656" s="867" t="s">
        <v>12954</v>
      </c>
      <c r="I6656" s="867" t="s">
        <v>13020</v>
      </c>
      <c r="J6656" s="867" t="s">
        <v>6229</v>
      </c>
      <c r="K6656" s="869">
        <v>4104.58</v>
      </c>
      <c r="L6656" s="867" t="s">
        <v>12923</v>
      </c>
    </row>
    <row r="6657" spans="1:12" ht="13.5">
      <c r="A6657" s="867" t="s">
        <v>11071</v>
      </c>
      <c r="B6657" s="867" t="s">
        <v>12357</v>
      </c>
      <c r="C6657" s="867" t="s">
        <v>12623</v>
      </c>
      <c r="D6657" s="867" t="s">
        <v>12624</v>
      </c>
      <c r="E6657" s="868" t="s">
        <v>819</v>
      </c>
      <c r="F6657" s="867" t="s">
        <v>819</v>
      </c>
      <c r="G6657" s="867">
        <v>101414</v>
      </c>
      <c r="H6657" s="867" t="s">
        <v>13279</v>
      </c>
      <c r="I6657" s="867" t="s">
        <v>13020</v>
      </c>
      <c r="J6657" s="867" t="s">
        <v>6229</v>
      </c>
      <c r="K6657" s="869">
        <v>3397.94</v>
      </c>
      <c r="L6657" s="867" t="s">
        <v>12923</v>
      </c>
    </row>
    <row r="6658" spans="1:12" ht="13.5">
      <c r="A6658" s="867" t="s">
        <v>11071</v>
      </c>
      <c r="B6658" s="867" t="s">
        <v>12357</v>
      </c>
      <c r="C6658" s="867" t="s">
        <v>12623</v>
      </c>
      <c r="D6658" s="867" t="s">
        <v>12624</v>
      </c>
      <c r="E6658" s="868" t="s">
        <v>819</v>
      </c>
      <c r="F6658" s="867" t="s">
        <v>819</v>
      </c>
      <c r="G6658" s="867">
        <v>101415</v>
      </c>
      <c r="H6658" s="867" t="s">
        <v>13280</v>
      </c>
      <c r="I6658" s="867" t="s">
        <v>13020</v>
      </c>
      <c r="J6658" s="867" t="s">
        <v>6229</v>
      </c>
      <c r="K6658" s="869">
        <v>4278.18</v>
      </c>
      <c r="L6658" s="867" t="s">
        <v>12923</v>
      </c>
    </row>
    <row r="6659" spans="1:12" ht="13.5">
      <c r="A6659" s="867" t="s">
        <v>11071</v>
      </c>
      <c r="B6659" s="867" t="s">
        <v>12357</v>
      </c>
      <c r="C6659" s="867" t="s">
        <v>12623</v>
      </c>
      <c r="D6659" s="867" t="s">
        <v>12624</v>
      </c>
      <c r="E6659" s="868" t="s">
        <v>819</v>
      </c>
      <c r="F6659" s="867" t="s">
        <v>819</v>
      </c>
      <c r="G6659" s="867">
        <v>101416</v>
      </c>
      <c r="H6659" s="867" t="s">
        <v>13160</v>
      </c>
      <c r="I6659" s="867" t="s">
        <v>13020</v>
      </c>
      <c r="J6659" s="867" t="s">
        <v>6229</v>
      </c>
      <c r="K6659" s="869">
        <v>4551.76</v>
      </c>
      <c r="L6659" s="867" t="s">
        <v>12923</v>
      </c>
    </row>
    <row r="6660" spans="1:12" ht="13.5">
      <c r="A6660" s="867" t="s">
        <v>11071</v>
      </c>
      <c r="B6660" s="867" t="s">
        <v>12357</v>
      </c>
      <c r="C6660" s="867" t="s">
        <v>12623</v>
      </c>
      <c r="D6660" s="867" t="s">
        <v>12624</v>
      </c>
      <c r="E6660" s="868" t="s">
        <v>819</v>
      </c>
      <c r="F6660" s="867" t="s">
        <v>819</v>
      </c>
      <c r="G6660" s="867">
        <v>101417</v>
      </c>
      <c r="H6660" s="867" t="s">
        <v>13281</v>
      </c>
      <c r="I6660" s="867" t="s">
        <v>13020</v>
      </c>
      <c r="J6660" s="867" t="s">
        <v>6229</v>
      </c>
      <c r="K6660" s="869">
        <v>3913.19</v>
      </c>
      <c r="L6660" s="867" t="s">
        <v>12923</v>
      </c>
    </row>
    <row r="6661" spans="1:12" ht="13.5">
      <c r="A6661" s="867" t="s">
        <v>11071</v>
      </c>
      <c r="B6661" s="867" t="s">
        <v>12357</v>
      </c>
      <c r="C6661" s="867" t="s">
        <v>12623</v>
      </c>
      <c r="D6661" s="867" t="s">
        <v>12624</v>
      </c>
      <c r="E6661" s="868" t="s">
        <v>819</v>
      </c>
      <c r="F6661" s="867" t="s">
        <v>819</v>
      </c>
      <c r="G6661" s="867">
        <v>101418</v>
      </c>
      <c r="H6661" s="867" t="s">
        <v>13282</v>
      </c>
      <c r="I6661" s="867" t="s">
        <v>13020</v>
      </c>
      <c r="J6661" s="867" t="s">
        <v>6229</v>
      </c>
      <c r="K6661" s="869">
        <v>3113.32</v>
      </c>
      <c r="L6661" s="867" t="s">
        <v>12923</v>
      </c>
    </row>
    <row r="6662" spans="1:12" ht="13.5">
      <c r="A6662" s="867" t="s">
        <v>11071</v>
      </c>
      <c r="B6662" s="867" t="s">
        <v>12357</v>
      </c>
      <c r="C6662" s="867" t="s">
        <v>12623</v>
      </c>
      <c r="D6662" s="867" t="s">
        <v>12624</v>
      </c>
      <c r="E6662" s="868" t="s">
        <v>819</v>
      </c>
      <c r="F6662" s="867" t="s">
        <v>819</v>
      </c>
      <c r="G6662" s="867">
        <v>101419</v>
      </c>
      <c r="H6662" s="867" t="s">
        <v>13283</v>
      </c>
      <c r="I6662" s="867" t="s">
        <v>13020</v>
      </c>
      <c r="J6662" s="867" t="s">
        <v>6229</v>
      </c>
      <c r="K6662" s="869">
        <v>4198.7299999999996</v>
      </c>
      <c r="L6662" s="867" t="s">
        <v>12923</v>
      </c>
    </row>
    <row r="6663" spans="1:12" ht="13.5">
      <c r="A6663" s="867" t="s">
        <v>11071</v>
      </c>
      <c r="B6663" s="867" t="s">
        <v>12357</v>
      </c>
      <c r="C6663" s="867" t="s">
        <v>12623</v>
      </c>
      <c r="D6663" s="867" t="s">
        <v>12624</v>
      </c>
      <c r="E6663" s="868" t="s">
        <v>819</v>
      </c>
      <c r="F6663" s="867" t="s">
        <v>819</v>
      </c>
      <c r="G6663" s="867">
        <v>101420</v>
      </c>
      <c r="H6663" s="867" t="s">
        <v>13284</v>
      </c>
      <c r="I6663" s="867" t="s">
        <v>13020</v>
      </c>
      <c r="J6663" s="867" t="s">
        <v>6229</v>
      </c>
      <c r="K6663" s="869">
        <v>3223.84</v>
      </c>
      <c r="L6663" s="867" t="s">
        <v>12923</v>
      </c>
    </row>
    <row r="6664" spans="1:12" ht="13.5">
      <c r="A6664" s="867" t="s">
        <v>11071</v>
      </c>
      <c r="B6664" s="867" t="s">
        <v>12357</v>
      </c>
      <c r="C6664" s="867" t="s">
        <v>12623</v>
      </c>
      <c r="D6664" s="867" t="s">
        <v>12624</v>
      </c>
      <c r="E6664" s="868" t="s">
        <v>819</v>
      </c>
      <c r="F6664" s="867" t="s">
        <v>819</v>
      </c>
      <c r="G6664" s="867">
        <v>101421</v>
      </c>
      <c r="H6664" s="867" t="s">
        <v>13285</v>
      </c>
      <c r="I6664" s="867" t="s">
        <v>13020</v>
      </c>
      <c r="J6664" s="867" t="s">
        <v>6229</v>
      </c>
      <c r="K6664" s="869">
        <v>4170.5600000000004</v>
      </c>
      <c r="L6664" s="867" t="s">
        <v>12923</v>
      </c>
    </row>
    <row r="6665" spans="1:12" ht="13.5">
      <c r="A6665" s="867" t="s">
        <v>11071</v>
      </c>
      <c r="B6665" s="867" t="s">
        <v>12357</v>
      </c>
      <c r="C6665" s="867" t="s">
        <v>12623</v>
      </c>
      <c r="D6665" s="867" t="s">
        <v>12624</v>
      </c>
      <c r="E6665" s="868" t="s">
        <v>819</v>
      </c>
      <c r="F6665" s="867" t="s">
        <v>819</v>
      </c>
      <c r="G6665" s="867">
        <v>101422</v>
      </c>
      <c r="H6665" s="867" t="s">
        <v>13286</v>
      </c>
      <c r="I6665" s="867" t="s">
        <v>13020</v>
      </c>
      <c r="J6665" s="867" t="s">
        <v>6229</v>
      </c>
      <c r="K6665" s="869">
        <v>3174.14</v>
      </c>
      <c r="L6665" s="867" t="s">
        <v>12923</v>
      </c>
    </row>
    <row r="6666" spans="1:12" ht="13.5">
      <c r="A6666" s="867" t="s">
        <v>11071</v>
      </c>
      <c r="B6666" s="867" t="s">
        <v>12357</v>
      </c>
      <c r="C6666" s="867" t="s">
        <v>12623</v>
      </c>
      <c r="D6666" s="867" t="s">
        <v>12624</v>
      </c>
      <c r="E6666" s="868" t="s">
        <v>819</v>
      </c>
      <c r="F6666" s="867" t="s">
        <v>819</v>
      </c>
      <c r="G6666" s="867">
        <v>101423</v>
      </c>
      <c r="H6666" s="867" t="s">
        <v>13287</v>
      </c>
      <c r="I6666" s="867" t="s">
        <v>13020</v>
      </c>
      <c r="J6666" s="867" t="s">
        <v>6229</v>
      </c>
      <c r="K6666" s="869">
        <v>3160.95</v>
      </c>
      <c r="L6666" s="867" t="s">
        <v>12923</v>
      </c>
    </row>
    <row r="6667" spans="1:12" ht="13.5">
      <c r="A6667" s="867" t="s">
        <v>11071</v>
      </c>
      <c r="B6667" s="867" t="s">
        <v>12357</v>
      </c>
      <c r="C6667" s="867" t="s">
        <v>12623</v>
      </c>
      <c r="D6667" s="867" t="s">
        <v>12624</v>
      </c>
      <c r="E6667" s="868" t="s">
        <v>819</v>
      </c>
      <c r="F6667" s="867" t="s">
        <v>819</v>
      </c>
      <c r="G6667" s="867">
        <v>101424</v>
      </c>
      <c r="H6667" s="867" t="s">
        <v>13288</v>
      </c>
      <c r="I6667" s="867" t="s">
        <v>13020</v>
      </c>
      <c r="J6667" s="867" t="s">
        <v>6229</v>
      </c>
      <c r="K6667" s="869">
        <v>3187.47</v>
      </c>
      <c r="L6667" s="867" t="s">
        <v>12923</v>
      </c>
    </row>
    <row r="6668" spans="1:12" ht="13.5">
      <c r="A6668" s="867" t="s">
        <v>11071</v>
      </c>
      <c r="B6668" s="867" t="s">
        <v>12357</v>
      </c>
      <c r="C6668" s="867" t="s">
        <v>12623</v>
      </c>
      <c r="D6668" s="867" t="s">
        <v>12624</v>
      </c>
      <c r="E6668" s="868" t="s">
        <v>819</v>
      </c>
      <c r="F6668" s="867" t="s">
        <v>819</v>
      </c>
      <c r="G6668" s="867">
        <v>101425</v>
      </c>
      <c r="H6668" s="867" t="s">
        <v>13289</v>
      </c>
      <c r="I6668" s="867" t="s">
        <v>13020</v>
      </c>
      <c r="J6668" s="867" t="s">
        <v>6229</v>
      </c>
      <c r="K6668" s="869">
        <v>1704.4</v>
      </c>
      <c r="L6668" s="867" t="s">
        <v>12923</v>
      </c>
    </row>
    <row r="6669" spans="1:12" ht="13.5">
      <c r="A6669" s="867" t="s">
        <v>11071</v>
      </c>
      <c r="B6669" s="867" t="s">
        <v>12357</v>
      </c>
      <c r="C6669" s="867" t="s">
        <v>12623</v>
      </c>
      <c r="D6669" s="867" t="s">
        <v>12624</v>
      </c>
      <c r="E6669" s="868" t="s">
        <v>819</v>
      </c>
      <c r="F6669" s="867" t="s">
        <v>819</v>
      </c>
      <c r="G6669" s="867">
        <v>101426</v>
      </c>
      <c r="H6669" s="867" t="s">
        <v>13290</v>
      </c>
      <c r="I6669" s="867" t="s">
        <v>13020</v>
      </c>
      <c r="J6669" s="867" t="s">
        <v>6229</v>
      </c>
      <c r="K6669" s="869">
        <v>3458.27</v>
      </c>
      <c r="L6669" s="867" t="s">
        <v>12923</v>
      </c>
    </row>
    <row r="6670" spans="1:12" ht="13.5">
      <c r="A6670" s="867" t="s">
        <v>11071</v>
      </c>
      <c r="B6670" s="867" t="s">
        <v>12357</v>
      </c>
      <c r="C6670" s="867" t="s">
        <v>12623</v>
      </c>
      <c r="D6670" s="867" t="s">
        <v>12624</v>
      </c>
      <c r="E6670" s="868" t="s">
        <v>819</v>
      </c>
      <c r="F6670" s="867" t="s">
        <v>819</v>
      </c>
      <c r="G6670" s="867">
        <v>101427</v>
      </c>
      <c r="H6670" s="867" t="s">
        <v>12966</v>
      </c>
      <c r="I6670" s="867" t="s">
        <v>13020</v>
      </c>
      <c r="J6670" s="867" t="s">
        <v>6229</v>
      </c>
      <c r="K6670" s="869">
        <v>3127.08</v>
      </c>
      <c r="L6670" s="867" t="s">
        <v>12923</v>
      </c>
    </row>
    <row r="6671" spans="1:12" ht="13.5">
      <c r="A6671" s="867" t="s">
        <v>11071</v>
      </c>
      <c r="B6671" s="867" t="s">
        <v>12357</v>
      </c>
      <c r="C6671" s="867" t="s">
        <v>12623</v>
      </c>
      <c r="D6671" s="867" t="s">
        <v>12624</v>
      </c>
      <c r="E6671" s="868" t="s">
        <v>819</v>
      </c>
      <c r="F6671" s="867" t="s">
        <v>819</v>
      </c>
      <c r="G6671" s="867">
        <v>101428</v>
      </c>
      <c r="H6671" s="867" t="s">
        <v>13291</v>
      </c>
      <c r="I6671" s="867" t="s">
        <v>13020</v>
      </c>
      <c r="J6671" s="867" t="s">
        <v>6229</v>
      </c>
      <c r="K6671" s="869">
        <v>3050.84</v>
      </c>
      <c r="L6671" s="867" t="s">
        <v>12923</v>
      </c>
    </row>
    <row r="6672" spans="1:12" ht="13.5">
      <c r="A6672" s="867" t="s">
        <v>11071</v>
      </c>
      <c r="B6672" s="867" t="s">
        <v>12357</v>
      </c>
      <c r="C6672" s="867" t="s">
        <v>12623</v>
      </c>
      <c r="D6672" s="867" t="s">
        <v>12624</v>
      </c>
      <c r="E6672" s="868" t="s">
        <v>819</v>
      </c>
      <c r="F6672" s="867" t="s">
        <v>819</v>
      </c>
      <c r="G6672" s="867">
        <v>101429</v>
      </c>
      <c r="H6672" s="867" t="s">
        <v>13292</v>
      </c>
      <c r="I6672" s="867" t="s">
        <v>13020</v>
      </c>
      <c r="J6672" s="867" t="s">
        <v>6229</v>
      </c>
      <c r="K6672" s="869">
        <v>3183.62</v>
      </c>
      <c r="L6672" s="867" t="s">
        <v>12923</v>
      </c>
    </row>
    <row r="6673" spans="1:12" ht="13.5">
      <c r="A6673" s="867" t="s">
        <v>11071</v>
      </c>
      <c r="B6673" s="867" t="s">
        <v>12357</v>
      </c>
      <c r="C6673" s="867" t="s">
        <v>12623</v>
      </c>
      <c r="D6673" s="867" t="s">
        <v>12624</v>
      </c>
      <c r="E6673" s="868" t="s">
        <v>819</v>
      </c>
      <c r="F6673" s="867" t="s">
        <v>819</v>
      </c>
      <c r="G6673" s="867">
        <v>101430</v>
      </c>
      <c r="H6673" s="867" t="s">
        <v>13293</v>
      </c>
      <c r="I6673" s="867" t="s">
        <v>13020</v>
      </c>
      <c r="J6673" s="867" t="s">
        <v>6229</v>
      </c>
      <c r="K6673" s="869">
        <v>3630.2</v>
      </c>
      <c r="L6673" s="867" t="s">
        <v>12923</v>
      </c>
    </row>
    <row r="6674" spans="1:12" ht="13.5">
      <c r="A6674" s="867" t="s">
        <v>11071</v>
      </c>
      <c r="B6674" s="867" t="s">
        <v>12357</v>
      </c>
      <c r="C6674" s="867" t="s">
        <v>12623</v>
      </c>
      <c r="D6674" s="867" t="s">
        <v>12624</v>
      </c>
      <c r="E6674" s="868" t="s">
        <v>819</v>
      </c>
      <c r="F6674" s="867" t="s">
        <v>819</v>
      </c>
      <c r="G6674" s="867">
        <v>101431</v>
      </c>
      <c r="H6674" s="867" t="s">
        <v>12969</v>
      </c>
      <c r="I6674" s="867" t="s">
        <v>13020</v>
      </c>
      <c r="J6674" s="867" t="s">
        <v>6229</v>
      </c>
      <c r="K6674" s="869">
        <v>3891.33</v>
      </c>
      <c r="L6674" s="867" t="s">
        <v>12923</v>
      </c>
    </row>
    <row r="6675" spans="1:12" ht="13.5">
      <c r="A6675" s="867" t="s">
        <v>11071</v>
      </c>
      <c r="B6675" s="867" t="s">
        <v>12357</v>
      </c>
      <c r="C6675" s="867" t="s">
        <v>12623</v>
      </c>
      <c r="D6675" s="867" t="s">
        <v>12624</v>
      </c>
      <c r="E6675" s="868" t="s">
        <v>819</v>
      </c>
      <c r="F6675" s="867" t="s">
        <v>819</v>
      </c>
      <c r="G6675" s="867">
        <v>101432</v>
      </c>
      <c r="H6675" s="867" t="s">
        <v>13294</v>
      </c>
      <c r="I6675" s="867" t="s">
        <v>13020</v>
      </c>
      <c r="J6675" s="867" t="s">
        <v>6229</v>
      </c>
      <c r="K6675" s="869">
        <v>3187.47</v>
      </c>
      <c r="L6675" s="867" t="s">
        <v>12923</v>
      </c>
    </row>
    <row r="6676" spans="1:12" ht="13.5">
      <c r="A6676" s="867" t="s">
        <v>11071</v>
      </c>
      <c r="B6676" s="867" t="s">
        <v>12357</v>
      </c>
      <c r="C6676" s="867" t="s">
        <v>12623</v>
      </c>
      <c r="D6676" s="867" t="s">
        <v>12624</v>
      </c>
      <c r="E6676" s="868" t="s">
        <v>819</v>
      </c>
      <c r="F6676" s="867" t="s">
        <v>819</v>
      </c>
      <c r="G6676" s="867">
        <v>101433</v>
      </c>
      <c r="H6676" s="867" t="s">
        <v>336</v>
      </c>
      <c r="I6676" s="867" t="s">
        <v>13020</v>
      </c>
      <c r="J6676" s="867" t="s">
        <v>6229</v>
      </c>
      <c r="K6676" s="869">
        <v>3187.47</v>
      </c>
      <c r="L6676" s="867" t="s">
        <v>12923</v>
      </c>
    </row>
    <row r="6677" spans="1:12" ht="13.5">
      <c r="A6677" s="867" t="s">
        <v>11071</v>
      </c>
      <c r="B6677" s="867" t="s">
        <v>12357</v>
      </c>
      <c r="C6677" s="867" t="s">
        <v>12623</v>
      </c>
      <c r="D6677" s="867" t="s">
        <v>12624</v>
      </c>
      <c r="E6677" s="868" t="s">
        <v>819</v>
      </c>
      <c r="F6677" s="867" t="s">
        <v>819</v>
      </c>
      <c r="G6677" s="867">
        <v>101434</v>
      </c>
      <c r="H6677" s="867" t="s">
        <v>13295</v>
      </c>
      <c r="I6677" s="867" t="s">
        <v>13020</v>
      </c>
      <c r="J6677" s="867" t="s">
        <v>6229</v>
      </c>
      <c r="K6677" s="869">
        <v>3582.82</v>
      </c>
      <c r="L6677" s="867" t="s">
        <v>12923</v>
      </c>
    </row>
    <row r="6678" spans="1:12" ht="13.5">
      <c r="A6678" s="867" t="s">
        <v>11071</v>
      </c>
      <c r="B6678" s="867" t="s">
        <v>12357</v>
      </c>
      <c r="C6678" s="867" t="s">
        <v>12623</v>
      </c>
      <c r="D6678" s="867" t="s">
        <v>12624</v>
      </c>
      <c r="E6678" s="868" t="s">
        <v>819</v>
      </c>
      <c r="F6678" s="867" t="s">
        <v>819</v>
      </c>
      <c r="G6678" s="867">
        <v>101435</v>
      </c>
      <c r="H6678" s="867" t="s">
        <v>13296</v>
      </c>
      <c r="I6678" s="867" t="s">
        <v>13020</v>
      </c>
      <c r="J6678" s="867" t="s">
        <v>6229</v>
      </c>
      <c r="K6678" s="869">
        <v>3186.12</v>
      </c>
      <c r="L6678" s="867" t="s">
        <v>12923</v>
      </c>
    </row>
    <row r="6679" spans="1:12" ht="13.5">
      <c r="A6679" s="867" t="s">
        <v>11071</v>
      </c>
      <c r="B6679" s="867" t="s">
        <v>12357</v>
      </c>
      <c r="C6679" s="867" t="s">
        <v>12623</v>
      </c>
      <c r="D6679" s="867" t="s">
        <v>12624</v>
      </c>
      <c r="E6679" s="868" t="s">
        <v>819</v>
      </c>
      <c r="F6679" s="867" t="s">
        <v>819</v>
      </c>
      <c r="G6679" s="867">
        <v>101436</v>
      </c>
      <c r="H6679" s="867" t="s">
        <v>12972</v>
      </c>
      <c r="I6679" s="867" t="s">
        <v>13020</v>
      </c>
      <c r="J6679" s="867" t="s">
        <v>6229</v>
      </c>
      <c r="K6679" s="869">
        <v>3243.27</v>
      </c>
      <c r="L6679" s="867" t="s">
        <v>12923</v>
      </c>
    </row>
    <row r="6680" spans="1:12" ht="13.5">
      <c r="A6680" s="867" t="s">
        <v>11071</v>
      </c>
      <c r="B6680" s="867" t="s">
        <v>12357</v>
      </c>
      <c r="C6680" s="867" t="s">
        <v>12623</v>
      </c>
      <c r="D6680" s="867" t="s">
        <v>12624</v>
      </c>
      <c r="E6680" s="868" t="s">
        <v>819</v>
      </c>
      <c r="F6680" s="867" t="s">
        <v>819</v>
      </c>
      <c r="G6680" s="867">
        <v>101437</v>
      </c>
      <c r="H6680" s="867" t="s">
        <v>13297</v>
      </c>
      <c r="I6680" s="867" t="s">
        <v>13020</v>
      </c>
      <c r="J6680" s="867" t="s">
        <v>6229</v>
      </c>
      <c r="K6680" s="869">
        <v>3675.95</v>
      </c>
      <c r="L6680" s="867" t="s">
        <v>12923</v>
      </c>
    </row>
    <row r="6681" spans="1:12" ht="13.5">
      <c r="A6681" s="867" t="s">
        <v>11071</v>
      </c>
      <c r="B6681" s="867" t="s">
        <v>12357</v>
      </c>
      <c r="C6681" s="867" t="s">
        <v>12623</v>
      </c>
      <c r="D6681" s="867" t="s">
        <v>12624</v>
      </c>
      <c r="E6681" s="868" t="s">
        <v>819</v>
      </c>
      <c r="F6681" s="867" t="s">
        <v>819</v>
      </c>
      <c r="G6681" s="867">
        <v>101438</v>
      </c>
      <c r="H6681" s="867" t="s">
        <v>12974</v>
      </c>
      <c r="I6681" s="867" t="s">
        <v>13020</v>
      </c>
      <c r="J6681" s="867" t="s">
        <v>6229</v>
      </c>
      <c r="K6681" s="869">
        <v>4294.9399999999996</v>
      </c>
      <c r="L6681" s="867" t="s">
        <v>12923</v>
      </c>
    </row>
    <row r="6682" spans="1:12" ht="13.5">
      <c r="A6682" s="867" t="s">
        <v>11071</v>
      </c>
      <c r="B6682" s="867" t="s">
        <v>12357</v>
      </c>
      <c r="C6682" s="867" t="s">
        <v>12623</v>
      </c>
      <c r="D6682" s="867" t="s">
        <v>12624</v>
      </c>
      <c r="E6682" s="868" t="s">
        <v>819</v>
      </c>
      <c r="F6682" s="867" t="s">
        <v>819</v>
      </c>
      <c r="G6682" s="867">
        <v>101439</v>
      </c>
      <c r="H6682" s="867" t="s">
        <v>12975</v>
      </c>
      <c r="I6682" s="867" t="s">
        <v>13020</v>
      </c>
      <c r="J6682" s="867" t="s">
        <v>6229</v>
      </c>
      <c r="K6682" s="869">
        <v>3499.19</v>
      </c>
      <c r="L6682" s="867" t="s">
        <v>12923</v>
      </c>
    </row>
    <row r="6683" spans="1:12" ht="13.5">
      <c r="A6683" s="867" t="s">
        <v>11071</v>
      </c>
      <c r="B6683" s="867" t="s">
        <v>12357</v>
      </c>
      <c r="C6683" s="867" t="s">
        <v>12623</v>
      </c>
      <c r="D6683" s="867" t="s">
        <v>12624</v>
      </c>
      <c r="E6683" s="868" t="s">
        <v>819</v>
      </c>
      <c r="F6683" s="867" t="s">
        <v>819</v>
      </c>
      <c r="G6683" s="867">
        <v>101440</v>
      </c>
      <c r="H6683" s="867" t="s">
        <v>13298</v>
      </c>
      <c r="I6683" s="867" t="s">
        <v>13020</v>
      </c>
      <c r="J6683" s="867" t="s">
        <v>6229</v>
      </c>
      <c r="K6683" s="869">
        <v>3764.37</v>
      </c>
      <c r="L6683" s="867" t="s">
        <v>12923</v>
      </c>
    </row>
    <row r="6684" spans="1:12" ht="13.5">
      <c r="A6684" s="867" t="s">
        <v>11071</v>
      </c>
      <c r="B6684" s="867" t="s">
        <v>12357</v>
      </c>
      <c r="C6684" s="867" t="s">
        <v>12623</v>
      </c>
      <c r="D6684" s="867" t="s">
        <v>12624</v>
      </c>
      <c r="E6684" s="868" t="s">
        <v>819</v>
      </c>
      <c r="F6684" s="867" t="s">
        <v>819</v>
      </c>
      <c r="G6684" s="867">
        <v>101441</v>
      </c>
      <c r="H6684" s="867" t="s">
        <v>12977</v>
      </c>
      <c r="I6684" s="867" t="s">
        <v>13020</v>
      </c>
      <c r="J6684" s="867" t="s">
        <v>6229</v>
      </c>
      <c r="K6684" s="869">
        <v>3197.33</v>
      </c>
      <c r="L6684" s="867" t="s">
        <v>12923</v>
      </c>
    </row>
    <row r="6685" spans="1:12" ht="13.5">
      <c r="A6685" s="867" t="s">
        <v>11071</v>
      </c>
      <c r="B6685" s="867" t="s">
        <v>12357</v>
      </c>
      <c r="C6685" s="867" t="s">
        <v>12623</v>
      </c>
      <c r="D6685" s="867" t="s">
        <v>12624</v>
      </c>
      <c r="E6685" s="868" t="s">
        <v>819</v>
      </c>
      <c r="F6685" s="867" t="s">
        <v>819</v>
      </c>
      <c r="G6685" s="867">
        <v>101442</v>
      </c>
      <c r="H6685" s="867" t="s">
        <v>13299</v>
      </c>
      <c r="I6685" s="867" t="s">
        <v>13020</v>
      </c>
      <c r="J6685" s="867" t="s">
        <v>6229</v>
      </c>
      <c r="K6685" s="869">
        <v>3181.69</v>
      </c>
      <c r="L6685" s="867" t="s">
        <v>12923</v>
      </c>
    </row>
    <row r="6686" spans="1:12" ht="13.5">
      <c r="A6686" s="867" t="s">
        <v>11071</v>
      </c>
      <c r="B6686" s="867" t="s">
        <v>12357</v>
      </c>
      <c r="C6686" s="867" t="s">
        <v>12623</v>
      </c>
      <c r="D6686" s="867" t="s">
        <v>12624</v>
      </c>
      <c r="E6686" s="868" t="s">
        <v>819</v>
      </c>
      <c r="F6686" s="867" t="s">
        <v>819</v>
      </c>
      <c r="G6686" s="867">
        <v>101443</v>
      </c>
      <c r="H6686" s="867" t="s">
        <v>12978</v>
      </c>
      <c r="I6686" s="867" t="s">
        <v>13020</v>
      </c>
      <c r="J6686" s="867" t="s">
        <v>6229</v>
      </c>
      <c r="K6686" s="869">
        <v>3366.43</v>
      </c>
      <c r="L6686" s="867" t="s">
        <v>12923</v>
      </c>
    </row>
    <row r="6687" spans="1:12" ht="13.5">
      <c r="A6687" s="867" t="s">
        <v>11071</v>
      </c>
      <c r="B6687" s="867" t="s">
        <v>12357</v>
      </c>
      <c r="C6687" s="867" t="s">
        <v>12623</v>
      </c>
      <c r="D6687" s="867" t="s">
        <v>12624</v>
      </c>
      <c r="E6687" s="868" t="s">
        <v>819</v>
      </c>
      <c r="F6687" s="867" t="s">
        <v>819</v>
      </c>
      <c r="G6687" s="867">
        <v>101444</v>
      </c>
      <c r="H6687" s="867" t="s">
        <v>12981</v>
      </c>
      <c r="I6687" s="867" t="s">
        <v>13020</v>
      </c>
      <c r="J6687" s="867" t="s">
        <v>6229</v>
      </c>
      <c r="K6687" s="869">
        <v>4318.7700000000004</v>
      </c>
      <c r="L6687" s="867" t="s">
        <v>12923</v>
      </c>
    </row>
    <row r="6688" spans="1:12" ht="13.5">
      <c r="A6688" s="867" t="s">
        <v>11071</v>
      </c>
      <c r="B6688" s="867" t="s">
        <v>12357</v>
      </c>
      <c r="C6688" s="867" t="s">
        <v>12623</v>
      </c>
      <c r="D6688" s="867" t="s">
        <v>12624</v>
      </c>
      <c r="E6688" s="868" t="s">
        <v>819</v>
      </c>
      <c r="F6688" s="867" t="s">
        <v>819</v>
      </c>
      <c r="G6688" s="867">
        <v>101445</v>
      </c>
      <c r="H6688" s="867" t="s">
        <v>12982</v>
      </c>
      <c r="I6688" s="867" t="s">
        <v>13020</v>
      </c>
      <c r="J6688" s="867" t="s">
        <v>6229</v>
      </c>
      <c r="K6688" s="869">
        <v>4057.63</v>
      </c>
      <c r="L6688" s="867" t="s">
        <v>12923</v>
      </c>
    </row>
    <row r="6689" spans="1:12" ht="13.5">
      <c r="A6689" s="867" t="s">
        <v>11071</v>
      </c>
      <c r="B6689" s="867" t="s">
        <v>12357</v>
      </c>
      <c r="C6689" s="867" t="s">
        <v>12623</v>
      </c>
      <c r="D6689" s="867" t="s">
        <v>12624</v>
      </c>
      <c r="E6689" s="868" t="s">
        <v>819</v>
      </c>
      <c r="F6689" s="867" t="s">
        <v>819</v>
      </c>
      <c r="G6689" s="867">
        <v>101446</v>
      </c>
      <c r="H6689" s="867" t="s">
        <v>12983</v>
      </c>
      <c r="I6689" s="867" t="s">
        <v>13020</v>
      </c>
      <c r="J6689" s="867" t="s">
        <v>6229</v>
      </c>
      <c r="K6689" s="869">
        <v>4266.8500000000004</v>
      </c>
      <c r="L6689" s="867" t="s">
        <v>12923</v>
      </c>
    </row>
    <row r="6690" spans="1:12" ht="13.5">
      <c r="A6690" s="867" t="s">
        <v>11071</v>
      </c>
      <c r="B6690" s="867" t="s">
        <v>12357</v>
      </c>
      <c r="C6690" s="867" t="s">
        <v>12623</v>
      </c>
      <c r="D6690" s="867" t="s">
        <v>12624</v>
      </c>
      <c r="E6690" s="868" t="s">
        <v>819</v>
      </c>
      <c r="F6690" s="867" t="s">
        <v>819</v>
      </c>
      <c r="G6690" s="867">
        <v>101447</v>
      </c>
      <c r="H6690" s="867" t="s">
        <v>12984</v>
      </c>
      <c r="I6690" s="867" t="s">
        <v>13020</v>
      </c>
      <c r="J6690" s="867" t="s">
        <v>6229</v>
      </c>
      <c r="K6690" s="869">
        <v>4500.6400000000003</v>
      </c>
      <c r="L6690" s="867" t="s">
        <v>12923</v>
      </c>
    </row>
    <row r="6691" spans="1:12" ht="13.5">
      <c r="A6691" s="867" t="s">
        <v>11071</v>
      </c>
      <c r="B6691" s="867" t="s">
        <v>12357</v>
      </c>
      <c r="C6691" s="867" t="s">
        <v>12623</v>
      </c>
      <c r="D6691" s="867" t="s">
        <v>12624</v>
      </c>
      <c r="E6691" s="868" t="s">
        <v>819</v>
      </c>
      <c r="F6691" s="867" t="s">
        <v>819</v>
      </c>
      <c r="G6691" s="867">
        <v>101448</v>
      </c>
      <c r="H6691" s="867" t="s">
        <v>12985</v>
      </c>
      <c r="I6691" s="867" t="s">
        <v>13020</v>
      </c>
      <c r="J6691" s="867" t="s">
        <v>6229</v>
      </c>
      <c r="K6691" s="869">
        <v>4489.84</v>
      </c>
      <c r="L6691" s="867" t="s">
        <v>12923</v>
      </c>
    </row>
    <row r="6692" spans="1:12" ht="13.5">
      <c r="A6692" s="867" t="s">
        <v>11071</v>
      </c>
      <c r="B6692" s="867" t="s">
        <v>12357</v>
      </c>
      <c r="C6692" s="867" t="s">
        <v>12623</v>
      </c>
      <c r="D6692" s="867" t="s">
        <v>12624</v>
      </c>
      <c r="E6692" s="868" t="s">
        <v>819</v>
      </c>
      <c r="F6692" s="867" t="s">
        <v>819</v>
      </c>
      <c r="G6692" s="867">
        <v>101449</v>
      </c>
      <c r="H6692" s="867" t="s">
        <v>13300</v>
      </c>
      <c r="I6692" s="867" t="s">
        <v>13020</v>
      </c>
      <c r="J6692" s="867" t="s">
        <v>6229</v>
      </c>
      <c r="K6692" s="869">
        <v>2924.75</v>
      </c>
      <c r="L6692" s="867" t="s">
        <v>12923</v>
      </c>
    </row>
    <row r="6693" spans="1:12" ht="13.5">
      <c r="A6693" s="867" t="s">
        <v>11071</v>
      </c>
      <c r="B6693" s="867" t="s">
        <v>12357</v>
      </c>
      <c r="C6693" s="867" t="s">
        <v>12623</v>
      </c>
      <c r="D6693" s="867" t="s">
        <v>12624</v>
      </c>
      <c r="E6693" s="868" t="s">
        <v>819</v>
      </c>
      <c r="F6693" s="867" t="s">
        <v>819</v>
      </c>
      <c r="G6693" s="867">
        <v>101450</v>
      </c>
      <c r="H6693" s="867" t="s">
        <v>12987</v>
      </c>
      <c r="I6693" s="867" t="s">
        <v>13020</v>
      </c>
      <c r="J6693" s="867" t="s">
        <v>6229</v>
      </c>
      <c r="K6693" s="869">
        <v>2849.41</v>
      </c>
      <c r="L6693" s="867" t="s">
        <v>12923</v>
      </c>
    </row>
    <row r="6694" spans="1:12" ht="13.5">
      <c r="A6694" s="867" t="s">
        <v>11071</v>
      </c>
      <c r="B6694" s="867" t="s">
        <v>12357</v>
      </c>
      <c r="C6694" s="867" t="s">
        <v>12623</v>
      </c>
      <c r="D6694" s="867" t="s">
        <v>12624</v>
      </c>
      <c r="E6694" s="868" t="s">
        <v>819</v>
      </c>
      <c r="F6694" s="867" t="s">
        <v>819</v>
      </c>
      <c r="G6694" s="867">
        <v>101451</v>
      </c>
      <c r="H6694" s="867" t="s">
        <v>12988</v>
      </c>
      <c r="I6694" s="867" t="s">
        <v>13020</v>
      </c>
      <c r="J6694" s="867" t="s">
        <v>6229</v>
      </c>
      <c r="K6694" s="869">
        <v>4042.71</v>
      </c>
      <c r="L6694" s="867" t="s">
        <v>12923</v>
      </c>
    </row>
    <row r="6695" spans="1:12" ht="13.5">
      <c r="A6695" s="867" t="s">
        <v>11071</v>
      </c>
      <c r="B6695" s="867" t="s">
        <v>12357</v>
      </c>
      <c r="C6695" s="867" t="s">
        <v>12623</v>
      </c>
      <c r="D6695" s="867" t="s">
        <v>12624</v>
      </c>
      <c r="E6695" s="868" t="s">
        <v>819</v>
      </c>
      <c r="F6695" s="867" t="s">
        <v>819</v>
      </c>
      <c r="G6695" s="867">
        <v>101452</v>
      </c>
      <c r="H6695" s="867" t="s">
        <v>13301</v>
      </c>
      <c r="I6695" s="867" t="s">
        <v>13020</v>
      </c>
      <c r="J6695" s="867" t="s">
        <v>6229</v>
      </c>
      <c r="K6695" s="869">
        <v>3012.39</v>
      </c>
      <c r="L6695" s="867" t="s">
        <v>12923</v>
      </c>
    </row>
    <row r="6696" spans="1:12" ht="13.5">
      <c r="A6696" s="867" t="s">
        <v>11071</v>
      </c>
      <c r="B6696" s="867" t="s">
        <v>12357</v>
      </c>
      <c r="C6696" s="867" t="s">
        <v>12623</v>
      </c>
      <c r="D6696" s="867" t="s">
        <v>12624</v>
      </c>
      <c r="E6696" s="868" t="s">
        <v>819</v>
      </c>
      <c r="F6696" s="867" t="s">
        <v>819</v>
      </c>
      <c r="G6696" s="867">
        <v>101453</v>
      </c>
      <c r="H6696" s="867" t="s">
        <v>12990</v>
      </c>
      <c r="I6696" s="867" t="s">
        <v>13020</v>
      </c>
      <c r="J6696" s="867" t="s">
        <v>6229</v>
      </c>
      <c r="K6696" s="869">
        <v>4179.57</v>
      </c>
      <c r="L6696" s="867" t="s">
        <v>12923</v>
      </c>
    </row>
    <row r="6697" spans="1:12" ht="13.5">
      <c r="A6697" s="867" t="s">
        <v>11071</v>
      </c>
      <c r="B6697" s="867" t="s">
        <v>12357</v>
      </c>
      <c r="C6697" s="867" t="s">
        <v>12623</v>
      </c>
      <c r="D6697" s="867" t="s">
        <v>12624</v>
      </c>
      <c r="E6697" s="868" t="s">
        <v>819</v>
      </c>
      <c r="F6697" s="867" t="s">
        <v>819</v>
      </c>
      <c r="G6697" s="867">
        <v>101454</v>
      </c>
      <c r="H6697" s="867" t="s">
        <v>13302</v>
      </c>
      <c r="I6697" s="867" t="s">
        <v>13020</v>
      </c>
      <c r="J6697" s="867" t="s">
        <v>6229</v>
      </c>
      <c r="K6697" s="869">
        <v>4522.28</v>
      </c>
      <c r="L6697" s="867" t="s">
        <v>12923</v>
      </c>
    </row>
    <row r="6698" spans="1:12" ht="13.5">
      <c r="A6698" s="867" t="s">
        <v>11071</v>
      </c>
      <c r="B6698" s="867" t="s">
        <v>12357</v>
      </c>
      <c r="C6698" s="867" t="s">
        <v>12623</v>
      </c>
      <c r="D6698" s="867" t="s">
        <v>12624</v>
      </c>
      <c r="E6698" s="868" t="s">
        <v>819</v>
      </c>
      <c r="F6698" s="867" t="s">
        <v>819</v>
      </c>
      <c r="G6698" s="867">
        <v>101455</v>
      </c>
      <c r="H6698" s="867" t="s">
        <v>12992</v>
      </c>
      <c r="I6698" s="867" t="s">
        <v>13020</v>
      </c>
      <c r="J6698" s="867" t="s">
        <v>6229</v>
      </c>
      <c r="K6698" s="869">
        <v>4703.1000000000004</v>
      </c>
      <c r="L6698" s="867" t="s">
        <v>12923</v>
      </c>
    </row>
    <row r="6699" spans="1:12" ht="13.5">
      <c r="A6699" s="867" t="s">
        <v>11071</v>
      </c>
      <c r="B6699" s="867" t="s">
        <v>12357</v>
      </c>
      <c r="C6699" s="867" t="s">
        <v>12623</v>
      </c>
      <c r="D6699" s="867" t="s">
        <v>12624</v>
      </c>
      <c r="E6699" s="868" t="s">
        <v>819</v>
      </c>
      <c r="F6699" s="867" t="s">
        <v>819</v>
      </c>
      <c r="G6699" s="867">
        <v>101456</v>
      </c>
      <c r="H6699" s="867" t="s">
        <v>13303</v>
      </c>
      <c r="I6699" s="867" t="s">
        <v>13020</v>
      </c>
      <c r="J6699" s="867" t="s">
        <v>6229</v>
      </c>
      <c r="K6699" s="869">
        <v>8190.21</v>
      </c>
      <c r="L6699" s="867" t="s">
        <v>12923</v>
      </c>
    </row>
    <row r="6700" spans="1:12" ht="13.5">
      <c r="A6700" s="867" t="s">
        <v>11071</v>
      </c>
      <c r="B6700" s="867" t="s">
        <v>12357</v>
      </c>
      <c r="C6700" s="867" t="s">
        <v>12623</v>
      </c>
      <c r="D6700" s="867" t="s">
        <v>12624</v>
      </c>
      <c r="E6700" s="868" t="s">
        <v>819</v>
      </c>
      <c r="F6700" s="867" t="s">
        <v>819</v>
      </c>
      <c r="G6700" s="867">
        <v>101457</v>
      </c>
      <c r="H6700" s="867" t="s">
        <v>13304</v>
      </c>
      <c r="I6700" s="867" t="s">
        <v>13020</v>
      </c>
      <c r="J6700" s="867" t="s">
        <v>6229</v>
      </c>
      <c r="K6700" s="869">
        <v>4844.82</v>
      </c>
      <c r="L6700" s="867" t="s">
        <v>12923</v>
      </c>
    </row>
    <row r="6701" spans="1:12" ht="13.5">
      <c r="A6701" s="867" t="s">
        <v>11071</v>
      </c>
      <c r="B6701" s="867" t="s">
        <v>12357</v>
      </c>
      <c r="C6701" s="867" t="s">
        <v>12623</v>
      </c>
      <c r="D6701" s="867" t="s">
        <v>12624</v>
      </c>
      <c r="E6701" s="868" t="s">
        <v>819</v>
      </c>
      <c r="F6701" s="867" t="s">
        <v>819</v>
      </c>
      <c r="G6701" s="867">
        <v>101458</v>
      </c>
      <c r="H6701" s="867" t="s">
        <v>13305</v>
      </c>
      <c r="I6701" s="867" t="s">
        <v>13020</v>
      </c>
      <c r="J6701" s="867" t="s">
        <v>6229</v>
      </c>
      <c r="K6701" s="869">
        <v>4304.9399999999996</v>
      </c>
      <c r="L6701" s="867" t="s">
        <v>12923</v>
      </c>
    </row>
    <row r="6702" spans="1:12" ht="13.5">
      <c r="A6702" s="867" t="s">
        <v>11071</v>
      </c>
      <c r="B6702" s="867" t="s">
        <v>12357</v>
      </c>
      <c r="C6702" s="867" t="s">
        <v>12623</v>
      </c>
      <c r="D6702" s="867" t="s">
        <v>12624</v>
      </c>
      <c r="E6702" s="868" t="s">
        <v>819</v>
      </c>
      <c r="F6702" s="867" t="s">
        <v>819</v>
      </c>
      <c r="G6702" s="867">
        <v>101459</v>
      </c>
      <c r="H6702" s="867" t="s">
        <v>12997</v>
      </c>
      <c r="I6702" s="867" t="s">
        <v>13020</v>
      </c>
      <c r="J6702" s="867" t="s">
        <v>6229</v>
      </c>
      <c r="K6702" s="869">
        <v>3780.98</v>
      </c>
      <c r="L6702" s="867" t="s">
        <v>12923</v>
      </c>
    </row>
    <row r="6703" spans="1:12" ht="13.5">
      <c r="A6703" s="867" t="s">
        <v>11071</v>
      </c>
      <c r="B6703" s="867" t="s">
        <v>12357</v>
      </c>
      <c r="C6703" s="867" t="s">
        <v>12623</v>
      </c>
      <c r="D6703" s="867" t="s">
        <v>12624</v>
      </c>
      <c r="E6703" s="868" t="s">
        <v>819</v>
      </c>
      <c r="F6703" s="867" t="s">
        <v>819</v>
      </c>
      <c r="G6703" s="867">
        <v>101460</v>
      </c>
      <c r="H6703" s="867" t="s">
        <v>13141</v>
      </c>
      <c r="I6703" s="867" t="s">
        <v>13020</v>
      </c>
      <c r="J6703" s="867" t="s">
        <v>6229</v>
      </c>
      <c r="K6703" s="869">
        <v>3077.48</v>
      </c>
      <c r="L6703" s="867" t="s">
        <v>12923</v>
      </c>
    </row>
  </sheetData>
  <mergeCells count="3">
    <mergeCell ref="A1:M1"/>
    <mergeCell ref="A2:M2"/>
    <mergeCell ref="A3:M3"/>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I86"/>
  <sheetViews>
    <sheetView showGridLines="0" view="pageBreakPreview" zoomScale="120" zoomScaleSheetLayoutView="120" workbookViewId="0">
      <selection activeCell="F5" sqref="F5"/>
    </sheetView>
  </sheetViews>
  <sheetFormatPr defaultColWidth="9.140625" defaultRowHeight="12.75"/>
  <cols>
    <col min="1" max="1" width="3" style="1" customWidth="1"/>
    <col min="2" max="2" width="16.42578125" style="1" customWidth="1"/>
    <col min="3" max="3" width="35.42578125" style="1" customWidth="1"/>
    <col min="4" max="4" width="7.28515625" style="1" bestFit="1" customWidth="1"/>
    <col min="5" max="6" width="14.85546875" style="1" customWidth="1"/>
    <col min="7" max="7" width="14.85546875" style="59" customWidth="1"/>
    <col min="8" max="8" width="15.42578125" style="134" customWidth="1"/>
    <col min="9" max="9" width="12.7109375" style="1" bestFit="1" customWidth="1"/>
    <col min="10" max="10" width="14.28515625" style="1" bestFit="1" customWidth="1"/>
    <col min="11" max="11" width="9.140625" style="1"/>
    <col min="12" max="12" width="14.7109375" style="1" bestFit="1" customWidth="1"/>
    <col min="13" max="16384" width="9.140625" style="1"/>
  </cols>
  <sheetData>
    <row r="1" spans="2:8">
      <c r="B1" s="964" t="s">
        <v>596</v>
      </c>
      <c r="C1" s="965"/>
      <c r="D1" s="965"/>
      <c r="E1" s="965"/>
      <c r="F1" s="965"/>
      <c r="G1" s="966"/>
      <c r="H1" s="52"/>
    </row>
    <row r="2" spans="2:8" ht="20.25" customHeight="1">
      <c r="B2" s="967" t="s">
        <v>142</v>
      </c>
      <c r="C2" s="968"/>
      <c r="D2" s="968"/>
      <c r="E2" s="493"/>
      <c r="F2" s="971"/>
      <c r="G2" s="972"/>
      <c r="H2" s="52"/>
    </row>
    <row r="3" spans="2:8" ht="20.25" customHeight="1" thickBot="1">
      <c r="B3" s="969"/>
      <c r="C3" s="970"/>
      <c r="D3" s="970"/>
      <c r="E3" s="494"/>
      <c r="F3" s="973"/>
      <c r="G3" s="974"/>
      <c r="H3" s="52"/>
    </row>
    <row r="4" spans="2:8" ht="13.5" thickBot="1">
      <c r="B4" s="46" t="s">
        <v>15</v>
      </c>
      <c r="C4" s="47"/>
      <c r="D4" s="191" t="s">
        <v>1</v>
      </c>
      <c r="E4" s="192" t="s">
        <v>2</v>
      </c>
      <c r="F4" s="190" t="s">
        <v>207</v>
      </c>
      <c r="G4" s="193" t="s">
        <v>208</v>
      </c>
      <c r="H4" s="52"/>
    </row>
    <row r="5" spans="2:8" ht="22.5" customHeight="1">
      <c r="B5" s="961" t="s">
        <v>418</v>
      </c>
      <c r="C5" s="196" t="s">
        <v>167</v>
      </c>
      <c r="D5" s="100" t="s">
        <v>546</v>
      </c>
      <c r="E5" s="571">
        <f>'P2-UTMB ASUL-DIM.-EQUIP.-FER.'!$G$54</f>
        <v>382.18619999999999</v>
      </c>
      <c r="F5" s="101">
        <f>'PL.-MDO'!$Z$5</f>
        <v>0</v>
      </c>
      <c r="G5" s="217">
        <f t="shared" ref="G5:G14" si="0">+F5*E5</f>
        <v>0</v>
      </c>
    </row>
    <row r="6" spans="2:8">
      <c r="B6" s="962"/>
      <c r="C6" s="232" t="s">
        <v>168</v>
      </c>
      <c r="D6" s="233" t="s">
        <v>546</v>
      </c>
      <c r="E6" s="561">
        <f>'P2-UTMB ASUL-DIM.-EQUIP.-FER.'!$G$55</f>
        <v>382.18619999999999</v>
      </c>
      <c r="F6" s="234" t="e">
        <f>'PL.-MDO'!#REF!</f>
        <v>#REF!</v>
      </c>
      <c r="G6" s="235" t="e">
        <f t="shared" si="0"/>
        <v>#REF!</v>
      </c>
    </row>
    <row r="7" spans="2:8">
      <c r="B7" s="962"/>
      <c r="C7" s="232" t="s">
        <v>59</v>
      </c>
      <c r="D7" s="233" t="s">
        <v>546</v>
      </c>
      <c r="E7" s="561">
        <f>'P2-UTMB ASUL-DIM.-EQUIP.-FER.'!$G$56</f>
        <v>1528.7447999999999</v>
      </c>
      <c r="F7" s="234">
        <f>'PL.-MDO'!$Z$7</f>
        <v>0</v>
      </c>
      <c r="G7" s="235">
        <f t="shared" si="0"/>
        <v>0</v>
      </c>
    </row>
    <row r="8" spans="2:8">
      <c r="B8" s="962"/>
      <c r="C8" s="232" t="s">
        <v>60</v>
      </c>
      <c r="D8" s="233" t="s">
        <v>546</v>
      </c>
      <c r="E8" s="561">
        <f>'P2-UTMB ASUL-DIM.-EQUIP.-FER.'!G57</f>
        <v>382.18619999999999</v>
      </c>
      <c r="F8" s="234">
        <f>'PL.-MDO'!$Z$8</f>
        <v>0</v>
      </c>
      <c r="G8" s="235">
        <f t="shared" si="0"/>
        <v>0</v>
      </c>
    </row>
    <row r="9" spans="2:8">
      <c r="B9" s="962"/>
      <c r="C9" s="232" t="s">
        <v>89</v>
      </c>
      <c r="D9" s="233" t="s">
        <v>546</v>
      </c>
      <c r="E9" s="561">
        <f>'P2-UTMB ASUL-DIM.-EQUIP.-FER.'!$G$58</f>
        <v>191.09309999999999</v>
      </c>
      <c r="F9" s="234" t="e">
        <f>'PL.-MDO'!#REF!</f>
        <v>#REF!</v>
      </c>
      <c r="G9" s="235" t="e">
        <f t="shared" si="0"/>
        <v>#REF!</v>
      </c>
    </row>
    <row r="10" spans="2:8">
      <c r="B10" s="962"/>
      <c r="C10" s="232" t="s">
        <v>402</v>
      </c>
      <c r="D10" s="233" t="s">
        <v>546</v>
      </c>
      <c r="E10" s="561">
        <f>'P2-UTMB ASUL-DIM.-EQUIP.-FER.'!$G$59</f>
        <v>382.18619999999999</v>
      </c>
      <c r="F10" s="234">
        <f>'PL.-MDO'!$Z$9</f>
        <v>0</v>
      </c>
      <c r="G10" s="235">
        <f t="shared" si="0"/>
        <v>0</v>
      </c>
    </row>
    <row r="11" spans="2:8">
      <c r="B11" s="962"/>
      <c r="C11" s="232" t="s">
        <v>403</v>
      </c>
      <c r="D11" s="233" t="s">
        <v>546</v>
      </c>
      <c r="E11" s="561">
        <f>'P2-UTMB ASUL-DIM.-EQUIP.-FER.'!$G$60</f>
        <v>191.09309999999999</v>
      </c>
      <c r="F11" s="234">
        <f>'PL.-MDO'!$Z$10</f>
        <v>0</v>
      </c>
      <c r="G11" s="235">
        <f t="shared" si="0"/>
        <v>0</v>
      </c>
    </row>
    <row r="12" spans="2:8">
      <c r="B12" s="962"/>
      <c r="C12" s="232" t="s">
        <v>72</v>
      </c>
      <c r="D12" s="233" t="s">
        <v>546</v>
      </c>
      <c r="E12" s="561">
        <f>'P2-UTMB ASUL-DIM.-EQUIP.-FER.'!$G$61</f>
        <v>191.09309999999999</v>
      </c>
      <c r="F12" s="234">
        <f>'PL.-MDO'!$Z$11</f>
        <v>0</v>
      </c>
      <c r="G12" s="235">
        <f t="shared" si="0"/>
        <v>0</v>
      </c>
    </row>
    <row r="13" spans="2:8">
      <c r="B13" s="962"/>
      <c r="C13" s="232" t="s">
        <v>64</v>
      </c>
      <c r="D13" s="233" t="s">
        <v>546</v>
      </c>
      <c r="E13" s="561">
        <f>'P2-UTMB ASUL-DIM.-EQUIP.-FER.'!$G$62</f>
        <v>764.37239999999997</v>
      </c>
      <c r="F13" s="234">
        <f>'PL.-MDO'!$Z$12</f>
        <v>0</v>
      </c>
      <c r="G13" s="235">
        <f t="shared" si="0"/>
        <v>0</v>
      </c>
    </row>
    <row r="14" spans="2:8">
      <c r="B14" s="962"/>
      <c r="C14" s="232" t="s">
        <v>66</v>
      </c>
      <c r="D14" s="233" t="s">
        <v>546</v>
      </c>
      <c r="E14" s="561">
        <f>'P2-UTMB ASUL-DIM.-EQUIP.-FER.'!$G$63</f>
        <v>382.18619999999999</v>
      </c>
      <c r="F14" s="234">
        <f>'PL.-MDO'!$Z$13</f>
        <v>0</v>
      </c>
      <c r="G14" s="235">
        <f t="shared" si="0"/>
        <v>0</v>
      </c>
    </row>
    <row r="15" spans="2:8">
      <c r="B15" s="962"/>
      <c r="C15" s="232" t="s">
        <v>67</v>
      </c>
      <c r="D15" s="233" t="s">
        <v>546</v>
      </c>
      <c r="E15" s="561">
        <f>'P2-UTMB ASUL-DIM.-EQUIP.-FER.'!$G$64</f>
        <v>382.18619999999999</v>
      </c>
      <c r="F15" s="234">
        <f>'PL.-MDO'!$Z$17</f>
        <v>0</v>
      </c>
      <c r="G15" s="235">
        <f t="shared" ref="G15:G28" si="1">+F15*E15</f>
        <v>0</v>
      </c>
    </row>
    <row r="16" spans="2:8">
      <c r="B16" s="962"/>
      <c r="C16" s="232" t="s">
        <v>68</v>
      </c>
      <c r="D16" s="233" t="s">
        <v>546</v>
      </c>
      <c r="E16" s="561">
        <f>'P2-UTMB ASUL-DIM.-EQUIP.-FER.'!$G$65</f>
        <v>191.09309999999999</v>
      </c>
      <c r="F16" s="234">
        <f>'PL.-MDO'!$Z$18</f>
        <v>0</v>
      </c>
      <c r="G16" s="235">
        <f t="shared" si="1"/>
        <v>0</v>
      </c>
    </row>
    <row r="17" spans="2:8" ht="22.5">
      <c r="B17" s="962"/>
      <c r="C17" s="232" t="s">
        <v>394</v>
      </c>
      <c r="D17" s="233" t="s">
        <v>546</v>
      </c>
      <c r="E17" s="561">
        <f>'P2-UTMB ASUL-DIM.-EQUIP.-FER.'!$G$66</f>
        <v>382.18619999999999</v>
      </c>
      <c r="F17" s="234">
        <f>'PL.-MDO'!$Z$19</f>
        <v>0</v>
      </c>
      <c r="G17" s="235">
        <f t="shared" si="1"/>
        <v>0</v>
      </c>
    </row>
    <row r="18" spans="2:8" ht="22.5">
      <c r="B18" s="962"/>
      <c r="C18" s="232" t="s">
        <v>395</v>
      </c>
      <c r="D18" s="233" t="s">
        <v>546</v>
      </c>
      <c r="E18" s="561">
        <f>'P2-UTMB ASUL-DIM.-EQUIP.-FER.'!$G$67</f>
        <v>191.09309999999999</v>
      </c>
      <c r="F18" s="234">
        <f>'PL.-MDO'!$Z$22</f>
        <v>0</v>
      </c>
      <c r="G18" s="235">
        <f t="shared" si="1"/>
        <v>0</v>
      </c>
    </row>
    <row r="19" spans="2:8">
      <c r="B19" s="962"/>
      <c r="C19" s="232" t="s">
        <v>115</v>
      </c>
      <c r="D19" s="233" t="s">
        <v>546</v>
      </c>
      <c r="E19" s="561">
        <f>'P2-UTMB ASUL-DIM.-EQUIP.-FER.'!$G$68</f>
        <v>382.18619999999999</v>
      </c>
      <c r="F19" s="234">
        <f>'PL.-MDO'!$Z$23</f>
        <v>0</v>
      </c>
      <c r="G19" s="235">
        <f t="shared" si="1"/>
        <v>0</v>
      </c>
    </row>
    <row r="20" spans="2:8">
      <c r="B20" s="962"/>
      <c r="C20" s="232" t="s">
        <v>114</v>
      </c>
      <c r="D20" s="233" t="s">
        <v>546</v>
      </c>
      <c r="E20" s="561">
        <f>'P2-UTMB ASUL-DIM.-EQUIP.-FER.'!$G$69</f>
        <v>382.18619999999999</v>
      </c>
      <c r="F20" s="234">
        <f>'PL.-MDO'!$Z$24</f>
        <v>0</v>
      </c>
      <c r="G20" s="235">
        <f t="shared" si="1"/>
        <v>0</v>
      </c>
    </row>
    <row r="21" spans="2:8">
      <c r="B21" s="962"/>
      <c r="C21" s="232" t="s">
        <v>63</v>
      </c>
      <c r="D21" s="233" t="s">
        <v>546</v>
      </c>
      <c r="E21" s="561">
        <f>'P2-UTMB ASUL-DIM.-EQUIP.-FER.'!$G$70</f>
        <v>764.37239999999997</v>
      </c>
      <c r="F21" s="234">
        <f>'PL.-MDO'!$Z$26</f>
        <v>0</v>
      </c>
      <c r="G21" s="235">
        <f t="shared" si="1"/>
        <v>0</v>
      </c>
    </row>
    <row r="22" spans="2:8">
      <c r="B22" s="962"/>
      <c r="C22" s="232" t="s">
        <v>65</v>
      </c>
      <c r="D22" s="233" t="s">
        <v>546</v>
      </c>
      <c r="E22" s="561">
        <f>'P2-UTMB ASUL-DIM.-EQUIP.-FER.'!$G$71</f>
        <v>382.18619999999999</v>
      </c>
      <c r="F22" s="234">
        <f>'PL.-MDO'!$Z$27</f>
        <v>0</v>
      </c>
      <c r="G22" s="235">
        <f t="shared" si="1"/>
        <v>0</v>
      </c>
    </row>
    <row r="23" spans="2:8" ht="22.5">
      <c r="B23" s="962"/>
      <c r="C23" s="232" t="s">
        <v>136</v>
      </c>
      <c r="D23" s="233" t="s">
        <v>546</v>
      </c>
      <c r="E23" s="561">
        <f>'P2-UTMB ASUL-DIM.-EQUIP.-FER.'!$G$72</f>
        <v>764.37239999999997</v>
      </c>
      <c r="F23" s="234">
        <f>'PL.-MDO'!$Z$32</f>
        <v>0</v>
      </c>
      <c r="G23" s="235">
        <f t="shared" si="1"/>
        <v>0</v>
      </c>
    </row>
    <row r="24" spans="2:8" ht="22.5">
      <c r="B24" s="962"/>
      <c r="C24" s="232" t="s">
        <v>137</v>
      </c>
      <c r="D24" s="233" t="s">
        <v>546</v>
      </c>
      <c r="E24" s="561">
        <f>'P2-UTMB ASUL-DIM.-EQUIP.-FER.'!$G$73</f>
        <v>382.18619999999999</v>
      </c>
      <c r="F24" s="234">
        <f>'PL.-MDO'!$Z$33</f>
        <v>0</v>
      </c>
      <c r="G24" s="235">
        <f t="shared" si="1"/>
        <v>0</v>
      </c>
    </row>
    <row r="25" spans="2:8" ht="22.5">
      <c r="B25" s="962"/>
      <c r="C25" s="232" t="s">
        <v>61</v>
      </c>
      <c r="D25" s="233" t="s">
        <v>546</v>
      </c>
      <c r="E25" s="561">
        <f>'P2-UTMB ASUL-DIM.-EQUIP.-FER.'!$G$74</f>
        <v>382.18619999999999</v>
      </c>
      <c r="F25" s="234">
        <f>'PL.-MDO'!$Z$34</f>
        <v>0</v>
      </c>
      <c r="G25" s="235">
        <f t="shared" si="1"/>
        <v>0</v>
      </c>
    </row>
    <row r="26" spans="2:8" ht="22.5">
      <c r="B26" s="962"/>
      <c r="C26" s="232" t="s">
        <v>62</v>
      </c>
      <c r="D26" s="233" t="s">
        <v>546</v>
      </c>
      <c r="E26" s="561">
        <f>'P2-UTMB ASUL-DIM.-EQUIP.-FER.'!$G$75</f>
        <v>191.09309999999999</v>
      </c>
      <c r="F26" s="234">
        <f>'PL.-MDO'!$Z$35</f>
        <v>0</v>
      </c>
      <c r="G26" s="235">
        <f t="shared" si="1"/>
        <v>0</v>
      </c>
    </row>
    <row r="27" spans="2:8">
      <c r="B27" s="962"/>
      <c r="C27" s="232" t="s">
        <v>69</v>
      </c>
      <c r="D27" s="233" t="s">
        <v>546</v>
      </c>
      <c r="E27" s="561">
        <f>'P2-UTMB ASUL-DIM.-EQUIP.-FER.'!$G$76</f>
        <v>382.18619999999999</v>
      </c>
      <c r="F27" s="234">
        <f>'PL.-MDO'!$Z$39</f>
        <v>0</v>
      </c>
      <c r="G27" s="235">
        <f t="shared" si="1"/>
        <v>0</v>
      </c>
    </row>
    <row r="28" spans="2:8">
      <c r="B28" s="962"/>
      <c r="C28" s="232" t="s">
        <v>70</v>
      </c>
      <c r="D28" s="233" t="s">
        <v>546</v>
      </c>
      <c r="E28" s="561">
        <f>'P2-UTMB ASUL-DIM.-EQUIP.-FER.'!$G$77</f>
        <v>191.09309999999999</v>
      </c>
      <c r="F28" s="234">
        <f>'PL.-MDO'!$Z$40</f>
        <v>0</v>
      </c>
      <c r="G28" s="235">
        <f t="shared" si="1"/>
        <v>0</v>
      </c>
    </row>
    <row r="29" spans="2:8" ht="13.5" thickBot="1">
      <c r="B29" s="963"/>
      <c r="C29" s="931" t="s">
        <v>4</v>
      </c>
      <c r="D29" s="932"/>
      <c r="E29" s="932"/>
      <c r="F29" s="932"/>
      <c r="G29" s="302" t="e">
        <f>SUM(G5:G28)</f>
        <v>#REF!</v>
      </c>
    </row>
    <row r="30" spans="2:8" ht="13.5" thickBot="1">
      <c r="B30" s="60"/>
      <c r="C30" s="48"/>
      <c r="D30" s="48"/>
      <c r="E30" s="48"/>
      <c r="F30" s="48"/>
      <c r="G30" s="82"/>
      <c r="H30" s="135"/>
    </row>
    <row r="31" spans="2:8" ht="12.75" customHeight="1">
      <c r="B31" s="961" t="s">
        <v>419</v>
      </c>
      <c r="C31" s="196" t="s">
        <v>14</v>
      </c>
      <c r="D31" s="100" t="s">
        <v>45</v>
      </c>
      <c r="E31" s="392">
        <f>'P2-UTMB ASUL-DIM.-EQUIP.-FER.'!$D$85</f>
        <v>20</v>
      </c>
      <c r="F31" s="195">
        <f>'PL.CUSTOS EQUIP.INSUMOS.OUTROS'!$F$7</f>
        <v>0</v>
      </c>
      <c r="G31" s="194">
        <f>F31*E31</f>
        <v>0</v>
      </c>
      <c r="H31" s="136"/>
    </row>
    <row r="32" spans="2:8" ht="12.75" customHeight="1">
      <c r="B32" s="962"/>
      <c r="C32" s="232" t="s">
        <v>23</v>
      </c>
      <c r="D32" s="233" t="s">
        <v>124</v>
      </c>
      <c r="E32" s="283">
        <f>'P2-UTMB ASUL-DIM.-EQUIP.-FER.'!$D$86</f>
        <v>20</v>
      </c>
      <c r="F32" s="237">
        <f>'PL.CUSTOS EQUIP.INSUMOS.OUTROS'!$F$8</f>
        <v>0</v>
      </c>
      <c r="G32" s="238">
        <f>+F32*E32</f>
        <v>0</v>
      </c>
      <c r="H32" s="136"/>
    </row>
    <row r="33" spans="2:8" ht="12.75" customHeight="1">
      <c r="B33" s="962"/>
      <c r="C33" s="232" t="s">
        <v>79</v>
      </c>
      <c r="D33" s="233" t="s">
        <v>44</v>
      </c>
      <c r="E33" s="283">
        <f>'P2-UTMB ASUL-DIM.-EQUIP.-FER.'!$D$87</f>
        <v>10</v>
      </c>
      <c r="F33" s="237">
        <f>'PL.CUSTOS EQUIP.INSUMOS.OUTROS'!$F$10</f>
        <v>0</v>
      </c>
      <c r="G33" s="238">
        <f t="shared" ref="G33:G41" si="2">+F33*E33</f>
        <v>0</v>
      </c>
      <c r="H33" s="136"/>
    </row>
    <row r="34" spans="2:8" ht="12.75" customHeight="1">
      <c r="B34" s="962"/>
      <c r="C34" s="232" t="s">
        <v>80</v>
      </c>
      <c r="D34" s="233" t="s">
        <v>44</v>
      </c>
      <c r="E34" s="283">
        <f>'P2-UTMB ASUL-DIM.-EQUIP.-FER.'!$D$88</f>
        <v>300</v>
      </c>
      <c r="F34" s="237">
        <f>'PL.CUSTOS EQUIP.INSUMOS.OUTROS'!$F$14</f>
        <v>0</v>
      </c>
      <c r="G34" s="238">
        <f t="shared" si="2"/>
        <v>0</v>
      </c>
      <c r="H34" s="136"/>
    </row>
    <row r="35" spans="2:8" ht="12.75" customHeight="1">
      <c r="B35" s="962"/>
      <c r="C35" s="232" t="s">
        <v>81</v>
      </c>
      <c r="D35" s="233" t="s">
        <v>44</v>
      </c>
      <c r="E35" s="283">
        <f>'P2-UTMB ASUL-DIM.-EQUIP.-FER.'!$D$89</f>
        <v>2</v>
      </c>
      <c r="F35" s="237">
        <f>'PL.CUSTOS EQUIP.INSUMOS.OUTROS'!$F$12</f>
        <v>0</v>
      </c>
      <c r="G35" s="238">
        <f t="shared" si="2"/>
        <v>0</v>
      </c>
      <c r="H35" s="136"/>
    </row>
    <row r="36" spans="2:8" ht="12.75" customHeight="1">
      <c r="B36" s="962"/>
      <c r="C36" s="232" t="s">
        <v>82</v>
      </c>
      <c r="D36" s="233" t="s">
        <v>44</v>
      </c>
      <c r="E36" s="283">
        <f>'P2-UTMB ASUL-DIM.-EQUIP.-FER.'!$D$90</f>
        <v>10</v>
      </c>
      <c r="F36" s="237">
        <f>'PL.CUSTOS EQUIP.INSUMOS.OUTROS'!$F$5</f>
        <v>0</v>
      </c>
      <c r="G36" s="238">
        <f t="shared" si="2"/>
        <v>0</v>
      </c>
      <c r="H36" s="136"/>
    </row>
    <row r="37" spans="2:8" ht="12.75" customHeight="1">
      <c r="B37" s="962"/>
      <c r="C37" s="232" t="s">
        <v>7</v>
      </c>
      <c r="D37" s="233" t="s">
        <v>44</v>
      </c>
      <c r="E37" s="283">
        <f>'P2-UTMB ASUL-DIM.-EQUIP.-FER.'!$D$91</f>
        <v>10</v>
      </c>
      <c r="F37" s="237">
        <f>'PL.CUSTOS EQUIP.INSUMOS.OUTROS'!$F$15</f>
        <v>0</v>
      </c>
      <c r="G37" s="238">
        <f t="shared" si="2"/>
        <v>0</v>
      </c>
      <c r="H37" s="136"/>
    </row>
    <row r="38" spans="2:8" ht="12.75" customHeight="1">
      <c r="B38" s="962"/>
      <c r="C38" s="514" t="s">
        <v>83</v>
      </c>
      <c r="D38" s="233" t="s">
        <v>44</v>
      </c>
      <c r="E38" s="234">
        <f>'P2-UTMB ASUL-DIM.-EQUIP.-FER.'!$D$92</f>
        <v>0.66666666666666663</v>
      </c>
      <c r="F38" s="237">
        <f>'PL.CUSTOS EQUIP.INSUMOS.OUTROS'!$F$13</f>
        <v>0</v>
      </c>
      <c r="G38" s="238">
        <f t="shared" si="2"/>
        <v>0</v>
      </c>
      <c r="H38" s="136"/>
    </row>
    <row r="39" spans="2:8" ht="12.75" customHeight="1">
      <c r="B39" s="962"/>
      <c r="C39" s="514" t="s">
        <v>505</v>
      </c>
      <c r="D39" s="233" t="s">
        <v>44</v>
      </c>
      <c r="E39" s="234">
        <f>'P2-UTMB ASUL-DIM.-EQUIP.-FER.'!$D$93</f>
        <v>0.66666666666666663</v>
      </c>
      <c r="F39" s="237">
        <f>'PL.CUSTOS EQUIP.INSUMOS.OUTROS'!$F$9</f>
        <v>0</v>
      </c>
      <c r="G39" s="238">
        <f t="shared" si="2"/>
        <v>0</v>
      </c>
      <c r="H39" s="136"/>
    </row>
    <row r="40" spans="2:8" ht="12.75" customHeight="1">
      <c r="B40" s="962"/>
      <c r="C40" s="514" t="s">
        <v>21</v>
      </c>
      <c r="D40" s="233" t="s">
        <v>44</v>
      </c>
      <c r="E40" s="234">
        <f>'P2-UTMB ASUL-DIM.-EQUIP.-FER.'!$D$94</f>
        <v>0.66666666666666663</v>
      </c>
      <c r="F40" s="237">
        <f>'PL.CUSTOS EQUIP.INSUMOS.OUTROS'!$F$11</f>
        <v>0</v>
      </c>
      <c r="G40" s="238">
        <f t="shared" si="2"/>
        <v>0</v>
      </c>
      <c r="H40" s="136"/>
    </row>
    <row r="41" spans="2:8" ht="12.75" customHeight="1">
      <c r="B41" s="962"/>
      <c r="C41" s="514" t="s">
        <v>13</v>
      </c>
      <c r="D41" s="233" t="s">
        <v>44</v>
      </c>
      <c r="E41" s="234">
        <f>'P2-UTMB ASUL-DIM.-EQUIP.-FER.'!$D$95</f>
        <v>0.66666666666666663</v>
      </c>
      <c r="F41" s="237">
        <f>'PL.CUSTOS EQUIP.INSUMOS.OUTROS'!$F$11</f>
        <v>0</v>
      </c>
      <c r="G41" s="238">
        <f t="shared" si="2"/>
        <v>0</v>
      </c>
      <c r="H41" s="136"/>
    </row>
    <row r="42" spans="2:8" ht="13.5" thickBot="1">
      <c r="B42" s="963"/>
      <c r="C42" s="931" t="s">
        <v>6</v>
      </c>
      <c r="D42" s="932"/>
      <c r="E42" s="932"/>
      <c r="F42" s="932"/>
      <c r="G42" s="303">
        <f>SUM(G31:G41)</f>
        <v>0</v>
      </c>
    </row>
    <row r="43" spans="2:8" ht="13.5" thickBot="1">
      <c r="B43" s="60"/>
      <c r="C43" s="48"/>
      <c r="D43" s="48"/>
      <c r="E43" s="48"/>
      <c r="F43" s="48"/>
      <c r="G43" s="82"/>
    </row>
    <row r="44" spans="2:8" ht="12.75" customHeight="1">
      <c r="B44" s="961" t="s">
        <v>420</v>
      </c>
      <c r="C44" s="103" t="s">
        <v>566</v>
      </c>
      <c r="D44" s="100" t="s">
        <v>33</v>
      </c>
      <c r="E44" s="100">
        <f>'P2-UTMB ASUL-DIM.-EQUIP.-FER.'!$E$100</f>
        <v>1</v>
      </c>
      <c r="F44" s="101">
        <f>'PL.CUSTOS EQUIP.INSUMOS.OUTROS'!$F$34</f>
        <v>0</v>
      </c>
      <c r="G44" s="102">
        <f>+F44*E44</f>
        <v>0</v>
      </c>
    </row>
    <row r="45" spans="2:8" ht="12.75" customHeight="1">
      <c r="B45" s="962"/>
      <c r="C45" s="309" t="s">
        <v>25</v>
      </c>
      <c r="D45" s="287" t="s">
        <v>3</v>
      </c>
      <c r="E45" s="287">
        <f>'P2-UTMB ASUL-DIM.-EQUIP.-FER.'!$E$101</f>
        <v>1</v>
      </c>
      <c r="F45" s="310">
        <v>42623.077499999992</v>
      </c>
      <c r="G45" s="238">
        <f>+F45*E45</f>
        <v>42623.077499999992</v>
      </c>
    </row>
    <row r="46" spans="2:8">
      <c r="B46" s="962"/>
      <c r="C46" s="240" t="s">
        <v>37</v>
      </c>
      <c r="D46" s="233" t="s">
        <v>3</v>
      </c>
      <c r="E46" s="287">
        <f>'P2-UTMB ASUL-DIM.-EQUIP.-FER.'!$E$102</f>
        <v>1</v>
      </c>
      <c r="F46" s="234">
        <v>54936.443333333329</v>
      </c>
      <c r="G46" s="238">
        <f>+F46*E46</f>
        <v>54936.443333333329</v>
      </c>
    </row>
    <row r="47" spans="2:8">
      <c r="B47" s="962"/>
      <c r="C47" s="240" t="s">
        <v>43</v>
      </c>
      <c r="D47" s="233" t="s">
        <v>33</v>
      </c>
      <c r="E47" s="287">
        <f>'P2-UTMB ASUL-DIM.-EQUIP.-FER.'!$E$103</f>
        <v>1</v>
      </c>
      <c r="F47" s="234">
        <f>'PL.CUSTOS EQUIP.INSUMOS.OUTROS'!$F$35</f>
        <v>0</v>
      </c>
      <c r="G47" s="238">
        <f>+F47*E47</f>
        <v>0</v>
      </c>
    </row>
    <row r="48" spans="2:8">
      <c r="B48" s="962"/>
      <c r="C48" s="236" t="s">
        <v>50</v>
      </c>
      <c r="D48" s="233" t="s">
        <v>33</v>
      </c>
      <c r="E48" s="287">
        <f>'P2-UTMB ASUL-DIM.-EQUIP.-FER.'!$E$104</f>
        <v>1</v>
      </c>
      <c r="F48" s="234">
        <f>'PL.CUSTOS EQUIP.INSUMOS.OUTROS'!$F$36</f>
        <v>0</v>
      </c>
      <c r="G48" s="238">
        <f>+F48*E48</f>
        <v>0</v>
      </c>
    </row>
    <row r="49" spans="2:7" ht="13.5" thickBot="1">
      <c r="B49" s="963"/>
      <c r="C49" s="931" t="s">
        <v>8</v>
      </c>
      <c r="D49" s="932"/>
      <c r="E49" s="932"/>
      <c r="F49" s="932"/>
      <c r="G49" s="302">
        <f>SUM(G44:G48)</f>
        <v>97559.520833333314</v>
      </c>
    </row>
    <row r="50" spans="2:7" ht="13.5" thickBot="1">
      <c r="B50" s="60"/>
      <c r="C50" s="48"/>
      <c r="D50" s="48"/>
      <c r="E50" s="48"/>
      <c r="F50" s="48"/>
      <c r="G50" s="82"/>
    </row>
    <row r="51" spans="2:7" ht="19.5" customHeight="1">
      <c r="B51" s="928" t="s">
        <v>421</v>
      </c>
      <c r="C51" s="391"/>
      <c r="D51" s="390"/>
      <c r="E51" s="390"/>
      <c r="F51" s="401"/>
      <c r="G51" s="389"/>
    </row>
    <row r="52" spans="2:7" ht="19.5" customHeight="1">
      <c r="B52" s="985"/>
      <c r="C52" s="236" t="s">
        <v>431</v>
      </c>
      <c r="D52" s="233" t="s">
        <v>433</v>
      </c>
      <c r="E52" s="249">
        <f>'P2-UTMB ASUL-DIM.-EQUIP.-FER.'!$E$109</f>
        <v>2</v>
      </c>
      <c r="F52" s="234">
        <f>'PL.-CUSTOS- EQUIP.VEÍCULOS'!$G$41</f>
        <v>0</v>
      </c>
      <c r="G52" s="241">
        <f>F52*E52</f>
        <v>0</v>
      </c>
    </row>
    <row r="53" spans="2:7" ht="19.5" customHeight="1" thickBot="1">
      <c r="B53" s="930"/>
      <c r="C53" s="931" t="s">
        <v>9</v>
      </c>
      <c r="D53" s="932"/>
      <c r="E53" s="932"/>
      <c r="F53" s="939"/>
      <c r="G53" s="304">
        <f>SUM(G52)</f>
        <v>0</v>
      </c>
    </row>
    <row r="54" spans="2:7" ht="13.5" thickBot="1">
      <c r="B54" s="60"/>
      <c r="C54" s="48"/>
      <c r="D54" s="48"/>
      <c r="E54" s="48"/>
      <c r="F54" s="48"/>
      <c r="G54" s="82"/>
    </row>
    <row r="55" spans="2:7" ht="12.75" customHeight="1">
      <c r="B55" s="941" t="s">
        <v>422</v>
      </c>
      <c r="C55" s="391"/>
      <c r="D55" s="390"/>
      <c r="E55" s="390"/>
      <c r="F55" s="401"/>
      <c r="G55" s="389"/>
    </row>
    <row r="56" spans="2:7">
      <c r="B56" s="942"/>
      <c r="C56" s="236" t="s">
        <v>431</v>
      </c>
      <c r="D56" s="233" t="s">
        <v>434</v>
      </c>
      <c r="E56" s="301">
        <f>'P2-UTMB ASUL-DIM.-EQUIP.-FER.'!$F$109</f>
        <v>106.70640175775986</v>
      </c>
      <c r="F56" s="234">
        <f>'PL.-CUSTOS- EQUIP.VEÍCULOS'!$G$39</f>
        <v>0</v>
      </c>
      <c r="G56" s="241">
        <f>F56*E56</f>
        <v>0</v>
      </c>
    </row>
    <row r="57" spans="2:7">
      <c r="B57" s="942"/>
      <c r="C57" s="947" t="s">
        <v>12</v>
      </c>
      <c r="D57" s="948"/>
      <c r="E57" s="948"/>
      <c r="F57" s="949"/>
      <c r="G57" s="239">
        <f>SUM(G55:G56)</f>
        <v>0</v>
      </c>
    </row>
    <row r="58" spans="2:7" ht="13.5" thickBot="1">
      <c r="B58" s="943"/>
      <c r="C58" s="931" t="s">
        <v>9</v>
      </c>
      <c r="D58" s="932"/>
      <c r="E58" s="932"/>
      <c r="F58" s="939"/>
      <c r="G58" s="304">
        <f>G57</f>
        <v>0</v>
      </c>
    </row>
    <row r="59" spans="2:7" ht="13.5" thickBot="1">
      <c r="B59" s="60"/>
      <c r="C59" s="48"/>
      <c r="D59" s="48"/>
      <c r="E59" s="48"/>
      <c r="F59" s="48"/>
      <c r="G59" s="82"/>
    </row>
    <row r="60" spans="2:7" ht="12.75" customHeight="1">
      <c r="B60" s="961" t="s">
        <v>423</v>
      </c>
      <c r="C60" s="391"/>
      <c r="D60" s="390"/>
      <c r="E60" s="390"/>
      <c r="F60" s="401"/>
      <c r="G60" s="389"/>
    </row>
    <row r="61" spans="2:7">
      <c r="B61" s="951"/>
      <c r="C61" s="236" t="s">
        <v>431</v>
      </c>
      <c r="D61" s="233" t="s">
        <v>435</v>
      </c>
      <c r="E61" s="301">
        <f>'P2-UTMB ASUL-DIM.-EQUIP.-FER.'!$G$109</f>
        <v>527.41475049975497</v>
      </c>
      <c r="F61" s="234">
        <f>'PL.-CUSTOS- EQUIP.VEÍCULOS'!$G$40</f>
        <v>0</v>
      </c>
      <c r="G61" s="241">
        <f>F61*E61</f>
        <v>0</v>
      </c>
    </row>
    <row r="62" spans="2:7">
      <c r="B62" s="951"/>
      <c r="C62" s="947" t="s">
        <v>12</v>
      </c>
      <c r="D62" s="948"/>
      <c r="E62" s="948"/>
      <c r="F62" s="949"/>
      <c r="G62" s="239">
        <f>SUM(G60:G61)</f>
        <v>0</v>
      </c>
    </row>
    <row r="63" spans="2:7">
      <c r="B63" s="951"/>
      <c r="C63" s="236" t="s">
        <v>85</v>
      </c>
      <c r="D63" s="233" t="s">
        <v>31</v>
      </c>
      <c r="E63" s="388">
        <v>0.1</v>
      </c>
      <c r="F63" s="234">
        <f>+G62*0.1</f>
        <v>0</v>
      </c>
      <c r="G63" s="241">
        <f>G62*E63</f>
        <v>0</v>
      </c>
    </row>
    <row r="64" spans="2:7" ht="13.5" thickBot="1">
      <c r="B64" s="943"/>
      <c r="C64" s="940" t="s">
        <v>52</v>
      </c>
      <c r="D64" s="940"/>
      <c r="E64" s="940"/>
      <c r="F64" s="940"/>
      <c r="G64" s="304">
        <f>G62+G63</f>
        <v>0</v>
      </c>
    </row>
    <row r="65" spans="2:9" ht="13.5" thickBot="1">
      <c r="B65" s="73"/>
      <c r="C65" s="491"/>
      <c r="D65" s="491"/>
      <c r="E65" s="491"/>
      <c r="F65" s="491"/>
      <c r="G65" s="74"/>
    </row>
    <row r="66" spans="2:9">
      <c r="B66" s="944" t="s">
        <v>217</v>
      </c>
      <c r="C66" s="945"/>
      <c r="D66" s="199" t="s">
        <v>31</v>
      </c>
      <c r="E66" s="581" t="e">
        <f>'P1'' apoio-PLAN.-RESUMO'!G34</f>
        <v>#DIV/0!</v>
      </c>
      <c r="F66" s="234">
        <f>'P1'' apoio-PLAN.-RESUMO'!$G$28</f>
        <v>0</v>
      </c>
      <c r="G66" s="234" t="e">
        <f>+F66*E66</f>
        <v>#DIV/0!</v>
      </c>
    </row>
    <row r="67" spans="2:9" ht="13.5" thickBot="1">
      <c r="B67" s="946"/>
      <c r="C67" s="945"/>
      <c r="D67" s="953" t="s">
        <v>56</v>
      </c>
      <c r="E67" s="954"/>
      <c r="F67" s="954"/>
      <c r="G67" s="515" t="e">
        <f>G66</f>
        <v>#DIV/0!</v>
      </c>
    </row>
    <row r="68" spans="2:9" ht="13.5" thickBot="1">
      <c r="B68" s="76"/>
      <c r="C68" s="952"/>
      <c r="D68" s="952"/>
      <c r="E68" s="952"/>
      <c r="F68" s="952"/>
      <c r="G68" s="77"/>
      <c r="I68" s="331" t="s">
        <v>379</v>
      </c>
    </row>
    <row r="69" spans="2:9" ht="13.5" thickBot="1">
      <c r="B69" s="46" t="s">
        <v>218</v>
      </c>
      <c r="C69" s="49"/>
      <c r="D69" s="49"/>
      <c r="E69" s="49"/>
      <c r="F69" s="49"/>
      <c r="G69" s="78" t="e">
        <f>TRUNC(G29+G42+G49+G53+G58+G64+G67,2)</f>
        <v>#REF!</v>
      </c>
      <c r="I69" s="332" t="e">
        <f>G29+G58+G42+G49+G53+G64</f>
        <v>#REF!</v>
      </c>
    </row>
    <row r="70" spans="2:9" ht="13.5" thickBot="1">
      <c r="B70" s="50"/>
      <c r="C70" s="51"/>
      <c r="D70" s="51"/>
      <c r="E70" s="51"/>
      <c r="F70" s="51"/>
      <c r="G70" s="79"/>
    </row>
    <row r="71" spans="2:9" ht="13.5" thickBot="1">
      <c r="B71" s="958" t="s">
        <v>116</v>
      </c>
      <c r="C71" s="959"/>
      <c r="D71" s="959"/>
      <c r="E71" s="959"/>
      <c r="F71" s="960"/>
      <c r="G71" s="131" t="s">
        <v>11</v>
      </c>
    </row>
    <row r="72" spans="2:9">
      <c r="B72" s="132" t="s">
        <v>98</v>
      </c>
      <c r="C72" s="957" t="s">
        <v>99</v>
      </c>
      <c r="D72" s="957"/>
      <c r="E72" s="488"/>
      <c r="F72" s="133" t="s">
        <v>53</v>
      </c>
      <c r="G72" s="130"/>
    </row>
    <row r="73" spans="2:9">
      <c r="B73" s="242">
        <v>1</v>
      </c>
      <c r="C73" s="933" t="s">
        <v>118</v>
      </c>
      <c r="D73" s="933"/>
      <c r="E73" s="516"/>
      <c r="F73" s="517"/>
      <c r="G73" s="243"/>
    </row>
    <row r="74" spans="2:9" ht="37.5" customHeight="1">
      <c r="B74" s="305" t="s">
        <v>108</v>
      </c>
      <c r="C74" s="955" t="s">
        <v>400</v>
      </c>
      <c r="D74" s="955"/>
      <c r="E74" s="492"/>
      <c r="F74" s="306">
        <v>0.06</v>
      </c>
      <c r="G74" s="307" t="e">
        <f>$G$69*F74</f>
        <v>#REF!</v>
      </c>
    </row>
    <row r="75" spans="2:9" ht="30.75" customHeight="1">
      <c r="B75" s="225" t="s">
        <v>109</v>
      </c>
      <c r="C75" s="927" t="s">
        <v>401</v>
      </c>
      <c r="D75" s="927"/>
      <c r="E75" s="489"/>
      <c r="F75" s="248">
        <v>0.04</v>
      </c>
      <c r="G75" s="245" t="e">
        <f>$G$69*F75</f>
        <v>#REF!</v>
      </c>
    </row>
    <row r="76" spans="2:9">
      <c r="B76" s="936" t="s">
        <v>119</v>
      </c>
      <c r="C76" s="937"/>
      <c r="D76" s="937"/>
      <c r="E76" s="937"/>
      <c r="F76" s="246">
        <f>SUM(F74:F75)</f>
        <v>0.1</v>
      </c>
      <c r="G76" s="247" t="e">
        <f>G74+G75</f>
        <v>#REF!</v>
      </c>
    </row>
    <row r="77" spans="2:9">
      <c r="B77" s="225">
        <v>2</v>
      </c>
      <c r="C77" s="935" t="s">
        <v>121</v>
      </c>
      <c r="D77" s="935"/>
      <c r="E77" s="495"/>
      <c r="F77" s="246"/>
      <c r="G77" s="247"/>
    </row>
    <row r="78" spans="2:9">
      <c r="B78" s="225" t="s">
        <v>110</v>
      </c>
      <c r="C78" s="935" t="s">
        <v>117</v>
      </c>
      <c r="D78" s="935"/>
      <c r="E78" s="495"/>
      <c r="F78" s="248">
        <v>0.05</v>
      </c>
      <c r="G78" s="245" t="e">
        <f>$G$82*F78</f>
        <v>#REF!</v>
      </c>
    </row>
    <row r="79" spans="2:9">
      <c r="B79" s="225" t="s">
        <v>111</v>
      </c>
      <c r="C79" s="935" t="s">
        <v>18</v>
      </c>
      <c r="D79" s="935"/>
      <c r="E79" s="495"/>
      <c r="F79" s="244">
        <f>BDI!$D$11</f>
        <v>0</v>
      </c>
      <c r="G79" s="245" t="e">
        <f>$G$82*F79</f>
        <v>#REF!</v>
      </c>
    </row>
    <row r="80" spans="2:9">
      <c r="B80" s="225" t="s">
        <v>112</v>
      </c>
      <c r="C80" s="935" t="s">
        <v>19</v>
      </c>
      <c r="D80" s="935"/>
      <c r="E80" s="495"/>
      <c r="F80" s="248">
        <f>BDI!$D$12</f>
        <v>0</v>
      </c>
      <c r="G80" s="245" t="e">
        <f>$G$82*F80</f>
        <v>#REF!</v>
      </c>
    </row>
    <row r="81" spans="2:8" ht="13.5" thickBot="1">
      <c r="B81" s="956" t="s">
        <v>120</v>
      </c>
      <c r="C81" s="932"/>
      <c r="D81" s="932"/>
      <c r="E81" s="932"/>
      <c r="F81" s="308">
        <f>SUM(F78:F80)</f>
        <v>0.05</v>
      </c>
      <c r="G81" s="303" t="e">
        <f>G78+G80+G79</f>
        <v>#REF!</v>
      </c>
    </row>
    <row r="82" spans="2:8" ht="13.5" thickBot="1">
      <c r="B82" s="111" t="s">
        <v>55</v>
      </c>
      <c r="C82" s="112"/>
      <c r="D82" s="112"/>
      <c r="E82" s="112"/>
      <c r="F82" s="113"/>
      <c r="G82" s="78" t="e">
        <f>(G69+G76)/(1-F81)</f>
        <v>#REF!</v>
      </c>
    </row>
    <row r="83" spans="2:8" ht="13.5" thickBot="1">
      <c r="B83" s="75" t="s">
        <v>54</v>
      </c>
      <c r="C83" s="51"/>
      <c r="D83" s="51"/>
      <c r="E83" s="51"/>
      <c r="F83" s="51"/>
      <c r="G83" s="80" t="e">
        <f>ROUND(G82/G84,3)</f>
        <v>#REF!</v>
      </c>
    </row>
    <row r="84" spans="2:8" ht="13.5" thickBot="1">
      <c r="B84" s="518"/>
      <c r="C84" s="519"/>
      <c r="D84" s="519"/>
      <c r="E84" s="519"/>
      <c r="F84" s="520" t="s">
        <v>38</v>
      </c>
      <c r="G84" s="525">
        <f>'P2-UTMB ASUL-DIM.-EQUIP.-FER.'!C10</f>
        <v>7999</v>
      </c>
    </row>
    <row r="85" spans="2:8">
      <c r="B85" s="938"/>
      <c r="C85" s="938"/>
      <c r="D85" s="938"/>
      <c r="E85" s="938"/>
      <c r="F85" s="938"/>
      <c r="G85" s="938"/>
      <c r="H85" s="938"/>
    </row>
    <row r="86" spans="2:8">
      <c r="B86" s="43"/>
      <c r="C86" s="43"/>
      <c r="D86" s="43"/>
      <c r="E86" s="43"/>
      <c r="F86" s="44"/>
      <c r="G86" s="138" t="e">
        <f>(G76+G81)/G69</f>
        <v>#REF!</v>
      </c>
      <c r="H86" s="137"/>
    </row>
  </sheetData>
  <sortState xmlns:xlrd2="http://schemas.microsoft.com/office/spreadsheetml/2017/richdata2" ref="B6:G29">
    <sortCondition ref="C29"/>
  </sortState>
  <mergeCells count="32">
    <mergeCell ref="B85:H85"/>
    <mergeCell ref="C80:D80"/>
    <mergeCell ref="B81:E81"/>
    <mergeCell ref="B60:B64"/>
    <mergeCell ref="C62:F62"/>
    <mergeCell ref="C64:F64"/>
    <mergeCell ref="C79:D79"/>
    <mergeCell ref="B66:C67"/>
    <mergeCell ref="D67:F67"/>
    <mergeCell ref="C68:F68"/>
    <mergeCell ref="B71:F71"/>
    <mergeCell ref="C72:D72"/>
    <mergeCell ref="C73:D73"/>
    <mergeCell ref="C74:D74"/>
    <mergeCell ref="C75:D75"/>
    <mergeCell ref="B76:E76"/>
    <mergeCell ref="C77:D77"/>
    <mergeCell ref="C78:D78"/>
    <mergeCell ref="B31:B42"/>
    <mergeCell ref="C42:F42"/>
    <mergeCell ref="B44:B49"/>
    <mergeCell ref="C49:F49"/>
    <mergeCell ref="B55:B58"/>
    <mergeCell ref="C57:F57"/>
    <mergeCell ref="C58:F58"/>
    <mergeCell ref="B51:B53"/>
    <mergeCell ref="C53:F53"/>
    <mergeCell ref="B1:G1"/>
    <mergeCell ref="B2:D3"/>
    <mergeCell ref="F2:G3"/>
    <mergeCell ref="C29:F29"/>
    <mergeCell ref="B5:B29"/>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rowBreaks count="1" manualBreakCount="1">
    <brk id="68" min="1" max="6"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B1:N56"/>
  <sheetViews>
    <sheetView showGridLines="0" view="pageBreakPreview" topLeftCell="A38" zoomScale="120" zoomScaleSheetLayoutView="120" workbookViewId="0">
      <selection activeCell="F46" sqref="F46:F53"/>
    </sheetView>
  </sheetViews>
  <sheetFormatPr defaultColWidth="9.140625" defaultRowHeight="12.75"/>
  <cols>
    <col min="1" max="1" width="3" style="1" customWidth="1"/>
    <col min="2" max="2" width="16.42578125" style="1" customWidth="1"/>
    <col min="3" max="3" width="35.42578125" style="1" customWidth="1"/>
    <col min="4" max="4" width="11" style="1" bestFit="1" customWidth="1"/>
    <col min="5" max="6" width="14.85546875" style="1" customWidth="1"/>
    <col min="7" max="7" width="14.85546875" style="59" customWidth="1"/>
    <col min="8" max="8" width="15.42578125" style="134" customWidth="1"/>
    <col min="9" max="9" width="12.7109375" style="1" bestFit="1" customWidth="1"/>
    <col min="10" max="10" width="14.28515625" style="1" bestFit="1" customWidth="1"/>
    <col min="11" max="11" width="9.140625" style="1"/>
    <col min="12" max="12" width="14.7109375" style="1" bestFit="1" customWidth="1"/>
    <col min="13" max="16384" width="9.140625" style="1"/>
  </cols>
  <sheetData>
    <row r="1" spans="2:8">
      <c r="B1" s="964" t="s">
        <v>687</v>
      </c>
      <c r="C1" s="965"/>
      <c r="D1" s="965"/>
      <c r="E1" s="965"/>
      <c r="F1" s="965"/>
      <c r="G1" s="966"/>
      <c r="H1" s="52"/>
    </row>
    <row r="2" spans="2:8" ht="20.25" customHeight="1">
      <c r="B2" s="967" t="s">
        <v>662</v>
      </c>
      <c r="C2" s="968"/>
      <c r="D2" s="968"/>
      <c r="E2" s="493"/>
      <c r="F2" s="971"/>
      <c r="G2" s="972"/>
      <c r="H2" s="52"/>
    </row>
    <row r="3" spans="2:8" ht="20.25" customHeight="1" thickBot="1">
      <c r="B3" s="969"/>
      <c r="C3" s="970"/>
      <c r="D3" s="970"/>
      <c r="E3" s="494"/>
      <c r="F3" s="973"/>
      <c r="G3" s="974"/>
      <c r="H3" s="52"/>
    </row>
    <row r="4" spans="2:8" ht="13.5" thickBot="1">
      <c r="B4" s="46" t="s">
        <v>15</v>
      </c>
      <c r="C4" s="47"/>
      <c r="D4" s="191" t="s">
        <v>1</v>
      </c>
      <c r="E4" s="192" t="s">
        <v>2</v>
      </c>
      <c r="F4" s="190" t="s">
        <v>207</v>
      </c>
      <c r="G4" s="193" t="s">
        <v>208</v>
      </c>
      <c r="H4" s="52"/>
    </row>
    <row r="5" spans="2:8" ht="22.5" customHeight="1">
      <c r="B5" s="961" t="s">
        <v>418</v>
      </c>
      <c r="C5" s="196" t="s">
        <v>59</v>
      </c>
      <c r="D5" s="100" t="s">
        <v>719</v>
      </c>
      <c r="E5" s="572">
        <f>'P2-OPER.COMPOSTAGEM'!$F$93</f>
        <v>7</v>
      </c>
      <c r="F5" s="101"/>
      <c r="G5" s="897"/>
    </row>
    <row r="6" spans="2:8">
      <c r="B6" s="962"/>
      <c r="C6" s="768" t="s">
        <v>60</v>
      </c>
      <c r="D6" s="762" t="s">
        <v>719</v>
      </c>
      <c r="E6" s="896">
        <f>'P2-OPER.COMPOSTAGEM'!$F$94</f>
        <v>3</v>
      </c>
      <c r="F6" s="731"/>
      <c r="G6" s="235"/>
    </row>
    <row r="7" spans="2:8">
      <c r="B7" s="962"/>
      <c r="C7" s="768" t="s">
        <v>96</v>
      </c>
      <c r="D7" s="762" t="s">
        <v>719</v>
      </c>
      <c r="E7" s="896">
        <f>'P2-OPER.COMPOSTAGEM'!$F$95</f>
        <v>2</v>
      </c>
      <c r="F7" s="731"/>
      <c r="G7" s="235"/>
    </row>
    <row r="8" spans="2:8">
      <c r="B8" s="962"/>
      <c r="C8" s="768" t="s">
        <v>97</v>
      </c>
      <c r="D8" s="762" t="s">
        <v>719</v>
      </c>
      <c r="E8" s="896">
        <f>'P2-OPER.COMPOSTAGEM'!$F$96</f>
        <v>1</v>
      </c>
      <c r="F8" s="731"/>
      <c r="G8" s="235"/>
    </row>
    <row r="9" spans="2:8" ht="22.5">
      <c r="B9" s="962"/>
      <c r="C9" s="768" t="s">
        <v>136</v>
      </c>
      <c r="D9" s="762" t="s">
        <v>719</v>
      </c>
      <c r="E9" s="896">
        <f>'P2-OPER.COMPOSTAGEM'!$F$97</f>
        <v>4</v>
      </c>
      <c r="F9" s="731"/>
      <c r="G9" s="235"/>
    </row>
    <row r="10" spans="2:8" ht="22.5">
      <c r="B10" s="962"/>
      <c r="C10" s="768" t="s">
        <v>137</v>
      </c>
      <c r="D10" s="762" t="s">
        <v>719</v>
      </c>
      <c r="E10" s="896">
        <f>'P2-OPER.COMPOSTAGEM'!$F$98</f>
        <v>2</v>
      </c>
      <c r="F10" s="731"/>
      <c r="G10" s="335"/>
    </row>
    <row r="11" spans="2:8" ht="13.5" thickBot="1">
      <c r="B11" s="963"/>
      <c r="C11" s="931" t="s">
        <v>4</v>
      </c>
      <c r="D11" s="975"/>
      <c r="E11" s="975"/>
      <c r="F11" s="975"/>
      <c r="G11" s="302"/>
    </row>
    <row r="12" spans="2:8" ht="13.5" thickBot="1">
      <c r="B12" s="60"/>
      <c r="C12" s="48"/>
      <c r="D12" s="48"/>
      <c r="E12" s="48"/>
      <c r="F12" s="48"/>
      <c r="G12" s="82"/>
    </row>
    <row r="13" spans="2:8" ht="12.75" customHeight="1">
      <c r="B13" s="986" t="s">
        <v>419</v>
      </c>
      <c r="C13" s="196" t="s">
        <v>81</v>
      </c>
      <c r="D13" s="100" t="s">
        <v>44</v>
      </c>
      <c r="E13" s="392">
        <f>'P2-OPER.COMPOSTAGEM'!$D$104</f>
        <v>2</v>
      </c>
      <c r="F13" s="195"/>
      <c r="G13" s="217"/>
      <c r="H13" s="136"/>
    </row>
    <row r="14" spans="2:8" ht="12.75" customHeight="1">
      <c r="B14" s="987"/>
      <c r="C14" s="768" t="s">
        <v>7</v>
      </c>
      <c r="D14" s="762" t="s">
        <v>44</v>
      </c>
      <c r="E14" s="898">
        <f>'P2-OPER.COMPOSTAGEM'!$D$105</f>
        <v>5</v>
      </c>
      <c r="F14" s="899"/>
      <c r="G14" s="235"/>
      <c r="H14" s="136"/>
    </row>
    <row r="15" spans="2:8" ht="12.75" customHeight="1">
      <c r="B15" s="987"/>
      <c r="C15" s="768" t="s">
        <v>88</v>
      </c>
      <c r="D15" s="762" t="s">
        <v>44</v>
      </c>
      <c r="E15" s="900">
        <f>'P2-OPER.COMPOSTAGEM'!$D$106</f>
        <v>0.5</v>
      </c>
      <c r="F15" s="899"/>
      <c r="G15" s="235"/>
      <c r="H15" s="136"/>
    </row>
    <row r="16" spans="2:8" ht="12.75" customHeight="1">
      <c r="B16" s="987"/>
      <c r="C16" s="768" t="s">
        <v>83</v>
      </c>
      <c r="D16" s="762" t="s">
        <v>44</v>
      </c>
      <c r="E16" s="900">
        <f>'P2-OPER.COMPOSTAGEM'!$D$107</f>
        <v>0.5</v>
      </c>
      <c r="F16" s="899"/>
      <c r="G16" s="235"/>
      <c r="H16" s="136"/>
    </row>
    <row r="17" spans="2:14" ht="12.75" customHeight="1">
      <c r="B17" s="987"/>
      <c r="C17" s="768" t="s">
        <v>505</v>
      </c>
      <c r="D17" s="762" t="s">
        <v>44</v>
      </c>
      <c r="E17" s="900">
        <f>'P2-OPER.COMPOSTAGEM'!$D$108</f>
        <v>0.5</v>
      </c>
      <c r="F17" s="899"/>
      <c r="G17" s="235"/>
      <c r="H17" s="136"/>
    </row>
    <row r="18" spans="2:14" s="134" customFormat="1" ht="13.5" thickBot="1">
      <c r="B18" s="988"/>
      <c r="C18" s="940" t="s">
        <v>5</v>
      </c>
      <c r="D18" s="940"/>
      <c r="E18" s="940"/>
      <c r="F18" s="940"/>
      <c r="G18" s="303"/>
      <c r="I18" s="1"/>
      <c r="J18" s="1"/>
      <c r="K18" s="1"/>
      <c r="L18" s="1"/>
      <c r="M18" s="1"/>
      <c r="N18" s="1"/>
    </row>
    <row r="19" spans="2:14" s="134" customFormat="1" ht="13.5" thickBot="1">
      <c r="B19" s="60"/>
      <c r="C19" s="48"/>
      <c r="D19" s="48"/>
      <c r="E19" s="48"/>
      <c r="F19" s="48"/>
      <c r="G19" s="82"/>
      <c r="I19" s="1"/>
      <c r="J19" s="1"/>
      <c r="K19" s="1"/>
      <c r="L19" s="1"/>
      <c r="M19" s="1"/>
    </row>
    <row r="20" spans="2:14" s="134" customFormat="1" ht="12.75" customHeight="1">
      <c r="B20" s="928" t="s">
        <v>507</v>
      </c>
      <c r="C20" s="391"/>
      <c r="D20" s="390"/>
      <c r="E20" s="390"/>
      <c r="F20" s="401"/>
      <c r="G20" s="389"/>
      <c r="I20" s="1"/>
      <c r="J20" s="1"/>
      <c r="K20" s="1"/>
      <c r="L20" s="1"/>
      <c r="M20" s="1"/>
    </row>
    <row r="21" spans="2:14" s="134" customFormat="1" ht="15" customHeight="1">
      <c r="B21" s="985"/>
      <c r="C21" s="236" t="s">
        <v>431</v>
      </c>
      <c r="D21" s="233" t="s">
        <v>433</v>
      </c>
      <c r="E21" s="249">
        <f>'P2-OPER.COMPOSTAGEM'!$E$113</f>
        <v>2</v>
      </c>
      <c r="F21" s="234"/>
      <c r="G21" s="241"/>
      <c r="I21" s="1"/>
      <c r="J21" s="1"/>
      <c r="K21" s="1"/>
      <c r="L21" s="1"/>
      <c r="M21" s="1"/>
    </row>
    <row r="22" spans="2:14" s="134" customFormat="1" ht="15" customHeight="1">
      <c r="B22" s="985"/>
      <c r="C22" s="236" t="s">
        <v>525</v>
      </c>
      <c r="D22" s="233" t="s">
        <v>433</v>
      </c>
      <c r="E22" s="249">
        <f>'P2-OPER.COMPOSTAGEM'!$E$114</f>
        <v>1</v>
      </c>
      <c r="F22" s="234"/>
      <c r="G22" s="241"/>
      <c r="I22" s="1"/>
      <c r="J22" s="1"/>
      <c r="K22" s="1"/>
      <c r="L22" s="1"/>
      <c r="M22" s="1"/>
    </row>
    <row r="23" spans="2:14" ht="13.5" thickBot="1">
      <c r="B23" s="930"/>
      <c r="C23" s="931" t="s">
        <v>6</v>
      </c>
      <c r="D23" s="932"/>
      <c r="E23" s="932"/>
      <c r="F23" s="939"/>
      <c r="G23" s="304"/>
    </row>
    <row r="24" spans="2:14" ht="13.5" thickBot="1">
      <c r="B24" s="60"/>
      <c r="C24" s="48"/>
      <c r="D24" s="48"/>
      <c r="E24" s="48"/>
      <c r="F24" s="48"/>
      <c r="G24" s="82"/>
    </row>
    <row r="25" spans="2:14" s="134" customFormat="1" ht="12.75" customHeight="1">
      <c r="B25" s="941" t="s">
        <v>508</v>
      </c>
      <c r="C25" s="391"/>
      <c r="D25" s="390"/>
      <c r="E25" s="390"/>
      <c r="F25" s="401"/>
      <c r="G25" s="389"/>
      <c r="I25" s="1"/>
      <c r="J25" s="1"/>
      <c r="K25" s="1"/>
      <c r="L25" s="1"/>
      <c r="M25" s="1"/>
    </row>
    <row r="26" spans="2:14" s="134" customFormat="1">
      <c r="B26" s="942"/>
      <c r="C26" s="236" t="s">
        <v>431</v>
      </c>
      <c r="D26" s="233" t="s">
        <v>434</v>
      </c>
      <c r="E26" s="301">
        <f>'P2-OPER.COMPOSTAGEM'!$F$113</f>
        <v>126.64</v>
      </c>
      <c r="F26" s="234"/>
      <c r="G26" s="235"/>
      <c r="I26" s="1"/>
      <c r="J26" s="1"/>
      <c r="K26" s="1"/>
      <c r="L26" s="1"/>
      <c r="M26" s="1"/>
    </row>
    <row r="27" spans="2:14" s="134" customFormat="1">
      <c r="B27" s="942"/>
      <c r="C27" s="236" t="s">
        <v>525</v>
      </c>
      <c r="D27" s="233" t="s">
        <v>434</v>
      </c>
      <c r="E27" s="301">
        <f>'P2-OPER.COMPOSTAGEM'!$F$114</f>
        <v>155.57</v>
      </c>
      <c r="F27" s="234"/>
      <c r="G27" s="235"/>
      <c r="I27" s="1"/>
      <c r="J27" s="1"/>
      <c r="K27" s="1"/>
      <c r="L27" s="1"/>
      <c r="M27" s="1"/>
    </row>
    <row r="28" spans="2:14">
      <c r="B28" s="942"/>
      <c r="C28" s="947" t="s">
        <v>12</v>
      </c>
      <c r="D28" s="948"/>
      <c r="E28" s="948"/>
      <c r="F28" s="949"/>
      <c r="G28" s="239"/>
    </row>
    <row r="29" spans="2:14" ht="13.5" thickBot="1">
      <c r="B29" s="943"/>
      <c r="C29" s="931" t="s">
        <v>8</v>
      </c>
      <c r="D29" s="932"/>
      <c r="E29" s="932"/>
      <c r="F29" s="939"/>
      <c r="G29" s="304"/>
    </row>
    <row r="30" spans="2:14" ht="13.5" thickBot="1">
      <c r="B30" s="60"/>
      <c r="C30" s="48"/>
      <c r="D30" s="48"/>
      <c r="E30" s="48"/>
      <c r="F30" s="48"/>
      <c r="G30" s="82"/>
    </row>
    <row r="31" spans="2:14" ht="12.75" customHeight="1">
      <c r="B31" s="961" t="s">
        <v>509</v>
      </c>
      <c r="C31" s="391"/>
      <c r="D31" s="390"/>
      <c r="E31" s="390"/>
      <c r="F31" s="401"/>
      <c r="G31" s="389"/>
    </row>
    <row r="32" spans="2:14">
      <c r="B32" s="951"/>
      <c r="C32" s="236" t="s">
        <v>431</v>
      </c>
      <c r="D32" s="233" t="s">
        <v>435</v>
      </c>
      <c r="E32" s="301">
        <f>'P2-OPER.COMPOSTAGEM'!$G$113</f>
        <v>901.92</v>
      </c>
      <c r="F32" s="234"/>
      <c r="G32" s="235"/>
    </row>
    <row r="33" spans="2:9">
      <c r="B33" s="951"/>
      <c r="C33" s="236" t="s">
        <v>525</v>
      </c>
      <c r="D33" s="233" t="s">
        <v>435</v>
      </c>
      <c r="E33" s="301">
        <f>'P2-OPER.COMPOSTAGEM'!$G$114</f>
        <v>358.71</v>
      </c>
      <c r="F33" s="234"/>
      <c r="G33" s="235"/>
    </row>
    <row r="34" spans="2:9">
      <c r="B34" s="951"/>
      <c r="C34" s="947" t="s">
        <v>12</v>
      </c>
      <c r="D34" s="948"/>
      <c r="E34" s="948"/>
      <c r="F34" s="949"/>
      <c r="G34" s="239"/>
    </row>
    <row r="35" spans="2:9">
      <c r="B35" s="951"/>
      <c r="C35" s="236" t="s">
        <v>85</v>
      </c>
      <c r="D35" s="233" t="s">
        <v>31</v>
      </c>
      <c r="E35" s="388">
        <v>0.1</v>
      </c>
      <c r="F35" s="234"/>
      <c r="G35" s="241"/>
    </row>
    <row r="36" spans="2:9" ht="13.5" thickBot="1">
      <c r="B36" s="943"/>
      <c r="C36" s="940" t="s">
        <v>9</v>
      </c>
      <c r="D36" s="940"/>
      <c r="E36" s="940"/>
      <c r="F36" s="940"/>
      <c r="G36" s="304"/>
    </row>
    <row r="37" spans="2:9" ht="13.5" thickBot="1">
      <c r="B37" s="73"/>
      <c r="C37" s="491"/>
      <c r="D37" s="491"/>
      <c r="E37" s="491"/>
      <c r="F37" s="491"/>
      <c r="G37" s="74"/>
    </row>
    <row r="38" spans="2:9">
      <c r="B38" s="944" t="s">
        <v>217</v>
      </c>
      <c r="C38" s="945"/>
      <c r="D38" s="199" t="s">
        <v>31</v>
      </c>
      <c r="E38" s="581"/>
      <c r="F38" s="234"/>
      <c r="G38" s="235"/>
    </row>
    <row r="39" spans="2:9" ht="13.5" thickBot="1">
      <c r="B39" s="946"/>
      <c r="C39" s="945"/>
      <c r="D39" s="953" t="s">
        <v>52</v>
      </c>
      <c r="E39" s="954"/>
      <c r="F39" s="954"/>
      <c r="G39" s="515"/>
    </row>
    <row r="40" spans="2:9" ht="13.5" thickBot="1">
      <c r="B40" s="76"/>
      <c r="C40" s="952"/>
      <c r="D40" s="952"/>
      <c r="E40" s="952"/>
      <c r="F40" s="952"/>
      <c r="G40" s="77"/>
      <c r="I40" s="331" t="s">
        <v>379</v>
      </c>
    </row>
    <row r="41" spans="2:9" ht="13.5" thickBot="1">
      <c r="B41" s="46" t="s">
        <v>129</v>
      </c>
      <c r="C41" s="49"/>
      <c r="D41" s="49"/>
      <c r="E41" s="49"/>
      <c r="F41" s="49"/>
      <c r="G41" s="78"/>
      <c r="I41" s="332">
        <f>G11+G29+G18+G23+G36</f>
        <v>0</v>
      </c>
    </row>
    <row r="42" spans="2:9" ht="13.5" thickBot="1">
      <c r="B42" s="50"/>
      <c r="C42" s="51"/>
      <c r="D42" s="51"/>
      <c r="E42" s="51"/>
      <c r="F42" s="51"/>
      <c r="G42" s="79"/>
    </row>
    <row r="43" spans="2:9" ht="13.5" thickBot="1">
      <c r="B43" s="958" t="s">
        <v>116</v>
      </c>
      <c r="C43" s="959"/>
      <c r="D43" s="959"/>
      <c r="E43" s="959"/>
      <c r="F43" s="960"/>
      <c r="G43" s="131" t="s">
        <v>11</v>
      </c>
    </row>
    <row r="44" spans="2:9">
      <c r="B44" s="132" t="s">
        <v>98</v>
      </c>
      <c r="C44" s="957" t="s">
        <v>99</v>
      </c>
      <c r="D44" s="957"/>
      <c r="E44" s="488"/>
      <c r="F44" s="133" t="s">
        <v>53</v>
      </c>
      <c r="G44" s="130"/>
    </row>
    <row r="45" spans="2:9">
      <c r="B45" s="242">
        <v>1</v>
      </c>
      <c r="C45" s="933" t="s">
        <v>118</v>
      </c>
      <c r="D45" s="933"/>
      <c r="E45" s="516"/>
      <c r="F45" s="517"/>
      <c r="G45" s="243"/>
    </row>
    <row r="46" spans="2:9" ht="37.5" customHeight="1">
      <c r="B46" s="305" t="s">
        <v>108</v>
      </c>
      <c r="C46" s="955" t="s">
        <v>400</v>
      </c>
      <c r="D46" s="955"/>
      <c r="E46" s="492"/>
      <c r="F46" s="923"/>
      <c r="G46" s="307"/>
    </row>
    <row r="47" spans="2:9" ht="30.75" customHeight="1">
      <c r="B47" s="225" t="s">
        <v>109</v>
      </c>
      <c r="C47" s="927" t="s">
        <v>401</v>
      </c>
      <c r="D47" s="927"/>
      <c r="E47" s="489"/>
      <c r="F47" s="244"/>
      <c r="G47" s="245"/>
    </row>
    <row r="48" spans="2:9">
      <c r="B48" s="936" t="s">
        <v>119</v>
      </c>
      <c r="C48" s="937"/>
      <c r="D48" s="937"/>
      <c r="E48" s="937"/>
      <c r="F48" s="246"/>
      <c r="G48" s="247"/>
    </row>
    <row r="49" spans="2:7">
      <c r="B49" s="225">
        <v>2</v>
      </c>
      <c r="C49" s="935" t="s">
        <v>121</v>
      </c>
      <c r="D49" s="935"/>
      <c r="E49" s="495"/>
      <c r="F49" s="246"/>
      <c r="G49" s="247"/>
    </row>
    <row r="50" spans="2:7">
      <c r="B50" s="225" t="s">
        <v>110</v>
      </c>
      <c r="C50" s="935" t="s">
        <v>117</v>
      </c>
      <c r="D50" s="935"/>
      <c r="E50" s="495"/>
      <c r="F50" s="244"/>
      <c r="G50" s="245"/>
    </row>
    <row r="51" spans="2:7">
      <c r="B51" s="225" t="s">
        <v>111</v>
      </c>
      <c r="C51" s="935" t="s">
        <v>18</v>
      </c>
      <c r="D51" s="935"/>
      <c r="E51" s="495"/>
      <c r="F51" s="244"/>
      <c r="G51" s="245"/>
    </row>
    <row r="52" spans="2:7">
      <c r="B52" s="225" t="s">
        <v>112</v>
      </c>
      <c r="C52" s="935" t="s">
        <v>19</v>
      </c>
      <c r="D52" s="935"/>
      <c r="E52" s="495"/>
      <c r="F52" s="244"/>
      <c r="G52" s="245"/>
    </row>
    <row r="53" spans="2:7" ht="13.5" thickBot="1">
      <c r="B53" s="956" t="s">
        <v>120</v>
      </c>
      <c r="C53" s="932"/>
      <c r="D53" s="932"/>
      <c r="E53" s="932"/>
      <c r="F53" s="308"/>
      <c r="G53" s="303"/>
    </row>
    <row r="54" spans="2:7" ht="13.5" thickBot="1">
      <c r="B54" s="111" t="s">
        <v>55</v>
      </c>
      <c r="C54" s="112"/>
      <c r="D54" s="112"/>
      <c r="E54" s="112"/>
      <c r="F54" s="113"/>
      <c r="G54" s="78"/>
    </row>
    <row r="55" spans="2:7" ht="13.5" thickBot="1">
      <c r="B55" s="75" t="s">
        <v>54</v>
      </c>
      <c r="C55" s="51"/>
      <c r="D55" s="51"/>
      <c r="E55" s="51"/>
      <c r="F55" s="51"/>
      <c r="G55" s="80"/>
    </row>
    <row r="56" spans="2:7" ht="13.5" thickBot="1">
      <c r="B56" s="518"/>
      <c r="C56" s="519"/>
      <c r="D56" s="519"/>
      <c r="E56" s="519"/>
      <c r="F56" s="520" t="s">
        <v>38</v>
      </c>
      <c r="G56" s="521">
        <f>'P2-OPER.COMPOSTAGEM'!C12</f>
        <v>6625.76</v>
      </c>
    </row>
  </sheetData>
  <sortState xmlns:xlrd2="http://schemas.microsoft.com/office/spreadsheetml/2017/richdata2" ref="B6:G11">
    <sortCondition ref="C6"/>
  </sortState>
  <mergeCells count="29">
    <mergeCell ref="C18:F18"/>
    <mergeCell ref="B1:G1"/>
    <mergeCell ref="B2:D3"/>
    <mergeCell ref="F2:G3"/>
    <mergeCell ref="C11:F11"/>
    <mergeCell ref="B5:B11"/>
    <mergeCell ref="B13:B18"/>
    <mergeCell ref="C52:D52"/>
    <mergeCell ref="B53:E53"/>
    <mergeCell ref="C46:D46"/>
    <mergeCell ref="C47:D47"/>
    <mergeCell ref="B48:E48"/>
    <mergeCell ref="C49:D49"/>
    <mergeCell ref="C50:D50"/>
    <mergeCell ref="C51:D51"/>
    <mergeCell ref="C45:D45"/>
    <mergeCell ref="B20:B23"/>
    <mergeCell ref="C23:F23"/>
    <mergeCell ref="B31:B36"/>
    <mergeCell ref="C34:F34"/>
    <mergeCell ref="C36:F36"/>
    <mergeCell ref="C40:F40"/>
    <mergeCell ref="B43:F43"/>
    <mergeCell ref="C44:D44"/>
    <mergeCell ref="B25:B29"/>
    <mergeCell ref="C28:F28"/>
    <mergeCell ref="C29:F29"/>
    <mergeCell ref="B38:C39"/>
    <mergeCell ref="D39:F39"/>
  </mergeCells>
  <printOptions horizontalCentered="1"/>
  <pageMargins left="0.19685039370078741" right="0.19685039370078741" top="0.31496062992125984" bottom="0.31496062992125984" header="0.19685039370078741" footer="0"/>
  <pageSetup paperSize="9" scale="91"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B1:M44"/>
  <sheetViews>
    <sheetView showGridLines="0" view="pageBreakPreview" topLeftCell="A22" zoomScaleSheetLayoutView="100" workbookViewId="0">
      <selection activeCell="F32" sqref="F32:F39"/>
    </sheetView>
  </sheetViews>
  <sheetFormatPr defaultColWidth="9.140625" defaultRowHeight="12.75"/>
  <cols>
    <col min="1" max="1" width="3" style="1" customWidth="1"/>
    <col min="2" max="2" width="16.42578125" style="1" customWidth="1"/>
    <col min="3" max="3" width="35.42578125" style="1" customWidth="1"/>
    <col min="4" max="4" width="11" style="1" bestFit="1" customWidth="1"/>
    <col min="5" max="6" width="14.85546875" style="1" customWidth="1"/>
    <col min="7" max="7" width="14.85546875" style="59" customWidth="1"/>
    <col min="8" max="8" width="15.42578125" style="134" customWidth="1"/>
    <col min="9" max="9" width="12.7109375" style="1" bestFit="1" customWidth="1"/>
    <col min="10" max="10" width="14.28515625" style="1" bestFit="1" customWidth="1"/>
    <col min="11" max="11" width="9.140625" style="1"/>
    <col min="12" max="12" width="14.7109375" style="1" bestFit="1" customWidth="1"/>
    <col min="13" max="16384" width="9.140625" style="1"/>
  </cols>
  <sheetData>
    <row r="1" spans="2:13">
      <c r="B1" s="964" t="s">
        <v>687</v>
      </c>
      <c r="C1" s="965"/>
      <c r="D1" s="965"/>
      <c r="E1" s="965"/>
      <c r="F1" s="965"/>
      <c r="G1" s="966"/>
      <c r="H1" s="52"/>
    </row>
    <row r="2" spans="2:13" ht="20.25" customHeight="1">
      <c r="B2" s="967" t="s">
        <v>664</v>
      </c>
      <c r="C2" s="968"/>
      <c r="D2" s="968"/>
      <c r="E2" s="493"/>
      <c r="F2" s="971"/>
      <c r="G2" s="972"/>
      <c r="H2" s="52"/>
    </row>
    <row r="3" spans="2:13" ht="20.25" customHeight="1" thickBot="1">
      <c r="B3" s="969"/>
      <c r="C3" s="970"/>
      <c r="D3" s="970"/>
      <c r="E3" s="494"/>
      <c r="F3" s="973"/>
      <c r="G3" s="974"/>
      <c r="H3" s="52"/>
    </row>
    <row r="4" spans="2:13" ht="13.5" thickBot="1">
      <c r="B4" s="46" t="s">
        <v>15</v>
      </c>
      <c r="C4" s="47"/>
      <c r="D4" s="191" t="s">
        <v>1</v>
      </c>
      <c r="E4" s="192" t="s">
        <v>2</v>
      </c>
      <c r="F4" s="190" t="s">
        <v>207</v>
      </c>
      <c r="G4" s="193" t="s">
        <v>208</v>
      </c>
      <c r="H4" s="52"/>
    </row>
    <row r="5" spans="2:13">
      <c r="B5" s="961" t="s">
        <v>418</v>
      </c>
      <c r="C5" s="196" t="s">
        <v>127</v>
      </c>
      <c r="D5" s="770" t="s">
        <v>719</v>
      </c>
      <c r="E5" s="572">
        <f>'P3-TRANSP.-REJEITO-COMPOSTO CRU'!$F$76</f>
        <v>10</v>
      </c>
      <c r="F5" s="101"/>
      <c r="G5" s="217"/>
    </row>
    <row r="6" spans="2:13">
      <c r="B6" s="951"/>
      <c r="C6" s="232" t="s">
        <v>128</v>
      </c>
      <c r="D6" s="770" t="s">
        <v>719</v>
      </c>
      <c r="E6" s="301">
        <f>'P3-TRANSP.-REJEITO-COMPOSTO CRU'!$F$77</f>
        <v>5</v>
      </c>
      <c r="F6" s="234"/>
      <c r="G6" s="235"/>
    </row>
    <row r="7" spans="2:13" ht="13.5" thickBot="1">
      <c r="B7" s="943"/>
      <c r="C7" s="931" t="s">
        <v>4</v>
      </c>
      <c r="D7" s="932"/>
      <c r="E7" s="932"/>
      <c r="F7" s="932"/>
      <c r="G7" s="302"/>
    </row>
    <row r="8" spans="2:13" ht="13.5" thickBot="1">
      <c r="B8" s="60"/>
      <c r="C8" s="48"/>
      <c r="D8" s="48"/>
      <c r="E8" s="48"/>
      <c r="F8" s="48"/>
      <c r="G8" s="82"/>
      <c r="H8" s="135"/>
    </row>
    <row r="9" spans="2:13" s="134" customFormat="1" ht="12.75" customHeight="1">
      <c r="B9" s="928" t="s">
        <v>538</v>
      </c>
      <c r="C9" s="391"/>
      <c r="D9" s="390"/>
      <c r="E9" s="390"/>
      <c r="F9" s="401"/>
      <c r="G9" s="389"/>
      <c r="I9" s="1"/>
      <c r="J9" s="1"/>
      <c r="K9" s="1"/>
      <c r="L9" s="1"/>
      <c r="M9" s="1"/>
    </row>
    <row r="10" spans="2:13" s="134" customFormat="1" ht="27" customHeight="1">
      <c r="B10" s="985"/>
      <c r="C10" s="232" t="s">
        <v>561</v>
      </c>
      <c r="D10" s="233" t="s">
        <v>433</v>
      </c>
      <c r="E10" s="249">
        <f>'P3-TRANSP.-REJEITO-COMPOSTO CRU'!$E$95</f>
        <v>5</v>
      </c>
      <c r="F10" s="234"/>
      <c r="G10" s="241"/>
      <c r="I10" s="1"/>
      <c r="J10" s="1"/>
      <c r="K10" s="1"/>
      <c r="L10" s="1"/>
      <c r="M10" s="1"/>
    </row>
    <row r="11" spans="2:13" ht="13.5" thickBot="1">
      <c r="B11" s="930"/>
      <c r="C11" s="931" t="s">
        <v>5</v>
      </c>
      <c r="D11" s="932"/>
      <c r="E11" s="932"/>
      <c r="F11" s="939"/>
      <c r="G11" s="304"/>
    </row>
    <row r="12" spans="2:13" ht="13.5" thickBot="1">
      <c r="B12" s="60"/>
      <c r="C12" s="48"/>
      <c r="D12" s="48"/>
      <c r="E12" s="48"/>
      <c r="F12" s="48"/>
      <c r="G12" s="82"/>
    </row>
    <row r="13" spans="2:13" s="134" customFormat="1" ht="12.75" customHeight="1">
      <c r="B13" s="982" t="s">
        <v>539</v>
      </c>
      <c r="C13" s="391"/>
      <c r="D13" s="390"/>
      <c r="E13" s="390"/>
      <c r="F13" s="401"/>
      <c r="G13" s="389"/>
      <c r="I13" s="1"/>
      <c r="J13" s="1"/>
      <c r="K13" s="1"/>
      <c r="L13" s="1"/>
      <c r="M13" s="1"/>
    </row>
    <row r="14" spans="2:13" s="134" customFormat="1" ht="22.5">
      <c r="B14" s="942"/>
      <c r="C14" s="232" t="s">
        <v>561</v>
      </c>
      <c r="D14" s="233" t="s">
        <v>434</v>
      </c>
      <c r="E14" s="301">
        <f>'P3-TRANSP.-REJEITO-COMPOSTO CRU'!$F$95</f>
        <v>1477.7109209804867</v>
      </c>
      <c r="F14" s="234"/>
      <c r="G14" s="241"/>
      <c r="I14" s="1"/>
      <c r="J14" s="1"/>
      <c r="K14" s="1"/>
      <c r="L14" s="1"/>
      <c r="M14" s="1"/>
    </row>
    <row r="15" spans="2:13">
      <c r="B15" s="942"/>
      <c r="C15" s="947" t="s">
        <v>12</v>
      </c>
      <c r="D15" s="948"/>
      <c r="E15" s="948"/>
      <c r="F15" s="949"/>
      <c r="G15" s="239"/>
    </row>
    <row r="16" spans="2:13" ht="13.5" thickBot="1">
      <c r="B16" s="943"/>
      <c r="C16" s="931" t="s">
        <v>6</v>
      </c>
      <c r="D16" s="932"/>
      <c r="E16" s="932"/>
      <c r="F16" s="939"/>
      <c r="G16" s="304"/>
    </row>
    <row r="17" spans="2:13" ht="13.5" thickBot="1">
      <c r="B17" s="60"/>
      <c r="C17" s="48"/>
      <c r="D17" s="48"/>
      <c r="E17" s="48"/>
      <c r="F17" s="48"/>
      <c r="G17" s="82"/>
    </row>
    <row r="18" spans="2:13" ht="12.75" customHeight="1">
      <c r="B18" s="978" t="s">
        <v>540</v>
      </c>
      <c r="C18" s="391"/>
      <c r="D18" s="390"/>
      <c r="E18" s="390"/>
      <c r="F18" s="401"/>
      <c r="G18" s="389"/>
    </row>
    <row r="19" spans="2:13" ht="22.5">
      <c r="B19" s="951"/>
      <c r="C19" s="232" t="s">
        <v>561</v>
      </c>
      <c r="D19" s="233" t="s">
        <v>435</v>
      </c>
      <c r="E19" s="301">
        <f>'P3-TRANSP.-REJEITO-COMPOSTO CRU'!$G$95</f>
        <v>1093.7176504480849</v>
      </c>
      <c r="F19" s="234"/>
      <c r="G19" s="241"/>
    </row>
    <row r="20" spans="2:13">
      <c r="B20" s="951"/>
      <c r="C20" s="947" t="s">
        <v>12</v>
      </c>
      <c r="D20" s="948"/>
      <c r="E20" s="948"/>
      <c r="F20" s="949"/>
      <c r="G20" s="239"/>
    </row>
    <row r="21" spans="2:13">
      <c r="B21" s="951"/>
      <c r="C21" s="236" t="s">
        <v>85</v>
      </c>
      <c r="D21" s="233" t="s">
        <v>31</v>
      </c>
      <c r="E21" s="388">
        <v>0.1</v>
      </c>
      <c r="F21" s="234"/>
      <c r="G21" s="241"/>
    </row>
    <row r="22" spans="2:13" ht="13.5" thickBot="1">
      <c r="B22" s="943"/>
      <c r="C22" s="940" t="s">
        <v>8</v>
      </c>
      <c r="D22" s="940"/>
      <c r="E22" s="940"/>
      <c r="F22" s="940"/>
      <c r="G22" s="304"/>
    </row>
    <row r="23" spans="2:13" ht="13.5" thickBot="1">
      <c r="B23" s="73"/>
      <c r="C23" s="491"/>
      <c r="D23" s="491"/>
      <c r="E23" s="491"/>
      <c r="F23" s="491"/>
      <c r="G23" s="74"/>
    </row>
    <row r="24" spans="2:13">
      <c r="B24" s="944" t="s">
        <v>217</v>
      </c>
      <c r="C24" s="945"/>
      <c r="D24" s="199" t="s">
        <v>31</v>
      </c>
      <c r="E24" s="581"/>
      <c r="F24" s="234"/>
      <c r="G24" s="234"/>
    </row>
    <row r="25" spans="2:13" ht="13.5" thickBot="1">
      <c r="B25" s="946"/>
      <c r="C25" s="945"/>
      <c r="D25" s="953" t="s">
        <v>9</v>
      </c>
      <c r="E25" s="954"/>
      <c r="F25" s="954"/>
      <c r="G25" s="515"/>
    </row>
    <row r="26" spans="2:13" s="134" customFormat="1" ht="13.5" thickBot="1">
      <c r="B26" s="76"/>
      <c r="C26" s="952"/>
      <c r="D26" s="952"/>
      <c r="E26" s="952"/>
      <c r="F26" s="952"/>
      <c r="G26" s="77"/>
      <c r="I26" s="331" t="s">
        <v>379</v>
      </c>
      <c r="J26" s="1"/>
      <c r="K26" s="1"/>
      <c r="L26" s="1"/>
      <c r="M26" s="1"/>
    </row>
    <row r="27" spans="2:13" s="134" customFormat="1" ht="13.5" thickBot="1">
      <c r="B27" s="46" t="s">
        <v>10</v>
      </c>
      <c r="C27" s="49"/>
      <c r="D27" s="49"/>
      <c r="E27" s="49"/>
      <c r="F27" s="49"/>
      <c r="G27" s="78"/>
      <c r="I27" s="332">
        <f>G7+G11+G16+G22</f>
        <v>0</v>
      </c>
      <c r="J27" s="1"/>
      <c r="K27" s="1"/>
      <c r="L27" s="1"/>
      <c r="M27" s="1"/>
    </row>
    <row r="28" spans="2:13" s="134" customFormat="1" ht="13.5" thickBot="1">
      <c r="B28" s="50"/>
      <c r="C28" s="51"/>
      <c r="D28" s="51"/>
      <c r="E28" s="51"/>
      <c r="F28" s="51"/>
      <c r="G28" s="79"/>
      <c r="I28" s="1"/>
      <c r="J28" s="1"/>
      <c r="K28" s="1"/>
      <c r="L28" s="1"/>
      <c r="M28" s="1"/>
    </row>
    <row r="29" spans="2:13" s="134" customFormat="1" ht="13.5" thickBot="1">
      <c r="B29" s="958" t="s">
        <v>116</v>
      </c>
      <c r="C29" s="959"/>
      <c r="D29" s="959"/>
      <c r="E29" s="959"/>
      <c r="F29" s="960"/>
      <c r="G29" s="131" t="s">
        <v>11</v>
      </c>
      <c r="I29" s="1"/>
      <c r="J29" s="1"/>
      <c r="K29" s="1"/>
      <c r="L29" s="1"/>
      <c r="M29" s="1"/>
    </row>
    <row r="30" spans="2:13" s="134" customFormat="1">
      <c r="B30" s="132" t="s">
        <v>98</v>
      </c>
      <c r="C30" s="957" t="s">
        <v>99</v>
      </c>
      <c r="D30" s="957"/>
      <c r="E30" s="488"/>
      <c r="F30" s="133" t="s">
        <v>53</v>
      </c>
      <c r="G30" s="130"/>
      <c r="I30" s="1"/>
      <c r="J30" s="1"/>
      <c r="K30" s="1"/>
      <c r="L30" s="1"/>
      <c r="M30" s="1"/>
    </row>
    <row r="31" spans="2:13" s="134" customFormat="1">
      <c r="B31" s="242">
        <v>1</v>
      </c>
      <c r="C31" s="933" t="s">
        <v>118</v>
      </c>
      <c r="D31" s="933"/>
      <c r="E31" s="516"/>
      <c r="F31" s="517"/>
      <c r="G31" s="243"/>
      <c r="I31" s="1"/>
      <c r="J31" s="1"/>
      <c r="K31" s="1"/>
      <c r="L31" s="1"/>
      <c r="M31" s="1"/>
    </row>
    <row r="32" spans="2:13" s="134" customFormat="1" ht="37.5" customHeight="1">
      <c r="B32" s="305" t="s">
        <v>108</v>
      </c>
      <c r="C32" s="955" t="s">
        <v>400</v>
      </c>
      <c r="D32" s="955"/>
      <c r="E32" s="492"/>
      <c r="F32" s="923"/>
      <c r="G32" s="307"/>
      <c r="I32" s="1"/>
      <c r="J32" s="1"/>
      <c r="K32" s="1"/>
      <c r="L32" s="1"/>
      <c r="M32" s="1"/>
    </row>
    <row r="33" spans="2:13" s="134" customFormat="1" ht="30.75" customHeight="1">
      <c r="B33" s="225" t="s">
        <v>109</v>
      </c>
      <c r="C33" s="927" t="s">
        <v>401</v>
      </c>
      <c r="D33" s="927"/>
      <c r="E33" s="489"/>
      <c r="F33" s="244"/>
      <c r="G33" s="245"/>
      <c r="I33" s="1"/>
      <c r="J33" s="1"/>
      <c r="K33" s="1"/>
      <c r="L33" s="1"/>
      <c r="M33" s="1"/>
    </row>
    <row r="34" spans="2:13" s="134" customFormat="1">
      <c r="B34" s="936" t="s">
        <v>119</v>
      </c>
      <c r="C34" s="937"/>
      <c r="D34" s="937"/>
      <c r="E34" s="937"/>
      <c r="F34" s="246"/>
      <c r="G34" s="247"/>
      <c r="I34" s="1"/>
      <c r="J34" s="1"/>
      <c r="K34" s="1"/>
      <c r="L34" s="1"/>
      <c r="M34" s="1"/>
    </row>
    <row r="35" spans="2:13" s="134" customFormat="1">
      <c r="B35" s="225">
        <v>2</v>
      </c>
      <c r="C35" s="935" t="s">
        <v>121</v>
      </c>
      <c r="D35" s="935"/>
      <c r="E35" s="495"/>
      <c r="F35" s="246"/>
      <c r="G35" s="247"/>
      <c r="I35" s="1"/>
      <c r="J35" s="1"/>
      <c r="K35" s="1"/>
      <c r="L35" s="1"/>
      <c r="M35" s="1"/>
    </row>
    <row r="36" spans="2:13">
      <c r="B36" s="225" t="s">
        <v>110</v>
      </c>
      <c r="C36" s="935" t="s">
        <v>117</v>
      </c>
      <c r="D36" s="935"/>
      <c r="E36" s="495"/>
      <c r="F36" s="244"/>
      <c r="G36" s="245"/>
    </row>
    <row r="37" spans="2:13">
      <c r="B37" s="225" t="s">
        <v>111</v>
      </c>
      <c r="C37" s="935" t="s">
        <v>18</v>
      </c>
      <c r="D37" s="935"/>
      <c r="E37" s="495"/>
      <c r="F37" s="244"/>
      <c r="G37" s="245"/>
    </row>
    <row r="38" spans="2:13">
      <c r="B38" s="225" t="s">
        <v>112</v>
      </c>
      <c r="C38" s="935" t="s">
        <v>19</v>
      </c>
      <c r="D38" s="935"/>
      <c r="E38" s="495"/>
      <c r="F38" s="244"/>
      <c r="G38" s="245"/>
    </row>
    <row r="39" spans="2:13" ht="13.5" thickBot="1">
      <c r="B39" s="956" t="s">
        <v>120</v>
      </c>
      <c r="C39" s="932"/>
      <c r="D39" s="932"/>
      <c r="E39" s="932"/>
      <c r="F39" s="308"/>
      <c r="G39" s="303"/>
    </row>
    <row r="40" spans="2:13" ht="13.5" thickBot="1">
      <c r="B40" s="111" t="s">
        <v>55</v>
      </c>
      <c r="C40" s="112"/>
      <c r="D40" s="112"/>
      <c r="E40" s="112"/>
      <c r="F40" s="113"/>
      <c r="G40" s="78"/>
    </row>
    <row r="41" spans="2:13" ht="13.5" thickBot="1">
      <c r="B41" s="75" t="s">
        <v>54</v>
      </c>
      <c r="C41" s="51"/>
      <c r="D41" s="51"/>
      <c r="E41" s="51"/>
      <c r="F41" s="51"/>
      <c r="G41" s="80"/>
    </row>
    <row r="42" spans="2:13" ht="13.5" thickBot="1">
      <c r="B42" s="518"/>
      <c r="C42" s="519"/>
      <c r="D42" s="519"/>
      <c r="E42" s="519"/>
      <c r="F42" s="520" t="s">
        <v>38</v>
      </c>
      <c r="G42" s="521">
        <f>'P3-TRANSP.-REJEITO-COMPOSTO CRU'!C14</f>
        <v>20661.05</v>
      </c>
    </row>
    <row r="43" spans="2:13">
      <c r="B43" s="938"/>
      <c r="C43" s="938"/>
      <c r="D43" s="938"/>
      <c r="E43" s="938"/>
      <c r="F43" s="938"/>
      <c r="G43" s="938"/>
      <c r="H43" s="938"/>
    </row>
    <row r="44" spans="2:13">
      <c r="B44" s="43"/>
      <c r="C44" s="43"/>
      <c r="D44" s="43"/>
      <c r="E44" s="43"/>
      <c r="F44" s="44"/>
      <c r="H44" s="922" t="e">
        <f>(G34+G39)/G27</f>
        <v>#DIV/0!</v>
      </c>
    </row>
  </sheetData>
  <mergeCells count="28">
    <mergeCell ref="B9:B11"/>
    <mergeCell ref="C11:F11"/>
    <mergeCell ref="B13:B16"/>
    <mergeCell ref="C15:F15"/>
    <mergeCell ref="C16:F16"/>
    <mergeCell ref="B1:G1"/>
    <mergeCell ref="B2:D3"/>
    <mergeCell ref="F2:G3"/>
    <mergeCell ref="B5:B7"/>
    <mergeCell ref="C7:F7"/>
    <mergeCell ref="B34:E34"/>
    <mergeCell ref="B24:C25"/>
    <mergeCell ref="D25:F25"/>
    <mergeCell ref="C26:F26"/>
    <mergeCell ref="B18:B22"/>
    <mergeCell ref="C20:F20"/>
    <mergeCell ref="C22:F22"/>
    <mergeCell ref="B29:F29"/>
    <mergeCell ref="C30:D30"/>
    <mergeCell ref="C31:D31"/>
    <mergeCell ref="C32:D32"/>
    <mergeCell ref="C33:D33"/>
    <mergeCell ref="B43:H43"/>
    <mergeCell ref="C35:D35"/>
    <mergeCell ref="C36:D36"/>
    <mergeCell ref="C37:D37"/>
    <mergeCell ref="C38:D38"/>
    <mergeCell ref="B39:E39"/>
  </mergeCells>
  <printOptions horizontalCentered="1"/>
  <pageMargins left="0.19685039370078741" right="0.19685039370078741" top="0.31496062992125984" bottom="0.31496062992125984" header="0.19685039370078741" footer="0"/>
  <pageSetup paperSize="9" scale="95" orientation="portrait" r:id="rId1"/>
  <headerFooter>
    <oddFooter>&amp;L&amp;F&amp;C&amp;A&amp;R&amp;P de &amp;N</oddFooter>
  </headerFooter>
  <legacyDrawingHF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B1:M40"/>
  <sheetViews>
    <sheetView showGridLines="0" view="pageBreakPreview" topLeftCell="A22" zoomScale="120" zoomScaleSheetLayoutView="120" workbookViewId="0">
      <selection activeCell="F30" sqref="F30:F38"/>
    </sheetView>
  </sheetViews>
  <sheetFormatPr defaultColWidth="9.140625" defaultRowHeight="12.75"/>
  <cols>
    <col min="1" max="1" width="3" style="1" customWidth="1"/>
    <col min="2" max="2" width="16.42578125" style="1" customWidth="1"/>
    <col min="3" max="3" width="35.42578125" style="1" customWidth="1"/>
    <col min="4" max="4" width="12.28515625" style="1" bestFit="1" customWidth="1"/>
    <col min="5" max="6" width="14.85546875" style="1" customWidth="1"/>
    <col min="7" max="7" width="14.85546875" style="59" customWidth="1"/>
    <col min="8" max="8" width="15.42578125" style="134" customWidth="1"/>
    <col min="9" max="9" width="12.7109375" style="1" bestFit="1" customWidth="1"/>
    <col min="10" max="10" width="14.28515625" style="1" bestFit="1" customWidth="1"/>
    <col min="11" max="11" width="9.140625" style="1"/>
    <col min="12" max="12" width="14.7109375" style="1" bestFit="1" customWidth="1"/>
    <col min="13" max="16384" width="9.140625" style="1"/>
  </cols>
  <sheetData>
    <row r="1" spans="2:13">
      <c r="B1" s="989" t="s">
        <v>687</v>
      </c>
      <c r="C1" s="990"/>
      <c r="D1" s="990"/>
      <c r="E1" s="990"/>
      <c r="F1" s="990"/>
      <c r="G1" s="991"/>
      <c r="H1" s="52"/>
    </row>
    <row r="2" spans="2:13" ht="20.25" customHeight="1">
      <c r="B2" s="967" t="s">
        <v>663</v>
      </c>
      <c r="C2" s="968"/>
      <c r="D2" s="968"/>
      <c r="E2" s="493"/>
      <c r="F2" s="971"/>
      <c r="G2" s="972"/>
      <c r="H2" s="52"/>
    </row>
    <row r="3" spans="2:13" ht="20.25" customHeight="1" thickBot="1">
      <c r="B3" s="969"/>
      <c r="C3" s="970"/>
      <c r="D3" s="970"/>
      <c r="E3" s="494"/>
      <c r="F3" s="973"/>
      <c r="G3" s="974"/>
      <c r="H3" s="52"/>
    </row>
    <row r="4" spans="2:13" ht="13.5" thickBot="1">
      <c r="B4" s="46" t="s">
        <v>15</v>
      </c>
      <c r="C4" s="47"/>
      <c r="D4" s="191" t="s">
        <v>1</v>
      </c>
      <c r="E4" s="192" t="s">
        <v>2</v>
      </c>
      <c r="F4" s="190" t="s">
        <v>207</v>
      </c>
      <c r="G4" s="193" t="s">
        <v>208</v>
      </c>
      <c r="H4" s="52"/>
    </row>
    <row r="5" spans="2:13" ht="15" customHeight="1">
      <c r="B5" s="992" t="s">
        <v>418</v>
      </c>
      <c r="C5" s="196" t="s">
        <v>127</v>
      </c>
      <c r="D5" s="770" t="s">
        <v>719</v>
      </c>
      <c r="E5" s="572">
        <f>'P4-TRANSP.-CHORUME'!$F$46</f>
        <v>2</v>
      </c>
      <c r="F5" s="101"/>
      <c r="G5" s="217"/>
    </row>
    <row r="6" spans="2:13" ht="15" customHeight="1" thickBot="1">
      <c r="B6" s="930"/>
      <c r="C6" s="931" t="s">
        <v>4</v>
      </c>
      <c r="D6" s="932"/>
      <c r="E6" s="932"/>
      <c r="F6" s="932"/>
      <c r="G6" s="302"/>
    </row>
    <row r="7" spans="2:13" s="134" customFormat="1" ht="12.75" customHeight="1">
      <c r="B7" s="928" t="s">
        <v>538</v>
      </c>
      <c r="C7" s="391"/>
      <c r="D7" s="390"/>
      <c r="E7" s="390"/>
      <c r="F7" s="401"/>
      <c r="G7" s="389"/>
      <c r="I7" s="1"/>
      <c r="J7" s="1"/>
      <c r="K7" s="1"/>
      <c r="L7" s="1"/>
      <c r="M7" s="1"/>
    </row>
    <row r="8" spans="2:13" s="134" customFormat="1" ht="27" customHeight="1">
      <c r="B8" s="985"/>
      <c r="C8" s="232" t="s">
        <v>537</v>
      </c>
      <c r="D8" s="233" t="s">
        <v>433</v>
      </c>
      <c r="E8" s="249">
        <v>1</v>
      </c>
      <c r="F8" s="234"/>
      <c r="G8" s="241"/>
      <c r="I8" s="1"/>
      <c r="J8" s="1"/>
      <c r="K8" s="1"/>
      <c r="L8" s="1"/>
      <c r="M8" s="1"/>
    </row>
    <row r="9" spans="2:13" ht="13.5" thickBot="1">
      <c r="B9" s="930"/>
      <c r="C9" s="931" t="s">
        <v>5</v>
      </c>
      <c r="D9" s="932"/>
      <c r="E9" s="932"/>
      <c r="F9" s="939"/>
      <c r="G9" s="304"/>
    </row>
    <row r="10" spans="2:13" ht="13.5" thickBot="1">
      <c r="B10" s="60"/>
      <c r="C10" s="48"/>
      <c r="D10" s="48"/>
      <c r="E10" s="48"/>
      <c r="F10" s="48"/>
      <c r="G10" s="82"/>
    </row>
    <row r="11" spans="2:13" s="134" customFormat="1" ht="12.75" customHeight="1">
      <c r="B11" s="941" t="s">
        <v>539</v>
      </c>
      <c r="C11" s="391"/>
      <c r="D11" s="390"/>
      <c r="E11" s="390"/>
      <c r="F11" s="401"/>
      <c r="G11" s="389"/>
      <c r="I11" s="1"/>
      <c r="J11" s="1"/>
      <c r="K11" s="1"/>
      <c r="L11" s="1"/>
      <c r="M11" s="1"/>
    </row>
    <row r="12" spans="2:13" s="134" customFormat="1" ht="22.5">
      <c r="B12" s="942"/>
      <c r="C12" s="232" t="s">
        <v>537</v>
      </c>
      <c r="D12" s="233" t="s">
        <v>434</v>
      </c>
      <c r="E12" s="301">
        <f>'P4-TRANSP.-CHORUME'!$F$52</f>
        <v>342.51</v>
      </c>
      <c r="F12" s="234"/>
      <c r="G12" s="241"/>
      <c r="I12" s="1"/>
      <c r="J12" s="1"/>
      <c r="K12" s="1"/>
      <c r="L12" s="1"/>
      <c r="M12" s="1"/>
    </row>
    <row r="13" spans="2:13">
      <c r="B13" s="942"/>
      <c r="C13" s="947" t="s">
        <v>12</v>
      </c>
      <c r="D13" s="948"/>
      <c r="E13" s="948"/>
      <c r="F13" s="949"/>
      <c r="G13" s="239"/>
    </row>
    <row r="14" spans="2:13" ht="13.5" thickBot="1">
      <c r="B14" s="943"/>
      <c r="C14" s="931" t="s">
        <v>6</v>
      </c>
      <c r="D14" s="932"/>
      <c r="E14" s="932"/>
      <c r="F14" s="939"/>
      <c r="G14" s="304"/>
    </row>
    <row r="15" spans="2:13" ht="13.5" thickBot="1">
      <c r="B15" s="60"/>
      <c r="C15" s="48"/>
      <c r="D15" s="48"/>
      <c r="E15" s="48"/>
      <c r="F15" s="48"/>
      <c r="G15" s="82"/>
    </row>
    <row r="16" spans="2:13" ht="12.75" customHeight="1">
      <c r="B16" s="961" t="s">
        <v>540</v>
      </c>
      <c r="C16" s="391"/>
      <c r="D16" s="390"/>
      <c r="E16" s="390"/>
      <c r="F16" s="401"/>
      <c r="G16" s="389"/>
    </row>
    <row r="17" spans="2:13" ht="22.5">
      <c r="B17" s="951"/>
      <c r="C17" s="232" t="s">
        <v>537</v>
      </c>
      <c r="D17" s="233" t="s">
        <v>435</v>
      </c>
      <c r="E17" s="301">
        <f>'P4-TRANSP.-CHORUME'!$G$52</f>
        <v>0.34</v>
      </c>
      <c r="F17" s="234"/>
      <c r="G17" s="241"/>
    </row>
    <row r="18" spans="2:13">
      <c r="B18" s="951"/>
      <c r="C18" s="947" t="s">
        <v>12</v>
      </c>
      <c r="D18" s="948"/>
      <c r="E18" s="948"/>
      <c r="F18" s="949"/>
      <c r="G18" s="239"/>
    </row>
    <row r="19" spans="2:13">
      <c r="B19" s="951"/>
      <c r="C19" s="236" t="s">
        <v>85</v>
      </c>
      <c r="D19" s="233" t="s">
        <v>31</v>
      </c>
      <c r="E19" s="388">
        <v>0.1</v>
      </c>
      <c r="F19" s="234"/>
      <c r="G19" s="241"/>
    </row>
    <row r="20" spans="2:13" ht="13.5" thickBot="1">
      <c r="B20" s="943"/>
      <c r="C20" s="940" t="s">
        <v>8</v>
      </c>
      <c r="D20" s="940"/>
      <c r="E20" s="940"/>
      <c r="F20" s="940"/>
      <c r="G20" s="304"/>
    </row>
    <row r="21" spans="2:13" ht="13.5" thickBot="1">
      <c r="B21" s="73"/>
      <c r="C21" s="491"/>
      <c r="D21" s="491"/>
      <c r="E21" s="491"/>
      <c r="F21" s="491"/>
      <c r="G21" s="74"/>
    </row>
    <row r="22" spans="2:13">
      <c r="B22" s="944" t="s">
        <v>217</v>
      </c>
      <c r="C22" s="945"/>
      <c r="D22" s="199" t="s">
        <v>31</v>
      </c>
      <c r="E22" s="581"/>
      <c r="F22" s="234"/>
      <c r="G22" s="234"/>
    </row>
    <row r="23" spans="2:13" ht="13.5" thickBot="1">
      <c r="B23" s="946"/>
      <c r="C23" s="945"/>
      <c r="D23" s="953" t="s">
        <v>9</v>
      </c>
      <c r="E23" s="954"/>
      <c r="F23" s="954"/>
      <c r="G23" s="515"/>
    </row>
    <row r="24" spans="2:13" s="134" customFormat="1" ht="13.5" thickBot="1">
      <c r="B24" s="76"/>
      <c r="C24" s="952"/>
      <c r="D24" s="952"/>
      <c r="E24" s="952"/>
      <c r="F24" s="952"/>
      <c r="G24" s="77"/>
      <c r="I24" s="331" t="s">
        <v>379</v>
      </c>
      <c r="J24" s="1"/>
      <c r="K24" s="1"/>
      <c r="L24" s="1"/>
      <c r="M24" s="1"/>
    </row>
    <row r="25" spans="2:13" s="134" customFormat="1" ht="13.5" thickBot="1">
      <c r="B25" s="46" t="s">
        <v>10</v>
      </c>
      <c r="C25" s="49"/>
      <c r="D25" s="49"/>
      <c r="E25" s="49"/>
      <c r="F25" s="49"/>
      <c r="G25" s="78"/>
      <c r="I25" s="332">
        <f>G6+G9+G14+G20</f>
        <v>0</v>
      </c>
      <c r="J25" s="1"/>
      <c r="K25" s="1"/>
      <c r="L25" s="1"/>
      <c r="M25" s="1"/>
    </row>
    <row r="26" spans="2:13" s="134" customFormat="1" ht="13.5" thickBot="1">
      <c r="B26" s="50"/>
      <c r="C26" s="51"/>
      <c r="D26" s="51"/>
      <c r="E26" s="51"/>
      <c r="F26" s="51"/>
      <c r="G26" s="79"/>
      <c r="I26" s="1"/>
      <c r="J26" s="1"/>
      <c r="K26" s="1"/>
      <c r="L26" s="1"/>
      <c r="M26" s="1"/>
    </row>
    <row r="27" spans="2:13" s="134" customFormat="1" ht="13.5" thickBot="1">
      <c r="B27" s="958" t="s">
        <v>116</v>
      </c>
      <c r="C27" s="959"/>
      <c r="D27" s="959"/>
      <c r="E27" s="959"/>
      <c r="F27" s="960"/>
      <c r="G27" s="131" t="s">
        <v>11</v>
      </c>
      <c r="I27" s="1"/>
      <c r="J27" s="1"/>
      <c r="K27" s="1"/>
      <c r="L27" s="1"/>
      <c r="M27" s="1"/>
    </row>
    <row r="28" spans="2:13" s="134" customFormat="1">
      <c r="B28" s="132" t="s">
        <v>98</v>
      </c>
      <c r="C28" s="957" t="s">
        <v>99</v>
      </c>
      <c r="D28" s="957"/>
      <c r="E28" s="488"/>
      <c r="F28" s="133" t="s">
        <v>53</v>
      </c>
      <c r="G28" s="130"/>
      <c r="I28" s="1"/>
      <c r="J28" s="1"/>
      <c r="K28" s="1"/>
      <c r="L28" s="1"/>
      <c r="M28" s="1"/>
    </row>
    <row r="29" spans="2:13" s="134" customFormat="1">
      <c r="B29" s="242">
        <v>1</v>
      </c>
      <c r="C29" s="933" t="s">
        <v>118</v>
      </c>
      <c r="D29" s="933"/>
      <c r="E29" s="516"/>
      <c r="F29" s="517"/>
      <c r="G29" s="243"/>
      <c r="I29" s="1"/>
      <c r="J29" s="1"/>
      <c r="K29" s="1"/>
      <c r="L29" s="1"/>
      <c r="M29" s="1"/>
    </row>
    <row r="30" spans="2:13" s="134" customFormat="1" ht="37.5" customHeight="1">
      <c r="B30" s="305" t="s">
        <v>108</v>
      </c>
      <c r="C30" s="955" t="s">
        <v>400</v>
      </c>
      <c r="D30" s="955"/>
      <c r="E30" s="492"/>
      <c r="F30" s="923"/>
      <c r="G30" s="307"/>
      <c r="I30" s="1"/>
      <c r="J30" s="1"/>
      <c r="K30" s="1"/>
      <c r="L30" s="1"/>
      <c r="M30" s="1"/>
    </row>
    <row r="31" spans="2:13" s="134" customFormat="1" ht="30.75" customHeight="1">
      <c r="B31" s="225" t="s">
        <v>109</v>
      </c>
      <c r="C31" s="927" t="s">
        <v>401</v>
      </c>
      <c r="D31" s="927"/>
      <c r="E31" s="489"/>
      <c r="F31" s="244"/>
      <c r="G31" s="245"/>
      <c r="I31" s="1"/>
      <c r="J31" s="1"/>
      <c r="K31" s="1"/>
      <c r="L31" s="1"/>
      <c r="M31" s="1"/>
    </row>
    <row r="32" spans="2:13" s="134" customFormat="1">
      <c r="B32" s="936" t="s">
        <v>119</v>
      </c>
      <c r="C32" s="937"/>
      <c r="D32" s="937"/>
      <c r="E32" s="937"/>
      <c r="F32" s="246"/>
      <c r="G32" s="247"/>
      <c r="I32" s="1"/>
      <c r="J32" s="1"/>
      <c r="K32" s="1"/>
      <c r="L32" s="1"/>
      <c r="M32" s="1"/>
    </row>
    <row r="33" spans="2:13" s="134" customFormat="1">
      <c r="B33" s="225">
        <v>2</v>
      </c>
      <c r="C33" s="935" t="s">
        <v>121</v>
      </c>
      <c r="D33" s="935"/>
      <c r="E33" s="495"/>
      <c r="F33" s="246"/>
      <c r="G33" s="247"/>
      <c r="I33" s="1"/>
      <c r="J33" s="1"/>
      <c r="K33" s="1"/>
      <c r="L33" s="1"/>
      <c r="M33" s="1"/>
    </row>
    <row r="34" spans="2:13">
      <c r="B34" s="225" t="s">
        <v>110</v>
      </c>
      <c r="C34" s="935" t="s">
        <v>117</v>
      </c>
      <c r="D34" s="935"/>
      <c r="E34" s="495"/>
      <c r="F34" s="244"/>
      <c r="G34" s="245"/>
    </row>
    <row r="35" spans="2:13">
      <c r="B35" s="225" t="s">
        <v>111</v>
      </c>
      <c r="C35" s="935" t="s">
        <v>18</v>
      </c>
      <c r="D35" s="935"/>
      <c r="E35" s="495"/>
      <c r="F35" s="244"/>
      <c r="G35" s="245"/>
    </row>
    <row r="36" spans="2:13">
      <c r="B36" s="225" t="s">
        <v>112</v>
      </c>
      <c r="C36" s="935" t="s">
        <v>19</v>
      </c>
      <c r="D36" s="935"/>
      <c r="E36" s="495"/>
      <c r="F36" s="244"/>
      <c r="G36" s="245"/>
    </row>
    <row r="37" spans="2:13" ht="13.5" thickBot="1">
      <c r="B37" s="956" t="s">
        <v>120</v>
      </c>
      <c r="C37" s="932"/>
      <c r="D37" s="932"/>
      <c r="E37" s="932"/>
      <c r="F37" s="308"/>
      <c r="G37" s="303"/>
    </row>
    <row r="38" spans="2:13" ht="13.5" thickBot="1">
      <c r="B38" s="111" t="s">
        <v>55</v>
      </c>
      <c r="C38" s="112"/>
      <c r="D38" s="112"/>
      <c r="E38" s="112"/>
      <c r="F38" s="113"/>
      <c r="G38" s="78"/>
    </row>
    <row r="39" spans="2:13" ht="13.5" thickBot="1">
      <c r="B39" s="75" t="s">
        <v>393</v>
      </c>
      <c r="C39" s="51"/>
      <c r="D39" s="51"/>
      <c r="E39" s="51"/>
      <c r="F39" s="51"/>
      <c r="G39" s="80"/>
    </row>
    <row r="40" spans="2:13" ht="13.5" thickBot="1">
      <c r="B40" s="518"/>
      <c r="C40" s="519"/>
      <c r="D40" s="519"/>
      <c r="E40" s="519"/>
      <c r="F40" s="520" t="s">
        <v>232</v>
      </c>
      <c r="G40" s="525">
        <f>'P4-TRANSP.-CHORUME'!$C$11</f>
        <v>149.67543859649123</v>
      </c>
    </row>
  </sheetData>
  <mergeCells count="27">
    <mergeCell ref="B16:B20"/>
    <mergeCell ref="C18:F18"/>
    <mergeCell ref="C20:F20"/>
    <mergeCell ref="B32:E32"/>
    <mergeCell ref="B22:C23"/>
    <mergeCell ref="D23:F23"/>
    <mergeCell ref="C24:F24"/>
    <mergeCell ref="B27:F27"/>
    <mergeCell ref="C28:D28"/>
    <mergeCell ref="C29:D29"/>
    <mergeCell ref="C30:D30"/>
    <mergeCell ref="C31:D31"/>
    <mergeCell ref="C33:D33"/>
    <mergeCell ref="C34:D34"/>
    <mergeCell ref="C35:D35"/>
    <mergeCell ref="C36:D36"/>
    <mergeCell ref="B37:E37"/>
    <mergeCell ref="C9:F9"/>
    <mergeCell ref="B7:B9"/>
    <mergeCell ref="B11:B14"/>
    <mergeCell ref="B1:G1"/>
    <mergeCell ref="B2:D3"/>
    <mergeCell ref="F2:G3"/>
    <mergeCell ref="B5:B6"/>
    <mergeCell ref="C6:F6"/>
    <mergeCell ref="C13:F13"/>
    <mergeCell ref="C14:F14"/>
  </mergeCells>
  <printOptions horizontalCentered="1"/>
  <pageMargins left="0.19685039370078741" right="0.19685039370078741" top="0.31496062992125984" bottom="0.31496062992125984" header="0.19685039370078741" footer="0"/>
  <pageSetup paperSize="9" scale="94" orientation="portrait" r:id="rId1"/>
  <headerFooter>
    <oddFooter>&amp;L&amp;F&amp;C&amp;A&amp;R&amp;P de &amp;N</oddFooter>
  </headerFooter>
  <drawing r:id="rId2"/>
  <legacyDrawingHF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1:M100"/>
  <sheetViews>
    <sheetView showGridLines="0" view="pageBreakPreview" topLeftCell="A7" zoomScale="145" zoomScaleSheetLayoutView="145" workbookViewId="0">
      <selection activeCell="B101" sqref="B101"/>
    </sheetView>
  </sheetViews>
  <sheetFormatPr defaultColWidth="9.140625" defaultRowHeight="12.75"/>
  <cols>
    <col min="1" max="1" width="3" style="1" customWidth="1"/>
    <col min="2" max="3" width="16.42578125" style="1" customWidth="1"/>
    <col min="4" max="4" width="42.7109375" style="1" customWidth="1"/>
    <col min="5" max="5" width="7.28515625" style="1" bestFit="1" customWidth="1"/>
    <col min="6" max="7" width="14.85546875" style="1" customWidth="1"/>
    <col min="8" max="8" width="16" style="59" bestFit="1" customWidth="1"/>
    <col min="9" max="9" width="15.42578125" style="134" customWidth="1"/>
    <col min="10" max="10" width="12.7109375" style="1" bestFit="1" customWidth="1"/>
    <col min="11" max="11" width="14.28515625" style="1" bestFit="1" customWidth="1"/>
    <col min="12" max="12" width="14.7109375" style="1" bestFit="1" customWidth="1"/>
    <col min="13" max="16384" width="9.140625" style="1"/>
  </cols>
  <sheetData>
    <row r="1" spans="2:9">
      <c r="B1" s="1002" t="s">
        <v>596</v>
      </c>
      <c r="C1" s="1003"/>
      <c r="D1" s="1003"/>
      <c r="E1" s="1003"/>
      <c r="F1" s="1003"/>
      <c r="G1" s="1003"/>
      <c r="H1" s="1004"/>
      <c r="I1" s="52"/>
    </row>
    <row r="2" spans="2:9" ht="20.25" customHeight="1">
      <c r="B2" s="967" t="s">
        <v>306</v>
      </c>
      <c r="C2" s="968"/>
      <c r="D2" s="968"/>
      <c r="E2" s="968"/>
      <c r="F2" s="593"/>
      <c r="G2" s="971"/>
      <c r="H2" s="972"/>
      <c r="I2" s="52"/>
    </row>
    <row r="3" spans="2:9" ht="20.25" customHeight="1" thickBot="1">
      <c r="B3" s="969"/>
      <c r="C3" s="970"/>
      <c r="D3" s="970"/>
      <c r="E3" s="970"/>
      <c r="F3" s="594"/>
      <c r="G3" s="973"/>
      <c r="H3" s="974"/>
      <c r="I3" s="52"/>
    </row>
    <row r="4" spans="2:9" ht="13.5" thickBot="1">
      <c r="B4" s="215" t="s">
        <v>17</v>
      </c>
      <c r="C4" s="213" t="s">
        <v>246</v>
      </c>
      <c r="D4" s="46" t="s">
        <v>15</v>
      </c>
      <c r="E4" s="191" t="s">
        <v>1</v>
      </c>
      <c r="F4" s="192" t="s">
        <v>2</v>
      </c>
      <c r="G4" s="190" t="s">
        <v>224</v>
      </c>
      <c r="H4" s="193" t="s">
        <v>208</v>
      </c>
      <c r="I4" s="52"/>
    </row>
    <row r="5" spans="2:9" ht="22.5">
      <c r="B5" s="993" t="s">
        <v>247</v>
      </c>
      <c r="C5" s="216" t="s">
        <v>249</v>
      </c>
      <c r="D5" s="196" t="s">
        <v>248</v>
      </c>
      <c r="E5" s="100" t="s">
        <v>250</v>
      </c>
      <c r="F5" s="301">
        <f>'P6-MELHORIAS'!$E$6</f>
        <v>4</v>
      </c>
      <c r="G5" s="251">
        <v>1256.78</v>
      </c>
      <c r="H5" s="252">
        <f>G5*F5</f>
        <v>5027.12</v>
      </c>
    </row>
    <row r="6" spans="2:9">
      <c r="B6" s="994"/>
      <c r="C6" s="259" t="s">
        <v>580</v>
      </c>
      <c r="D6" s="232" t="s">
        <v>581</v>
      </c>
      <c r="E6" s="233" t="s">
        <v>578</v>
      </c>
      <c r="F6" s="301">
        <f>'P6-MELHORIAS'!$E$7</f>
        <v>4</v>
      </c>
      <c r="G6" s="260">
        <v>96.86</v>
      </c>
      <c r="H6" s="261">
        <f t="shared" ref="H6:H14" si="0">G6*F6</f>
        <v>387.44</v>
      </c>
    </row>
    <row r="7" spans="2:9">
      <c r="B7" s="994"/>
      <c r="C7" s="259" t="s">
        <v>582</v>
      </c>
      <c r="D7" s="232" t="s">
        <v>583</v>
      </c>
      <c r="E7" s="233" t="s">
        <v>578</v>
      </c>
      <c r="F7" s="301">
        <f>'P6-MELHORIAS'!$E$7</f>
        <v>4</v>
      </c>
      <c r="G7" s="260">
        <v>128.24</v>
      </c>
      <c r="H7" s="261">
        <f t="shared" si="0"/>
        <v>512.96</v>
      </c>
    </row>
    <row r="8" spans="2:9">
      <c r="B8" s="994"/>
      <c r="C8" s="259" t="s">
        <v>274</v>
      </c>
      <c r="D8" s="232" t="s">
        <v>268</v>
      </c>
      <c r="E8" s="233" t="s">
        <v>265</v>
      </c>
      <c r="F8" s="301">
        <f>'P6-MELHORIAS'!$E$8</f>
        <v>9.5</v>
      </c>
      <c r="G8" s="260">
        <v>9.4</v>
      </c>
      <c r="H8" s="261">
        <f t="shared" si="0"/>
        <v>89.3</v>
      </c>
    </row>
    <row r="9" spans="2:9">
      <c r="B9" s="994"/>
      <c r="C9" s="259" t="s">
        <v>275</v>
      </c>
      <c r="D9" s="232" t="s">
        <v>269</v>
      </c>
      <c r="E9" s="233" t="s">
        <v>267</v>
      </c>
      <c r="F9" s="301">
        <f>'P6-MELHORIAS'!$E$9</f>
        <v>4.5</v>
      </c>
      <c r="G9" s="260">
        <v>62.26</v>
      </c>
      <c r="H9" s="261">
        <f t="shared" si="0"/>
        <v>280.17</v>
      </c>
    </row>
    <row r="10" spans="2:9">
      <c r="B10" s="994"/>
      <c r="C10" s="259" t="s">
        <v>276</v>
      </c>
      <c r="D10" s="232" t="s">
        <v>270</v>
      </c>
      <c r="E10" s="233" t="s">
        <v>267</v>
      </c>
      <c r="F10" s="301">
        <f>'P6-MELHORIAS'!$E$10</f>
        <v>4.5</v>
      </c>
      <c r="G10" s="260">
        <v>37.75</v>
      </c>
      <c r="H10" s="261">
        <f t="shared" si="0"/>
        <v>169.875</v>
      </c>
    </row>
    <row r="11" spans="2:9" ht="22.5">
      <c r="B11" s="994"/>
      <c r="C11" s="259" t="s">
        <v>557</v>
      </c>
      <c r="D11" s="232" t="s">
        <v>556</v>
      </c>
      <c r="E11" s="233" t="s">
        <v>44</v>
      </c>
      <c r="F11" s="301">
        <f>'P6-MELHORIAS'!$E$11</f>
        <v>6</v>
      </c>
      <c r="G11" s="260">
        <v>156.32</v>
      </c>
      <c r="H11" s="261">
        <f t="shared" si="0"/>
        <v>937.92</v>
      </c>
    </row>
    <row r="12" spans="2:9">
      <c r="B12" s="994"/>
      <c r="C12" s="259" t="s">
        <v>391</v>
      </c>
      <c r="D12" s="232" t="s">
        <v>271</v>
      </c>
      <c r="E12" s="233" t="s">
        <v>272</v>
      </c>
      <c r="F12" s="301">
        <f>'P6-MELHORIAS'!$E$12</f>
        <v>103.8</v>
      </c>
      <c r="G12" s="260">
        <v>16.39</v>
      </c>
      <c r="H12" s="261">
        <f t="shared" si="0"/>
        <v>1701.2819999999999</v>
      </c>
    </row>
    <row r="13" spans="2:9" ht="22.5">
      <c r="B13" s="994"/>
      <c r="C13" s="259" t="s">
        <v>554</v>
      </c>
      <c r="D13" s="232" t="s">
        <v>555</v>
      </c>
      <c r="E13" s="233" t="s">
        <v>272</v>
      </c>
      <c r="F13" s="301">
        <f>'P6-MELHORIAS'!$E$13</f>
        <v>415.2</v>
      </c>
      <c r="G13" s="260">
        <v>3.77</v>
      </c>
      <c r="H13" s="261">
        <f t="shared" si="0"/>
        <v>1565.3039999999999</v>
      </c>
    </row>
    <row r="14" spans="2:9">
      <c r="B14" s="994"/>
      <c r="C14" s="259" t="s">
        <v>277</v>
      </c>
      <c r="D14" s="232" t="s">
        <v>273</v>
      </c>
      <c r="E14" s="233" t="s">
        <v>265</v>
      </c>
      <c r="F14" s="301">
        <f>'P6-MELHORIAS'!$E$14</f>
        <v>9.5</v>
      </c>
      <c r="G14" s="260">
        <v>9.81</v>
      </c>
      <c r="H14" s="261">
        <f t="shared" si="0"/>
        <v>93.195000000000007</v>
      </c>
    </row>
    <row r="15" spans="2:9" ht="15" customHeight="1" thickBot="1">
      <c r="B15" s="997" t="s">
        <v>4</v>
      </c>
      <c r="C15" s="998"/>
      <c r="D15" s="998"/>
      <c r="E15" s="998"/>
      <c r="F15" s="998"/>
      <c r="G15" s="998"/>
      <c r="H15" s="526">
        <f>SUM(H5:H14)</f>
        <v>10764.565999999999</v>
      </c>
    </row>
    <row r="16" spans="2:9" ht="54">
      <c r="B16" s="595" t="s">
        <v>278</v>
      </c>
      <c r="C16" s="263" t="s">
        <v>588</v>
      </c>
      <c r="D16" s="196" t="s">
        <v>597</v>
      </c>
      <c r="E16" s="100" t="s">
        <v>589</v>
      </c>
      <c r="F16" s="572">
        <f>'P6-MELHORIAS'!$E$15</f>
        <v>86</v>
      </c>
      <c r="G16" s="260">
        <v>1985.54</v>
      </c>
      <c r="H16" s="262">
        <f>G16*F16</f>
        <v>170756.44</v>
      </c>
    </row>
    <row r="17" spans="2:8" ht="15" customHeight="1" thickBot="1">
      <c r="B17" s="997" t="s">
        <v>5</v>
      </c>
      <c r="C17" s="998"/>
      <c r="D17" s="998"/>
      <c r="E17" s="998"/>
      <c r="F17" s="998"/>
      <c r="G17" s="998"/>
      <c r="H17" s="526">
        <f>SUM(H16:H16)</f>
        <v>170756.44</v>
      </c>
    </row>
    <row r="18" spans="2:8" ht="22.5" customHeight="1">
      <c r="B18" s="993" t="s">
        <v>252</v>
      </c>
      <c r="C18" s="259" t="s">
        <v>584</v>
      </c>
      <c r="D18" s="232" t="s">
        <v>263</v>
      </c>
      <c r="E18" s="233" t="s">
        <v>265</v>
      </c>
      <c r="F18" s="301">
        <f>'P6-MELHORIAS'!$E$26</f>
        <v>2</v>
      </c>
      <c r="G18" s="260">
        <v>259.39</v>
      </c>
      <c r="H18" s="262">
        <f>G18*F18</f>
        <v>518.78</v>
      </c>
    </row>
    <row r="19" spans="2:8" ht="15" customHeight="1">
      <c r="B19" s="994"/>
      <c r="C19" s="263" t="s">
        <v>249</v>
      </c>
      <c r="D19" s="232" t="s">
        <v>253</v>
      </c>
      <c r="E19" s="233" t="s">
        <v>1</v>
      </c>
      <c r="F19" s="301">
        <f>'P6-MELHORIAS'!$E$16</f>
        <v>40</v>
      </c>
      <c r="G19" s="260">
        <v>145</v>
      </c>
      <c r="H19" s="261">
        <f t="shared" ref="H19:H28" si="1">G19*F19</f>
        <v>5800</v>
      </c>
    </row>
    <row r="20" spans="2:8" ht="15" customHeight="1">
      <c r="B20" s="994"/>
      <c r="C20" s="263" t="s">
        <v>588</v>
      </c>
      <c r="D20" s="232" t="s">
        <v>254</v>
      </c>
      <c r="E20" s="233" t="s">
        <v>1</v>
      </c>
      <c r="F20" s="301">
        <f>'P6-MELHORIAS'!$E$17</f>
        <v>2</v>
      </c>
      <c r="G20" s="260">
        <v>697.14</v>
      </c>
      <c r="H20" s="261">
        <f t="shared" si="1"/>
        <v>1394.28</v>
      </c>
    </row>
    <row r="21" spans="2:8" ht="15" customHeight="1">
      <c r="B21" s="994"/>
      <c r="C21" s="263" t="s">
        <v>588</v>
      </c>
      <c r="D21" s="232" t="s">
        <v>255</v>
      </c>
      <c r="E21" s="233" t="s">
        <v>1</v>
      </c>
      <c r="F21" s="301">
        <f>'P6-MELHORIAS'!$E$18</f>
        <v>2</v>
      </c>
      <c r="G21" s="260">
        <v>3220.6</v>
      </c>
      <c r="H21" s="261">
        <f t="shared" si="1"/>
        <v>6441.2</v>
      </c>
    </row>
    <row r="22" spans="2:8" ht="15" customHeight="1">
      <c r="B22" s="994"/>
      <c r="C22" s="263" t="s">
        <v>588</v>
      </c>
      <c r="D22" s="232" t="s">
        <v>256</v>
      </c>
      <c r="E22" s="233" t="s">
        <v>1</v>
      </c>
      <c r="F22" s="301">
        <f>'P6-MELHORIAS'!$E$19</f>
        <v>2</v>
      </c>
      <c r="G22" s="260">
        <v>1147.5899999999999</v>
      </c>
      <c r="H22" s="261">
        <f t="shared" si="1"/>
        <v>2295.1799999999998</v>
      </c>
    </row>
    <row r="23" spans="2:8" ht="15" customHeight="1">
      <c r="B23" s="994"/>
      <c r="C23" s="263" t="s">
        <v>588</v>
      </c>
      <c r="D23" s="232" t="s">
        <v>257</v>
      </c>
      <c r="E23" s="233" t="s">
        <v>1</v>
      </c>
      <c r="F23" s="301">
        <f>'P6-MELHORIAS'!$E$20</f>
        <v>2</v>
      </c>
      <c r="G23" s="260">
        <v>3168.05</v>
      </c>
      <c r="H23" s="261">
        <f t="shared" si="1"/>
        <v>6336.1</v>
      </c>
    </row>
    <row r="24" spans="2:8" ht="15" customHeight="1">
      <c r="B24" s="994"/>
      <c r="C24" s="263" t="s">
        <v>588</v>
      </c>
      <c r="D24" s="232" t="s">
        <v>258</v>
      </c>
      <c r="E24" s="233" t="s">
        <v>1</v>
      </c>
      <c r="F24" s="301">
        <f>'P6-MELHORIAS'!$E$21</f>
        <v>2</v>
      </c>
      <c r="G24" s="260">
        <v>252.13</v>
      </c>
      <c r="H24" s="261">
        <f t="shared" si="1"/>
        <v>504.26</v>
      </c>
    </row>
    <row r="25" spans="2:8" ht="23.25" customHeight="1">
      <c r="B25" s="994"/>
      <c r="C25" s="263" t="s">
        <v>588</v>
      </c>
      <c r="D25" s="232" t="s">
        <v>259</v>
      </c>
      <c r="E25" s="233" t="s">
        <v>1</v>
      </c>
      <c r="F25" s="301">
        <f>'P6-MELHORIAS'!$E$22</f>
        <v>2</v>
      </c>
      <c r="G25" s="260">
        <v>3663.73</v>
      </c>
      <c r="H25" s="261">
        <f t="shared" si="1"/>
        <v>7327.46</v>
      </c>
    </row>
    <row r="26" spans="2:8">
      <c r="B26" s="994"/>
      <c r="C26" s="263" t="s">
        <v>588</v>
      </c>
      <c r="D26" s="232" t="s">
        <v>260</v>
      </c>
      <c r="E26" s="233" t="s">
        <v>1</v>
      </c>
      <c r="F26" s="301">
        <f>'P6-MELHORIAS'!$E$23</f>
        <v>2</v>
      </c>
      <c r="G26" s="260">
        <v>766.65</v>
      </c>
      <c r="H26" s="261">
        <f t="shared" si="1"/>
        <v>1533.3</v>
      </c>
    </row>
    <row r="27" spans="2:8" ht="15" customHeight="1">
      <c r="B27" s="994"/>
      <c r="C27" s="263" t="s">
        <v>249</v>
      </c>
      <c r="D27" s="232" t="s">
        <v>261</v>
      </c>
      <c r="E27" s="233" t="s">
        <v>1</v>
      </c>
      <c r="F27" s="301">
        <f>'P6-MELHORIAS'!$E$24</f>
        <v>2</v>
      </c>
      <c r="G27" s="260">
        <v>273</v>
      </c>
      <c r="H27" s="261">
        <f t="shared" si="1"/>
        <v>546</v>
      </c>
    </row>
    <row r="28" spans="2:8" ht="15" customHeight="1">
      <c r="B28" s="994"/>
      <c r="C28" s="263" t="s">
        <v>249</v>
      </c>
      <c r="D28" s="232" t="s">
        <v>262</v>
      </c>
      <c r="E28" s="233" t="s">
        <v>1</v>
      </c>
      <c r="F28" s="301">
        <f>'P6-MELHORIAS'!$E$25</f>
        <v>2</v>
      </c>
      <c r="G28" s="260">
        <v>691.67</v>
      </c>
      <c r="H28" s="261">
        <f t="shared" si="1"/>
        <v>1383.34</v>
      </c>
    </row>
    <row r="29" spans="2:8" ht="33.75">
      <c r="B29" s="994"/>
      <c r="C29" s="263" t="s">
        <v>264</v>
      </c>
      <c r="D29" s="232" t="s">
        <v>353</v>
      </c>
      <c r="E29" s="233" t="s">
        <v>265</v>
      </c>
      <c r="F29" s="301">
        <f>'P6-MELHORIAS'!$E$27</f>
        <v>231.65</v>
      </c>
      <c r="G29" s="260">
        <v>13.15</v>
      </c>
      <c r="H29" s="262">
        <f>G29*F29</f>
        <v>3046.1975000000002</v>
      </c>
    </row>
    <row r="30" spans="2:8" ht="15" customHeight="1" thickBot="1">
      <c r="B30" s="997" t="s">
        <v>6</v>
      </c>
      <c r="C30" s="998"/>
      <c r="D30" s="998"/>
      <c r="E30" s="998"/>
      <c r="F30" s="998"/>
      <c r="G30" s="998"/>
      <c r="H30" s="526">
        <f>SUM(H18:H29)</f>
        <v>37126.097499999996</v>
      </c>
    </row>
    <row r="31" spans="2:8">
      <c r="B31" s="995" t="s">
        <v>251</v>
      </c>
      <c r="C31" s="216"/>
      <c r="D31" s="220" t="s">
        <v>339</v>
      </c>
      <c r="E31" s="100"/>
      <c r="F31" s="197"/>
      <c r="G31" s="260"/>
      <c r="H31" s="262"/>
    </row>
    <row r="32" spans="2:8" ht="22.5">
      <c r="B32" s="996"/>
      <c r="C32" s="259" t="s">
        <v>285</v>
      </c>
      <c r="D32" s="232" t="s">
        <v>344</v>
      </c>
      <c r="E32" s="233" t="s">
        <v>280</v>
      </c>
      <c r="F32" s="301">
        <f>'P6-MELHORIAS'!$E$29</f>
        <v>95.546549999999996</v>
      </c>
      <c r="G32" s="260">
        <v>95.48</v>
      </c>
      <c r="H32" s="261">
        <f t="shared" ref="H32:H57" si="2">G32*F32</f>
        <v>9122.7845940000007</v>
      </c>
    </row>
    <row r="33" spans="2:8" ht="22.5">
      <c r="B33" s="996"/>
      <c r="C33" s="259" t="s">
        <v>303</v>
      </c>
      <c r="D33" s="232" t="s">
        <v>331</v>
      </c>
      <c r="E33" s="233" t="s">
        <v>280</v>
      </c>
      <c r="F33" s="301">
        <f>'P6-MELHORIAS'!$E$30</f>
        <v>95.546549999999996</v>
      </c>
      <c r="G33" s="260">
        <v>23.26</v>
      </c>
      <c r="H33" s="261">
        <f t="shared" si="2"/>
        <v>2222.4127530000001</v>
      </c>
    </row>
    <row r="34" spans="2:8" ht="24" customHeight="1">
      <c r="B34" s="996"/>
      <c r="C34" s="259"/>
      <c r="D34" s="264" t="s">
        <v>300</v>
      </c>
      <c r="E34" s="233"/>
      <c r="F34" s="301"/>
      <c r="G34" s="260"/>
      <c r="H34" s="261"/>
    </row>
    <row r="35" spans="2:8" ht="101.25">
      <c r="B35" s="996"/>
      <c r="C35" s="259" t="s">
        <v>303</v>
      </c>
      <c r="D35" s="232" t="s">
        <v>604</v>
      </c>
      <c r="E35" s="233" t="s">
        <v>280</v>
      </c>
      <c r="F35" s="301">
        <f>'P6-MELHORIAS'!$E$32/2</f>
        <v>1337.6516999999999</v>
      </c>
      <c r="G35" s="260">
        <v>23.26</v>
      </c>
      <c r="H35" s="261">
        <f t="shared" si="2"/>
        <v>31113.778542</v>
      </c>
    </row>
    <row r="36" spans="2:8" ht="101.25">
      <c r="B36" s="996"/>
      <c r="C36" s="259" t="s">
        <v>592</v>
      </c>
      <c r="D36" s="232" t="s">
        <v>603</v>
      </c>
      <c r="E36" s="233" t="s">
        <v>280</v>
      </c>
      <c r="F36" s="301">
        <f>'P6-MELHORIAS'!$E$32/2</f>
        <v>1337.6516999999999</v>
      </c>
      <c r="G36" s="260">
        <v>18.73</v>
      </c>
      <c r="H36" s="261">
        <f t="shared" si="2"/>
        <v>25054.216340999999</v>
      </c>
    </row>
    <row r="37" spans="2:8">
      <c r="B37" s="996"/>
      <c r="C37" s="290"/>
      <c r="D37" s="264" t="s">
        <v>346</v>
      </c>
      <c r="E37" s="233"/>
      <c r="F37" s="301"/>
      <c r="G37" s="260"/>
      <c r="H37" s="261"/>
    </row>
    <row r="38" spans="2:8" ht="45">
      <c r="B38" s="996"/>
      <c r="C38" s="259" t="s">
        <v>608</v>
      </c>
      <c r="D38" s="286" t="s">
        <v>606</v>
      </c>
      <c r="E38" s="233" t="s">
        <v>272</v>
      </c>
      <c r="F38" s="301">
        <f>6*5</f>
        <v>30</v>
      </c>
      <c r="G38" s="260">
        <v>55.25</v>
      </c>
      <c r="H38" s="261">
        <f t="shared" si="2"/>
        <v>1657.5</v>
      </c>
    </row>
    <row r="39" spans="2:8" ht="22.5">
      <c r="B39" s="996"/>
      <c r="C39" s="259" t="s">
        <v>609</v>
      </c>
      <c r="D39" s="286" t="s">
        <v>607</v>
      </c>
      <c r="E39" s="233" t="s">
        <v>610</v>
      </c>
      <c r="F39" s="301">
        <v>5</v>
      </c>
      <c r="G39" s="260">
        <v>21.37</v>
      </c>
      <c r="H39" s="261">
        <f t="shared" si="2"/>
        <v>106.85000000000001</v>
      </c>
    </row>
    <row r="40" spans="2:8">
      <c r="B40" s="996"/>
      <c r="C40" s="259" t="s">
        <v>632</v>
      </c>
      <c r="D40" s="286" t="s">
        <v>611</v>
      </c>
      <c r="E40" s="233" t="s">
        <v>267</v>
      </c>
      <c r="F40" s="301">
        <f>+(((5.22+2.3)*2)+2.3)*0.5*0.3</f>
        <v>2.601</v>
      </c>
      <c r="G40" s="260">
        <v>62.26</v>
      </c>
      <c r="H40" s="261">
        <f t="shared" si="2"/>
        <v>161.93825999999999</v>
      </c>
    </row>
    <row r="41" spans="2:8" ht="45">
      <c r="B41" s="996"/>
      <c r="C41" s="259" t="s">
        <v>621</v>
      </c>
      <c r="D41" s="286" t="s">
        <v>612</v>
      </c>
      <c r="E41" s="233" t="s">
        <v>630</v>
      </c>
      <c r="F41" s="301">
        <f>+(((5.22+2.3)*2)+2.3)*0.1*0.3</f>
        <v>0.5202</v>
      </c>
      <c r="G41" s="260">
        <v>227.83</v>
      </c>
      <c r="H41" s="261">
        <f t="shared" si="2"/>
        <v>118.517166</v>
      </c>
    </row>
    <row r="42" spans="2:8" ht="45">
      <c r="B42" s="996"/>
      <c r="C42" s="259" t="s">
        <v>622</v>
      </c>
      <c r="D42" s="286" t="s">
        <v>613</v>
      </c>
      <c r="E42" s="233" t="s">
        <v>265</v>
      </c>
      <c r="F42" s="301">
        <f>+((((5.22+2.3)*2)+2.3)*0.5*2)+((2.5*(0.15+0.5*2))*5)</f>
        <v>31.715</v>
      </c>
      <c r="G42" s="260">
        <v>64.28</v>
      </c>
      <c r="H42" s="261">
        <f t="shared" si="2"/>
        <v>2038.6402</v>
      </c>
    </row>
    <row r="43" spans="2:8" ht="45">
      <c r="B43" s="996"/>
      <c r="C43" s="259" t="s">
        <v>623</v>
      </c>
      <c r="D43" s="286" t="s">
        <v>614</v>
      </c>
      <c r="E43" s="233" t="s">
        <v>265</v>
      </c>
      <c r="F43" s="301">
        <f>5.22*2.3</f>
        <v>12.005999999999998</v>
      </c>
      <c r="G43" s="260">
        <v>19.010000000000002</v>
      </c>
      <c r="H43" s="261">
        <f t="shared" si="2"/>
        <v>228.23406</v>
      </c>
    </row>
    <row r="44" spans="2:8" ht="45">
      <c r="B44" s="996"/>
      <c r="C44" s="259" t="s">
        <v>624</v>
      </c>
      <c r="D44" s="286" t="s">
        <v>615</v>
      </c>
      <c r="E44" s="233" t="s">
        <v>631</v>
      </c>
      <c r="F44" s="301">
        <v>24.088514</v>
      </c>
      <c r="G44" s="260">
        <v>9.48</v>
      </c>
      <c r="H44" s="261">
        <f t="shared" si="2"/>
        <v>228.35911272000001</v>
      </c>
    </row>
    <row r="45" spans="2:8" ht="33.75">
      <c r="B45" s="996"/>
      <c r="C45" s="259" t="s">
        <v>625</v>
      </c>
      <c r="D45" s="286" t="s">
        <v>616</v>
      </c>
      <c r="E45" s="233" t="s">
        <v>631</v>
      </c>
      <c r="F45" s="301">
        <v>96.666892000000004</v>
      </c>
      <c r="G45" s="260">
        <v>11.26</v>
      </c>
      <c r="H45" s="261">
        <f t="shared" si="2"/>
        <v>1088.4692039199999</v>
      </c>
    </row>
    <row r="46" spans="2:8" ht="33.75">
      <c r="B46" s="996"/>
      <c r="C46" s="259" t="s">
        <v>626</v>
      </c>
      <c r="D46" s="286" t="s">
        <v>617</v>
      </c>
      <c r="E46" s="233" t="s">
        <v>631</v>
      </c>
      <c r="F46" s="301">
        <v>396.05270000000002</v>
      </c>
      <c r="G46" s="260">
        <v>10.75</v>
      </c>
      <c r="H46" s="261">
        <f t="shared" si="2"/>
        <v>4257.5665250000002</v>
      </c>
    </row>
    <row r="47" spans="2:8" ht="33.75">
      <c r="B47" s="996"/>
      <c r="C47" s="259" t="s">
        <v>627</v>
      </c>
      <c r="D47" s="286" t="s">
        <v>618</v>
      </c>
      <c r="E47" s="233" t="s">
        <v>631</v>
      </c>
      <c r="F47" s="301">
        <v>160.17296999999999</v>
      </c>
      <c r="G47" s="260">
        <v>8.76</v>
      </c>
      <c r="H47" s="261">
        <f t="shared" si="2"/>
        <v>1403.1152172</v>
      </c>
    </row>
    <row r="48" spans="2:8" ht="33.75">
      <c r="B48" s="996"/>
      <c r="C48" s="259" t="s">
        <v>628</v>
      </c>
      <c r="D48" s="286" t="s">
        <v>619</v>
      </c>
      <c r="E48" s="233" t="s">
        <v>631</v>
      </c>
      <c r="F48" s="301">
        <v>385.10338000000002</v>
      </c>
      <c r="G48" s="260">
        <v>7.77</v>
      </c>
      <c r="H48" s="261">
        <f t="shared" si="2"/>
        <v>2992.2532625999997</v>
      </c>
    </row>
    <row r="49" spans="2:8" ht="45">
      <c r="B49" s="996"/>
      <c r="C49" s="259" t="s">
        <v>629</v>
      </c>
      <c r="D49" s="286" t="s">
        <v>620</v>
      </c>
      <c r="E49" s="233" t="s">
        <v>267</v>
      </c>
      <c r="F49" s="301">
        <v>9.26</v>
      </c>
      <c r="G49" s="260">
        <v>316.18</v>
      </c>
      <c r="H49" s="261">
        <f t="shared" si="2"/>
        <v>2927.8267999999998</v>
      </c>
    </row>
    <row r="50" spans="2:8" ht="22.5">
      <c r="B50" s="996"/>
      <c r="C50" s="259" t="s">
        <v>348</v>
      </c>
      <c r="D50" s="286" t="s">
        <v>347</v>
      </c>
      <c r="E50" s="233" t="s">
        <v>267</v>
      </c>
      <c r="F50" s="301">
        <v>2.76</v>
      </c>
      <c r="G50" s="260">
        <v>2402.5700000000002</v>
      </c>
      <c r="H50" s="261">
        <f t="shared" si="2"/>
        <v>6631.0932000000003</v>
      </c>
    </row>
    <row r="51" spans="2:8" ht="22.5">
      <c r="B51" s="996"/>
      <c r="C51" s="259" t="s">
        <v>350</v>
      </c>
      <c r="D51" s="286" t="s">
        <v>349</v>
      </c>
      <c r="E51" s="233" t="s">
        <v>272</v>
      </c>
      <c r="F51" s="301">
        <f>1.38+2.3+5.22+2.3+2.8+1.15+1.3+1.3</f>
        <v>17.75</v>
      </c>
      <c r="G51" s="260">
        <v>214.26</v>
      </c>
      <c r="H51" s="261">
        <f t="shared" si="2"/>
        <v>3803.1149999999998</v>
      </c>
    </row>
    <row r="52" spans="2:8" ht="22.5">
      <c r="B52" s="996"/>
      <c r="C52" s="259"/>
      <c r="D52" s="264" t="s">
        <v>343</v>
      </c>
      <c r="E52" s="233"/>
      <c r="F52" s="301"/>
      <c r="G52" s="260"/>
      <c r="H52" s="261"/>
    </row>
    <row r="53" spans="2:8">
      <c r="B53" s="996"/>
      <c r="C53" s="259" t="s">
        <v>303</v>
      </c>
      <c r="D53" s="232" t="s">
        <v>311</v>
      </c>
      <c r="E53" s="233" t="s">
        <v>280</v>
      </c>
      <c r="F53" s="301">
        <f>'P6-MELHORIAS'!$E$36</f>
        <v>1337.6516999999999</v>
      </c>
      <c r="G53" s="260">
        <v>23.26</v>
      </c>
      <c r="H53" s="261">
        <f t="shared" si="2"/>
        <v>31113.778542</v>
      </c>
    </row>
    <row r="54" spans="2:8">
      <c r="B54" s="996"/>
      <c r="C54" s="259"/>
      <c r="D54" s="264" t="s">
        <v>301</v>
      </c>
      <c r="E54" s="233"/>
      <c r="F54" s="301"/>
      <c r="G54" s="260"/>
      <c r="H54" s="261"/>
    </row>
    <row r="55" spans="2:8" ht="22.5">
      <c r="B55" s="996"/>
      <c r="C55" s="259" t="s">
        <v>392</v>
      </c>
      <c r="D55" s="232" t="s">
        <v>333</v>
      </c>
      <c r="E55" s="233" t="s">
        <v>334</v>
      </c>
      <c r="F55" s="301">
        <f>'P6-MELHORIAS'!$E$38</f>
        <v>5000</v>
      </c>
      <c r="G55" s="260">
        <v>0.89</v>
      </c>
      <c r="H55" s="261">
        <f>G55*F55</f>
        <v>4450</v>
      </c>
    </row>
    <row r="56" spans="2:8" ht="33.75">
      <c r="B56" s="996"/>
      <c r="C56" s="259" t="s">
        <v>304</v>
      </c>
      <c r="D56" s="232" t="s">
        <v>335</v>
      </c>
      <c r="E56" s="233" t="s">
        <v>338</v>
      </c>
      <c r="F56" s="301">
        <f>'P6-MELHORIAS'!$E$39</f>
        <v>64</v>
      </c>
      <c r="G56" s="260">
        <v>308.35000000000002</v>
      </c>
      <c r="H56" s="261">
        <f t="shared" si="2"/>
        <v>19734.400000000001</v>
      </c>
    </row>
    <row r="57" spans="2:8" ht="22.5">
      <c r="B57" s="996"/>
      <c r="C57" s="259" t="s">
        <v>305</v>
      </c>
      <c r="D57" s="232" t="s">
        <v>336</v>
      </c>
      <c r="E57" s="233" t="s">
        <v>280</v>
      </c>
      <c r="F57" s="301">
        <f>'P6-MELHORIAS'!$E$40</f>
        <v>64</v>
      </c>
      <c r="G57" s="260">
        <v>17.02</v>
      </c>
      <c r="H57" s="261">
        <f t="shared" si="2"/>
        <v>1089.28</v>
      </c>
    </row>
    <row r="58" spans="2:8" ht="15" customHeight="1" thickBot="1">
      <c r="B58" s="997" t="s">
        <v>8</v>
      </c>
      <c r="C58" s="998"/>
      <c r="D58" s="998"/>
      <c r="E58" s="998"/>
      <c r="F58" s="998"/>
      <c r="G58" s="998"/>
      <c r="H58" s="337">
        <f>SUM(H32:H57)</f>
        <v>151544.12877944001</v>
      </c>
    </row>
    <row r="59" spans="2:8" ht="22.5" customHeight="1">
      <c r="B59" s="993" t="s">
        <v>266</v>
      </c>
      <c r="C59" s="216"/>
      <c r="D59" s="220" t="s">
        <v>345</v>
      </c>
      <c r="E59" s="100"/>
      <c r="F59" s="197"/>
      <c r="G59" s="251"/>
      <c r="H59" s="336"/>
    </row>
    <row r="60" spans="2:8" ht="22.5">
      <c r="B60" s="994"/>
      <c r="C60" s="259" t="s">
        <v>302</v>
      </c>
      <c r="D60" s="232" t="s">
        <v>332</v>
      </c>
      <c r="E60" s="233" t="s">
        <v>280</v>
      </c>
      <c r="F60" s="301">
        <f>'P6-MELHORIAS'!$E$61</f>
        <v>191.09309999999999</v>
      </c>
      <c r="G60" s="260">
        <v>15.61</v>
      </c>
      <c r="H60" s="261">
        <f>G60*F60</f>
        <v>2982.9632909999996</v>
      </c>
    </row>
    <row r="61" spans="2:8" ht="22.5">
      <c r="B61" s="994"/>
      <c r="C61" s="259" t="s">
        <v>303</v>
      </c>
      <c r="D61" s="232" t="s">
        <v>331</v>
      </c>
      <c r="E61" s="233" t="s">
        <v>280</v>
      </c>
      <c r="F61" s="301">
        <f>'P6-MELHORIAS'!$E$62</f>
        <v>382.18619999999999</v>
      </c>
      <c r="G61" s="260">
        <v>23.26</v>
      </c>
      <c r="H61" s="261">
        <f>G61*F61</f>
        <v>8889.6510120000003</v>
      </c>
    </row>
    <row r="62" spans="2:8" ht="22.5">
      <c r="B62" s="994"/>
      <c r="C62" s="259" t="s">
        <v>392</v>
      </c>
      <c r="D62" s="232" t="s">
        <v>333</v>
      </c>
      <c r="E62" s="233" t="s">
        <v>280</v>
      </c>
      <c r="F62" s="301">
        <f>'P6-MELHORIAS'!$E$63</f>
        <v>4800</v>
      </c>
      <c r="G62" s="260">
        <v>0.89</v>
      </c>
      <c r="H62" s="261">
        <f>G62*F62</f>
        <v>4272</v>
      </c>
    </row>
    <row r="63" spans="2:8" ht="45">
      <c r="B63" s="994"/>
      <c r="C63" s="259" t="s">
        <v>303</v>
      </c>
      <c r="D63" s="232" t="s">
        <v>600</v>
      </c>
      <c r="E63" s="233" t="s">
        <v>280</v>
      </c>
      <c r="F63" s="301">
        <f>(7.33*26.07)*3</f>
        <v>573.27929999999992</v>
      </c>
      <c r="G63" s="582">
        <v>23.26</v>
      </c>
      <c r="H63" s="261">
        <f t="shared" ref="H63:H65" si="3">G63*F63</f>
        <v>13334.476517999999</v>
      </c>
    </row>
    <row r="64" spans="2:8" ht="45">
      <c r="B64" s="994"/>
      <c r="C64" s="259" t="s">
        <v>605</v>
      </c>
      <c r="D64" s="232" t="s">
        <v>601</v>
      </c>
      <c r="E64" s="233" t="s">
        <v>280</v>
      </c>
      <c r="F64" s="301">
        <f>(7.33*26.07)*3</f>
        <v>573.27929999999992</v>
      </c>
      <c r="G64" s="582">
        <v>21.65</v>
      </c>
      <c r="H64" s="261">
        <f t="shared" si="3"/>
        <v>12411.496844999998</v>
      </c>
    </row>
    <row r="65" spans="2:8" ht="45">
      <c r="B65" s="994"/>
      <c r="C65" s="259" t="s">
        <v>592</v>
      </c>
      <c r="D65" s="232" t="s">
        <v>602</v>
      </c>
      <c r="E65" s="233" t="s">
        <v>280</v>
      </c>
      <c r="F65" s="301">
        <f>(7.33*26.07)*3</f>
        <v>573.27929999999992</v>
      </c>
      <c r="G65" s="582">
        <v>18.73</v>
      </c>
      <c r="H65" s="261">
        <f t="shared" si="3"/>
        <v>10737.521288999998</v>
      </c>
    </row>
    <row r="66" spans="2:8">
      <c r="B66" s="994"/>
      <c r="C66" s="259"/>
      <c r="D66" s="264" t="s">
        <v>301</v>
      </c>
      <c r="E66" s="233"/>
      <c r="F66" s="249"/>
      <c r="G66" s="260">
        <v>18.73</v>
      </c>
      <c r="H66" s="261"/>
    </row>
    <row r="67" spans="2:8" ht="33.75">
      <c r="B67" s="994"/>
      <c r="C67" s="259" t="s">
        <v>304</v>
      </c>
      <c r="D67" s="232" t="s">
        <v>337</v>
      </c>
      <c r="E67" s="233" t="s">
        <v>338</v>
      </c>
      <c r="F67" s="301">
        <f>'P6-MELHORIAS'!$E$66</f>
        <v>58</v>
      </c>
      <c r="G67" s="260">
        <v>308.35000000000002</v>
      </c>
      <c r="H67" s="261">
        <f>G67*F67</f>
        <v>17884.300000000003</v>
      </c>
    </row>
    <row r="68" spans="2:8" ht="22.5">
      <c r="B68" s="994"/>
      <c r="C68" s="259" t="s">
        <v>305</v>
      </c>
      <c r="D68" s="232" t="s">
        <v>336</v>
      </c>
      <c r="E68" s="233" t="s">
        <v>280</v>
      </c>
      <c r="F68" s="301">
        <f>'P6-MELHORIAS'!$E$67</f>
        <v>58</v>
      </c>
      <c r="G68" s="260">
        <v>17.02</v>
      </c>
      <c r="H68" s="261">
        <f>G68*F68</f>
        <v>987.16</v>
      </c>
    </row>
    <row r="69" spans="2:8">
      <c r="B69" s="994"/>
      <c r="C69" s="259"/>
      <c r="D69" s="264" t="s">
        <v>384</v>
      </c>
      <c r="E69" s="233"/>
      <c r="F69" s="301"/>
      <c r="G69" s="260"/>
      <c r="H69" s="261"/>
    </row>
    <row r="70" spans="2:8">
      <c r="B70" s="994"/>
      <c r="C70" s="333" t="s">
        <v>249</v>
      </c>
      <c r="D70" s="286" t="s">
        <v>385</v>
      </c>
      <c r="E70" s="287" t="s">
        <v>233</v>
      </c>
      <c r="F70" s="562">
        <v>3</v>
      </c>
      <c r="G70" s="310">
        <v>753453</v>
      </c>
      <c r="H70" s="335">
        <f>G70*F70</f>
        <v>2260359</v>
      </c>
    </row>
    <row r="71" spans="2:8" ht="15" customHeight="1" thickBot="1">
      <c r="B71" s="997" t="s">
        <v>9</v>
      </c>
      <c r="C71" s="998"/>
      <c r="D71" s="998"/>
      <c r="E71" s="998"/>
      <c r="F71" s="998"/>
      <c r="G71" s="998"/>
      <c r="H71" s="337">
        <f>SUM(H60:H70)</f>
        <v>2331858.568955</v>
      </c>
    </row>
    <row r="72" spans="2:8" ht="12.75" customHeight="1">
      <c r="B72" s="1005" t="s">
        <v>296</v>
      </c>
      <c r="C72" s="333"/>
      <c r="D72" s="289" t="s">
        <v>299</v>
      </c>
      <c r="E72" s="287"/>
      <c r="F72" s="334"/>
      <c r="G72" s="310"/>
      <c r="H72" s="335"/>
    </row>
    <row r="73" spans="2:8" ht="22.5">
      <c r="B73" s="1006"/>
      <c r="C73" s="259" t="s">
        <v>285</v>
      </c>
      <c r="D73" s="232" t="s">
        <v>279</v>
      </c>
      <c r="E73" s="249" t="s">
        <v>280</v>
      </c>
      <c r="F73" s="234">
        <f>'P6-MELHORIAS'!$E$42</f>
        <v>764.37239999999997</v>
      </c>
      <c r="G73" s="260">
        <v>95.48</v>
      </c>
      <c r="H73" s="262">
        <f>+G73*F73</f>
        <v>72982.276752000005</v>
      </c>
    </row>
    <row r="74" spans="2:8" ht="33.75">
      <c r="B74" s="1006"/>
      <c r="C74" s="259" t="s">
        <v>286</v>
      </c>
      <c r="D74" s="232" t="s">
        <v>354</v>
      </c>
      <c r="E74" s="249" t="s">
        <v>280</v>
      </c>
      <c r="F74" s="234">
        <f>'P6-MELHORIAS'!$E$43</f>
        <v>1528.7447999999999</v>
      </c>
      <c r="G74" s="260">
        <v>29.27</v>
      </c>
      <c r="H74" s="262">
        <f t="shared" ref="H74:H80" si="4">+G74*F74</f>
        <v>44746.360295999999</v>
      </c>
    </row>
    <row r="75" spans="2:8" ht="45">
      <c r="B75" s="1006"/>
      <c r="C75" s="259" t="s">
        <v>249</v>
      </c>
      <c r="D75" s="232" t="s">
        <v>319</v>
      </c>
      <c r="E75" s="249" t="s">
        <v>233</v>
      </c>
      <c r="F75" s="283">
        <v>1</v>
      </c>
      <c r="G75" s="260">
        <f>6998.91+88073.76</f>
        <v>95072.67</v>
      </c>
      <c r="H75" s="262">
        <f t="shared" si="4"/>
        <v>95072.67</v>
      </c>
    </row>
    <row r="76" spans="2:8" ht="45">
      <c r="B76" s="1006"/>
      <c r="C76" s="259" t="s">
        <v>249</v>
      </c>
      <c r="D76" s="232" t="s">
        <v>320</v>
      </c>
      <c r="E76" s="249" t="s">
        <v>233</v>
      </c>
      <c r="F76" s="283">
        <v>1</v>
      </c>
      <c r="G76" s="260">
        <f>G75</f>
        <v>95072.67</v>
      </c>
      <c r="H76" s="262">
        <f>+G76*F76</f>
        <v>95072.67</v>
      </c>
    </row>
    <row r="77" spans="2:8">
      <c r="B77" s="1006"/>
      <c r="C77" s="259"/>
      <c r="D77" s="264" t="s">
        <v>355</v>
      </c>
      <c r="E77" s="249"/>
      <c r="F77" s="283"/>
      <c r="G77" s="260"/>
      <c r="H77" s="262"/>
    </row>
    <row r="78" spans="2:8" ht="33.75">
      <c r="B78" s="1006"/>
      <c r="C78" s="259" t="s">
        <v>587</v>
      </c>
      <c r="D78" s="232" t="s">
        <v>329</v>
      </c>
      <c r="E78" s="249" t="s">
        <v>283</v>
      </c>
      <c r="F78" s="234">
        <f>'P6-MELHORIAS'!$E$57</f>
        <v>2000</v>
      </c>
      <c r="G78" s="260">
        <v>1.77</v>
      </c>
      <c r="H78" s="262">
        <f t="shared" si="4"/>
        <v>3540</v>
      </c>
    </row>
    <row r="79" spans="2:8" ht="22.5">
      <c r="B79" s="1006"/>
      <c r="C79" s="259" t="s">
        <v>287</v>
      </c>
      <c r="D79" s="232" t="s">
        <v>288</v>
      </c>
      <c r="E79" s="249" t="s">
        <v>272</v>
      </c>
      <c r="F79" s="234">
        <f>'P6-MELHORIAS'!$E$58</f>
        <v>23.5</v>
      </c>
      <c r="G79" s="260">
        <v>38.159999999999997</v>
      </c>
      <c r="H79" s="262">
        <f t="shared" si="4"/>
        <v>896.75999999999988</v>
      </c>
    </row>
    <row r="80" spans="2:8" ht="22.5">
      <c r="B80" s="1006"/>
      <c r="C80" s="259" t="s">
        <v>287</v>
      </c>
      <c r="D80" s="232" t="s">
        <v>289</v>
      </c>
      <c r="E80" s="249" t="s">
        <v>272</v>
      </c>
      <c r="F80" s="234">
        <f>'P6-MELHORIAS'!$E$59</f>
        <v>19.75</v>
      </c>
      <c r="G80" s="260">
        <v>38.159999999999997</v>
      </c>
      <c r="H80" s="262">
        <f t="shared" si="4"/>
        <v>753.66</v>
      </c>
    </row>
    <row r="81" spans="2:13">
      <c r="B81" s="1006"/>
      <c r="C81" s="601"/>
      <c r="D81" s="264" t="s">
        <v>384</v>
      </c>
      <c r="E81" s="233"/>
      <c r="F81" s="234"/>
      <c r="G81" s="260"/>
      <c r="H81" s="261"/>
    </row>
    <row r="82" spans="2:13" ht="33.75">
      <c r="B82" s="1006"/>
      <c r="C82" s="999" t="s">
        <v>321</v>
      </c>
      <c r="D82" s="232" t="s">
        <v>324</v>
      </c>
      <c r="E82" s="249" t="s">
        <v>233</v>
      </c>
      <c r="F82" s="234">
        <f>'P6-MELHORIAS'!E46</f>
        <v>2</v>
      </c>
      <c r="G82" s="577">
        <v>24497.85</v>
      </c>
      <c r="H82" s="261">
        <f t="shared" ref="H82:H91" si="5">+G82*F82</f>
        <v>48995.7</v>
      </c>
    </row>
    <row r="83" spans="2:13" ht="22.5">
      <c r="B83" s="1006"/>
      <c r="C83" s="1000"/>
      <c r="D83" s="232" t="s">
        <v>325</v>
      </c>
      <c r="E83" s="249" t="s">
        <v>233</v>
      </c>
      <c r="F83" s="234">
        <f>'P6-MELHORIAS'!$E$47</f>
        <v>1</v>
      </c>
      <c r="G83" s="577">
        <v>15792.95</v>
      </c>
      <c r="H83" s="261">
        <f t="shared" si="5"/>
        <v>15792.95</v>
      </c>
    </row>
    <row r="84" spans="2:13" ht="22.5">
      <c r="B84" s="1006"/>
      <c r="C84" s="1001"/>
      <c r="D84" s="232" t="s">
        <v>326</v>
      </c>
      <c r="E84" s="249" t="s">
        <v>233</v>
      </c>
      <c r="F84" s="234">
        <f>'P6-MELHORIAS'!$E$48</f>
        <v>1</v>
      </c>
      <c r="G84" s="577">
        <v>13917.41</v>
      </c>
      <c r="H84" s="261">
        <f t="shared" si="5"/>
        <v>13917.41</v>
      </c>
    </row>
    <row r="85" spans="2:13" ht="67.5">
      <c r="B85" s="1006"/>
      <c r="C85" s="259" t="s">
        <v>588</v>
      </c>
      <c r="D85" s="232" t="s">
        <v>322</v>
      </c>
      <c r="E85" s="249" t="s">
        <v>233</v>
      </c>
      <c r="F85" s="234">
        <f>'P6-MELHORIAS'!$E$49</f>
        <v>1</v>
      </c>
      <c r="G85" s="577">
        <v>14281.17</v>
      </c>
      <c r="H85" s="261">
        <f t="shared" si="5"/>
        <v>14281.17</v>
      </c>
    </row>
    <row r="86" spans="2:13" ht="67.5">
      <c r="B86" s="1006"/>
      <c r="C86" s="259" t="s">
        <v>588</v>
      </c>
      <c r="D86" s="232" t="s">
        <v>323</v>
      </c>
      <c r="E86" s="249" t="s">
        <v>233</v>
      </c>
      <c r="F86" s="234">
        <f>'P6-MELHORIAS'!$E$50</f>
        <v>1</v>
      </c>
      <c r="G86" s="577">
        <v>14281.17</v>
      </c>
      <c r="H86" s="261">
        <f t="shared" si="5"/>
        <v>14281.17</v>
      </c>
    </row>
    <row r="87" spans="2:13" ht="146.25">
      <c r="B87" s="1006"/>
      <c r="C87" s="259" t="s">
        <v>327</v>
      </c>
      <c r="D87" s="232" t="s">
        <v>281</v>
      </c>
      <c r="E87" s="249" t="s">
        <v>233</v>
      </c>
      <c r="F87" s="234">
        <f>'P6-MELHORIAS'!$E$51</f>
        <v>1</v>
      </c>
      <c r="G87" s="577">
        <v>51154.19</v>
      </c>
      <c r="H87" s="261">
        <f t="shared" si="5"/>
        <v>51154.19</v>
      </c>
    </row>
    <row r="88" spans="2:13" ht="146.25">
      <c r="B88" s="1006"/>
      <c r="C88" s="259" t="s">
        <v>327</v>
      </c>
      <c r="D88" s="232" t="s">
        <v>282</v>
      </c>
      <c r="E88" s="249" t="s">
        <v>233</v>
      </c>
      <c r="F88" s="234">
        <f>'P6-MELHORIAS'!$E$52</f>
        <v>1</v>
      </c>
      <c r="G88" s="577">
        <v>65116.23</v>
      </c>
      <c r="H88" s="261">
        <f t="shared" si="5"/>
        <v>65116.23</v>
      </c>
    </row>
    <row r="89" spans="2:13" ht="22.5">
      <c r="B89" s="1006"/>
      <c r="C89" s="259" t="s">
        <v>249</v>
      </c>
      <c r="D89" s="232" t="s">
        <v>297</v>
      </c>
      <c r="E89" s="249" t="s">
        <v>233</v>
      </c>
      <c r="F89" s="234">
        <f>'P6-MELHORIAS'!$E$53</f>
        <v>1</v>
      </c>
      <c r="G89" s="577">
        <f>6998.91+88073.76</f>
        <v>95072.67</v>
      </c>
      <c r="H89" s="261">
        <f t="shared" si="5"/>
        <v>95072.67</v>
      </c>
    </row>
    <row r="90" spans="2:13" ht="22.5">
      <c r="B90" s="1006"/>
      <c r="C90" s="259" t="s">
        <v>249</v>
      </c>
      <c r="D90" s="232" t="s">
        <v>298</v>
      </c>
      <c r="E90" s="249" t="s">
        <v>233</v>
      </c>
      <c r="F90" s="234">
        <f>'P6-MELHORIAS'!$E$54</f>
        <v>1</v>
      </c>
      <c r="G90" s="577">
        <f>G89</f>
        <v>95072.67</v>
      </c>
      <c r="H90" s="261">
        <f t="shared" si="5"/>
        <v>95072.67</v>
      </c>
    </row>
    <row r="91" spans="2:13" ht="22.5">
      <c r="B91" s="1006"/>
      <c r="C91" s="259" t="s">
        <v>249</v>
      </c>
      <c r="D91" s="232" t="s">
        <v>284</v>
      </c>
      <c r="E91" s="249" t="s">
        <v>233</v>
      </c>
      <c r="F91" s="234">
        <f>'P6-MELHORIAS'!$E$55</f>
        <v>1</v>
      </c>
      <c r="G91" s="577">
        <v>16827.7</v>
      </c>
      <c r="H91" s="261">
        <f t="shared" si="5"/>
        <v>16827.7</v>
      </c>
    </row>
    <row r="92" spans="2:13" ht="15" customHeight="1" thickBot="1">
      <c r="B92" s="997" t="s">
        <v>52</v>
      </c>
      <c r="C92" s="998"/>
      <c r="D92" s="998"/>
      <c r="E92" s="998"/>
      <c r="F92" s="998"/>
      <c r="G92" s="998"/>
      <c r="H92" s="526">
        <f>SUM(H73:H91)</f>
        <v>743576.257048</v>
      </c>
    </row>
    <row r="93" spans="2:13" s="134" customFormat="1" ht="13.5" thickBot="1">
      <c r="B93" s="76"/>
      <c r="C93" s="214"/>
      <c r="D93" s="952"/>
      <c r="E93" s="952"/>
      <c r="F93" s="952"/>
      <c r="G93" s="952"/>
      <c r="H93" s="253"/>
      <c r="J93" s="1"/>
      <c r="K93" s="1"/>
      <c r="L93" s="1"/>
      <c r="M93" s="1"/>
    </row>
    <row r="94" spans="2:13" s="134" customFormat="1" ht="13.5" thickBot="1">
      <c r="B94" s="958" t="s">
        <v>387</v>
      </c>
      <c r="C94" s="959"/>
      <c r="D94" s="959"/>
      <c r="E94" s="959"/>
      <c r="F94" s="959"/>
      <c r="G94" s="959"/>
      <c r="H94" s="255">
        <f>TRUNC(H15++H17+H30+H58+H71+H92,2)</f>
        <v>3445626.05</v>
      </c>
      <c r="J94" s="1"/>
      <c r="K94" s="1"/>
      <c r="L94" s="1"/>
      <c r="M94" s="1"/>
    </row>
    <row r="95" spans="2:13" s="134" customFormat="1">
      <c r="B95" s="592"/>
      <c r="C95" s="254"/>
      <c r="D95" s="254"/>
      <c r="E95" s="254"/>
      <c r="F95" s="254"/>
      <c r="G95" s="254"/>
      <c r="H95" s="265"/>
      <c r="J95" s="1"/>
      <c r="K95" s="1"/>
      <c r="L95" s="1"/>
      <c r="M95" s="1"/>
    </row>
    <row r="96" spans="2:13">
      <c r="B96" s="60"/>
      <c r="C96" s="48"/>
      <c r="D96" s="256"/>
      <c r="E96" s="256"/>
      <c r="F96" s="254" t="s">
        <v>290</v>
      </c>
      <c r="G96" s="266" t="e">
        <f>BDI!#REF!</f>
        <v>#REF!</v>
      </c>
      <c r="H96" s="267" t="e">
        <f>+H94*G96</f>
        <v>#REF!</v>
      </c>
    </row>
    <row r="97" spans="2:9" ht="13.5" thickBot="1">
      <c r="B97" s="60"/>
      <c r="C97" s="48"/>
      <c r="D97" s="256"/>
      <c r="E97" s="256"/>
      <c r="F97" s="268"/>
      <c r="G97" s="269"/>
      <c r="H97" s="265"/>
    </row>
    <row r="98" spans="2:9" ht="13.5" thickBot="1">
      <c r="B98" s="958" t="s">
        <v>386</v>
      </c>
      <c r="C98" s="959"/>
      <c r="D98" s="959"/>
      <c r="E98" s="959"/>
      <c r="F98" s="959"/>
      <c r="G98" s="959"/>
      <c r="H98" s="255" t="e">
        <f>+H96+H94</f>
        <v>#REF!</v>
      </c>
    </row>
    <row r="99" spans="2:9">
      <c r="B99" s="85"/>
      <c r="C99" s="85"/>
      <c r="D99" s="85"/>
      <c r="E99" s="85"/>
      <c r="F99" s="85"/>
      <c r="G99" s="85"/>
      <c r="H99" s="85"/>
      <c r="I99" s="85"/>
    </row>
    <row r="100" spans="2:9">
      <c r="B100" s="43"/>
      <c r="C100" s="43"/>
      <c r="D100" s="43"/>
      <c r="E100" s="43"/>
      <c r="F100" s="43"/>
      <c r="G100" s="44"/>
      <c r="H100" s="138"/>
      <c r="I100" s="137"/>
    </row>
  </sheetData>
  <mergeCells count="18">
    <mergeCell ref="B1:H1"/>
    <mergeCell ref="B2:E3"/>
    <mergeCell ref="G2:H3"/>
    <mergeCell ref="B59:B70"/>
    <mergeCell ref="B72:B91"/>
    <mergeCell ref="B5:B14"/>
    <mergeCell ref="B15:G15"/>
    <mergeCell ref="B17:G17"/>
    <mergeCell ref="B94:G94"/>
    <mergeCell ref="B98:G98"/>
    <mergeCell ref="B18:B29"/>
    <mergeCell ref="B31:B57"/>
    <mergeCell ref="D93:G93"/>
    <mergeCell ref="B71:G71"/>
    <mergeCell ref="B92:G92"/>
    <mergeCell ref="B58:G58"/>
    <mergeCell ref="B30:G30"/>
    <mergeCell ref="C82:C84"/>
  </mergeCells>
  <printOptions horizontalCentered="1"/>
  <pageMargins left="0.51181102362204722" right="0.51181102362204722" top="0.98425196850393704" bottom="0.39370078740157483" header="0.19685039370078741" footer="0.19685039370078741"/>
  <pageSetup paperSize="9" orientation="portrait" verticalDpi="0" r:id="rId1"/>
  <headerFooter>
    <oddHeader>&amp;C&amp;G</oddHeader>
    <oddFooter>&amp;L&amp;F&amp;C&amp;A&amp;R&amp;P de &amp;N</oddFooter>
  </headerFooter>
  <ignoredErrors>
    <ignoredError sqref="H17 H15" formula="1"/>
  </ignoredErrors>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G39"/>
  <sheetViews>
    <sheetView showGridLines="0" view="pageBreakPreview" topLeftCell="A34" zoomScale="110" zoomScaleSheetLayoutView="110" workbookViewId="0">
      <selection activeCell="E27" sqref="E27"/>
    </sheetView>
  </sheetViews>
  <sheetFormatPr defaultColWidth="9.140625" defaultRowHeight="15"/>
  <cols>
    <col min="1" max="1" width="4.42578125" style="346" customWidth="1"/>
    <col min="2" max="7" width="19" style="346" customWidth="1"/>
    <col min="8" max="16384" width="9.140625" style="346"/>
  </cols>
  <sheetData>
    <row r="1" spans="1:7" ht="15.75" thickTop="1">
      <c r="A1" s="1025" t="s">
        <v>688</v>
      </c>
      <c r="B1" s="1025"/>
      <c r="C1" s="1025"/>
      <c r="D1" s="1025"/>
      <c r="E1" s="1025"/>
      <c r="F1" s="1025"/>
      <c r="G1" s="1025"/>
    </row>
    <row r="2" spans="1:7" ht="15.75" thickBot="1">
      <c r="A2" s="1024" t="s">
        <v>404</v>
      </c>
      <c r="B2" s="1024"/>
      <c r="C2" s="1024"/>
      <c r="D2" s="1024"/>
      <c r="E2" s="1024"/>
      <c r="F2" s="1024"/>
      <c r="G2" s="1024"/>
    </row>
    <row r="3" spans="1:7" ht="16.5" thickTop="1" thickBot="1">
      <c r="A3" s="347"/>
      <c r="B3" s="348"/>
      <c r="C3" s="348"/>
      <c r="D3" s="115"/>
      <c r="E3" s="115"/>
      <c r="F3" s="115"/>
      <c r="G3" s="115"/>
    </row>
    <row r="4" spans="1:7">
      <c r="B4" s="1010" t="s">
        <v>405</v>
      </c>
      <c r="C4" s="1011"/>
      <c r="D4" s="1011"/>
      <c r="E4" s="1011"/>
      <c r="F4" s="1011"/>
      <c r="G4" s="1012"/>
    </row>
    <row r="5" spans="1:7">
      <c r="B5" s="1026" t="s">
        <v>406</v>
      </c>
      <c r="C5" s="1027"/>
      <c r="D5" s="1027"/>
      <c r="E5" s="1027"/>
      <c r="F5" s="1027"/>
      <c r="G5" s="1028"/>
    </row>
    <row r="6" spans="1:7">
      <c r="B6" s="349"/>
      <c r="C6" s="350"/>
      <c r="D6" s="1029" t="s">
        <v>415</v>
      </c>
      <c r="E6" s="1029"/>
      <c r="F6" s="350"/>
      <c r="G6" s="351"/>
    </row>
    <row r="7" spans="1:7">
      <c r="B7" s="349"/>
      <c r="C7" s="350"/>
      <c r="D7" s="350"/>
      <c r="E7" s="350"/>
      <c r="F7" s="350"/>
      <c r="G7" s="351"/>
    </row>
    <row r="8" spans="1:7">
      <c r="B8" s="1016" t="s">
        <v>407</v>
      </c>
      <c r="C8" s="1017"/>
      <c r="D8" s="1017"/>
      <c r="E8" s="1017"/>
      <c r="F8" s="1017"/>
      <c r="G8" s="1018"/>
    </row>
    <row r="9" spans="1:7" ht="30.75" customHeight="1">
      <c r="B9" s="349"/>
      <c r="C9" s="1019" t="s">
        <v>416</v>
      </c>
      <c r="D9" s="1019"/>
      <c r="E9" s="1019"/>
      <c r="F9" s="1019"/>
      <c r="G9" s="351"/>
    </row>
    <row r="10" spans="1:7">
      <c r="B10" s="349"/>
      <c r="C10" s="1020" t="s">
        <v>662</v>
      </c>
      <c r="D10" s="1021"/>
      <c r="E10" s="1021"/>
      <c r="F10" s="1022"/>
      <c r="G10" s="351"/>
    </row>
    <row r="11" spans="1:7">
      <c r="B11" s="349"/>
      <c r="C11" s="1023" t="s">
        <v>664</v>
      </c>
      <c r="D11" s="1019"/>
      <c r="E11" s="1019"/>
      <c r="F11" s="1019"/>
      <c r="G11" s="351"/>
    </row>
    <row r="12" spans="1:7">
      <c r="B12" s="349"/>
      <c r="C12" s="1023" t="s">
        <v>663</v>
      </c>
      <c r="D12" s="1019"/>
      <c r="E12" s="1019"/>
      <c r="F12" s="1019"/>
      <c r="G12" s="351"/>
    </row>
    <row r="13" spans="1:7">
      <c r="B13" s="349"/>
      <c r="C13" s="1019" t="s">
        <v>417</v>
      </c>
      <c r="D13" s="1019"/>
      <c r="E13" s="1019"/>
      <c r="F13" s="1019"/>
      <c r="G13" s="351"/>
    </row>
    <row r="14" spans="1:7" ht="15.75" thickBot="1">
      <c r="B14" s="1007"/>
      <c r="C14" s="1008"/>
      <c r="D14" s="1008"/>
      <c r="E14" s="1008"/>
      <c r="F14" s="1008"/>
      <c r="G14" s="1009"/>
    </row>
    <row r="15" spans="1:7" ht="15.75" thickBot="1">
      <c r="A15" s="347"/>
      <c r="B15" s="348"/>
      <c r="C15" s="348"/>
      <c r="D15" s="115"/>
      <c r="E15" s="115"/>
      <c r="F15" s="115"/>
      <c r="G15" s="115"/>
    </row>
    <row r="16" spans="1:7">
      <c r="B16" s="1010" t="s">
        <v>408</v>
      </c>
      <c r="C16" s="1011"/>
      <c r="D16" s="1011"/>
      <c r="E16" s="1011"/>
      <c r="F16" s="1011"/>
      <c r="G16" s="1012"/>
    </row>
    <row r="17" spans="2:7">
      <c r="B17" s="1013" t="s">
        <v>551</v>
      </c>
      <c r="C17" s="1014"/>
      <c r="D17" s="1014"/>
      <c r="E17" s="1014"/>
      <c r="F17" s="1014"/>
      <c r="G17" s="1015"/>
    </row>
    <row r="18" spans="2:7" ht="409.5" customHeight="1" thickBot="1">
      <c r="B18" s="1031"/>
      <c r="C18" s="1032"/>
      <c r="D18" s="1032"/>
      <c r="E18" s="1032"/>
      <c r="F18" s="1032"/>
      <c r="G18" s="1033"/>
    </row>
    <row r="19" spans="2:7" ht="15.75" thickBot="1"/>
    <row r="20" spans="2:7">
      <c r="B20" s="1010" t="s">
        <v>409</v>
      </c>
      <c r="C20" s="1011"/>
      <c r="D20" s="1011"/>
      <c r="E20" s="1011"/>
      <c r="F20" s="1011"/>
      <c r="G20" s="1012"/>
    </row>
    <row r="21" spans="2:7" ht="15.75" thickBot="1">
      <c r="B21" s="1026" t="s">
        <v>410</v>
      </c>
      <c r="C21" s="1027"/>
      <c r="D21" s="1027"/>
      <c r="E21" s="1027"/>
      <c r="F21" s="1027"/>
      <c r="G21" s="1028"/>
    </row>
    <row r="22" spans="2:7">
      <c r="B22" s="349"/>
      <c r="C22" s="846"/>
      <c r="D22" s="847" t="s">
        <v>410</v>
      </c>
      <c r="E22" s="848" t="s">
        <v>798</v>
      </c>
      <c r="F22" s="848" t="s">
        <v>799</v>
      </c>
      <c r="G22" s="351"/>
    </row>
    <row r="23" spans="2:7">
      <c r="B23" s="501"/>
      <c r="C23" s="849" t="s">
        <v>93</v>
      </c>
      <c r="D23" s="850" t="s">
        <v>800</v>
      </c>
      <c r="E23" s="851" t="s">
        <v>801</v>
      </c>
      <c r="F23" s="852" t="s">
        <v>802</v>
      </c>
      <c r="G23" s="502"/>
    </row>
    <row r="24" spans="2:7">
      <c r="B24" s="349"/>
      <c r="C24" s="849" t="s">
        <v>134</v>
      </c>
      <c r="D24" s="853" t="s">
        <v>803</v>
      </c>
      <c r="E24" s="854" t="s">
        <v>801</v>
      </c>
      <c r="F24" s="855" t="s">
        <v>802</v>
      </c>
      <c r="G24" s="351"/>
    </row>
    <row r="25" spans="2:7">
      <c r="B25" s="349"/>
      <c r="C25" s="849" t="s">
        <v>135</v>
      </c>
      <c r="D25" s="856" t="s">
        <v>804</v>
      </c>
      <c r="E25" s="857" t="s">
        <v>805</v>
      </c>
      <c r="F25" s="858" t="s">
        <v>802</v>
      </c>
      <c r="G25" s="351"/>
    </row>
    <row r="26" spans="2:7">
      <c r="B26" s="1016" t="s">
        <v>699</v>
      </c>
      <c r="C26" s="1017"/>
      <c r="D26" s="1017"/>
      <c r="E26" s="1017"/>
      <c r="F26" s="1017"/>
      <c r="G26" s="1018"/>
    </row>
    <row r="27" spans="2:7">
      <c r="B27" s="353"/>
      <c r="D27" s="352" t="s">
        <v>204</v>
      </c>
      <c r="E27" s="356">
        <v>1045</v>
      </c>
      <c r="F27" s="355"/>
      <c r="G27" s="354"/>
    </row>
    <row r="28" spans="2:7">
      <c r="B28" s="357"/>
      <c r="D28" s="355"/>
      <c r="E28" s="355"/>
      <c r="F28" s="355"/>
      <c r="G28" s="354"/>
    </row>
    <row r="29" spans="2:7">
      <c r="B29" s="1016" t="s">
        <v>411</v>
      </c>
      <c r="C29" s="1017"/>
      <c r="D29" s="1017"/>
      <c r="E29" s="1017"/>
      <c r="F29" s="1017"/>
      <c r="G29" s="1018"/>
    </row>
    <row r="30" spans="2:7">
      <c r="B30" s="357"/>
      <c r="D30" s="1034" t="s">
        <v>412</v>
      </c>
      <c r="E30" s="1035"/>
      <c r="F30" s="355"/>
      <c r="G30" s="354"/>
    </row>
    <row r="31" spans="2:7" ht="15.75" thickBot="1">
      <c r="B31" s="358"/>
      <c r="C31" s="359"/>
      <c r="D31" s="359"/>
      <c r="E31" s="359"/>
      <c r="F31" s="360"/>
      <c r="G31" s="361"/>
    </row>
    <row r="32" spans="2:7" ht="15.75" thickBot="1"/>
    <row r="33" spans="2:7">
      <c r="B33" s="1010" t="s">
        <v>413</v>
      </c>
      <c r="C33" s="1011"/>
      <c r="D33" s="1011"/>
      <c r="E33" s="1011"/>
      <c r="F33" s="1011"/>
      <c r="G33" s="1012"/>
    </row>
    <row r="34" spans="2:7">
      <c r="B34" s="1026" t="s">
        <v>414</v>
      </c>
      <c r="C34" s="1027"/>
      <c r="D34" s="1027"/>
      <c r="E34" s="1027"/>
      <c r="F34" s="1027"/>
      <c r="G34" s="1028"/>
    </row>
    <row r="35" spans="2:7">
      <c r="B35" s="349"/>
      <c r="C35" s="350"/>
      <c r="D35" s="350"/>
      <c r="E35" s="350"/>
      <c r="F35" s="350"/>
      <c r="G35" s="351"/>
    </row>
    <row r="36" spans="2:7">
      <c r="B36" s="349"/>
      <c r="C36" s="350"/>
      <c r="D36" s="350"/>
      <c r="E36" s="350"/>
      <c r="F36" s="350"/>
      <c r="G36" s="351"/>
    </row>
    <row r="37" spans="2:7">
      <c r="B37" s="349"/>
      <c r="C37" s="350"/>
      <c r="D37" s="350"/>
      <c r="E37" s="350"/>
      <c r="F37" s="350"/>
      <c r="G37" s="351"/>
    </row>
    <row r="38" spans="2:7" ht="81.75" customHeight="1">
      <c r="B38" s="349"/>
      <c r="C38" s="1030" t="s">
        <v>13322</v>
      </c>
      <c r="D38" s="1030"/>
      <c r="E38" s="1030"/>
      <c r="F38" s="1030"/>
      <c r="G38" s="362"/>
    </row>
    <row r="39" spans="2:7" ht="15.75" thickBot="1">
      <c r="B39" s="363"/>
      <c r="C39" s="364"/>
      <c r="D39" s="364"/>
      <c r="E39" s="364"/>
      <c r="F39" s="364"/>
      <c r="G39" s="365"/>
    </row>
  </sheetData>
  <mergeCells count="23">
    <mergeCell ref="C38:F38"/>
    <mergeCell ref="B33:G33"/>
    <mergeCell ref="B18:G18"/>
    <mergeCell ref="B20:G20"/>
    <mergeCell ref="B21:G21"/>
    <mergeCell ref="B26:G26"/>
    <mergeCell ref="B34:G34"/>
    <mergeCell ref="D30:E30"/>
    <mergeCell ref="B29:G29"/>
    <mergeCell ref="A2:G2"/>
    <mergeCell ref="A1:G1"/>
    <mergeCell ref="B4:G4"/>
    <mergeCell ref="B5:G5"/>
    <mergeCell ref="D6:E6"/>
    <mergeCell ref="B14:G14"/>
    <mergeCell ref="B16:G16"/>
    <mergeCell ref="B17:G17"/>
    <mergeCell ref="B8:G8"/>
    <mergeCell ref="C9:F9"/>
    <mergeCell ref="C10:F10"/>
    <mergeCell ref="C11:F11"/>
    <mergeCell ref="C12:F12"/>
    <mergeCell ref="C13:F13"/>
  </mergeCells>
  <printOptions horizontalCentered="1"/>
  <pageMargins left="0.19685039370078741" right="0.19685039370078741" top="0.31496062992125984" bottom="0.31496062992125984" header="0.19685039370078741" footer="0"/>
  <pageSetup paperSize="9" scale="71" orientation="portrait" r:id="rId1"/>
  <headerFooter>
    <oddFooter>&amp;L&amp;F&amp;C&amp;A&amp;R&amp;P de &amp;N</oddFooter>
  </headerFooter>
  <drawing r:id="rId2"/>
  <legacyDrawingHF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60">
    <tabColor rgb="FFFFC000"/>
    <pageSetUpPr fitToPage="1"/>
  </sheetPr>
  <dimension ref="A1:N184"/>
  <sheetViews>
    <sheetView showGridLines="0" showZeros="0" view="pageBreakPreview" topLeftCell="A94" zoomScale="78" zoomScaleNormal="150" zoomScaleSheetLayoutView="78" zoomScalePageLayoutView="150" workbookViewId="0">
      <selection activeCell="F51" sqref="F51:G53"/>
    </sheetView>
  </sheetViews>
  <sheetFormatPr defaultColWidth="9.140625" defaultRowHeight="12.75"/>
  <cols>
    <col min="1" max="1" width="1.85546875" style="558" customWidth="1"/>
    <col min="2" max="2" width="28.85546875" style="558" customWidth="1"/>
    <col min="3" max="3" width="18.28515625" style="558" customWidth="1"/>
    <col min="4" max="4" width="25.140625" style="558" customWidth="1"/>
    <col min="5" max="7" width="18.28515625" style="558" customWidth="1"/>
    <col min="8" max="8" width="14.28515625" style="558" bestFit="1" customWidth="1"/>
    <col min="9" max="9" width="15.85546875" style="558" bestFit="1" customWidth="1"/>
    <col min="10" max="10" width="14.42578125" style="558" bestFit="1" customWidth="1"/>
    <col min="11" max="11" width="14.28515625" style="558" bestFit="1" customWidth="1"/>
    <col min="12" max="12" width="12.7109375" style="558" bestFit="1" customWidth="1"/>
    <col min="13" max="13" width="9.140625" style="558"/>
    <col min="14" max="14" width="12.7109375" style="558" bestFit="1" customWidth="1"/>
    <col min="15" max="16384" width="9.140625" style="558"/>
  </cols>
  <sheetData>
    <row r="1" spans="1:12" ht="21.75" customHeight="1" thickTop="1">
      <c r="A1" s="1068" t="s">
        <v>665</v>
      </c>
      <c r="B1" s="1068"/>
      <c r="C1" s="1068"/>
      <c r="D1" s="1068"/>
      <c r="E1" s="1068"/>
      <c r="F1" s="1068"/>
      <c r="G1" s="710"/>
    </row>
    <row r="2" spans="1:12" ht="45.75" customHeight="1">
      <c r="A2" s="607"/>
      <c r="B2" s="1077" t="s">
        <v>223</v>
      </c>
      <c r="C2" s="1077"/>
      <c r="D2" s="1077"/>
      <c r="E2" s="1077"/>
      <c r="F2" s="1077"/>
      <c r="G2" s="512"/>
    </row>
    <row r="3" spans="1:12" ht="10.5" customHeight="1" thickBot="1">
      <c r="A3" s="608"/>
      <c r="B3" s="609"/>
      <c r="C3" s="609"/>
      <c r="D3" s="609"/>
      <c r="E3" s="609"/>
      <c r="F3" s="609"/>
      <c r="G3" s="712"/>
    </row>
    <row r="4" spans="1:12" ht="11.25" customHeight="1" thickTop="1">
      <c r="A4" s="14"/>
      <c r="B4" s="96"/>
      <c r="C4" s="96"/>
      <c r="D4" s="96"/>
      <c r="E4" s="96"/>
      <c r="F4" s="96"/>
      <c r="G4" s="96"/>
    </row>
    <row r="5" spans="1:12" ht="12.75" customHeight="1">
      <c r="A5" s="428" t="s">
        <v>424</v>
      </c>
      <c r="B5" s="610"/>
      <c r="C5" s="610"/>
      <c r="D5" s="610"/>
      <c r="E5" s="610"/>
      <c r="F5" s="610"/>
      <c r="G5" s="611"/>
      <c r="I5" s="636"/>
      <c r="J5" s="637"/>
      <c r="K5" s="638"/>
      <c r="L5" s="639"/>
    </row>
    <row r="6" spans="1:12" ht="12.75" customHeight="1">
      <c r="A6" s="612"/>
      <c r="B6" s="613"/>
      <c r="C6" s="613"/>
      <c r="D6" s="612"/>
      <c r="E6" s="612"/>
      <c r="F6" s="612"/>
      <c r="G6" s="614"/>
      <c r="I6" s="636"/>
      <c r="J6" s="637"/>
      <c r="K6" s="638"/>
      <c r="L6" s="639"/>
    </row>
    <row r="7" spans="1:12">
      <c r="A7" s="14"/>
      <c r="B7" s="615" t="s">
        <v>26</v>
      </c>
      <c r="C7" s="560">
        <f>(30/7)*6</f>
        <v>25.714285714285715</v>
      </c>
      <c r="D7" s="96"/>
      <c r="E7" s="96"/>
      <c r="F7" s="15"/>
      <c r="G7" s="96"/>
    </row>
    <row r="8" spans="1:12">
      <c r="A8" s="14"/>
      <c r="B8" s="615" t="s">
        <v>27</v>
      </c>
      <c r="C8" s="172">
        <f>40/6</f>
        <v>6.666666666666667</v>
      </c>
      <c r="D8" s="96"/>
      <c r="E8" s="96"/>
      <c r="F8" s="96"/>
      <c r="G8" s="96"/>
    </row>
    <row r="9" spans="1:12">
      <c r="A9" s="14"/>
      <c r="B9" s="616" t="s">
        <v>378</v>
      </c>
      <c r="C9" s="329">
        <v>3</v>
      </c>
      <c r="D9" s="115"/>
      <c r="E9" s="115"/>
      <c r="F9" s="19"/>
      <c r="G9" s="635"/>
    </row>
    <row r="10" spans="1:12">
      <c r="A10" s="14"/>
      <c r="B10" s="37" t="s">
        <v>723</v>
      </c>
      <c r="C10" s="330">
        <v>15100</v>
      </c>
      <c r="D10" s="170" t="s">
        <v>41</v>
      </c>
      <c r="E10" s="96"/>
      <c r="F10" s="96"/>
      <c r="G10" s="96"/>
      <c r="H10" s="640"/>
    </row>
    <row r="11" spans="1:12">
      <c r="A11" s="14"/>
      <c r="B11" s="37" t="s">
        <v>724</v>
      </c>
      <c r="C11" s="862">
        <v>3527.36</v>
      </c>
      <c r="D11" s="170" t="s">
        <v>41</v>
      </c>
      <c r="E11" s="96"/>
      <c r="F11" s="96"/>
      <c r="G11" s="96"/>
      <c r="H11" s="640"/>
    </row>
    <row r="12" spans="1:12">
      <c r="A12" s="14"/>
      <c r="B12" s="37" t="s">
        <v>725</v>
      </c>
      <c r="C12" s="324">
        <v>10846.91</v>
      </c>
      <c r="D12" s="170" t="s">
        <v>41</v>
      </c>
      <c r="E12" s="96"/>
      <c r="F12" s="96"/>
      <c r="G12" s="96"/>
      <c r="H12" s="640"/>
    </row>
    <row r="13" spans="1:12" ht="25.5">
      <c r="A13" s="14"/>
      <c r="B13" s="721" t="s">
        <v>670</v>
      </c>
      <c r="C13" s="722">
        <v>2238.84</v>
      </c>
      <c r="D13" s="170" t="s">
        <v>41</v>
      </c>
      <c r="E13" s="96"/>
      <c r="F13" s="96"/>
      <c r="G13" s="96"/>
      <c r="H13" s="640"/>
    </row>
    <row r="14" spans="1:12" ht="112.5" customHeight="1">
      <c r="A14" s="14"/>
      <c r="B14" s="773" t="s">
        <v>726</v>
      </c>
      <c r="C14" s="156">
        <v>0.5</v>
      </c>
      <c r="D14" s="171" t="s">
        <v>143</v>
      </c>
      <c r="E14" s="96"/>
      <c r="F14" s="96"/>
      <c r="G14" s="96"/>
      <c r="H14" s="640"/>
    </row>
    <row r="15" spans="1:12" ht="36" customHeight="1">
      <c r="A15" s="14"/>
      <c r="B15" s="859" t="s">
        <v>806</v>
      </c>
      <c r="C15" s="339">
        <v>1.002</v>
      </c>
      <c r="D15" s="171" t="s">
        <v>143</v>
      </c>
      <c r="E15" s="96"/>
      <c r="F15" s="96"/>
      <c r="G15" s="96"/>
      <c r="H15" s="640"/>
    </row>
    <row r="16" spans="1:12">
      <c r="A16" s="14"/>
      <c r="B16" s="37" t="s">
        <v>380</v>
      </c>
      <c r="C16" s="330">
        <f>+C10/$C$14</f>
        <v>30200</v>
      </c>
      <c r="D16" s="37" t="s">
        <v>144</v>
      </c>
      <c r="E16" s="96"/>
      <c r="F16" s="96"/>
      <c r="G16" s="96"/>
      <c r="H16" s="640"/>
    </row>
    <row r="17" spans="1:8" ht="25.5">
      <c r="A17" s="14"/>
      <c r="B17" s="37" t="s">
        <v>382</v>
      </c>
      <c r="C17" s="330">
        <f>+C11/$C$15</f>
        <v>3520.3193612774453</v>
      </c>
      <c r="D17" s="37" t="s">
        <v>144</v>
      </c>
      <c r="E17" s="96"/>
      <c r="F17" s="96"/>
      <c r="G17" s="96"/>
      <c r="H17" s="640"/>
    </row>
    <row r="18" spans="1:8">
      <c r="A18" s="14"/>
      <c r="B18" s="37" t="s">
        <v>381</v>
      </c>
      <c r="C18" s="330">
        <f>+C12/$C$14</f>
        <v>21693.82</v>
      </c>
      <c r="D18" s="37" t="s">
        <v>144</v>
      </c>
      <c r="E18" s="96"/>
      <c r="F18" s="96"/>
      <c r="G18" s="96"/>
      <c r="H18" s="640"/>
    </row>
    <row r="19" spans="1:8" ht="25.5">
      <c r="A19" s="14"/>
      <c r="B19" s="37" t="s">
        <v>671</v>
      </c>
      <c r="C19" s="330">
        <f>+C13/$C$14</f>
        <v>4477.68</v>
      </c>
      <c r="D19" s="37" t="s">
        <v>144</v>
      </c>
      <c r="E19" s="96"/>
      <c r="F19" s="96"/>
      <c r="G19" s="96"/>
      <c r="H19" s="640"/>
    </row>
    <row r="20" spans="1:8">
      <c r="A20" s="14"/>
      <c r="C20" s="634"/>
      <c r="D20" s="641"/>
      <c r="E20" s="635"/>
      <c r="F20" s="19"/>
      <c r="G20" s="635"/>
    </row>
    <row r="21" spans="1:8">
      <c r="A21" s="14"/>
      <c r="B21" s="1080" t="s">
        <v>34</v>
      </c>
      <c r="C21" s="1081"/>
      <c r="D21" s="1082"/>
      <c r="E21" s="635"/>
      <c r="F21" s="19"/>
      <c r="G21" s="635"/>
    </row>
    <row r="22" spans="1:8">
      <c r="A22" s="14"/>
      <c r="B22" s="1080" t="s">
        <v>145</v>
      </c>
      <c r="C22" s="1081"/>
      <c r="D22" s="1082"/>
      <c r="E22" s="635"/>
      <c r="F22" s="19"/>
      <c r="G22" s="635"/>
    </row>
    <row r="23" spans="1:8" ht="27" customHeight="1">
      <c r="A23" s="14"/>
      <c r="B23" s="1040" t="s">
        <v>727</v>
      </c>
      <c r="C23" s="1041"/>
      <c r="D23" s="159">
        <f>+$C$16/($C$7*$C$8*$C$9)</f>
        <v>58.722222222222214</v>
      </c>
      <c r="E23" s="635"/>
      <c r="F23" s="19"/>
      <c r="G23" s="635"/>
    </row>
    <row r="24" spans="1:8">
      <c r="A24" s="14"/>
      <c r="B24" s="1057" t="s">
        <v>149</v>
      </c>
      <c r="C24" s="1058"/>
      <c r="D24" s="717">
        <v>3.3</v>
      </c>
      <c r="E24" s="139"/>
      <c r="F24" s="19"/>
      <c r="G24" s="635"/>
    </row>
    <row r="25" spans="1:8">
      <c r="A25" s="14"/>
      <c r="B25" s="1078" t="s">
        <v>150</v>
      </c>
      <c r="C25" s="1045"/>
      <c r="D25" s="155">
        <v>0.9</v>
      </c>
      <c r="E25" s="635"/>
      <c r="F25" s="19"/>
      <c r="G25" s="635"/>
    </row>
    <row r="26" spans="1:8" ht="24" customHeight="1">
      <c r="A26" s="14"/>
      <c r="B26" s="1044" t="s">
        <v>528</v>
      </c>
      <c r="C26" s="1089"/>
      <c r="D26" s="155">
        <f>1/1.25</f>
        <v>0.8</v>
      </c>
      <c r="E26" s="635"/>
      <c r="F26" s="19"/>
      <c r="G26" s="635"/>
    </row>
    <row r="27" spans="1:8" ht="55.5" customHeight="1">
      <c r="A27" s="14"/>
      <c r="B27" s="1048" t="s">
        <v>357</v>
      </c>
      <c r="C27" s="1090"/>
      <c r="D27" s="174">
        <v>0.83</v>
      </c>
      <c r="E27" s="635"/>
      <c r="F27" s="19"/>
      <c r="G27" s="635"/>
    </row>
    <row r="28" spans="1:8" ht="72.75" customHeight="1">
      <c r="A28" s="14"/>
      <c r="B28" s="1046" t="s">
        <v>728</v>
      </c>
      <c r="C28" s="1047"/>
      <c r="D28" s="684">
        <v>0.5</v>
      </c>
      <c r="E28" s="139"/>
      <c r="F28" s="19"/>
      <c r="G28" s="635"/>
    </row>
    <row r="29" spans="1:8" ht="27.75" customHeight="1">
      <c r="A29" s="14"/>
      <c r="B29" s="1044" t="s">
        <v>148</v>
      </c>
      <c r="C29" s="1045"/>
      <c r="D29" s="153">
        <f>+(60*D24*D25*D26*D27)/D28</f>
        <v>236.64960000000005</v>
      </c>
      <c r="E29" s="635"/>
      <c r="F29" s="19"/>
      <c r="G29" s="635"/>
    </row>
    <row r="30" spans="1:8" ht="51" customHeight="1">
      <c r="A30" s="14"/>
      <c r="B30" s="1048" t="s">
        <v>390</v>
      </c>
      <c r="C30" s="1049"/>
      <c r="D30" s="152">
        <f>+D23/D29</f>
        <v>0.24813995976423456</v>
      </c>
      <c r="E30" s="635"/>
      <c r="F30" s="19"/>
      <c r="G30" s="635"/>
    </row>
    <row r="31" spans="1:8">
      <c r="A31" s="14"/>
      <c r="B31" s="1055" t="s">
        <v>151</v>
      </c>
      <c r="C31" s="1056"/>
      <c r="D31" s="366">
        <f>+ROUNDUP(D30,)</f>
        <v>1</v>
      </c>
      <c r="E31" s="635"/>
      <c r="F31" s="19"/>
      <c r="G31" s="635"/>
    </row>
    <row r="32" spans="1:8" ht="36.75" customHeight="1">
      <c r="A32" s="14"/>
      <c r="B32" s="1042" t="s">
        <v>814</v>
      </c>
      <c r="C32" s="1043"/>
      <c r="D32" s="569">
        <f>$C$16/D29</f>
        <v>127.61483645017779</v>
      </c>
      <c r="E32" s="635"/>
      <c r="F32" s="19"/>
      <c r="G32" s="635"/>
    </row>
    <row r="33" spans="1:10">
      <c r="A33" s="14"/>
      <c r="C33" s="634"/>
      <c r="D33" s="641"/>
      <c r="E33" s="635"/>
      <c r="F33" s="19"/>
      <c r="G33" s="635"/>
    </row>
    <row r="34" spans="1:10" ht="30" customHeight="1">
      <c r="A34" s="14"/>
      <c r="B34" s="1086" t="s">
        <v>672</v>
      </c>
      <c r="C34" s="1087"/>
      <c r="D34" s="1088"/>
      <c r="E34" s="635"/>
      <c r="F34" s="19"/>
      <c r="G34" s="635"/>
    </row>
    <row r="35" spans="1:10" ht="28.5" customHeight="1">
      <c r="A35" s="14"/>
      <c r="B35" s="1040" t="s">
        <v>383</v>
      </c>
      <c r="C35" s="1041"/>
      <c r="D35" s="159">
        <f>+($C$18+C19)/($C$7*$C$8*$C$9)</f>
        <v>50.88902777777777</v>
      </c>
      <c r="E35" s="635"/>
      <c r="F35" s="19"/>
      <c r="G35" s="635"/>
    </row>
    <row r="36" spans="1:10">
      <c r="A36" s="14"/>
      <c r="B36" s="1057" t="s">
        <v>149</v>
      </c>
      <c r="C36" s="1058"/>
      <c r="D36" s="717">
        <v>1.3</v>
      </c>
      <c r="E36" s="139"/>
      <c r="F36" s="19"/>
      <c r="G36" s="635"/>
    </row>
    <row r="37" spans="1:10">
      <c r="A37" s="14"/>
      <c r="B37" s="1057" t="s">
        <v>150</v>
      </c>
      <c r="C37" s="1058"/>
      <c r="D37" s="684">
        <v>1</v>
      </c>
      <c r="E37" s="635"/>
      <c r="F37" s="19"/>
      <c r="G37" s="635"/>
    </row>
    <row r="38" spans="1:10" ht="24" customHeight="1">
      <c r="A38" s="14"/>
      <c r="B38" s="1063" t="s">
        <v>528</v>
      </c>
      <c r="C38" s="1047"/>
      <c r="D38" s="684">
        <f>1/1.25</f>
        <v>0.8</v>
      </c>
      <c r="E38" s="635"/>
      <c r="F38" s="19"/>
      <c r="G38" s="635"/>
    </row>
    <row r="39" spans="1:10" ht="55.5" customHeight="1">
      <c r="A39" s="14"/>
      <c r="B39" s="1059" t="s">
        <v>357</v>
      </c>
      <c r="C39" s="1060"/>
      <c r="D39" s="685">
        <v>0.83</v>
      </c>
      <c r="E39" s="635"/>
      <c r="F39" s="19"/>
      <c r="G39" s="635"/>
    </row>
    <row r="40" spans="1:10" ht="71.25" customHeight="1">
      <c r="A40" s="14"/>
      <c r="B40" s="1046" t="s">
        <v>729</v>
      </c>
      <c r="C40" s="1047"/>
      <c r="D40" s="684">
        <v>0.27</v>
      </c>
      <c r="E40" s="139"/>
      <c r="F40" s="19"/>
      <c r="G40" s="635"/>
    </row>
    <row r="41" spans="1:10" ht="24" customHeight="1">
      <c r="A41" s="14"/>
      <c r="B41" s="1044" t="s">
        <v>148</v>
      </c>
      <c r="C41" s="1045"/>
      <c r="D41" s="153">
        <f>+(60*D36*D37*D38*D39)/D40</f>
        <v>191.82222222222222</v>
      </c>
      <c r="E41" s="635"/>
      <c r="F41" s="19"/>
      <c r="G41" s="635"/>
    </row>
    <row r="42" spans="1:10" ht="51" customHeight="1">
      <c r="A42" s="14"/>
      <c r="B42" s="1048" t="s">
        <v>390</v>
      </c>
      <c r="C42" s="1049"/>
      <c r="D42" s="152">
        <f>+D35/D41</f>
        <v>0.26529266102873028</v>
      </c>
      <c r="E42" s="635"/>
      <c r="F42" s="19"/>
      <c r="G42" s="635"/>
    </row>
    <row r="43" spans="1:10" ht="12.75" customHeight="1">
      <c r="A43" s="14"/>
      <c r="B43" s="1055" t="s">
        <v>151</v>
      </c>
      <c r="C43" s="1056"/>
      <c r="D43" s="366">
        <f>+ROUNDUP(D42,)</f>
        <v>1</v>
      </c>
      <c r="E43" s="635"/>
      <c r="F43" s="19"/>
      <c r="G43" s="635"/>
    </row>
    <row r="44" spans="1:10" ht="42.75" customHeight="1">
      <c r="A44" s="14"/>
      <c r="B44" s="1042" t="s">
        <v>813</v>
      </c>
      <c r="C44" s="1043"/>
      <c r="D44" s="569">
        <f>$C$18/D41</f>
        <v>113.09336190917516</v>
      </c>
      <c r="E44" s="635"/>
      <c r="F44" s="19"/>
      <c r="G44" s="635"/>
    </row>
    <row r="45" spans="1:10" ht="46.5" customHeight="1">
      <c r="A45" s="14"/>
      <c r="B45" s="1042" t="s">
        <v>811</v>
      </c>
      <c r="C45" s="1043"/>
      <c r="D45" s="569">
        <f>((D43*$C$7*$C$8*$C$9)-D44)</f>
        <v>401.19235237653919</v>
      </c>
      <c r="E45" s="686"/>
      <c r="F45" s="19"/>
      <c r="G45" s="635"/>
    </row>
    <row r="46" spans="1:10">
      <c r="A46" s="14"/>
      <c r="B46" s="635"/>
      <c r="C46" s="642"/>
      <c r="D46" s="58"/>
      <c r="E46" s="635"/>
      <c r="F46" s="19"/>
      <c r="G46" s="635"/>
    </row>
    <row r="47" spans="1:10" s="643" customFormat="1">
      <c r="B47" s="615" t="s">
        <v>26</v>
      </c>
      <c r="C47" s="206">
        <f>C7</f>
        <v>25.714285714285715</v>
      </c>
      <c r="I47" s="558"/>
      <c r="J47" s="558"/>
    </row>
    <row r="48" spans="1:10" s="643" customFormat="1">
      <c r="B48" s="615" t="s">
        <v>27</v>
      </c>
      <c r="C48" s="172">
        <f>C8*C9</f>
        <v>20</v>
      </c>
      <c r="I48" s="558"/>
      <c r="J48" s="558"/>
    </row>
    <row r="49" spans="1:12" s="643" customFormat="1">
      <c r="A49" s="889"/>
      <c r="B49" s="890" t="s">
        <v>106</v>
      </c>
      <c r="C49" s="617"/>
      <c r="D49" s="617"/>
      <c r="E49" s="127"/>
      <c r="F49" s="128"/>
      <c r="G49" s="128"/>
      <c r="I49" s="558"/>
      <c r="J49" s="558"/>
    </row>
    <row r="50" spans="1:12" s="643" customFormat="1" ht="51">
      <c r="B50" s="1036" t="s">
        <v>0</v>
      </c>
      <c r="C50" s="1037"/>
      <c r="D50" s="219" t="s">
        <v>1</v>
      </c>
      <c r="E50" s="200" t="s">
        <v>13313</v>
      </c>
      <c r="F50" s="218" t="s">
        <v>224</v>
      </c>
      <c r="G50" s="108" t="s">
        <v>225</v>
      </c>
      <c r="I50" s="558"/>
      <c r="J50" s="558"/>
    </row>
    <row r="51" spans="1:12" s="643" customFormat="1" ht="25.5" customHeight="1">
      <c r="B51" s="1038" t="s">
        <v>104</v>
      </c>
      <c r="C51" s="1039"/>
      <c r="D51" s="219" t="s">
        <v>20</v>
      </c>
      <c r="E51" s="840">
        <f>'PRE-TRATAMENTO CHORUME'!B14</f>
        <v>27300.800000000003</v>
      </c>
      <c r="F51" s="126"/>
      <c r="G51" s="207"/>
      <c r="H51" s="558"/>
      <c r="I51" s="558"/>
      <c r="J51" s="558"/>
    </row>
    <row r="52" spans="1:12" s="643" customFormat="1" ht="25.5" customHeight="1">
      <c r="B52" s="1038" t="s">
        <v>103</v>
      </c>
      <c r="C52" s="1039"/>
      <c r="D52" s="219" t="s">
        <v>105</v>
      </c>
      <c r="E52" s="840">
        <f>'PRE-TRATAMENTO CHORUME'!B17</f>
        <v>2000</v>
      </c>
      <c r="F52" s="126"/>
      <c r="G52" s="207"/>
      <c r="H52" s="558"/>
      <c r="I52" s="558"/>
      <c r="J52" s="558"/>
    </row>
    <row r="53" spans="1:12" s="643" customFormat="1" ht="43.5" customHeight="1">
      <c r="B53" s="1038" t="s">
        <v>107</v>
      </c>
      <c r="C53" s="1039"/>
      <c r="D53" s="219" t="s">
        <v>226</v>
      </c>
      <c r="E53" s="107">
        <v>1</v>
      </c>
      <c r="F53" s="126"/>
      <c r="G53" s="207"/>
      <c r="H53" s="558"/>
      <c r="I53" s="558"/>
      <c r="J53" s="558"/>
    </row>
    <row r="54" spans="1:12" s="643" customFormat="1">
      <c r="B54" s="644" t="s">
        <v>362</v>
      </c>
      <c r="C54" s="204"/>
      <c r="D54" s="204"/>
      <c r="E54" s="204"/>
      <c r="F54" s="645" t="s">
        <v>227</v>
      </c>
      <c r="G54" s="208">
        <f>(SUM(G51:G53))</f>
        <v>0</v>
      </c>
      <c r="H54" s="558"/>
      <c r="I54" s="558"/>
      <c r="J54" s="558"/>
    </row>
    <row r="55" spans="1:12" s="643" customFormat="1">
      <c r="B55" s="203"/>
      <c r="C55" s="203"/>
      <c r="D55" s="203"/>
      <c r="E55" s="203"/>
      <c r="F55" s="645" t="s">
        <v>228</v>
      </c>
      <c r="G55" s="205">
        <f>+G54/12</f>
        <v>0</v>
      </c>
      <c r="H55" s="558"/>
      <c r="I55" s="558"/>
      <c r="J55" s="558"/>
    </row>
    <row r="56" spans="1:12" s="643" customFormat="1">
      <c r="B56" s="203"/>
      <c r="C56" s="203"/>
      <c r="D56" s="203"/>
      <c r="E56" s="203"/>
      <c r="F56" s="646"/>
      <c r="G56" s="646"/>
      <c r="H56" s="558"/>
      <c r="I56" s="558"/>
      <c r="J56" s="558"/>
    </row>
    <row r="57" spans="1:12">
      <c r="A57" s="14"/>
      <c r="B57" s="636" t="s">
        <v>152</v>
      </c>
      <c r="C57" s="637"/>
      <c r="D57" s="638"/>
      <c r="E57" s="639"/>
      <c r="F57" s="19"/>
      <c r="G57" s="635"/>
    </row>
    <row r="58" spans="1:12">
      <c r="A58" s="14"/>
      <c r="B58" s="647" t="s">
        <v>132</v>
      </c>
      <c r="C58" s="648"/>
      <c r="D58" s="649"/>
      <c r="E58" s="639"/>
      <c r="F58" s="19"/>
      <c r="G58" s="635"/>
    </row>
    <row r="59" spans="1:12">
      <c r="A59" s="14"/>
      <c r="B59" s="647" t="s">
        <v>133</v>
      </c>
      <c r="C59" s="648"/>
      <c r="D59" s="649">
        <v>1</v>
      </c>
      <c r="E59" s="639"/>
      <c r="F59" s="19"/>
      <c r="G59" s="635"/>
    </row>
    <row r="60" spans="1:12">
      <c r="A60" s="14"/>
      <c r="B60" s="647" t="s">
        <v>131</v>
      </c>
      <c r="C60" s="648"/>
      <c r="D60" s="649"/>
      <c r="E60" s="639"/>
      <c r="F60" s="19"/>
      <c r="G60" s="635"/>
    </row>
    <row r="61" spans="1:12">
      <c r="A61" s="14"/>
      <c r="B61" s="647" t="s">
        <v>125</v>
      </c>
      <c r="C61" s="648"/>
      <c r="D61" s="649">
        <v>1</v>
      </c>
      <c r="E61" s="639"/>
      <c r="F61" s="19"/>
      <c r="G61" s="635"/>
    </row>
    <row r="62" spans="1:12">
      <c r="A62" s="14"/>
      <c r="B62" s="635"/>
      <c r="C62" s="642"/>
      <c r="D62" s="58"/>
      <c r="E62" s="635"/>
      <c r="F62" s="19"/>
      <c r="G62" s="635"/>
      <c r="I62" s="636"/>
      <c r="J62" s="637"/>
      <c r="K62" s="638"/>
      <c r="L62" s="639"/>
    </row>
    <row r="63" spans="1:12">
      <c r="A63" s="25" t="s">
        <v>425</v>
      </c>
      <c r="B63" s="29"/>
      <c r="C63" s="29"/>
      <c r="D63" s="618"/>
      <c r="E63" s="29"/>
      <c r="F63" s="618"/>
      <c r="G63" s="650"/>
    </row>
    <row r="64" spans="1:12" s="651" customFormat="1">
      <c r="A64" s="619"/>
      <c r="B64" s="139"/>
      <c r="C64" s="139"/>
      <c r="D64" s="620"/>
      <c r="E64" s="139"/>
      <c r="F64" s="620"/>
      <c r="G64" s="620"/>
    </row>
    <row r="65" spans="1:12">
      <c r="A65" s="14"/>
      <c r="B65" s="652" t="s">
        <v>51</v>
      </c>
      <c r="D65" s="642"/>
      <c r="E65" s="96"/>
      <c r="F65" s="19"/>
      <c r="G65" s="635"/>
      <c r="I65" s="636"/>
      <c r="J65" s="637"/>
      <c r="K65" s="638"/>
      <c r="L65" s="639"/>
    </row>
    <row r="66" spans="1:12">
      <c r="A66" s="14"/>
      <c r="B66" s="541" t="s">
        <v>0</v>
      </c>
      <c r="C66" s="125" t="s">
        <v>93</v>
      </c>
      <c r="D66" s="125" t="s">
        <v>134</v>
      </c>
      <c r="E66" s="125" t="s">
        <v>135</v>
      </c>
      <c r="F66" s="763" t="s">
        <v>590</v>
      </c>
      <c r="G66" s="764"/>
      <c r="H66" s="651"/>
      <c r="I66" s="636"/>
      <c r="J66" s="637"/>
      <c r="K66" s="638"/>
      <c r="L66" s="639"/>
    </row>
    <row r="67" spans="1:12" ht="25.5">
      <c r="A67" s="14"/>
      <c r="B67" s="718" t="s">
        <v>167</v>
      </c>
      <c r="C67" s="1066">
        <v>2</v>
      </c>
      <c r="D67" s="1067"/>
      <c r="E67" s="765"/>
      <c r="F67" s="719">
        <f t="shared" ref="F67:F89" si="0">SUM(C67:E67)</f>
        <v>2</v>
      </c>
      <c r="G67" s="764"/>
      <c r="H67" s="651"/>
      <c r="I67" s="636"/>
      <c r="J67" s="637"/>
      <c r="K67" s="638"/>
      <c r="L67" s="639"/>
    </row>
    <row r="68" spans="1:12" ht="25.5">
      <c r="A68" s="14"/>
      <c r="B68" s="718" t="s">
        <v>167</v>
      </c>
      <c r="C68" s="737"/>
      <c r="D68" s="738"/>
      <c r="E68" s="766">
        <v>2</v>
      </c>
      <c r="F68" s="719">
        <f t="shared" si="0"/>
        <v>2</v>
      </c>
      <c r="G68" s="764"/>
      <c r="H68" s="651"/>
      <c r="I68" s="636"/>
      <c r="J68" s="637"/>
      <c r="K68" s="638"/>
      <c r="L68" s="639"/>
    </row>
    <row r="69" spans="1:12">
      <c r="A69" s="14"/>
      <c r="B69" s="621" t="s">
        <v>59</v>
      </c>
      <c r="C69" s="129">
        <v>6</v>
      </c>
      <c r="D69" s="129">
        <v>6</v>
      </c>
      <c r="E69" s="129"/>
      <c r="F69" s="504">
        <f t="shared" si="0"/>
        <v>12</v>
      </c>
      <c r="G69" s="764"/>
      <c r="I69" s="636"/>
      <c r="J69" s="637"/>
      <c r="K69" s="638"/>
      <c r="L69" s="639"/>
    </row>
    <row r="70" spans="1:12">
      <c r="A70" s="14"/>
      <c r="B70" s="621" t="s">
        <v>60</v>
      </c>
      <c r="C70" s="129"/>
      <c r="D70" s="129"/>
      <c r="E70" s="129">
        <v>4</v>
      </c>
      <c r="F70" s="504">
        <f t="shared" si="0"/>
        <v>4</v>
      </c>
      <c r="G70" s="764"/>
      <c r="I70" s="636"/>
      <c r="J70" s="637"/>
      <c r="K70" s="638"/>
      <c r="L70" s="639"/>
    </row>
    <row r="71" spans="1:12" ht="25.5">
      <c r="A71" s="14"/>
      <c r="B71" s="621" t="s">
        <v>402</v>
      </c>
      <c r="C71" s="129">
        <v>1</v>
      </c>
      <c r="D71" s="129">
        <v>1</v>
      </c>
      <c r="E71" s="129"/>
      <c r="F71" s="504">
        <f t="shared" si="0"/>
        <v>2</v>
      </c>
      <c r="G71" s="764"/>
      <c r="I71" s="636"/>
      <c r="J71" s="637"/>
      <c r="K71" s="638"/>
      <c r="L71" s="639"/>
    </row>
    <row r="72" spans="1:12" ht="25.5">
      <c r="A72" s="14"/>
      <c r="B72" s="621" t="s">
        <v>403</v>
      </c>
      <c r="C72" s="129"/>
      <c r="D72" s="129"/>
      <c r="E72" s="129">
        <v>1</v>
      </c>
      <c r="F72" s="504">
        <f t="shared" si="0"/>
        <v>1</v>
      </c>
      <c r="G72" s="764"/>
      <c r="I72" s="636"/>
      <c r="J72" s="637"/>
      <c r="K72" s="638"/>
      <c r="L72" s="639"/>
    </row>
    <row r="73" spans="1:12" ht="25.5">
      <c r="A73" s="14"/>
      <c r="B73" s="621" t="s">
        <v>72</v>
      </c>
      <c r="C73" s="129">
        <v>1</v>
      </c>
      <c r="D73" s="129"/>
      <c r="E73" s="129"/>
      <c r="F73" s="504">
        <f t="shared" si="0"/>
        <v>1</v>
      </c>
      <c r="G73" s="764"/>
      <c r="I73" s="636"/>
      <c r="J73" s="637"/>
      <c r="K73" s="638"/>
      <c r="L73" s="639"/>
    </row>
    <row r="74" spans="1:12" ht="25.5">
      <c r="A74" s="14"/>
      <c r="B74" s="621" t="s">
        <v>64</v>
      </c>
      <c r="C74" s="129">
        <v>3</v>
      </c>
      <c r="D74" s="129">
        <v>2</v>
      </c>
      <c r="E74" s="129"/>
      <c r="F74" s="504">
        <f t="shared" si="0"/>
        <v>5</v>
      </c>
      <c r="G74" s="764"/>
      <c r="I74" s="636"/>
      <c r="J74" s="637"/>
      <c r="K74" s="638"/>
      <c r="L74" s="639"/>
    </row>
    <row r="75" spans="1:12" ht="25.5">
      <c r="A75" s="14"/>
      <c r="B75" s="621" t="s">
        <v>66</v>
      </c>
      <c r="C75" s="129"/>
      <c r="D75" s="129"/>
      <c r="E75" s="129">
        <v>2</v>
      </c>
      <c r="F75" s="504">
        <f t="shared" si="0"/>
        <v>2</v>
      </c>
      <c r="G75" s="764"/>
      <c r="I75" s="636"/>
      <c r="J75" s="637"/>
      <c r="K75" s="638"/>
      <c r="L75" s="639"/>
    </row>
    <row r="76" spans="1:12">
      <c r="A76" s="14"/>
      <c r="B76" s="621" t="s">
        <v>67</v>
      </c>
      <c r="C76" s="129">
        <v>1</v>
      </c>
      <c r="D76" s="129">
        <v>1</v>
      </c>
      <c r="E76" s="129"/>
      <c r="F76" s="504">
        <f t="shared" si="0"/>
        <v>2</v>
      </c>
      <c r="G76" s="764"/>
      <c r="I76" s="636"/>
      <c r="J76" s="637"/>
      <c r="K76" s="638"/>
      <c r="L76" s="639"/>
    </row>
    <row r="77" spans="1:12">
      <c r="A77" s="14"/>
      <c r="B77" s="621" t="s">
        <v>68</v>
      </c>
      <c r="C77" s="129"/>
      <c r="D77" s="129"/>
      <c r="E77" s="129">
        <v>1</v>
      </c>
      <c r="F77" s="504">
        <f t="shared" si="0"/>
        <v>1</v>
      </c>
      <c r="G77" s="764"/>
      <c r="I77" s="636"/>
      <c r="J77" s="637"/>
      <c r="K77" s="638"/>
      <c r="L77" s="639"/>
    </row>
    <row r="78" spans="1:12" ht="51">
      <c r="A78" s="14"/>
      <c r="B78" s="621" t="s">
        <v>394</v>
      </c>
      <c r="C78" s="129">
        <v>1</v>
      </c>
      <c r="D78" s="129">
        <v>1</v>
      </c>
      <c r="E78" s="129"/>
      <c r="F78" s="504">
        <f t="shared" si="0"/>
        <v>2</v>
      </c>
      <c r="G78" s="764"/>
      <c r="I78" s="636"/>
      <c r="J78" s="637"/>
      <c r="K78" s="638"/>
      <c r="L78" s="639"/>
    </row>
    <row r="79" spans="1:12" ht="51">
      <c r="A79" s="14"/>
      <c r="B79" s="621" t="s">
        <v>395</v>
      </c>
      <c r="C79" s="129"/>
      <c r="D79" s="129"/>
      <c r="E79" s="129">
        <v>1</v>
      </c>
      <c r="F79" s="504">
        <f t="shared" si="0"/>
        <v>1</v>
      </c>
      <c r="G79" s="764"/>
      <c r="I79" s="636"/>
      <c r="J79" s="637"/>
      <c r="K79" s="638"/>
      <c r="L79" s="639"/>
    </row>
    <row r="80" spans="1:12">
      <c r="A80" s="14"/>
      <c r="B80" s="621" t="s">
        <v>115</v>
      </c>
      <c r="C80" s="604">
        <v>1</v>
      </c>
      <c r="D80" s="605">
        <v>1</v>
      </c>
      <c r="E80" s="129"/>
      <c r="F80" s="504">
        <f t="shared" si="0"/>
        <v>2</v>
      </c>
      <c r="G80" s="764"/>
      <c r="I80" s="636"/>
      <c r="J80" s="637"/>
      <c r="K80" s="638"/>
      <c r="L80" s="639"/>
    </row>
    <row r="81" spans="1:12">
      <c r="A81" s="14"/>
      <c r="B81" s="621" t="s">
        <v>114</v>
      </c>
      <c r="C81" s="129"/>
      <c r="D81" s="129"/>
      <c r="E81" s="129">
        <v>1</v>
      </c>
      <c r="F81" s="504">
        <f t="shared" si="0"/>
        <v>1</v>
      </c>
      <c r="G81" s="764"/>
      <c r="I81" s="636"/>
      <c r="J81" s="637"/>
      <c r="K81" s="638"/>
      <c r="L81" s="639"/>
    </row>
    <row r="82" spans="1:12" ht="25.5">
      <c r="A82" s="14"/>
      <c r="B82" s="621" t="s">
        <v>63</v>
      </c>
      <c r="C82" s="129">
        <v>3</v>
      </c>
      <c r="D82" s="129">
        <v>2</v>
      </c>
      <c r="E82" s="129"/>
      <c r="F82" s="504">
        <f t="shared" si="0"/>
        <v>5</v>
      </c>
      <c r="G82" s="764"/>
      <c r="I82" s="636"/>
      <c r="J82" s="637"/>
      <c r="K82" s="638"/>
      <c r="L82" s="639"/>
    </row>
    <row r="83" spans="1:12" ht="25.5">
      <c r="A83" s="14"/>
      <c r="B83" s="621" t="s">
        <v>65</v>
      </c>
      <c r="C83" s="129"/>
      <c r="D83" s="129"/>
      <c r="E83" s="129">
        <v>2</v>
      </c>
      <c r="F83" s="504">
        <f t="shared" si="0"/>
        <v>2</v>
      </c>
      <c r="G83" s="764"/>
      <c r="I83" s="636"/>
      <c r="J83" s="637"/>
      <c r="K83" s="638"/>
      <c r="L83" s="639"/>
    </row>
    <row r="84" spans="1:12" ht="38.25">
      <c r="A84" s="14"/>
      <c r="B84" s="621" t="s">
        <v>136</v>
      </c>
      <c r="C84" s="129">
        <f>($D$61*$D$43)+($D$59*$D$31)</f>
        <v>2</v>
      </c>
      <c r="D84" s="129">
        <f>($D$61*$D$43)+($D$59*$D$31)</f>
        <v>2</v>
      </c>
      <c r="E84" s="129"/>
      <c r="F84" s="504">
        <f t="shared" si="0"/>
        <v>4</v>
      </c>
      <c r="G84" s="764"/>
      <c r="I84" s="636"/>
      <c r="J84" s="637"/>
      <c r="K84" s="638"/>
      <c r="L84" s="639"/>
    </row>
    <row r="85" spans="1:12" ht="38.25">
      <c r="A85" s="14"/>
      <c r="B85" s="621" t="s">
        <v>137</v>
      </c>
      <c r="C85" s="129"/>
      <c r="D85" s="129"/>
      <c r="E85" s="129">
        <f>($D$61*$D$43)+($D$59*$D$31)</f>
        <v>2</v>
      </c>
      <c r="F85" s="504">
        <f t="shared" si="0"/>
        <v>2</v>
      </c>
      <c r="G85" s="764"/>
      <c r="I85" s="636"/>
      <c r="J85" s="637"/>
      <c r="K85" s="638"/>
      <c r="L85" s="639"/>
    </row>
    <row r="86" spans="1:12" ht="25.5">
      <c r="A86" s="14"/>
      <c r="B86" s="621" t="s">
        <v>61</v>
      </c>
      <c r="C86" s="129">
        <v>1</v>
      </c>
      <c r="D86" s="129">
        <v>1</v>
      </c>
      <c r="E86" s="129"/>
      <c r="F86" s="504">
        <f t="shared" si="0"/>
        <v>2</v>
      </c>
      <c r="G86" s="764"/>
      <c r="I86" s="636"/>
      <c r="J86" s="637"/>
      <c r="K86" s="638"/>
      <c r="L86" s="639"/>
    </row>
    <row r="87" spans="1:12" ht="58.5" customHeight="1">
      <c r="A87" s="14"/>
      <c r="B87" s="621" t="s">
        <v>62</v>
      </c>
      <c r="C87" s="129"/>
      <c r="D87" s="129"/>
      <c r="E87" s="129">
        <v>1</v>
      </c>
      <c r="F87" s="504">
        <f t="shared" si="0"/>
        <v>1</v>
      </c>
      <c r="G87" s="764"/>
      <c r="I87" s="636"/>
      <c r="J87" s="637"/>
      <c r="K87" s="638"/>
      <c r="L87" s="639"/>
    </row>
    <row r="88" spans="1:12">
      <c r="A88" s="14"/>
      <c r="B88" s="621" t="s">
        <v>69</v>
      </c>
      <c r="C88" s="129">
        <v>1</v>
      </c>
      <c r="D88" s="129">
        <v>1</v>
      </c>
      <c r="E88" s="129"/>
      <c r="F88" s="504">
        <f t="shared" si="0"/>
        <v>2</v>
      </c>
      <c r="G88" s="764"/>
      <c r="I88" s="636"/>
      <c r="J88" s="637"/>
      <c r="K88" s="638"/>
      <c r="L88" s="639"/>
    </row>
    <row r="89" spans="1:12">
      <c r="A89" s="14"/>
      <c r="B89" s="621" t="s">
        <v>70</v>
      </c>
      <c r="C89" s="129"/>
      <c r="D89" s="129"/>
      <c r="E89" s="129">
        <v>1</v>
      </c>
      <c r="F89" s="504">
        <f t="shared" si="0"/>
        <v>1</v>
      </c>
      <c r="G89" s="764"/>
      <c r="I89" s="636"/>
      <c r="J89" s="637"/>
      <c r="K89" s="638"/>
      <c r="L89" s="639"/>
    </row>
    <row r="90" spans="1:12" ht="38.25">
      <c r="A90" s="14"/>
      <c r="B90" s="621" t="s">
        <v>396</v>
      </c>
      <c r="C90" s="129">
        <v>1</v>
      </c>
      <c r="D90" s="129"/>
      <c r="E90" s="129"/>
      <c r="F90" s="504">
        <f t="shared" ref="F90" si="1">SUM(C90:E90)</f>
        <v>1</v>
      </c>
      <c r="G90" s="764"/>
      <c r="I90" s="636"/>
      <c r="J90" s="637"/>
      <c r="K90" s="638"/>
      <c r="L90" s="639"/>
    </row>
    <row r="91" spans="1:12">
      <c r="A91" s="14"/>
      <c r="B91" s="1083" t="s">
        <v>16</v>
      </c>
      <c r="C91" s="1084"/>
      <c r="D91" s="1084"/>
      <c r="E91" s="1085"/>
      <c r="F91" s="653">
        <f>SUM(F67:F90)</f>
        <v>60</v>
      </c>
      <c r="G91" s="764"/>
      <c r="I91" s="636"/>
      <c r="J91" s="637"/>
      <c r="K91" s="638"/>
      <c r="L91" s="639"/>
    </row>
    <row r="92" spans="1:12">
      <c r="A92" s="14"/>
      <c r="B92" s="635"/>
      <c r="C92" s="642"/>
      <c r="D92" s="58"/>
      <c r="E92" s="654"/>
      <c r="F92" s="19"/>
      <c r="G92" s="635"/>
      <c r="I92" s="636"/>
      <c r="J92" s="637"/>
      <c r="K92" s="638"/>
      <c r="L92" s="639"/>
    </row>
    <row r="93" spans="1:12">
      <c r="A93" s="14"/>
      <c r="B93" s="891" t="s">
        <v>40</v>
      </c>
      <c r="C93" s="655"/>
      <c r="D93" s="887">
        <v>180</v>
      </c>
      <c r="E93" s="1078" t="s">
        <v>130</v>
      </c>
      <c r="F93" s="1079"/>
      <c r="G93" s="1045"/>
      <c r="I93" s="636"/>
      <c r="J93" s="637"/>
      <c r="K93" s="638"/>
      <c r="L93" s="639"/>
    </row>
    <row r="94" spans="1:12" ht="13.5" customHeight="1">
      <c r="A94" s="14"/>
      <c r="B94" s="652"/>
      <c r="D94" s="656"/>
      <c r="E94" s="635"/>
      <c r="F94" s="19"/>
      <c r="G94" s="635"/>
      <c r="I94" s="636"/>
      <c r="J94" s="637"/>
      <c r="K94" s="638"/>
      <c r="L94" s="639"/>
    </row>
    <row r="95" spans="1:12" s="624" customFormat="1">
      <c r="A95" s="888" t="s">
        <v>426</v>
      </c>
      <c r="B95" s="622"/>
      <c r="C95" s="622"/>
      <c r="D95" s="622"/>
      <c r="E95" s="622"/>
      <c r="F95" s="622"/>
      <c r="G95" s="623"/>
    </row>
    <row r="96" spans="1:12" s="624" customFormat="1">
      <c r="A96" s="476"/>
      <c r="B96" s="452"/>
      <c r="C96" s="476"/>
      <c r="D96" s="476"/>
      <c r="E96" s="657"/>
      <c r="F96" s="476"/>
      <c r="G96" s="657"/>
    </row>
    <row r="97" spans="1:12" s="624" customFormat="1" ht="25.5">
      <c r="A97" s="476"/>
      <c r="B97" s="166" t="s">
        <v>77</v>
      </c>
      <c r="C97" s="167" t="s">
        <v>78</v>
      </c>
      <c r="D97" s="168" t="s">
        <v>154</v>
      </c>
    </row>
    <row r="98" spans="1:12" s="624" customFormat="1">
      <c r="A98" s="476"/>
      <c r="B98" s="625" t="s">
        <v>14</v>
      </c>
      <c r="C98" s="88" t="s">
        <v>45</v>
      </c>
      <c r="D98" s="713">
        <v>20</v>
      </c>
    </row>
    <row r="99" spans="1:12" s="624" customFormat="1">
      <c r="A99" s="476"/>
      <c r="B99" s="625" t="s">
        <v>23</v>
      </c>
      <c r="C99" s="109" t="s">
        <v>124</v>
      </c>
      <c r="D99" s="708">
        <v>40</v>
      </c>
    </row>
    <row r="100" spans="1:12" s="624" customFormat="1">
      <c r="A100" s="476"/>
      <c r="B100" s="626" t="s">
        <v>79</v>
      </c>
      <c r="C100" s="88" t="s">
        <v>44</v>
      </c>
      <c r="D100" s="708">
        <v>10</v>
      </c>
    </row>
    <row r="101" spans="1:12" s="624" customFormat="1">
      <c r="A101" s="476"/>
      <c r="B101" s="625" t="s">
        <v>80</v>
      </c>
      <c r="C101" s="88" t="s">
        <v>44</v>
      </c>
      <c r="D101" s="708">
        <v>300</v>
      </c>
    </row>
    <row r="102" spans="1:12" s="624" customFormat="1">
      <c r="A102" s="476"/>
      <c r="B102" s="625" t="s">
        <v>81</v>
      </c>
      <c r="C102" s="88" t="s">
        <v>44</v>
      </c>
      <c r="D102" s="708">
        <v>2</v>
      </c>
    </row>
    <row r="103" spans="1:12" s="624" customFormat="1">
      <c r="A103" s="476"/>
      <c r="B103" s="625" t="s">
        <v>82</v>
      </c>
      <c r="C103" s="88" t="s">
        <v>44</v>
      </c>
      <c r="D103" s="713">
        <v>10</v>
      </c>
    </row>
    <row r="104" spans="1:12" s="624" customFormat="1">
      <c r="A104" s="476"/>
      <c r="B104" s="625" t="s">
        <v>7</v>
      </c>
      <c r="C104" s="88" t="s">
        <v>44</v>
      </c>
      <c r="D104" s="713">
        <v>10</v>
      </c>
    </row>
    <row r="105" spans="1:12" s="624" customFormat="1">
      <c r="A105" s="476"/>
      <c r="B105" s="625" t="s">
        <v>90</v>
      </c>
      <c r="C105" s="106" t="s">
        <v>44</v>
      </c>
      <c r="D105" s="713">
        <v>0.66</v>
      </c>
    </row>
    <row r="106" spans="1:12" s="624" customFormat="1" ht="25.5">
      <c r="A106" s="476"/>
      <c r="B106" s="621" t="s">
        <v>505</v>
      </c>
      <c r="C106" s="106" t="s">
        <v>44</v>
      </c>
      <c r="D106" s="713">
        <v>0.66</v>
      </c>
    </row>
    <row r="107" spans="1:12" s="624" customFormat="1">
      <c r="A107" s="476"/>
      <c r="B107" s="625" t="s">
        <v>21</v>
      </c>
      <c r="C107" s="106" t="s">
        <v>44</v>
      </c>
      <c r="D107" s="713">
        <v>0.66</v>
      </c>
    </row>
    <row r="108" spans="1:12" s="624" customFormat="1">
      <c r="A108" s="476"/>
      <c r="B108" s="625" t="s">
        <v>13</v>
      </c>
      <c r="C108" s="106" t="s">
        <v>44</v>
      </c>
      <c r="D108" s="713">
        <v>0.66</v>
      </c>
    </row>
    <row r="109" spans="1:12" s="624" customFormat="1">
      <c r="A109" s="476"/>
      <c r="B109" s="452"/>
      <c r="C109" s="476"/>
      <c r="D109" s="476"/>
      <c r="E109" s="657"/>
      <c r="F109" s="476"/>
      <c r="G109" s="657"/>
    </row>
    <row r="110" spans="1:12" ht="12.75" customHeight="1">
      <c r="A110" s="428" t="s">
        <v>420</v>
      </c>
      <c r="B110" s="610"/>
      <c r="C110" s="610"/>
      <c r="D110" s="610"/>
      <c r="E110" s="610"/>
      <c r="F110" s="610"/>
      <c r="G110" s="611"/>
      <c r="I110" s="636"/>
      <c r="J110" s="637"/>
      <c r="K110" s="638"/>
      <c r="L110" s="639"/>
    </row>
    <row r="111" spans="1:12" ht="12.75" customHeight="1">
      <c r="A111" s="627"/>
      <c r="B111" s="613"/>
      <c r="C111" s="613"/>
      <c r="D111" s="613"/>
      <c r="E111" s="628"/>
      <c r="F111" s="628"/>
      <c r="G111" s="629"/>
      <c r="I111" s="636"/>
      <c r="J111" s="637"/>
      <c r="K111" s="638"/>
      <c r="L111" s="639"/>
    </row>
    <row r="112" spans="1:12" ht="12.75" customHeight="1">
      <c r="A112" s="612"/>
      <c r="B112" s="1064" t="s">
        <v>0</v>
      </c>
      <c r="C112" s="1064"/>
      <c r="D112" s="167" t="s">
        <v>78</v>
      </c>
      <c r="E112" s="168" t="s">
        <v>154</v>
      </c>
      <c r="F112" s="612"/>
      <c r="G112" s="614"/>
      <c r="I112" s="636"/>
      <c r="J112" s="637"/>
      <c r="K112" s="638"/>
      <c r="L112" s="639"/>
    </row>
    <row r="113" spans="1:14">
      <c r="A113" s="658"/>
      <c r="B113" s="1075" t="s">
        <v>36</v>
      </c>
      <c r="C113" s="1076"/>
      <c r="D113" s="659" t="s">
        <v>33</v>
      </c>
      <c r="E113" s="660">
        <v>1</v>
      </c>
      <c r="F113" s="661"/>
      <c r="G113" s="662"/>
      <c r="I113" s="636"/>
      <c r="J113" s="637"/>
      <c r="K113" s="638"/>
      <c r="L113" s="639"/>
    </row>
    <row r="114" spans="1:14">
      <c r="A114" s="635"/>
      <c r="B114" s="1061" t="s">
        <v>25</v>
      </c>
      <c r="C114" s="1062"/>
      <c r="D114" s="663" t="s">
        <v>22</v>
      </c>
      <c r="E114" s="660">
        <v>1</v>
      </c>
      <c r="F114" s="664"/>
      <c r="G114" s="662"/>
      <c r="I114" s="636"/>
      <c r="J114" s="637"/>
      <c r="K114" s="638"/>
      <c r="L114" s="639"/>
    </row>
    <row r="115" spans="1:14">
      <c r="A115" s="635"/>
      <c r="B115" s="1061" t="s">
        <v>37</v>
      </c>
      <c r="C115" s="1062"/>
      <c r="D115" s="663" t="s">
        <v>22</v>
      </c>
      <c r="E115" s="660">
        <v>1</v>
      </c>
      <c r="F115" s="664"/>
      <c r="G115" s="662"/>
      <c r="I115" s="636"/>
      <c r="J115" s="637"/>
      <c r="K115" s="638"/>
      <c r="L115" s="639"/>
    </row>
    <row r="116" spans="1:14">
      <c r="A116" s="635"/>
      <c r="B116" s="1065" t="s">
        <v>43</v>
      </c>
      <c r="C116" s="1051"/>
      <c r="D116" s="665" t="s">
        <v>33</v>
      </c>
      <c r="E116" s="666">
        <v>1</v>
      </c>
      <c r="F116" s="661"/>
      <c r="G116" s="662"/>
      <c r="H116" s="667"/>
      <c r="I116" s="636"/>
      <c r="J116" s="637"/>
      <c r="K116" s="638"/>
      <c r="L116" s="639"/>
    </row>
    <row r="117" spans="1:14">
      <c r="A117" s="635"/>
      <c r="B117" s="1050" t="s">
        <v>50</v>
      </c>
      <c r="C117" s="1051"/>
      <c r="D117" s="663" t="s">
        <v>33</v>
      </c>
      <c r="E117" s="660">
        <v>1</v>
      </c>
      <c r="F117" s="661"/>
      <c r="G117" s="662"/>
      <c r="H117" s="667"/>
      <c r="I117" s="636"/>
      <c r="J117" s="637"/>
      <c r="K117" s="638"/>
      <c r="L117" s="639"/>
    </row>
    <row r="118" spans="1:14">
      <c r="A118" s="635"/>
      <c r="B118" s="1050" t="s">
        <v>106</v>
      </c>
      <c r="C118" s="1051"/>
      <c r="D118" s="663" t="s">
        <v>33</v>
      </c>
      <c r="E118" s="660">
        <v>1</v>
      </c>
      <c r="F118" s="661"/>
      <c r="G118" s="662"/>
      <c r="H118" s="667"/>
      <c r="I118" s="636"/>
      <c r="J118" s="637"/>
      <c r="K118" s="638"/>
      <c r="L118" s="639"/>
    </row>
    <row r="119" spans="1:14">
      <c r="A119" s="635"/>
      <c r="B119" s="96"/>
      <c r="C119" s="635"/>
      <c r="D119" s="668"/>
      <c r="E119" s="635"/>
      <c r="I119" s="636"/>
      <c r="J119" s="637"/>
      <c r="K119" s="638"/>
      <c r="L119" s="639"/>
    </row>
    <row r="120" spans="1:14" s="557" customFormat="1">
      <c r="A120" s="25" t="s">
        <v>427</v>
      </c>
      <c r="B120" s="630"/>
      <c r="C120" s="631"/>
      <c r="D120" s="630"/>
      <c r="E120" s="630"/>
      <c r="F120" s="630"/>
      <c r="G120" s="632"/>
      <c r="I120" s="636"/>
      <c r="J120" s="669"/>
      <c r="K120" s="639"/>
      <c r="L120" s="639"/>
    </row>
    <row r="121" spans="1:14" ht="13.5" thickBot="1">
      <c r="A121" s="633"/>
      <c r="B121" s="634"/>
      <c r="C121" s="635"/>
      <c r="D121" s="635"/>
      <c r="E121" s="635"/>
      <c r="F121" s="635"/>
      <c r="G121" s="635"/>
      <c r="I121" s="636"/>
      <c r="J121" s="637"/>
      <c r="K121" s="638"/>
      <c r="L121" s="639"/>
    </row>
    <row r="122" spans="1:14" ht="30">
      <c r="A122" s="670"/>
      <c r="B122" s="1052" t="s">
        <v>0</v>
      </c>
      <c r="C122" s="1053"/>
      <c r="D122" s="1054"/>
      <c r="E122" s="407" t="s">
        <v>428</v>
      </c>
      <c r="F122" s="407" t="s">
        <v>429</v>
      </c>
      <c r="G122" s="408" t="s">
        <v>430</v>
      </c>
      <c r="H122" s="670"/>
      <c r="I122" s="670"/>
      <c r="J122" s="670"/>
      <c r="K122" s="670"/>
      <c r="L122" s="670"/>
      <c r="M122" s="670"/>
      <c r="N122" s="670"/>
    </row>
    <row r="123" spans="1:14" ht="15">
      <c r="A123" s="670"/>
      <c r="B123" s="1069" t="s">
        <v>431</v>
      </c>
      <c r="C123" s="1070"/>
      <c r="D123" s="1071"/>
      <c r="E123" s="406">
        <f>$D$31</f>
        <v>1</v>
      </c>
      <c r="F123" s="563">
        <f>ROUNDDOWN($D$32,2)</f>
        <v>127.61</v>
      </c>
      <c r="G123" s="774" t="s">
        <v>87</v>
      </c>
      <c r="H123" s="670"/>
      <c r="I123" s="670"/>
      <c r="J123" s="670"/>
      <c r="K123" s="670"/>
      <c r="L123" s="670"/>
      <c r="M123" s="670"/>
      <c r="N123" s="670"/>
    </row>
    <row r="124" spans="1:14" ht="15.75" thickBot="1">
      <c r="A124" s="670"/>
      <c r="B124" s="1072" t="s">
        <v>432</v>
      </c>
      <c r="C124" s="1073"/>
      <c r="D124" s="1074"/>
      <c r="E124" s="409">
        <f>$D$43</f>
        <v>1</v>
      </c>
      <c r="F124" s="564">
        <f>ROUNDDOWN($D$44,2)</f>
        <v>113.09</v>
      </c>
      <c r="G124" s="566">
        <f>ROUNDDOWN($D$45,2)</f>
        <v>401.19</v>
      </c>
      <c r="H124" s="670"/>
      <c r="I124" s="670"/>
      <c r="J124" s="670"/>
      <c r="K124" s="670"/>
      <c r="L124" s="670"/>
      <c r="M124" s="670"/>
      <c r="N124" s="670"/>
    </row>
    <row r="125" spans="1:14" ht="15">
      <c r="A125" s="670"/>
      <c r="B125" s="670"/>
      <c r="C125" s="670"/>
      <c r="D125" s="670"/>
      <c r="E125" s="670"/>
      <c r="F125" s="670"/>
      <c r="G125" s="670"/>
      <c r="H125" s="670"/>
      <c r="I125" s="670"/>
      <c r="J125" s="670"/>
      <c r="K125" s="670"/>
      <c r="L125" s="670"/>
      <c r="M125" s="670"/>
      <c r="N125" s="670"/>
    </row>
    <row r="126" spans="1:14">
      <c r="C126" s="671"/>
      <c r="F126" s="634"/>
      <c r="G126" s="667"/>
      <c r="I126" s="667"/>
    </row>
    <row r="127" spans="1:14">
      <c r="C127" s="671"/>
      <c r="F127" s="634"/>
      <c r="G127" s="672"/>
    </row>
    <row r="128" spans="1:14">
      <c r="C128" s="671"/>
      <c r="I128" s="671"/>
    </row>
    <row r="129" spans="3:9">
      <c r="C129" s="671"/>
      <c r="I129" s="667"/>
    </row>
    <row r="130" spans="3:9">
      <c r="C130" s="671"/>
    </row>
    <row r="131" spans="3:9">
      <c r="C131" s="671"/>
    </row>
    <row r="132" spans="3:9">
      <c r="C132" s="671"/>
    </row>
    <row r="133" spans="3:9">
      <c r="C133" s="671"/>
    </row>
    <row r="134" spans="3:9">
      <c r="C134" s="671"/>
    </row>
    <row r="135" spans="3:9">
      <c r="C135" s="671"/>
    </row>
    <row r="136" spans="3:9">
      <c r="C136" s="671"/>
    </row>
    <row r="137" spans="3:9">
      <c r="C137" s="671"/>
    </row>
    <row r="138" spans="3:9">
      <c r="C138" s="671"/>
    </row>
    <row r="139" spans="3:9">
      <c r="C139" s="671"/>
    </row>
    <row r="140" spans="3:9">
      <c r="C140" s="671"/>
    </row>
    <row r="141" spans="3:9">
      <c r="C141" s="671"/>
    </row>
    <row r="142" spans="3:9">
      <c r="C142" s="671"/>
    </row>
    <row r="143" spans="3:9">
      <c r="C143" s="671"/>
    </row>
    <row r="144" spans="3:9">
      <c r="C144" s="671"/>
    </row>
    <row r="145" spans="3:3">
      <c r="C145" s="671"/>
    </row>
    <row r="146" spans="3:3">
      <c r="C146" s="671"/>
    </row>
    <row r="147" spans="3:3">
      <c r="C147" s="671"/>
    </row>
    <row r="148" spans="3:3">
      <c r="C148" s="671"/>
    </row>
    <row r="149" spans="3:3">
      <c r="C149" s="671"/>
    </row>
    <row r="150" spans="3:3">
      <c r="C150" s="671"/>
    </row>
    <row r="151" spans="3:3">
      <c r="C151" s="671"/>
    </row>
    <row r="152" spans="3:3">
      <c r="C152" s="671"/>
    </row>
    <row r="153" spans="3:3">
      <c r="C153" s="671"/>
    </row>
    <row r="154" spans="3:3">
      <c r="C154" s="671"/>
    </row>
    <row r="155" spans="3:3">
      <c r="C155" s="671"/>
    </row>
    <row r="156" spans="3:3">
      <c r="C156" s="671"/>
    </row>
    <row r="157" spans="3:3">
      <c r="C157" s="671"/>
    </row>
    <row r="158" spans="3:3">
      <c r="C158" s="671"/>
    </row>
    <row r="159" spans="3:3">
      <c r="C159" s="671"/>
    </row>
    <row r="160" spans="3:3">
      <c r="C160" s="671"/>
    </row>
    <row r="161" spans="3:3">
      <c r="C161" s="671"/>
    </row>
    <row r="162" spans="3:3">
      <c r="C162" s="671"/>
    </row>
    <row r="163" spans="3:3">
      <c r="C163" s="671"/>
    </row>
    <row r="164" spans="3:3">
      <c r="C164" s="671"/>
    </row>
    <row r="165" spans="3:3">
      <c r="C165" s="671"/>
    </row>
    <row r="166" spans="3:3">
      <c r="C166" s="671"/>
    </row>
    <row r="167" spans="3:3">
      <c r="C167" s="671"/>
    </row>
    <row r="168" spans="3:3">
      <c r="C168" s="671"/>
    </row>
    <row r="169" spans="3:3">
      <c r="C169" s="671"/>
    </row>
    <row r="170" spans="3:3">
      <c r="C170" s="671"/>
    </row>
    <row r="171" spans="3:3">
      <c r="C171" s="671"/>
    </row>
    <row r="172" spans="3:3">
      <c r="C172" s="671"/>
    </row>
    <row r="173" spans="3:3">
      <c r="C173" s="671"/>
    </row>
    <row r="174" spans="3:3">
      <c r="C174" s="671"/>
    </row>
    <row r="175" spans="3:3">
      <c r="C175" s="671"/>
    </row>
    <row r="176" spans="3:3">
      <c r="C176" s="671"/>
    </row>
    <row r="177" spans="3:3">
      <c r="C177" s="671"/>
    </row>
    <row r="178" spans="3:3">
      <c r="C178" s="671"/>
    </row>
    <row r="179" spans="3:3">
      <c r="C179" s="671"/>
    </row>
    <row r="180" spans="3:3">
      <c r="C180" s="671"/>
    </row>
    <row r="181" spans="3:3">
      <c r="C181" s="671"/>
    </row>
    <row r="182" spans="3:3">
      <c r="C182" s="671"/>
    </row>
    <row r="183" spans="3:3">
      <c r="C183" s="671"/>
    </row>
    <row r="184" spans="3:3">
      <c r="C184" s="671"/>
    </row>
  </sheetData>
  <sortState xmlns:xlrd2="http://schemas.microsoft.com/office/spreadsheetml/2017/richdata2" ref="B67:G92">
    <sortCondition ref="B67"/>
  </sortState>
  <mergeCells count="43">
    <mergeCell ref="C67:D67"/>
    <mergeCell ref="A1:F1"/>
    <mergeCell ref="B123:D123"/>
    <mergeCell ref="B124:D124"/>
    <mergeCell ref="B113:C113"/>
    <mergeCell ref="B2:F2"/>
    <mergeCell ref="E93:G93"/>
    <mergeCell ref="B21:D21"/>
    <mergeCell ref="B91:E91"/>
    <mergeCell ref="B22:D22"/>
    <mergeCell ref="B34:D34"/>
    <mergeCell ref="B26:C26"/>
    <mergeCell ref="B24:C24"/>
    <mergeCell ref="B25:C25"/>
    <mergeCell ref="B27:C27"/>
    <mergeCell ref="B37:C37"/>
    <mergeCell ref="B118:C118"/>
    <mergeCell ref="B122:D122"/>
    <mergeCell ref="B31:C31"/>
    <mergeCell ref="B36:C36"/>
    <mergeCell ref="B39:C39"/>
    <mergeCell ref="B40:C40"/>
    <mergeCell ref="B41:C41"/>
    <mergeCell ref="B42:C42"/>
    <mergeCell ref="B43:C43"/>
    <mergeCell ref="B114:C114"/>
    <mergeCell ref="B38:C38"/>
    <mergeCell ref="B115:C115"/>
    <mergeCell ref="B112:C112"/>
    <mergeCell ref="B116:C116"/>
    <mergeCell ref="B117:C117"/>
    <mergeCell ref="B45:C45"/>
    <mergeCell ref="B50:C50"/>
    <mergeCell ref="B51:C51"/>
    <mergeCell ref="B52:C52"/>
    <mergeCell ref="B53:C53"/>
    <mergeCell ref="B23:C23"/>
    <mergeCell ref="B35:C35"/>
    <mergeCell ref="B32:C32"/>
    <mergeCell ref="B44:C44"/>
    <mergeCell ref="B29:C29"/>
    <mergeCell ref="B28:C28"/>
    <mergeCell ref="B30:C30"/>
  </mergeCells>
  <printOptions horizontalCentered="1"/>
  <pageMargins left="0.19685039370078741" right="0.19685039370078741" top="0.31496062992125984" bottom="0.31496062992125984" header="0.19685039370078741" footer="0"/>
  <pageSetup paperSize="9" scale="57" fitToHeight="2" orientation="portrait" r:id="rId1"/>
  <headerFooter>
    <oddFooter>&amp;L&amp;F&amp;C&amp;A&amp;R&amp;P de &amp;N</oddFooter>
  </headerFooter>
  <rowBreaks count="1" manualBreakCount="1">
    <brk id="46" max="6" man="1"/>
  </rowBreaks>
  <ignoredErrors>
    <ignoredError sqref="C17" formula="1"/>
  </ignoredErrors>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32</vt:i4>
      </vt:variant>
    </vt:vector>
  </HeadingPairs>
  <TitlesOfParts>
    <vt:vector size="56" baseType="lpstr">
      <vt:lpstr>P1-PLAN.-RESUMO</vt:lpstr>
      <vt:lpstr>P1' apoio-PLAN.-RESUMO</vt:lpstr>
      <vt:lpstr>P2(SUL)-PLAN.-RESUMO</vt:lpstr>
      <vt:lpstr>P2-PLAN.-RESUMO</vt:lpstr>
      <vt:lpstr>P3-PLAN.-RESUMO</vt:lpstr>
      <vt:lpstr>P4-PLAN.-RESUMO</vt:lpstr>
      <vt:lpstr>P6-PLAN.-RESUMO</vt:lpstr>
      <vt:lpstr>METODOLOGIAS</vt:lpstr>
      <vt:lpstr>P1-UTMB CEI-DIM.-EQUIP.-FER.</vt:lpstr>
      <vt:lpstr>P1'-EQUIPE-APOIO</vt:lpstr>
      <vt:lpstr>P2-UTMB ASUL-DIM.-EQUIP.-FER.</vt:lpstr>
      <vt:lpstr>P2-OPER.COMPOSTAGEM</vt:lpstr>
      <vt:lpstr>P3-TRANSP.-REJEITO-COMPOSTO CRU</vt:lpstr>
      <vt:lpstr>P4-TRANSP.-CHORUME</vt:lpstr>
      <vt:lpstr>P6-MELHORIAS</vt:lpstr>
      <vt:lpstr>BDI</vt:lpstr>
      <vt:lpstr>PL.-MDO</vt:lpstr>
      <vt:lpstr>PL.-CUSTOS- EQUIP.VEÍCULOS</vt:lpstr>
      <vt:lpstr>PL.CUSTOS EQUIP.INSUMOS.OUTROS</vt:lpstr>
      <vt:lpstr>PRE-TRATAMENTO CHORUME</vt:lpstr>
      <vt:lpstr>RESUMO PRINCIPAL</vt:lpstr>
      <vt:lpstr>ENGENHARIA AMBIENTAL E ANALISES</vt:lpstr>
      <vt:lpstr>INSUMOS 08 2020</vt:lpstr>
      <vt:lpstr>SINTETICO 08 2020</vt:lpstr>
      <vt:lpstr>BDI!Area_de_impressao</vt:lpstr>
      <vt:lpstr>METODOLOGIAS!Area_de_impressao</vt:lpstr>
      <vt:lpstr>'P1'' apoio-PLAN.-RESUMO'!Area_de_impressao</vt:lpstr>
      <vt:lpstr>'P1''-EQUIPE-APOIO'!Area_de_impressao</vt:lpstr>
      <vt:lpstr>'P1-PLAN.-RESUMO'!Area_de_impressao</vt:lpstr>
      <vt:lpstr>'P1-UTMB CEI-DIM.-EQUIP.-FER.'!Area_de_impressao</vt:lpstr>
      <vt:lpstr>'P2(SUL)-PLAN.-RESUMO'!Area_de_impressao</vt:lpstr>
      <vt:lpstr>'P2-OPER.COMPOSTAGEM'!Area_de_impressao</vt:lpstr>
      <vt:lpstr>'P2-PLAN.-RESUMO'!Area_de_impressao</vt:lpstr>
      <vt:lpstr>'P2-UTMB ASUL-DIM.-EQUIP.-FER.'!Area_de_impressao</vt:lpstr>
      <vt:lpstr>'P3-PLAN.-RESUMO'!Area_de_impressao</vt:lpstr>
      <vt:lpstr>'P3-TRANSP.-REJEITO-COMPOSTO CRU'!Area_de_impressao</vt:lpstr>
      <vt:lpstr>'P4-PLAN.-RESUMO'!Area_de_impressao</vt:lpstr>
      <vt:lpstr>'P4-TRANSP.-CHORUME'!Area_de_impressao</vt:lpstr>
      <vt:lpstr>'P6-MELHORIAS'!Area_de_impressao</vt:lpstr>
      <vt:lpstr>'P6-PLAN.-RESUMO'!Area_de_impressao</vt:lpstr>
      <vt:lpstr>'PL.CUSTOS EQUIP.INSUMOS.OUTROS'!Area_de_impressao</vt:lpstr>
      <vt:lpstr>'PL.-CUSTOS- EQUIP.VEÍCULOS'!Area_de_impressao</vt:lpstr>
      <vt:lpstr>'PL.-MDO'!Area_de_impressao</vt:lpstr>
      <vt:lpstr>'RESUMO PRINCIPAL'!Area_de_impressao</vt:lpstr>
      <vt:lpstr>'P1''-EQUIPE-APOIO'!Titulos_de_impressao</vt:lpstr>
      <vt:lpstr>'P1-PLAN.-RESUMO'!Titulos_de_impressao</vt:lpstr>
      <vt:lpstr>'P1-UTMB CEI-DIM.-EQUIP.-FER.'!Titulos_de_impressao</vt:lpstr>
      <vt:lpstr>'P2(SUL)-PLAN.-RESUMO'!Titulos_de_impressao</vt:lpstr>
      <vt:lpstr>'P2-OPER.COMPOSTAGEM'!Titulos_de_impressao</vt:lpstr>
      <vt:lpstr>'P2-UTMB ASUL-DIM.-EQUIP.-FER.'!Titulos_de_impressao</vt:lpstr>
      <vt:lpstr>'P3-TRANSP.-REJEITO-COMPOSTO CRU'!Titulos_de_impressao</vt:lpstr>
      <vt:lpstr>'P4-TRANSP.-CHORUME'!Titulos_de_impressao</vt:lpstr>
      <vt:lpstr>'P6-MELHORIAS'!Titulos_de_impressao</vt:lpstr>
      <vt:lpstr>'P6-PLAN.-RESUMO'!Titulos_de_impressao</vt:lpstr>
      <vt:lpstr>'PL.-CUSTOS- EQUIP.VEÍCULOS'!Titulos_de_impressao</vt:lpstr>
      <vt:lpstr>'PL.-MDO'!Titulos_de_impressao</vt:lpstr>
    </vt:vector>
  </TitlesOfParts>
  <Company>Qualix Serviços Ambientais LTDA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acitvaras</dc:creator>
  <cp:lastModifiedBy>Fernanda Ferreira de Sousa</cp:lastModifiedBy>
  <cp:lastPrinted>2020-09-21T19:53:22Z</cp:lastPrinted>
  <dcterms:created xsi:type="dcterms:W3CDTF">2007-10-15T16:36:23Z</dcterms:created>
  <dcterms:modified xsi:type="dcterms:W3CDTF">2020-09-29T11:48:27Z</dcterms:modified>
</cp:coreProperties>
</file>